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diagrams/data13.xml" ContentType="application/vnd.openxmlformats-officedocument.drawingml.diagramData+xml"/>
  <Override PartName="/xl/diagrams/layout13.xml" ContentType="application/vnd.openxmlformats-officedocument.drawingml.diagramLayout+xml"/>
  <Override PartName="/xl/diagrams/quickStyle13.xml" ContentType="application/vnd.openxmlformats-officedocument.drawingml.diagramStyle+xml"/>
  <Override PartName="/xl/diagrams/colors13.xml" ContentType="application/vnd.openxmlformats-officedocument.drawingml.diagramColors+xml"/>
  <Override PartName="/xl/diagrams/drawing13.xml" ContentType="application/vnd.ms-office.drawingml.diagramDrawing+xml"/>
  <Override PartName="/xl/diagrams/data14.xml" ContentType="application/vnd.openxmlformats-officedocument.drawingml.diagramData+xml"/>
  <Override PartName="/xl/diagrams/layout14.xml" ContentType="application/vnd.openxmlformats-officedocument.drawingml.diagramLayout+xml"/>
  <Override PartName="/xl/diagrams/quickStyle14.xml" ContentType="application/vnd.openxmlformats-officedocument.drawingml.diagramStyle+xml"/>
  <Override PartName="/xl/diagrams/colors14.xml" ContentType="application/vnd.openxmlformats-officedocument.drawingml.diagramColors+xml"/>
  <Override PartName="/xl/diagrams/drawing14.xml" ContentType="application/vnd.ms-office.drawingml.diagramDrawing+xml"/>
  <Override PartName="/xl/diagrams/data15.xml" ContentType="application/vnd.openxmlformats-officedocument.drawingml.diagramData+xml"/>
  <Override PartName="/xl/diagrams/layout15.xml" ContentType="application/vnd.openxmlformats-officedocument.drawingml.diagramLayout+xml"/>
  <Override PartName="/xl/diagrams/quickStyle15.xml" ContentType="application/vnd.openxmlformats-officedocument.drawingml.diagramStyle+xml"/>
  <Override PartName="/xl/diagrams/colors15.xml" ContentType="application/vnd.openxmlformats-officedocument.drawingml.diagramColors+xml"/>
  <Override PartName="/xl/diagrams/drawing15.xml" ContentType="application/vnd.ms-office.drawingml.diagramDrawing+xml"/>
  <Override PartName="/xl/diagrams/data16.xml" ContentType="application/vnd.openxmlformats-officedocument.drawingml.diagramData+xml"/>
  <Override PartName="/xl/diagrams/layout16.xml" ContentType="application/vnd.openxmlformats-officedocument.drawingml.diagramLayout+xml"/>
  <Override PartName="/xl/diagrams/quickStyle16.xml" ContentType="application/vnd.openxmlformats-officedocument.drawingml.diagramStyle+xml"/>
  <Override PartName="/xl/diagrams/colors16.xml" ContentType="application/vnd.openxmlformats-officedocument.drawingml.diagramColors+xml"/>
  <Override PartName="/xl/diagrams/drawing16.xml" ContentType="application/vnd.ms-office.drawingml.diagramDrawing+xml"/>
  <Override PartName="/xl/diagrams/data17.xml" ContentType="application/vnd.openxmlformats-officedocument.drawingml.diagramData+xml"/>
  <Override PartName="/xl/diagrams/layout17.xml" ContentType="application/vnd.openxmlformats-officedocument.drawingml.diagramLayout+xml"/>
  <Override PartName="/xl/diagrams/quickStyle17.xml" ContentType="application/vnd.openxmlformats-officedocument.drawingml.diagramStyle+xml"/>
  <Override PartName="/xl/diagrams/colors17.xml" ContentType="application/vnd.openxmlformats-officedocument.drawingml.diagramColors+xml"/>
  <Override PartName="/xl/diagrams/drawing17.xml" ContentType="application/vnd.ms-office.drawingml.diagramDrawing+xml"/>
  <Override PartName="/xl/diagrams/data18.xml" ContentType="application/vnd.openxmlformats-officedocument.drawingml.diagramData+xml"/>
  <Override PartName="/xl/diagrams/layout18.xml" ContentType="application/vnd.openxmlformats-officedocument.drawingml.diagramLayout+xml"/>
  <Override PartName="/xl/diagrams/quickStyle18.xml" ContentType="application/vnd.openxmlformats-officedocument.drawingml.diagramStyle+xml"/>
  <Override PartName="/xl/diagrams/colors18.xml" ContentType="application/vnd.openxmlformats-officedocument.drawingml.diagramColors+xml"/>
  <Override PartName="/xl/diagrams/drawing18.xml" ContentType="application/vnd.ms-office.drawingml.diagram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comments4.xml" ContentType="application/vnd.openxmlformats-officedocument.spreadsheetml.comments+xml"/>
  <Override PartName="/xl/tables/table8.xml" ContentType="application/vnd.openxmlformats-officedocument.spreadsheetml.table+xml"/>
  <Override PartName="/xl/comments5.xml" ContentType="application/vnd.openxmlformats-officedocument.spreadsheetml.comments+xml"/>
  <Override PartName="/xl/tables/table9.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diagrams/data19.xml" ContentType="application/vnd.openxmlformats-officedocument.drawingml.diagramData+xml"/>
  <Override PartName="/xl/diagrams/layout19.xml" ContentType="application/vnd.openxmlformats-officedocument.drawingml.diagramLayout+xml"/>
  <Override PartName="/xl/diagrams/quickStyle19.xml" ContentType="application/vnd.openxmlformats-officedocument.drawingml.diagramStyle+xml"/>
  <Override PartName="/xl/diagrams/colors19.xml" ContentType="application/vnd.openxmlformats-officedocument.drawingml.diagramColors+xml"/>
  <Override PartName="/xl/diagrams/drawing19.xml" ContentType="application/vnd.ms-office.drawingml.diagramDrawing+xml"/>
  <Override PartName="/xl/diagrams/data20.xml" ContentType="application/vnd.openxmlformats-officedocument.drawingml.diagramData+xml"/>
  <Override PartName="/xl/diagrams/layout20.xml" ContentType="application/vnd.openxmlformats-officedocument.drawingml.diagramLayout+xml"/>
  <Override PartName="/xl/diagrams/quickStyle20.xml" ContentType="application/vnd.openxmlformats-officedocument.drawingml.diagramStyle+xml"/>
  <Override PartName="/xl/diagrams/colors20.xml" ContentType="application/vnd.openxmlformats-officedocument.drawingml.diagramColors+xml"/>
  <Override PartName="/xl/diagrams/drawing20.xml" ContentType="application/vnd.ms-office.drawingml.diagramDrawing+xml"/>
  <Override PartName="/xl/diagrams/data21.xml" ContentType="application/vnd.openxmlformats-officedocument.drawingml.diagramData+xml"/>
  <Override PartName="/xl/diagrams/layout21.xml" ContentType="application/vnd.openxmlformats-officedocument.drawingml.diagramLayout+xml"/>
  <Override PartName="/xl/diagrams/quickStyle21.xml" ContentType="application/vnd.openxmlformats-officedocument.drawingml.diagramStyle+xml"/>
  <Override PartName="/xl/diagrams/colors21.xml" ContentType="application/vnd.openxmlformats-officedocument.drawingml.diagramColors+xml"/>
  <Override PartName="/xl/diagrams/drawing21.xml" ContentType="application/vnd.ms-office.drawingml.diagramDrawing+xml"/>
  <Override PartName="/xl/diagrams/data22.xml" ContentType="application/vnd.openxmlformats-officedocument.drawingml.diagramData+xml"/>
  <Override PartName="/xl/diagrams/layout22.xml" ContentType="application/vnd.openxmlformats-officedocument.drawingml.diagramLayout+xml"/>
  <Override PartName="/xl/diagrams/quickStyle22.xml" ContentType="application/vnd.openxmlformats-officedocument.drawingml.diagramStyle+xml"/>
  <Override PartName="/xl/diagrams/colors22.xml" ContentType="application/vnd.openxmlformats-officedocument.drawingml.diagramColors+xml"/>
  <Override PartName="/xl/diagrams/drawing22.xml" ContentType="application/vnd.ms-office.drawingml.diagramDrawing+xml"/>
  <Override PartName="/xl/diagrams/data23.xml" ContentType="application/vnd.openxmlformats-officedocument.drawingml.diagramData+xml"/>
  <Override PartName="/xl/diagrams/layout23.xml" ContentType="application/vnd.openxmlformats-officedocument.drawingml.diagramLayout+xml"/>
  <Override PartName="/xl/diagrams/quickStyle23.xml" ContentType="application/vnd.openxmlformats-officedocument.drawingml.diagramStyle+xml"/>
  <Override PartName="/xl/diagrams/colors23.xml" ContentType="application/vnd.openxmlformats-officedocument.drawingml.diagramColors+xml"/>
  <Override PartName="/xl/diagrams/drawing23.xml" ContentType="application/vnd.ms-office.drawingml.diagramDrawing+xml"/>
  <Override PartName="/xl/diagrams/data24.xml" ContentType="application/vnd.openxmlformats-officedocument.drawingml.diagramData+xml"/>
  <Override PartName="/xl/diagrams/layout24.xml" ContentType="application/vnd.openxmlformats-officedocument.drawingml.diagramLayout+xml"/>
  <Override PartName="/xl/diagrams/quickStyle24.xml" ContentType="application/vnd.openxmlformats-officedocument.drawingml.diagramStyle+xml"/>
  <Override PartName="/xl/diagrams/colors24.xml" ContentType="application/vnd.openxmlformats-officedocument.drawingml.diagramColors+xml"/>
  <Override PartName="/xl/diagrams/drawing24.xml" ContentType="application/vnd.ms-office.drawingml.diagramDrawing+xml"/>
  <Override PartName="/xl/diagrams/data25.xml" ContentType="application/vnd.openxmlformats-officedocument.drawingml.diagramData+xml"/>
  <Override PartName="/xl/diagrams/layout25.xml" ContentType="application/vnd.openxmlformats-officedocument.drawingml.diagramLayout+xml"/>
  <Override PartName="/xl/diagrams/quickStyle25.xml" ContentType="application/vnd.openxmlformats-officedocument.drawingml.diagramStyle+xml"/>
  <Override PartName="/xl/diagrams/colors25.xml" ContentType="application/vnd.openxmlformats-officedocument.drawingml.diagramColors+xml"/>
  <Override PartName="/xl/diagrams/drawing25.xml" ContentType="application/vnd.ms-office.drawingml.diagramDrawing+xml"/>
  <Override PartName="/xl/diagrams/data26.xml" ContentType="application/vnd.openxmlformats-officedocument.drawingml.diagramData+xml"/>
  <Override PartName="/xl/diagrams/layout26.xml" ContentType="application/vnd.openxmlformats-officedocument.drawingml.diagramLayout+xml"/>
  <Override PartName="/xl/diagrams/quickStyle26.xml" ContentType="application/vnd.openxmlformats-officedocument.drawingml.diagramStyle+xml"/>
  <Override PartName="/xl/diagrams/colors26.xml" ContentType="application/vnd.openxmlformats-officedocument.drawingml.diagramColors+xml"/>
  <Override PartName="/xl/diagrams/drawing26.xml" ContentType="application/vnd.ms-office.drawingml.diagramDrawing+xml"/>
  <Override PartName="/xl/diagrams/data27.xml" ContentType="application/vnd.openxmlformats-officedocument.drawingml.diagramData+xml"/>
  <Override PartName="/xl/diagrams/layout27.xml" ContentType="application/vnd.openxmlformats-officedocument.drawingml.diagramLayout+xml"/>
  <Override PartName="/xl/diagrams/quickStyle27.xml" ContentType="application/vnd.openxmlformats-officedocument.drawingml.diagramStyle+xml"/>
  <Override PartName="/xl/diagrams/colors27.xml" ContentType="application/vnd.openxmlformats-officedocument.drawingml.diagramColors+xml"/>
  <Override PartName="/xl/diagrams/drawing27.xml" ContentType="application/vnd.ms-office.drawingml.diagramDrawing+xml"/>
  <Override PartName="/xl/diagrams/data28.xml" ContentType="application/vnd.openxmlformats-officedocument.drawingml.diagramData+xml"/>
  <Override PartName="/xl/diagrams/layout28.xml" ContentType="application/vnd.openxmlformats-officedocument.drawingml.diagramLayout+xml"/>
  <Override PartName="/xl/diagrams/quickStyle28.xml" ContentType="application/vnd.openxmlformats-officedocument.drawingml.diagramStyle+xml"/>
  <Override PartName="/xl/diagrams/colors28.xml" ContentType="application/vnd.openxmlformats-officedocument.drawingml.diagramColors+xml"/>
  <Override PartName="/xl/diagrams/drawing28.xml" ContentType="application/vnd.ms-office.drawingml.diagramDrawing+xml"/>
  <Override PartName="/xl/diagrams/data29.xml" ContentType="application/vnd.openxmlformats-officedocument.drawingml.diagramData+xml"/>
  <Override PartName="/xl/diagrams/layout29.xml" ContentType="application/vnd.openxmlformats-officedocument.drawingml.diagramLayout+xml"/>
  <Override PartName="/xl/diagrams/quickStyle29.xml" ContentType="application/vnd.openxmlformats-officedocument.drawingml.diagramStyle+xml"/>
  <Override PartName="/xl/diagrams/colors29.xml" ContentType="application/vnd.openxmlformats-officedocument.drawingml.diagramColors+xml"/>
  <Override PartName="/xl/diagrams/drawing29.xml" ContentType="application/vnd.ms-office.drawingml.diagramDrawing+xml"/>
  <Override PartName="/xl/diagrams/data30.xml" ContentType="application/vnd.openxmlformats-officedocument.drawingml.diagramData+xml"/>
  <Override PartName="/xl/diagrams/layout30.xml" ContentType="application/vnd.openxmlformats-officedocument.drawingml.diagramLayout+xml"/>
  <Override PartName="/xl/diagrams/quickStyle30.xml" ContentType="application/vnd.openxmlformats-officedocument.drawingml.diagramStyle+xml"/>
  <Override PartName="/xl/diagrams/colors30.xml" ContentType="application/vnd.openxmlformats-officedocument.drawingml.diagramColors+xml"/>
  <Override PartName="/xl/diagrams/drawing30.xml" ContentType="application/vnd.ms-office.drawingml.diagramDrawing+xml"/>
  <Override PartName="/xl/tables/table10.xml" ContentType="application/vnd.openxmlformats-officedocument.spreadsheetml.table+xml"/>
  <Override PartName="/xl/comments9.xml" ContentType="application/vnd.openxmlformats-officedocument.spreadsheetml.comments+xml"/>
  <Override PartName="/xl/comments10.xml" ContentType="application/vnd.openxmlformats-officedocument.spreadsheetml.comments+xml"/>
  <Override PartName="/xl/tables/table11.xml" ContentType="application/vnd.openxmlformats-officedocument.spreadsheetml.table+xml"/>
  <Override PartName="/xl/comments11.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comments12.xml" ContentType="application/vnd.openxmlformats-officedocument.spreadsheetml.comments+xml"/>
  <Override PartName="/xl/tables/table14.xml" ContentType="application/vnd.openxmlformats-officedocument.spreadsheetml.table+xml"/>
  <Override PartName="/xl/drawings/drawing3.xml" ContentType="application/vnd.openxmlformats-officedocument.drawing+xml"/>
  <Override PartName="/xl/diagrams/data31.xml" ContentType="application/vnd.openxmlformats-officedocument.drawingml.diagramData+xml"/>
  <Override PartName="/xl/diagrams/layout31.xml" ContentType="application/vnd.openxmlformats-officedocument.drawingml.diagramLayout+xml"/>
  <Override PartName="/xl/diagrams/quickStyle31.xml" ContentType="application/vnd.openxmlformats-officedocument.drawingml.diagramStyle+xml"/>
  <Override PartName="/xl/diagrams/colors31.xml" ContentType="application/vnd.openxmlformats-officedocument.drawingml.diagramColors+xml"/>
  <Override PartName="/xl/diagrams/drawing31.xml" ContentType="application/vnd.ms-office.drawingml.diagramDrawing+xml"/>
  <Override PartName="/xl/diagrams/data32.xml" ContentType="application/vnd.openxmlformats-officedocument.drawingml.diagramData+xml"/>
  <Override PartName="/xl/diagrams/layout32.xml" ContentType="application/vnd.openxmlformats-officedocument.drawingml.diagramLayout+xml"/>
  <Override PartName="/xl/diagrams/quickStyle32.xml" ContentType="application/vnd.openxmlformats-officedocument.drawingml.diagramStyle+xml"/>
  <Override PartName="/xl/diagrams/colors32.xml" ContentType="application/vnd.openxmlformats-officedocument.drawingml.diagramColors+xml"/>
  <Override PartName="/xl/diagrams/drawing32.xml" ContentType="application/vnd.ms-office.drawingml.diagramDrawing+xml"/>
  <Override PartName="/xl/diagrams/data33.xml" ContentType="application/vnd.openxmlformats-officedocument.drawingml.diagramData+xml"/>
  <Override PartName="/xl/diagrams/layout33.xml" ContentType="application/vnd.openxmlformats-officedocument.drawingml.diagramLayout+xml"/>
  <Override PartName="/xl/diagrams/quickStyle33.xml" ContentType="application/vnd.openxmlformats-officedocument.drawingml.diagramStyle+xml"/>
  <Override PartName="/xl/diagrams/colors33.xml" ContentType="application/vnd.openxmlformats-officedocument.drawingml.diagramColors+xml"/>
  <Override PartName="/xl/diagrams/drawing33.xml" ContentType="application/vnd.ms-office.drawingml.diagramDrawing+xml"/>
  <Override PartName="/xl/diagrams/data34.xml" ContentType="application/vnd.openxmlformats-officedocument.drawingml.diagramData+xml"/>
  <Override PartName="/xl/diagrams/layout34.xml" ContentType="application/vnd.openxmlformats-officedocument.drawingml.diagramLayout+xml"/>
  <Override PartName="/xl/diagrams/quickStyle34.xml" ContentType="application/vnd.openxmlformats-officedocument.drawingml.diagramStyle+xml"/>
  <Override PartName="/xl/diagrams/colors34.xml" ContentType="application/vnd.openxmlformats-officedocument.drawingml.diagramColors+xml"/>
  <Override PartName="/xl/diagrams/drawing34.xml" ContentType="application/vnd.ms-office.drawingml.diagramDrawing+xml"/>
  <Override PartName="/xl/diagrams/data35.xml" ContentType="application/vnd.openxmlformats-officedocument.drawingml.diagramData+xml"/>
  <Override PartName="/xl/diagrams/layout35.xml" ContentType="application/vnd.openxmlformats-officedocument.drawingml.diagramLayout+xml"/>
  <Override PartName="/xl/diagrams/quickStyle35.xml" ContentType="application/vnd.openxmlformats-officedocument.drawingml.diagramStyle+xml"/>
  <Override PartName="/xl/diagrams/colors35.xml" ContentType="application/vnd.openxmlformats-officedocument.drawingml.diagramColors+xml"/>
  <Override PartName="/xl/diagrams/drawing35.xml" ContentType="application/vnd.ms-office.drawingml.diagramDrawing+xml"/>
  <Override PartName="/xl/diagrams/data36.xml" ContentType="application/vnd.openxmlformats-officedocument.drawingml.diagramData+xml"/>
  <Override PartName="/xl/diagrams/layout36.xml" ContentType="application/vnd.openxmlformats-officedocument.drawingml.diagramLayout+xml"/>
  <Override PartName="/xl/diagrams/quickStyle36.xml" ContentType="application/vnd.openxmlformats-officedocument.drawingml.diagramStyle+xml"/>
  <Override PartName="/xl/diagrams/colors36.xml" ContentType="application/vnd.openxmlformats-officedocument.drawingml.diagramColors+xml"/>
  <Override PartName="/xl/diagrams/drawing36.xml" ContentType="application/vnd.ms-office.drawingml.diagramDrawing+xml"/>
  <Override PartName="/xl/diagrams/data37.xml" ContentType="application/vnd.openxmlformats-officedocument.drawingml.diagramData+xml"/>
  <Override PartName="/xl/diagrams/layout37.xml" ContentType="application/vnd.openxmlformats-officedocument.drawingml.diagramLayout+xml"/>
  <Override PartName="/xl/diagrams/quickStyle37.xml" ContentType="application/vnd.openxmlformats-officedocument.drawingml.diagramStyle+xml"/>
  <Override PartName="/xl/diagrams/colors37.xml" ContentType="application/vnd.openxmlformats-officedocument.drawingml.diagramColors+xml"/>
  <Override PartName="/xl/diagrams/drawing37.xml" ContentType="application/vnd.ms-office.drawingml.diagramDrawing+xml"/>
  <Override PartName="/xl/diagrams/data38.xml" ContentType="application/vnd.openxmlformats-officedocument.drawingml.diagramData+xml"/>
  <Override PartName="/xl/diagrams/layout38.xml" ContentType="application/vnd.openxmlformats-officedocument.drawingml.diagramLayout+xml"/>
  <Override PartName="/xl/diagrams/quickStyle38.xml" ContentType="application/vnd.openxmlformats-officedocument.drawingml.diagramStyle+xml"/>
  <Override PartName="/xl/diagrams/colors38.xml" ContentType="application/vnd.openxmlformats-officedocument.drawingml.diagramColors+xml"/>
  <Override PartName="/xl/diagrams/drawing38.xml" ContentType="application/vnd.ms-office.drawingml.diagramDrawing+xml"/>
  <Override PartName="/xl/diagrams/data39.xml" ContentType="application/vnd.openxmlformats-officedocument.drawingml.diagramData+xml"/>
  <Override PartName="/xl/diagrams/layout39.xml" ContentType="application/vnd.openxmlformats-officedocument.drawingml.diagramLayout+xml"/>
  <Override PartName="/xl/diagrams/quickStyle39.xml" ContentType="application/vnd.openxmlformats-officedocument.drawingml.diagramStyle+xml"/>
  <Override PartName="/xl/diagrams/colors39.xml" ContentType="application/vnd.openxmlformats-officedocument.drawingml.diagramColors+xml"/>
  <Override PartName="/xl/diagrams/drawing39.xml" ContentType="application/vnd.ms-office.drawingml.diagramDrawing+xml"/>
  <Override PartName="/xl/diagrams/data40.xml" ContentType="application/vnd.openxmlformats-officedocument.drawingml.diagramData+xml"/>
  <Override PartName="/xl/diagrams/layout40.xml" ContentType="application/vnd.openxmlformats-officedocument.drawingml.diagramLayout+xml"/>
  <Override PartName="/xl/diagrams/quickStyle40.xml" ContentType="application/vnd.openxmlformats-officedocument.drawingml.diagramStyle+xml"/>
  <Override PartName="/xl/diagrams/colors40.xml" ContentType="application/vnd.openxmlformats-officedocument.drawingml.diagramColors+xml"/>
  <Override PartName="/xl/diagrams/drawing40.xml" ContentType="application/vnd.ms-office.drawingml.diagramDrawing+xml"/>
  <Override PartName="/xl/diagrams/data41.xml" ContentType="application/vnd.openxmlformats-officedocument.drawingml.diagramData+xml"/>
  <Override PartName="/xl/diagrams/layout41.xml" ContentType="application/vnd.openxmlformats-officedocument.drawingml.diagramLayout+xml"/>
  <Override PartName="/xl/diagrams/quickStyle41.xml" ContentType="application/vnd.openxmlformats-officedocument.drawingml.diagramStyle+xml"/>
  <Override PartName="/xl/diagrams/colors41.xml" ContentType="application/vnd.openxmlformats-officedocument.drawingml.diagramColors+xml"/>
  <Override PartName="/xl/diagrams/drawing41.xml" ContentType="application/vnd.ms-office.drawingml.diagramDrawing+xml"/>
  <Override PartName="/xl/diagrams/data42.xml" ContentType="application/vnd.openxmlformats-officedocument.drawingml.diagramData+xml"/>
  <Override PartName="/xl/diagrams/layout42.xml" ContentType="application/vnd.openxmlformats-officedocument.drawingml.diagramLayout+xml"/>
  <Override PartName="/xl/diagrams/quickStyle42.xml" ContentType="application/vnd.openxmlformats-officedocument.drawingml.diagramStyle+xml"/>
  <Override PartName="/xl/diagrams/colors42.xml" ContentType="application/vnd.openxmlformats-officedocument.drawingml.diagramColors+xml"/>
  <Override PartName="/xl/diagrams/drawing42.xml" ContentType="application/vnd.ms-office.drawingml.diagramDrawing+xml"/>
  <Override PartName="/xl/diagrams/data43.xml" ContentType="application/vnd.openxmlformats-officedocument.drawingml.diagramData+xml"/>
  <Override PartName="/xl/diagrams/layout43.xml" ContentType="application/vnd.openxmlformats-officedocument.drawingml.diagramLayout+xml"/>
  <Override PartName="/xl/diagrams/quickStyle43.xml" ContentType="application/vnd.openxmlformats-officedocument.drawingml.diagramStyle+xml"/>
  <Override PartName="/xl/diagrams/colors43.xml" ContentType="application/vnd.openxmlformats-officedocument.drawingml.diagramColors+xml"/>
  <Override PartName="/xl/diagrams/drawing43.xml" ContentType="application/vnd.ms-office.drawingml.diagramDrawing+xml"/>
  <Override PartName="/xl/diagrams/data44.xml" ContentType="application/vnd.openxmlformats-officedocument.drawingml.diagramData+xml"/>
  <Override PartName="/xl/diagrams/layout44.xml" ContentType="application/vnd.openxmlformats-officedocument.drawingml.diagramLayout+xml"/>
  <Override PartName="/xl/diagrams/quickStyle44.xml" ContentType="application/vnd.openxmlformats-officedocument.drawingml.diagramStyle+xml"/>
  <Override PartName="/xl/diagrams/colors44.xml" ContentType="application/vnd.openxmlformats-officedocument.drawingml.diagramColors+xml"/>
  <Override PartName="/xl/diagrams/drawing44.xml" ContentType="application/vnd.ms-office.drawingml.diagramDrawing+xml"/>
  <Override PartName="/xl/diagrams/data45.xml" ContentType="application/vnd.openxmlformats-officedocument.drawingml.diagramData+xml"/>
  <Override PartName="/xl/diagrams/layout45.xml" ContentType="application/vnd.openxmlformats-officedocument.drawingml.diagramLayout+xml"/>
  <Override PartName="/xl/diagrams/quickStyle45.xml" ContentType="application/vnd.openxmlformats-officedocument.drawingml.diagramStyle+xml"/>
  <Override PartName="/xl/diagrams/colors45.xml" ContentType="application/vnd.openxmlformats-officedocument.drawingml.diagramColors+xml"/>
  <Override PartName="/xl/diagrams/drawing45.xml" ContentType="application/vnd.ms-office.drawingml.diagramDrawing+xml"/>
  <Override PartName="/xl/diagrams/data46.xml" ContentType="application/vnd.openxmlformats-officedocument.drawingml.diagramData+xml"/>
  <Override PartName="/xl/diagrams/layout46.xml" ContentType="application/vnd.openxmlformats-officedocument.drawingml.diagramLayout+xml"/>
  <Override PartName="/xl/diagrams/quickStyle46.xml" ContentType="application/vnd.openxmlformats-officedocument.drawingml.diagramStyle+xml"/>
  <Override PartName="/xl/diagrams/colors46.xml" ContentType="application/vnd.openxmlformats-officedocument.drawingml.diagramColors+xml"/>
  <Override PartName="/xl/diagrams/drawing46.xml" ContentType="application/vnd.ms-office.drawingml.diagramDrawing+xml"/>
  <Override PartName="/xl/diagrams/data47.xml" ContentType="application/vnd.openxmlformats-officedocument.drawingml.diagramData+xml"/>
  <Override PartName="/xl/diagrams/layout47.xml" ContentType="application/vnd.openxmlformats-officedocument.drawingml.diagramLayout+xml"/>
  <Override PartName="/xl/diagrams/quickStyle47.xml" ContentType="application/vnd.openxmlformats-officedocument.drawingml.diagramStyle+xml"/>
  <Override PartName="/xl/diagrams/colors47.xml" ContentType="application/vnd.openxmlformats-officedocument.drawingml.diagramColors+xml"/>
  <Override PartName="/xl/diagrams/drawing47.xml" ContentType="application/vnd.ms-office.drawingml.diagramDrawing+xml"/>
  <Override PartName="/xl/diagrams/data48.xml" ContentType="application/vnd.openxmlformats-officedocument.drawingml.diagramData+xml"/>
  <Override PartName="/xl/diagrams/layout48.xml" ContentType="application/vnd.openxmlformats-officedocument.drawingml.diagramLayout+xml"/>
  <Override PartName="/xl/diagrams/quickStyle48.xml" ContentType="application/vnd.openxmlformats-officedocument.drawingml.diagramStyle+xml"/>
  <Override PartName="/xl/diagrams/colors48.xml" ContentType="application/vnd.openxmlformats-officedocument.drawingml.diagramColors+xml"/>
  <Override PartName="/xl/diagrams/drawing48.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76" yWindow="0" windowWidth="15432" windowHeight="5568" tabRatio="892"/>
  </bookViews>
  <sheets>
    <sheet name="Sheet2" sheetId="51" r:id="rId1"/>
    <sheet name="Character Sheet" sheetId="34" r:id="rId2"/>
    <sheet name="CROSS ACTIONS" sheetId="49" r:id="rId3"/>
    <sheet name="WHITE-BLUE" sheetId="48" r:id="rId4"/>
    <sheet name="GREEN-RED" sheetId="47" r:id="rId5"/>
    <sheet name="CLASSES" sheetId="46" r:id="rId6"/>
    <sheet name="Actions NO STATS (3)" sheetId="50" r:id="rId7"/>
    <sheet name="Elements  NEW" sheetId="42" r:id="rId8"/>
    <sheet name="Actions NO STATS" sheetId="43" r:id="rId9"/>
    <sheet name="Weapons NEW" sheetId="44" r:id="rId10"/>
    <sheet name="Elements " sheetId="40" r:id="rId11"/>
    <sheet name="EXP Chart" sheetId="39" r:id="rId12"/>
    <sheet name="Negotiations" sheetId="18" r:id="rId13"/>
    <sheet name="Class Cards" sheetId="28" r:id="rId14"/>
    <sheet name="Rules" sheetId="38" r:id="rId15"/>
    <sheet name="Actions" sheetId="33" r:id="rId16"/>
    <sheet name="Weapons" sheetId="32" r:id="rId17"/>
    <sheet name="Actions OLD" sheetId="41" r:id="rId18"/>
    <sheet name="Blood Types" sheetId="8" r:id="rId19"/>
    <sheet name="Base Classes" sheetId="27" r:id="rId20"/>
    <sheet name="Class Cards OLD" sheetId="11" r:id="rId21"/>
    <sheet name="ElementsOLD" sheetId="35" r:id="rId22"/>
    <sheet name="MOs" sheetId="7" r:id="rId23"/>
    <sheet name="Zephyr" sheetId="31" r:id="rId24"/>
    <sheet name="Sheet1" sheetId="37" r:id="rId25"/>
    <sheet name="Nationalities" sheetId="6" r:id="rId26"/>
    <sheet name="Web" sheetId="15" r:id="rId27"/>
    <sheet name="EXP Chart OLD" sheetId="10" r:id="rId28"/>
    <sheet name="Elements (2)" sheetId="36" r:id="rId29"/>
  </sheets>
  <definedNames>
    <definedName name="_xlnm.Print_Area" localSheetId="15">Actions!$A$1:$B$106</definedName>
    <definedName name="_xlnm.Print_Area" localSheetId="8">'Actions NO STATS'!$A$1:$B$110</definedName>
    <definedName name="_xlnm.Print_Area" localSheetId="6">'Actions NO STATS (3)'!$A$1:$B$41</definedName>
    <definedName name="_xlnm.Print_Area" localSheetId="17">'Actions OLD'!$A$1:$B$108</definedName>
    <definedName name="_xlnm.Print_Area" localSheetId="19">'Base Classes'!$A$1:$G$52</definedName>
    <definedName name="_xlnm.Print_Area" localSheetId="1">'Character Sheet'!$A$1:$G$42</definedName>
    <definedName name="_xlnm.Print_Area" localSheetId="13">'Class Cards'!$A$1:$J$24</definedName>
    <definedName name="_xlnm.Print_Area" localSheetId="5">CLASSES!#REF!</definedName>
    <definedName name="_xlnm.Print_Area" localSheetId="10">'Elements '!$A$1:$K$80</definedName>
    <definedName name="_xlnm.Print_Area" localSheetId="7">'Elements  NEW'!$A$1:$K$29</definedName>
    <definedName name="_xlnm.Print_Area" localSheetId="28">'Elements (2)'!$A$1:$K$76</definedName>
    <definedName name="_xlnm.Print_Area" localSheetId="21">ElementsOLD!$A$1:$K$80</definedName>
    <definedName name="Z_10303AB4_7C61_448B_960B_82D0DEC8E33A_.wvu.PrintArea" localSheetId="15" hidden="1">Actions!$A$1:$B$106</definedName>
    <definedName name="Z_10303AB4_7C61_448B_960B_82D0DEC8E33A_.wvu.PrintArea" localSheetId="8" hidden="1">'Actions NO STATS'!$A$1:$B$110</definedName>
    <definedName name="Z_10303AB4_7C61_448B_960B_82D0DEC8E33A_.wvu.PrintArea" localSheetId="6" hidden="1">'Actions NO STATS (3)'!$A$1:$B$41</definedName>
    <definedName name="Z_10303AB4_7C61_448B_960B_82D0DEC8E33A_.wvu.PrintArea" localSheetId="17" hidden="1">'Actions OLD'!$A$1:$B$108</definedName>
    <definedName name="Z_10303AB4_7C61_448B_960B_82D0DEC8E33A_.wvu.PrintArea" localSheetId="5" hidden="1">CLASSES!#REF!</definedName>
    <definedName name="Z_10303AB4_7C61_448B_960B_82D0DEC8E33A_.wvu.PrintArea" localSheetId="2" hidden="1">'CROSS ACTIONS'!#REF!</definedName>
    <definedName name="Z_10303AB4_7C61_448B_960B_82D0DEC8E33A_.wvu.PrintArea" localSheetId="4" hidden="1">'GREEN-RED'!#REF!</definedName>
    <definedName name="Z_10303AB4_7C61_448B_960B_82D0DEC8E33A_.wvu.PrintArea" localSheetId="3" hidden="1">'WHITE-BLUE'!#REF!</definedName>
    <definedName name="Z_3E8F9723_C2A6_4C94_AAC4_E7D6E27FFEA4_.wvu.Cols" localSheetId="15" hidden="1">Actions!$A:$A,Actions!$E:$I,Actions!#REF!,Actions!#REF!</definedName>
    <definedName name="Z_3E8F9723_C2A6_4C94_AAC4_E7D6E27FFEA4_.wvu.Cols" localSheetId="8" hidden="1">'Actions NO STATS'!$A:$A,'Actions NO STATS'!$E:$I,'Actions NO STATS'!#REF!,'Actions NO STATS'!#REF!</definedName>
    <definedName name="Z_3E8F9723_C2A6_4C94_AAC4_E7D6E27FFEA4_.wvu.Cols" localSheetId="6" hidden="1">'Actions NO STATS (3)'!$A:$A,'Actions NO STATS (3)'!$E:$H,'Actions NO STATS (3)'!#REF!,'Actions NO STATS (3)'!#REF!</definedName>
    <definedName name="Z_3E8F9723_C2A6_4C94_AAC4_E7D6E27FFEA4_.wvu.Cols" localSheetId="17" hidden="1">'Actions OLD'!$A:$A,'Actions OLD'!$D:$I,'Actions OLD'!$J:$J,'Actions OLD'!#REF!</definedName>
    <definedName name="Z_3E8F9723_C2A6_4C94_AAC4_E7D6E27FFEA4_.wvu.Cols" localSheetId="5" hidden="1">CLASSES!$A:$A,CLASSES!$E:$F,CLASSES!#REF!,CLASSES!#REF!</definedName>
    <definedName name="Z_3E8F9723_C2A6_4C94_AAC4_E7D6E27FFEA4_.wvu.Cols" localSheetId="2" hidden="1">'CROSS ACTIONS'!$A:$A,'CROSS ACTIONS'!#REF!,'CROSS ACTIONS'!#REF!,'CROSS ACTIONS'!#REF!</definedName>
    <definedName name="Z_3E8F9723_C2A6_4C94_AAC4_E7D6E27FFEA4_.wvu.Cols" localSheetId="4" hidden="1">'GREEN-RED'!$A:$A,'GREEN-RED'!#REF!,'GREEN-RED'!#REF!,'GREEN-RED'!#REF!</definedName>
    <definedName name="Z_3E8F9723_C2A6_4C94_AAC4_E7D6E27FFEA4_.wvu.Cols" localSheetId="3" hidden="1">'WHITE-BLUE'!$A:$A,'WHITE-BLUE'!#REF!,'WHITE-BLUE'!#REF!,'WHITE-BLUE'!#REF!</definedName>
    <definedName name="Z_3E8F9723_C2A6_4C94_AAC4_E7D6E27FFEA4_.wvu.PrintArea" localSheetId="15" hidden="1">Actions!$A$1:$B$106</definedName>
    <definedName name="Z_3E8F9723_C2A6_4C94_AAC4_E7D6E27FFEA4_.wvu.PrintArea" localSheetId="8" hidden="1">'Actions NO STATS'!$A$1:$B$110</definedName>
    <definedName name="Z_3E8F9723_C2A6_4C94_AAC4_E7D6E27FFEA4_.wvu.PrintArea" localSheetId="6" hidden="1">'Actions NO STATS (3)'!$A$1:$B$41</definedName>
    <definedName name="Z_3E8F9723_C2A6_4C94_AAC4_E7D6E27FFEA4_.wvu.PrintArea" localSheetId="17" hidden="1">'Actions OLD'!$A$1:$B$108</definedName>
    <definedName name="Z_3E8F9723_C2A6_4C94_AAC4_E7D6E27FFEA4_.wvu.PrintArea" localSheetId="5" hidden="1">CLASSES!#REF!</definedName>
    <definedName name="Z_3E8F9723_C2A6_4C94_AAC4_E7D6E27FFEA4_.wvu.PrintArea" localSheetId="2" hidden="1">'CROSS ACTIONS'!#REF!</definedName>
    <definedName name="Z_3E8F9723_C2A6_4C94_AAC4_E7D6E27FFEA4_.wvu.PrintArea" localSheetId="4" hidden="1">'GREEN-RED'!#REF!</definedName>
    <definedName name="Z_3E8F9723_C2A6_4C94_AAC4_E7D6E27FFEA4_.wvu.PrintArea" localSheetId="3" hidden="1">'WHITE-BLUE'!#REF!</definedName>
    <definedName name="Z_8D4B289B_AEDA_45FD_9A7D_26D7C086CEDC_.wvu.Cols" localSheetId="15" hidden="1">Actions!$A:$A,Actions!$C:$E,Actions!#REF!</definedName>
    <definedName name="Z_8D4B289B_AEDA_45FD_9A7D_26D7C086CEDC_.wvu.Cols" localSheetId="8" hidden="1">'Actions NO STATS'!$A:$A,'Actions NO STATS'!$C:$E,'Actions NO STATS'!#REF!</definedName>
    <definedName name="Z_8D4B289B_AEDA_45FD_9A7D_26D7C086CEDC_.wvu.Cols" localSheetId="6" hidden="1">'Actions NO STATS (3)'!$A:$A,'Actions NO STATS (3)'!$C:$E,'Actions NO STATS (3)'!#REF!</definedName>
    <definedName name="Z_8D4B289B_AEDA_45FD_9A7D_26D7C086CEDC_.wvu.Cols" localSheetId="17" hidden="1">'Actions OLD'!$A:$A,'Actions OLD'!$C:$D,'Actions OLD'!$J:$J</definedName>
    <definedName name="Z_8D4B289B_AEDA_45FD_9A7D_26D7C086CEDC_.wvu.Cols" localSheetId="5" hidden="1">CLASSES!$A:$A,CLASSES!$C:$D,CLASSES!#REF!</definedName>
    <definedName name="Z_8D4B289B_AEDA_45FD_9A7D_26D7C086CEDC_.wvu.Cols" localSheetId="2" hidden="1">'CROSS ACTIONS'!$A:$A,'CROSS ACTIONS'!$C:$D,'CROSS ACTIONS'!#REF!</definedName>
    <definedName name="Z_8D4B289B_AEDA_45FD_9A7D_26D7C086CEDC_.wvu.Cols" localSheetId="4" hidden="1">'GREEN-RED'!$A:$A,'GREEN-RED'!$C:$D,'GREEN-RED'!#REF!</definedName>
    <definedName name="Z_8D4B289B_AEDA_45FD_9A7D_26D7C086CEDC_.wvu.Cols" localSheetId="3" hidden="1">'WHITE-BLUE'!$A:$A,'WHITE-BLUE'!$C:$D,'WHITE-BLUE'!#REF!</definedName>
    <definedName name="Z_8D4B289B_AEDA_45FD_9A7D_26D7C086CEDC_.wvu.PrintArea" localSheetId="15" hidden="1">Actions!$A$1:$B$106</definedName>
    <definedName name="Z_8D4B289B_AEDA_45FD_9A7D_26D7C086CEDC_.wvu.PrintArea" localSheetId="8" hidden="1">'Actions NO STATS'!$A$1:$B$110</definedName>
    <definedName name="Z_8D4B289B_AEDA_45FD_9A7D_26D7C086CEDC_.wvu.PrintArea" localSheetId="6" hidden="1">'Actions NO STATS (3)'!$A$1:$B$41</definedName>
    <definedName name="Z_8D4B289B_AEDA_45FD_9A7D_26D7C086CEDC_.wvu.PrintArea" localSheetId="17" hidden="1">'Actions OLD'!$A$1:$B$108</definedName>
    <definedName name="Z_8D4B289B_AEDA_45FD_9A7D_26D7C086CEDC_.wvu.PrintArea" localSheetId="5" hidden="1">CLASSES!#REF!</definedName>
    <definedName name="Z_8D4B289B_AEDA_45FD_9A7D_26D7C086CEDC_.wvu.PrintArea" localSheetId="2" hidden="1">'CROSS ACTIONS'!#REF!</definedName>
    <definedName name="Z_8D4B289B_AEDA_45FD_9A7D_26D7C086CEDC_.wvu.PrintArea" localSheetId="4" hidden="1">'GREEN-RED'!#REF!</definedName>
    <definedName name="Z_8D4B289B_AEDA_45FD_9A7D_26D7C086CEDC_.wvu.PrintArea" localSheetId="3" hidden="1">'WHITE-BLUE'!#REF!</definedName>
  </definedNames>
  <calcPr calcId="145621" calcMode="manual" concurrentCalc="0"/>
</workbook>
</file>

<file path=xl/calcChain.xml><?xml version="1.0" encoding="utf-8"?>
<calcChain xmlns="http://schemas.openxmlformats.org/spreadsheetml/2006/main">
  <c r="F11" i="44" l="1"/>
  <c r="G11" i="44"/>
  <c r="F12" i="44"/>
  <c r="G12" i="44"/>
  <c r="F13" i="44"/>
  <c r="G13" i="44"/>
  <c r="F16" i="44"/>
  <c r="G16" i="44"/>
  <c r="F17" i="44"/>
  <c r="G17" i="44"/>
  <c r="F18" i="44"/>
  <c r="G18" i="44"/>
  <c r="F19" i="44"/>
  <c r="G19" i="44"/>
  <c r="F20" i="44"/>
  <c r="G20" i="44"/>
  <c r="F21" i="44"/>
  <c r="G21" i="44"/>
  <c r="F22" i="44"/>
  <c r="G22" i="44"/>
  <c r="F23" i="44"/>
  <c r="G23" i="44"/>
  <c r="F24" i="44"/>
  <c r="G24" i="44"/>
  <c r="F25" i="44"/>
  <c r="G25" i="44"/>
  <c r="F27" i="32"/>
  <c r="G27" i="32"/>
  <c r="F28" i="32"/>
  <c r="G28" i="32"/>
  <c r="F29" i="32"/>
  <c r="G29" i="32"/>
  <c r="F32" i="32"/>
  <c r="G32" i="32"/>
  <c r="F33" i="32"/>
  <c r="G33" i="32"/>
  <c r="F34" i="32"/>
  <c r="G34" i="32"/>
  <c r="F35" i="32"/>
  <c r="G35" i="32"/>
  <c r="F36" i="32"/>
  <c r="G36" i="32"/>
  <c r="F37" i="32"/>
  <c r="G37" i="32"/>
  <c r="F38" i="32"/>
  <c r="G38" i="32"/>
  <c r="F39" i="32"/>
  <c r="G39" i="32"/>
  <c r="F40" i="32"/>
  <c r="G40" i="32"/>
  <c r="F41" i="32"/>
  <c r="G41" i="32"/>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alcChain>
</file>

<file path=xl/comments1.xml><?xml version="1.0" encoding="utf-8"?>
<comments xmlns="http://schemas.openxmlformats.org/spreadsheetml/2006/main">
  <authors>
    <author>Kurt</author>
    <author>Kurt Taratun</author>
  </authors>
  <commentList>
    <comment ref="A1" authorId="0">
      <text>
        <r>
          <rPr>
            <b/>
            <sz val="9"/>
            <color indexed="81"/>
            <rFont val="Tahoma"/>
            <charset val="1"/>
          </rPr>
          <t>Add your dmg to a d6 roll for dealing damage</t>
        </r>
      </text>
    </comment>
    <comment ref="B1" authorId="0">
      <text>
        <r>
          <rPr>
            <b/>
            <sz val="9"/>
            <color indexed="81"/>
            <rFont val="Tahoma"/>
            <charset val="1"/>
          </rPr>
          <t>Utility Effects</t>
        </r>
      </text>
    </comment>
    <comment ref="E1" authorId="0">
      <text>
        <r>
          <rPr>
            <b/>
            <sz val="9"/>
            <color indexed="81"/>
            <rFont val="Tahoma"/>
            <charset val="1"/>
          </rPr>
          <t>Add your dmg to a d6 roll for dealing damage</t>
        </r>
      </text>
    </comment>
    <comment ref="F1" authorId="0">
      <text>
        <r>
          <rPr>
            <b/>
            <sz val="9"/>
            <color indexed="81"/>
            <rFont val="Tahoma"/>
            <charset val="1"/>
          </rPr>
          <t>Utility Effects</t>
        </r>
      </text>
    </comment>
    <comment ref="A3" authorId="0">
      <text>
        <r>
          <rPr>
            <b/>
            <sz val="9"/>
            <color indexed="81"/>
            <rFont val="Tahoma"/>
            <charset val="1"/>
          </rPr>
          <t>HIT: 5
DMG: 0
RNG: 5
CRT: 18
COMBO: INS/FOR
Move in a straight line towards target and deal +1 DMG for each space moved.</t>
        </r>
      </text>
    </comment>
    <comment ref="B3" authorId="0">
      <text>
        <r>
          <rPr>
            <b/>
            <sz val="9"/>
            <color indexed="81"/>
            <rFont val="Tahoma"/>
            <family val="2"/>
          </rPr>
          <t>HIT: 4
DMG: 0
RAD: 1
COMBO: INS/VIT
Knockback 2 and opponents cannot move into your adjacent spaces for 1 turn</t>
        </r>
      </text>
    </comment>
    <comment ref="C3" authorId="0">
      <text>
        <r>
          <rPr>
            <b/>
            <sz val="9"/>
            <color indexed="81"/>
            <rFont val="Tahoma"/>
            <charset val="1"/>
          </rPr>
          <t>HIT: 2
DMG: 3
COMBO: INS/MIN
Move opponent 5 spaces</t>
        </r>
      </text>
    </comment>
    <comment ref="D3" authorId="0">
      <text>
        <r>
          <rPr>
            <b/>
            <sz val="9"/>
            <color indexed="81"/>
            <rFont val="Tahoma"/>
            <family val="2"/>
          </rPr>
          <t>HIT: 5
DMG: 4
COMBO: FOR/VIT
Opponent can't use attack effects for 1 turn</t>
        </r>
      </text>
    </comment>
    <comment ref="E3" authorId="0">
      <text>
        <r>
          <rPr>
            <b/>
            <sz val="9"/>
            <color indexed="81"/>
            <rFont val="Tahoma"/>
            <family val="2"/>
          </rPr>
          <t>HIT: 4
DMG: 3
CRT: 17
COMBO: FOR/MIN
Opponent can't target you on next turn.</t>
        </r>
      </text>
    </comment>
    <comment ref="F3" authorId="1">
      <text>
        <r>
          <rPr>
            <b/>
            <sz val="9"/>
            <color indexed="81"/>
            <rFont val="Calibri"/>
          </rPr>
          <t>COMBO: VIT/MIN
Gain +1 DEF and until next turn and you  can block any attacks towards allies within RNG: 3</t>
        </r>
      </text>
    </comment>
    <comment ref="A15" authorId="1">
      <text>
        <r>
          <rPr>
            <b/>
            <sz val="9"/>
            <color indexed="81"/>
            <rFont val="Calibri"/>
          </rPr>
          <t>HIT: 7
DMG: 4
CRT: 19
COMBO: INS/INS/FOR
You can make another attack on any target within range</t>
        </r>
      </text>
    </comment>
    <comment ref="B15" authorId="0">
      <text>
        <r>
          <rPr>
            <b/>
            <sz val="9"/>
            <color indexed="81"/>
            <rFont val="Tahoma"/>
            <charset val="1"/>
          </rPr>
          <t>HIT: 6
DMG: 4
RNG: 4
CRT: 18
COMBO: INS/INS/VIT
Opponent's move is reduced by 1 for duration of fight</t>
        </r>
      </text>
    </comment>
    <comment ref="C15" authorId="0">
      <text>
        <r>
          <rPr>
            <b/>
            <sz val="9"/>
            <color indexed="81"/>
            <rFont val="Tahoma"/>
            <family val="2"/>
          </rPr>
          <t>HIT: 6
DMG: 4
RNG: 5
COMBO: INS/INS/MIN
Switch places with opponent</t>
        </r>
      </text>
    </comment>
    <comment ref="D15" authorId="0">
      <text>
        <r>
          <rPr>
            <b/>
            <sz val="9"/>
            <color indexed="81"/>
            <rFont val="Tahoma"/>
            <charset val="1"/>
          </rPr>
          <t>HIT: 6
DMG: 2
CRT: 18
COMBO: INS/FOR/FOR
Knockback opponent 2 spaces and add 1knockback for the duration of fight</t>
        </r>
      </text>
    </comment>
    <comment ref="E15" authorId="0">
      <text>
        <r>
          <rPr>
            <b/>
            <sz val="9"/>
            <color indexed="81"/>
            <rFont val="Tahoma"/>
            <charset val="1"/>
          </rPr>
          <t>COMBO: INS/FOR/VIT
Heal target from death to 10 HP</t>
        </r>
      </text>
    </comment>
    <comment ref="F15" authorId="0">
      <text>
        <r>
          <rPr>
            <b/>
            <sz val="9"/>
            <color indexed="81"/>
            <rFont val="Tahoma"/>
            <charset val="1"/>
          </rPr>
          <t>HIT: 7
DMG: 4
RNG: 2
COMBO: INS/FOR/MIN
Rearrange all players within range. Deal 1 damage to all players moved</t>
        </r>
      </text>
    </comment>
    <comment ref="G15" authorId="0">
      <text>
        <r>
          <rPr>
            <b/>
            <sz val="9"/>
            <color indexed="81"/>
            <rFont val="Tahoma"/>
            <charset val="1"/>
          </rPr>
          <t>COMBO: INS/VIT/VIT
Distribute 7 HP amongst all players within range</t>
        </r>
      </text>
    </comment>
    <comment ref="H15" authorId="0">
      <text>
        <r>
          <rPr>
            <b/>
            <sz val="9"/>
            <color indexed="81"/>
            <rFont val="Tahoma"/>
            <family val="2"/>
          </rPr>
          <t>HIT: 9
DMG: 2
RNG: 3
COMBO: INS/VIT/MIN
Skip your next turn and take opponents next turn</t>
        </r>
      </text>
    </comment>
    <comment ref="A26" authorId="0">
      <text>
        <r>
          <rPr>
            <b/>
            <sz val="9"/>
            <color indexed="81"/>
            <rFont val="Tahoma"/>
            <charset val="1"/>
          </rPr>
          <t>HIT: 8
DMG: 2
RAD: 3
COMBO: INS/MIN/MIN
Steal 1 energy from all players hit</t>
        </r>
      </text>
    </comment>
    <comment ref="B26" authorId="0">
      <text>
        <r>
          <rPr>
            <b/>
            <sz val="9"/>
            <color indexed="81"/>
            <rFont val="Tahoma"/>
            <family val="2"/>
          </rPr>
          <t>HIT: 4
DMG: 3
CRT: 17
COMBO: FOR/FOR/VIT
Opponent loses 1 DEF for duration of fight</t>
        </r>
      </text>
    </comment>
    <comment ref="C26" authorId="0">
      <text>
        <r>
          <rPr>
            <b/>
            <sz val="9"/>
            <color indexed="81"/>
            <rFont val="Tahoma"/>
            <charset val="1"/>
          </rPr>
          <t>HIT: 10
DMG: 5
RNG: 2
COMBO: FOR/FOR/MIN
Receive all charges that were used for the attack on miss</t>
        </r>
      </text>
    </comment>
    <comment ref="D26" authorId="0">
      <text>
        <r>
          <rPr>
            <b/>
            <sz val="9"/>
            <color indexed="81"/>
            <rFont val="Tahoma"/>
            <family val="2"/>
          </rPr>
          <t>HIT: 6
DMG: 4
COMBO: FOR/VIT/VIT
Opponent cannot be healed for 3 turns</t>
        </r>
      </text>
    </comment>
    <comment ref="E26" authorId="0">
      <text>
        <r>
          <rPr>
            <b/>
            <sz val="9"/>
            <color indexed="81"/>
            <rFont val="Tahoma"/>
            <charset val="1"/>
          </rPr>
          <t>HIT: 5
DMG: 4
RNG: 2
CRT: 18
COMBO: FOR/VIT/MIN
Opponent can't use attack or action of level 1 or higher for 2 turns</t>
        </r>
      </text>
    </comment>
    <comment ref="F26" authorId="0">
      <text>
        <r>
          <rPr>
            <b/>
            <sz val="9"/>
            <color indexed="81"/>
            <rFont val="Tahoma"/>
            <family val="2"/>
          </rPr>
          <t>HIT: 6
DMG: 0
RNG: 2
COMBO: FOR/MIN/MIN
Make an attack for opponent on target within range</t>
        </r>
      </text>
    </comment>
    <comment ref="G26" authorId="0">
      <text>
        <r>
          <rPr>
            <b/>
            <sz val="9"/>
            <color indexed="81"/>
            <rFont val="Tahoma"/>
            <family val="2"/>
          </rPr>
          <t>HIT: 7
DMG: 4
RAD: 2
COMBO: VIT/VIT/MIN
All hit can't use actions or attacks of the chosen color for 1 turn</t>
        </r>
      </text>
    </comment>
    <comment ref="H26" authorId="0">
      <text>
        <r>
          <rPr>
            <b/>
            <sz val="9"/>
            <color indexed="81"/>
            <rFont val="Tahoma"/>
            <family val="2"/>
          </rPr>
          <t>HIT: 5
DMG: 4
RNG: 3
COMBO: VIT/MIN/MIN
Opponent can't receive energy for 1 turn</t>
        </r>
      </text>
    </comment>
    <comment ref="B27" authorId="0">
      <text>
        <r>
          <rPr>
            <b/>
            <sz val="9"/>
            <color indexed="81"/>
            <rFont val="Tahoma"/>
            <family val="2"/>
          </rPr>
          <t>Removes all status effects from yourself or an ally within RNG: 3</t>
        </r>
      </text>
    </comment>
  </commentList>
</comments>
</file>

<file path=xl/comments10.xml><?xml version="1.0" encoding="utf-8"?>
<comments xmlns="http://schemas.openxmlformats.org/spreadsheetml/2006/main">
  <authors>
    <author>Kurt</author>
  </authors>
  <commentList>
    <comment ref="B6" authorId="0">
      <text>
        <r>
          <rPr>
            <b/>
            <sz val="9"/>
            <color indexed="81"/>
            <rFont val="Tahoma"/>
            <family val="2"/>
          </rPr>
          <t>Deals 1 Heavy Armor or weapon DMG</t>
        </r>
      </text>
    </comment>
    <comment ref="C6" authorId="0">
      <text>
        <r>
          <rPr>
            <b/>
            <sz val="9"/>
            <color indexed="81"/>
            <rFont val="Tahoma"/>
            <family val="2"/>
          </rPr>
          <t>Deals 3 DMG for 2 turns if hit HP</t>
        </r>
      </text>
    </comment>
    <comment ref="D6" authorId="0">
      <text>
        <r>
          <rPr>
            <b/>
            <sz val="9"/>
            <color indexed="81"/>
            <rFont val="Tahoma"/>
            <family val="2"/>
          </rPr>
          <t>Bypasses Light Armor or DR</t>
        </r>
      </text>
    </comment>
    <comment ref="E6" authorId="0">
      <text>
        <r>
          <rPr>
            <b/>
            <sz val="9"/>
            <color indexed="81"/>
            <rFont val="Tahoma"/>
            <family val="2"/>
          </rPr>
          <t>Deals 1 Parameter DMG based on whichever attack speed opponent used if you hit players Health</t>
        </r>
      </text>
    </comment>
    <comment ref="F6" authorId="0">
      <text>
        <r>
          <rPr>
            <b/>
            <sz val="9"/>
            <color indexed="81"/>
            <rFont val="Tahoma"/>
            <charset val="1"/>
          </rPr>
          <t>Deal 3 Stamina Damage</t>
        </r>
      </text>
    </comment>
    <comment ref="G6" authorId="0">
      <text>
        <r>
          <rPr>
            <b/>
            <sz val="9"/>
            <color indexed="81"/>
            <rFont val="Tahoma"/>
            <charset val="1"/>
          </rPr>
          <t>Discards a card at random</t>
        </r>
      </text>
    </comment>
    <comment ref="B7" authorId="0">
      <text>
        <r>
          <rPr>
            <b/>
            <sz val="9"/>
            <color indexed="81"/>
            <rFont val="Tahoma"/>
            <family val="2"/>
          </rPr>
          <t>Range +2</t>
        </r>
      </text>
    </comment>
    <comment ref="C7" authorId="0">
      <text>
        <r>
          <rPr>
            <b/>
            <sz val="9"/>
            <color indexed="81"/>
            <rFont val="Tahoma"/>
            <family val="2"/>
          </rPr>
          <t>Can roll 2 attack dice for the same attack with a -1 penalty</t>
        </r>
      </text>
    </comment>
    <comment ref="D7" authorId="0">
      <text>
        <r>
          <rPr>
            <b/>
            <sz val="9"/>
            <color indexed="81"/>
            <rFont val="Tahoma"/>
            <family val="2"/>
          </rPr>
          <t>Each horizontally adjacent player gets hit for half DMG if they fail an agility check</t>
        </r>
      </text>
    </comment>
  </commentList>
</comments>
</file>

<file path=xl/comments11.xml><?xml version="1.0" encoding="utf-8"?>
<comments xmlns="http://schemas.openxmlformats.org/spreadsheetml/2006/main">
  <authors>
    <author>Kurt</author>
    <author>Kurt Taratun</author>
  </authors>
  <commentList>
    <comment ref="C1" authorId="0">
      <text>
        <r>
          <rPr>
            <b/>
            <sz val="9"/>
            <color indexed="81"/>
            <rFont val="Tahoma"/>
            <charset val="1"/>
          </rPr>
          <t>Extra Actions</t>
        </r>
      </text>
    </comment>
    <comment ref="D1" authorId="0">
      <text>
        <r>
          <rPr>
            <b/>
            <sz val="9"/>
            <color indexed="81"/>
            <rFont val="Tahoma"/>
            <charset val="1"/>
          </rPr>
          <t>Utility Effects</t>
        </r>
      </text>
    </comment>
    <comment ref="E1" authorId="0">
      <text>
        <r>
          <rPr>
            <b/>
            <sz val="9"/>
            <color indexed="81"/>
            <rFont val="Tahoma"/>
            <charset val="1"/>
          </rPr>
          <t>Finishing Moves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C2" authorId="1">
      <text>
        <r>
          <rPr>
            <sz val="9"/>
            <color indexed="81"/>
            <rFont val="Calibri"/>
          </rPr>
          <t xml:space="preserve">Opponent can only act in defense. Lasts an additional turn for every 4 over roll
</t>
        </r>
      </text>
    </comment>
    <comment ref="D2" authorId="1">
      <text>
        <r>
          <rPr>
            <b/>
            <sz val="9"/>
            <color indexed="81"/>
            <rFont val="Calibri"/>
          </rPr>
          <t>Unequip opponents weapon. If over roll is greater than 4, you can choose to equip it</t>
        </r>
      </text>
    </comment>
    <comment ref="A3" authorId="0">
      <text>
        <r>
          <rPr>
            <b/>
            <sz val="9"/>
            <color indexed="81"/>
            <rFont val="Tahoma"/>
            <charset val="1"/>
          </rPr>
          <t>Board control
Bonuses
tactics
regardless of who wins</t>
        </r>
      </text>
    </comment>
    <comment ref="C3" authorId="0">
      <text>
        <r>
          <rPr>
            <b/>
            <sz val="9"/>
            <color indexed="81"/>
            <rFont val="Tahoma"/>
            <family val="2"/>
          </rPr>
          <t>Take a move action after combat regardless of who wins</t>
        </r>
      </text>
    </comment>
    <comment ref="D3" authorId="0">
      <text>
        <r>
          <rPr>
            <b/>
            <sz val="9"/>
            <color indexed="81"/>
            <rFont val="Tahoma"/>
            <family val="2"/>
          </rPr>
          <t>Rearrange all players including yourself within R:2</t>
        </r>
      </text>
    </comment>
    <comment ref="E3" authorId="1">
      <text>
        <r>
          <rPr>
            <b/>
            <sz val="9"/>
            <color indexed="81"/>
            <rFont val="Calibri"/>
          </rPr>
          <t>Knock opponent back 3 spaces</t>
        </r>
      </text>
    </comment>
    <comment ref="F3" authorId="0">
      <text>
        <r>
          <rPr>
            <b/>
            <sz val="9"/>
            <color indexed="81"/>
            <rFont val="Tahoma"/>
            <family val="2"/>
          </rPr>
          <t>Movement: You or player that passes by you moves 3 more or less spaces</t>
        </r>
      </text>
    </comment>
    <comment ref="G3" authorId="0">
      <text>
        <r>
          <rPr>
            <b/>
            <sz val="9"/>
            <color indexed="81"/>
            <rFont val="Tahoma"/>
            <charset val="1"/>
          </rPr>
          <t>Movement Mod: You can move through enemy spaces, terrain and doors unhindered. Scavenging is counted as free actions this turn</t>
        </r>
      </text>
    </comment>
    <comment ref="H3" authorId="0">
      <text>
        <r>
          <rPr>
            <b/>
            <sz val="9"/>
            <color indexed="81"/>
            <rFont val="Tahoma"/>
            <family val="2"/>
          </rPr>
          <t>Take a move action for all allies</t>
        </r>
      </text>
    </comment>
    <comment ref="A4" authorId="1">
      <text>
        <r>
          <rPr>
            <b/>
            <sz val="9"/>
            <color indexed="81"/>
            <rFont val="Calibri"/>
          </rPr>
          <t>Dexterity
Reflex
Instinct</t>
        </r>
      </text>
    </comment>
    <comment ref="C4" authorId="0">
      <text>
        <r>
          <rPr>
            <b/>
            <sz val="9"/>
            <color indexed="81"/>
            <rFont val="Tahoma"/>
            <charset val="1"/>
          </rPr>
          <t>Return all reactions you use to your hand after combat and gain 2 stamina</t>
        </r>
      </text>
    </comment>
    <comment ref="D4" authorId="0">
      <text>
        <r>
          <rPr>
            <b/>
            <sz val="9"/>
            <color indexed="81"/>
            <rFont val="Tahoma"/>
            <charset val="1"/>
          </rPr>
          <t>Opponent loses 1 stamina and unless you lose priority, return this card to your hand</t>
        </r>
      </text>
    </comment>
    <comment ref="E4" authorId="0">
      <text>
        <r>
          <rPr>
            <b/>
            <sz val="9"/>
            <color indexed="81"/>
            <rFont val="Tahoma"/>
            <family val="2"/>
          </rPr>
          <t>Opponent loses 3 stamina</t>
        </r>
      </text>
    </comment>
    <comment ref="F4" authorId="0">
      <text>
        <r>
          <rPr>
            <b/>
            <sz val="9"/>
            <color indexed="81"/>
            <rFont val="Tahoma"/>
            <charset val="1"/>
          </rPr>
          <t>Hit: Opponent loses 2 additional Stamina</t>
        </r>
      </text>
    </comment>
    <comment ref="G4" authorId="0">
      <text>
        <r>
          <rPr>
            <b/>
            <sz val="9"/>
            <color indexed="81"/>
            <rFont val="Tahoma"/>
            <charset val="1"/>
          </rPr>
          <t>Action: Gain 4 Stamina</t>
        </r>
      </text>
    </comment>
    <comment ref="H4" authorId="0">
      <text>
        <r>
          <rPr>
            <b/>
            <sz val="9"/>
            <color indexed="81"/>
            <rFont val="Tahoma"/>
            <charset val="1"/>
          </rPr>
          <t>Stance: All successful actions on opponent deal an additional 1  stamina DMG and heal 1 stamina</t>
        </r>
      </text>
    </comment>
    <comment ref="C5" authorId="0">
      <text>
        <r>
          <rPr>
            <b/>
            <sz val="9"/>
            <color indexed="81"/>
            <rFont val="Tahoma"/>
            <family val="2"/>
          </rPr>
          <t>You can reroll</t>
        </r>
      </text>
    </comment>
    <comment ref="D5" authorId="0">
      <text>
        <r>
          <rPr>
            <b/>
            <sz val="9"/>
            <color indexed="81"/>
            <rFont val="Tahoma"/>
            <charset val="1"/>
          </rPr>
          <t>You can use an action after combat</t>
        </r>
      </text>
    </comment>
    <comment ref="E5" authorId="1">
      <text>
        <r>
          <rPr>
            <b/>
            <sz val="9"/>
            <color indexed="81"/>
            <rFont val="Calibri"/>
          </rPr>
          <t>Gain a +3 bonus for the attack</t>
        </r>
      </text>
    </comment>
    <comment ref="F5" authorId="0">
      <text>
        <r>
          <rPr>
            <b/>
            <sz val="9"/>
            <color indexed="81"/>
            <rFont val="Tahoma"/>
            <charset val="1"/>
          </rPr>
          <t>Combat: Gain a +2 bonus for the attack</t>
        </r>
      </text>
    </comment>
    <comment ref="G5" authorId="0">
      <text>
        <r>
          <rPr>
            <b/>
            <sz val="9"/>
            <color indexed="81"/>
            <rFont val="Tahoma"/>
            <charset val="1"/>
          </rPr>
          <t>Action: You can use a full round card. Put this card on the bottom of your deck afterward</t>
        </r>
      </text>
    </comment>
    <comment ref="H5" authorId="0">
      <text>
        <r>
          <rPr>
            <b/>
            <sz val="9"/>
            <color indexed="81"/>
            <rFont val="Tahoma"/>
            <family val="2"/>
          </rPr>
          <t>Pass your turn and receive a third action with a +2 bonus next turn</t>
        </r>
      </text>
    </comment>
    <comment ref="I5" authorId="1">
      <text>
        <r>
          <rPr>
            <b/>
            <sz val="9"/>
            <color indexed="81"/>
            <rFont val="Calibri"/>
          </rPr>
          <t>Make a move action</t>
        </r>
      </text>
    </comment>
    <comment ref="J5" authorId="1">
      <text>
        <r>
          <rPr>
            <b/>
            <sz val="9"/>
            <color indexed="81"/>
            <rFont val="Calibri"/>
          </rPr>
          <t>Take an immediate turn</t>
        </r>
      </text>
    </comment>
    <comment ref="A6" authorId="1">
      <text>
        <r>
          <rPr>
            <b/>
            <sz val="9"/>
            <color indexed="81"/>
            <rFont val="Calibri"/>
          </rPr>
          <t>Items
Weapons
Range
Buff/Debuffs
Gadgets (Unconventional abilities)</t>
        </r>
      </text>
    </comment>
    <comment ref="C6" authorId="0">
      <text>
        <r>
          <rPr>
            <b/>
            <sz val="9"/>
            <color indexed="81"/>
            <rFont val="Tahoma"/>
            <charset val="1"/>
          </rPr>
          <t>You can use an item before combat without discarding it</t>
        </r>
      </text>
    </comment>
    <comment ref="D6" authorId="0">
      <text>
        <r>
          <rPr>
            <b/>
            <sz val="9"/>
            <color indexed="81"/>
            <rFont val="Tahoma"/>
            <family val="2"/>
          </rPr>
          <t>Opponent drops currently equipped weapon or target item in inventory</t>
        </r>
      </text>
    </comment>
    <comment ref="E6" authorId="0">
      <text>
        <r>
          <rPr>
            <b/>
            <sz val="9"/>
            <color indexed="81"/>
            <rFont val="Tahoma"/>
            <charset val="1"/>
          </rPr>
          <t>You can trigger the effects of an item held by opponent</t>
        </r>
      </text>
    </comment>
    <comment ref="F6" authorId="0">
      <text>
        <r>
          <rPr>
            <b/>
            <sz val="9"/>
            <color indexed="81"/>
            <rFont val="Tahoma"/>
            <family val="2"/>
          </rPr>
          <t>Item use: Gain +1 effectiveness and you can use it on any ally within range</t>
        </r>
      </text>
    </comment>
    <comment ref="G6" authorId="0">
      <text>
        <r>
          <rPr>
            <b/>
            <sz val="9"/>
            <color indexed="81"/>
            <rFont val="Tahoma"/>
            <charset val="1"/>
          </rPr>
          <t>Action: Construct a random item. 1: Deal 2 DMG. 2: Heal 2 Health. 3: +2 Bonus. 4: -2 Penalty. 5: Draw 2. 6: Discard 2</t>
        </r>
      </text>
    </comment>
    <comment ref="H6" authorId="0">
      <text>
        <r>
          <rPr>
            <b/>
            <sz val="9"/>
            <color indexed="81"/>
            <rFont val="Tahoma"/>
            <family val="2"/>
          </rPr>
          <t>You can use an item from your inventory and any other players within range</t>
        </r>
      </text>
    </comment>
    <comment ref="A7" authorId="1">
      <text>
        <r>
          <rPr>
            <b/>
            <sz val="9"/>
            <color indexed="81"/>
            <rFont val="Calibri"/>
          </rPr>
          <t>Knowledge
Balance
Technology
Technique</t>
        </r>
      </text>
    </comment>
    <comment ref="C7" authorId="0">
      <text>
        <r>
          <rPr>
            <b/>
            <sz val="9"/>
            <color indexed="81"/>
            <rFont val="Tahoma"/>
            <charset val="1"/>
          </rPr>
          <t>Target within range receives a bonus or penalty to the effectiveness of items equal to their Tech for 2 turns</t>
        </r>
      </text>
    </comment>
    <comment ref="D7" authorId="0">
      <text>
        <r>
          <rPr>
            <b/>
            <sz val="9"/>
            <color indexed="81"/>
            <rFont val="Tahoma"/>
            <family val="2"/>
          </rPr>
          <t>Target within range receives a bonus or penalty to range equal to half their Tech rounded up for 2 turns</t>
        </r>
      </text>
    </comment>
    <comment ref="E7" authorId="0">
      <text>
        <r>
          <rPr>
            <b/>
            <sz val="9"/>
            <color indexed="81"/>
            <rFont val="Tahoma"/>
            <charset val="1"/>
          </rPr>
          <t>Target within range receives a bonus or penalty to Aggressive attacks equal to their Tech for 2 turns</t>
        </r>
      </text>
    </comment>
    <comment ref="F7" authorId="0">
      <text>
        <r>
          <rPr>
            <b/>
            <sz val="9"/>
            <color indexed="81"/>
            <rFont val="Tahoma"/>
            <charset val="1"/>
          </rPr>
          <t>Tech Hit: Tech attack within range gains a +2 or -2 effectiveness</t>
        </r>
      </text>
    </comment>
    <comment ref="G7" authorId="0">
      <text>
        <r>
          <rPr>
            <b/>
            <sz val="9"/>
            <color indexed="81"/>
            <rFont val="Tahoma"/>
            <charset val="1"/>
          </rPr>
          <t>Action: You can swap the effect of a Tech effect with another Tech card in your hand and/or you may invert the +-- symbol</t>
        </r>
      </text>
    </comment>
    <comment ref="H7" authorId="0">
      <text>
        <r>
          <rPr>
            <b/>
            <sz val="9"/>
            <color indexed="81"/>
            <rFont val="Tahoma"/>
            <charset val="1"/>
          </rPr>
          <t>Stance: All positive Tech effects last an additional turn and all negative Tech effects last one turn less</t>
        </r>
      </text>
    </comment>
    <comment ref="I7" authorId="0">
      <text>
        <r>
          <rPr>
            <b/>
            <sz val="9"/>
            <color indexed="81"/>
            <rFont val="Tahoma"/>
            <charset val="1"/>
          </rPr>
          <t>Gain a +1 bonus to Tech for the rest of the fight</t>
        </r>
      </text>
    </comment>
    <comment ref="C8" authorId="0">
      <text>
        <r>
          <rPr>
            <b/>
            <sz val="9"/>
            <color indexed="81"/>
            <rFont val="Tahoma"/>
            <family val="2"/>
          </rPr>
          <t>You can switch what you are holding before or after the attack</t>
        </r>
      </text>
    </comment>
    <comment ref="D8" authorId="0">
      <text>
        <r>
          <rPr>
            <b/>
            <sz val="9"/>
            <color indexed="81"/>
            <rFont val="Tahoma"/>
            <family val="2"/>
          </rPr>
          <t>Choose any attack speed bonus (bonus and ability) out of all attacks speeds for currently equipped weapon.</t>
        </r>
      </text>
    </comment>
    <comment ref="E8" authorId="1">
      <text>
        <r>
          <rPr>
            <b/>
            <sz val="9"/>
            <color indexed="81"/>
            <rFont val="Calibri"/>
          </rPr>
          <t>Double your weapon ability on priority</t>
        </r>
      </text>
    </comment>
    <comment ref="F8" authorId="1">
      <text>
        <r>
          <rPr>
            <b/>
            <sz val="9"/>
            <color indexed="81"/>
            <rFont val="Calibri"/>
          </rPr>
          <t>Combat: All weapon penalties from point blank range, thrown and dual wielding are nullified for the attack</t>
        </r>
      </text>
    </comment>
    <comment ref="G8" authorId="0">
      <text>
        <r>
          <rPr>
            <b/>
            <sz val="9"/>
            <color indexed="81"/>
            <rFont val="Tahoma"/>
            <charset val="1"/>
          </rPr>
          <t>Attack Mod: Weapon ability triggers outside of priority</t>
        </r>
      </text>
    </comment>
    <comment ref="H8" authorId="0">
      <text>
        <r>
          <rPr>
            <b/>
            <sz val="9"/>
            <color indexed="81"/>
            <rFont val="Tahoma"/>
            <charset val="1"/>
          </rPr>
          <t>Rest Mod: Fully repair and reload all weapons of yours and allies within range with a +1 Durability and Clip</t>
        </r>
      </text>
    </comment>
    <comment ref="J8" authorId="1">
      <text>
        <r>
          <rPr>
            <b/>
            <sz val="9"/>
            <color indexed="81"/>
            <rFont val="Calibri"/>
          </rPr>
          <t>Inceases weapon bonus by 2</t>
        </r>
      </text>
    </comment>
    <comment ref="A9" authorId="0">
      <text>
        <r>
          <rPr>
            <b/>
            <sz val="9"/>
            <color indexed="81"/>
            <rFont val="Tahoma"/>
            <charset val="1"/>
          </rPr>
          <t>Damage
Lethal damage
Parameter damage
Attack Speed</t>
        </r>
      </text>
    </comment>
    <comment ref="C9" authorId="0">
      <text>
        <r>
          <rPr>
            <b/>
            <sz val="9"/>
            <color indexed="81"/>
            <rFont val="Tahoma"/>
            <charset val="1"/>
          </rPr>
          <t>Gain priority if priority is neutral</t>
        </r>
      </text>
    </comment>
    <comment ref="D9" authorId="1">
      <text>
        <r>
          <rPr>
            <b/>
            <sz val="9"/>
            <color indexed="81"/>
            <rFont val="Calibri"/>
          </rPr>
          <t>Make another attack action on any adjacent target</t>
        </r>
      </text>
    </comment>
    <comment ref="E9" authorId="0">
      <text>
        <r>
          <rPr>
            <b/>
            <sz val="9"/>
            <color indexed="81"/>
            <rFont val="Tahoma"/>
            <family val="2"/>
          </rPr>
          <t>Discard any cards to receive bonuses. Light: 3 Stamina DMG. Medium: +3 Bonus. Heavy: Gain +3 DMG</t>
        </r>
      </text>
    </comment>
    <comment ref="F9" authorId="0">
      <text>
        <r>
          <rPr>
            <b/>
            <sz val="9"/>
            <color indexed="81"/>
            <rFont val="Tahoma"/>
            <charset val="1"/>
          </rPr>
          <t>Hit: Your critical range is 19-20</t>
        </r>
      </text>
    </comment>
    <comment ref="G9" authorId="0">
      <text>
        <r>
          <rPr>
            <b/>
            <sz val="9"/>
            <color indexed="81"/>
            <rFont val="Tahoma"/>
            <family val="2"/>
          </rPr>
          <t>Attack Mod: Your attack actions effect works regardless of who wins</t>
        </r>
      </text>
    </comment>
    <comment ref="H9" authorId="0">
      <text>
        <r>
          <rPr>
            <b/>
            <sz val="9"/>
            <color indexed="81"/>
            <rFont val="Tahoma"/>
            <family val="2"/>
          </rPr>
          <t>Perform a Strength check against adjacent opponent and if successful, discard an attack card and hit them with an attack</t>
        </r>
      </text>
    </comment>
    <comment ref="A10" authorId="1">
      <text>
        <r>
          <rPr>
            <b/>
            <sz val="9"/>
            <color indexed="81"/>
            <rFont val="Calibri"/>
          </rPr>
          <t>Strength
Drive
Emotion</t>
        </r>
      </text>
    </comment>
    <comment ref="C10" authorId="0">
      <text>
        <r>
          <rPr>
            <b/>
            <sz val="9"/>
            <color indexed="81"/>
            <rFont val="Tahoma"/>
            <charset val="1"/>
          </rPr>
          <t>Deal 1 damage before the attack as long as you didn't lose priority</t>
        </r>
      </text>
    </comment>
    <comment ref="D10" authorId="0">
      <text>
        <r>
          <rPr>
            <b/>
            <sz val="9"/>
            <color indexed="81"/>
            <rFont val="Tahoma"/>
            <charset val="1"/>
          </rPr>
          <t>Deal 1 DMG over 4 turns (Counts as status effect)</t>
        </r>
      </text>
    </comment>
    <comment ref="E10" authorId="1">
      <text>
        <r>
          <rPr>
            <b/>
            <sz val="9"/>
            <color indexed="81"/>
            <rFont val="Calibri"/>
          </rPr>
          <t>Deal + 3 DMG</t>
        </r>
      </text>
    </comment>
    <comment ref="F10" authorId="0">
      <text>
        <r>
          <rPr>
            <b/>
            <sz val="9"/>
            <color indexed="81"/>
            <rFont val="Tahoma"/>
            <charset val="1"/>
          </rPr>
          <t>Combat: Deal +2 DMG</t>
        </r>
      </text>
    </comment>
    <comment ref="G10" authorId="0">
      <text>
        <r>
          <rPr>
            <b/>
            <sz val="9"/>
            <color indexed="81"/>
            <rFont val="Tahoma"/>
            <family val="2"/>
          </rPr>
          <t>Attack Mod: Double the DMG of whoever wins</t>
        </r>
      </text>
    </comment>
    <comment ref="H10" authorId="0">
      <text>
        <r>
          <rPr>
            <b/>
            <sz val="9"/>
            <color indexed="81"/>
            <rFont val="Tahoma"/>
            <charset val="1"/>
          </rPr>
          <t>Stance: Gain +1 Damage on all hits and gain an additional 1 for each combat card discarded</t>
        </r>
      </text>
    </comment>
    <comment ref="I10" authorId="0">
      <text>
        <r>
          <rPr>
            <b/>
            <sz val="9"/>
            <color indexed="81"/>
            <rFont val="Tahoma"/>
            <family val="2"/>
          </rPr>
          <t>Deal 4 DMG to opponent</t>
        </r>
      </text>
    </comment>
    <comment ref="J10" authorId="1">
      <text>
        <r>
          <rPr>
            <b/>
            <sz val="9"/>
            <color indexed="81"/>
            <rFont val="Calibri"/>
          </rPr>
          <t>Deal an additional 12 damage</t>
        </r>
      </text>
    </comment>
    <comment ref="C11" authorId="0">
      <text>
        <r>
          <rPr>
            <b/>
            <sz val="9"/>
            <color indexed="81"/>
            <rFont val="Tahoma"/>
            <charset val="1"/>
          </rPr>
          <t>Deal 1 damage to an attack speed of your choice on opponent's weapon</t>
        </r>
      </text>
    </comment>
    <comment ref="D11" authorId="0">
      <text>
        <r>
          <rPr>
            <b/>
            <sz val="9"/>
            <color indexed="81"/>
            <rFont val="Tahoma"/>
            <family val="2"/>
          </rPr>
          <t>Opponent cannot be healed for 2 turns</t>
        </r>
      </text>
    </comment>
    <comment ref="E11" authorId="0">
      <text>
        <r>
          <rPr>
            <b/>
            <sz val="9"/>
            <color indexed="81"/>
            <rFont val="Tahoma"/>
            <charset val="1"/>
          </rPr>
          <t>Deal 3 Light Armor and 1 Heavy Armor DMG and DR cannot be applied</t>
        </r>
      </text>
    </comment>
    <comment ref="F11" authorId="0">
      <text>
        <r>
          <rPr>
            <b/>
            <sz val="9"/>
            <color indexed="81"/>
            <rFont val="Tahoma"/>
            <charset val="1"/>
          </rPr>
          <t>Opponent Defense: If opponent used a combat card in defense, they discard it before checking for priority</t>
        </r>
      </text>
    </comment>
    <comment ref="G11" authorId="0">
      <text>
        <r>
          <rPr>
            <b/>
            <sz val="9"/>
            <color indexed="81"/>
            <rFont val="Tahoma"/>
            <charset val="1"/>
          </rPr>
          <t>Attack Mod: Opponent receives penalty depending on which speed they were hit on. Light: -1 Movement. Medium: -1 Range. Heavy: -1 Damage</t>
        </r>
      </text>
    </comment>
    <comment ref="H11" authorId="0">
      <text>
        <r>
          <rPr>
            <b/>
            <sz val="9"/>
            <color indexed="81"/>
            <rFont val="Tahoma"/>
            <family val="2"/>
          </rPr>
          <t>If you pass a Strength check, you step into opponent space. You can move with the opponent. They can perform a Strength check to break free</t>
        </r>
      </text>
    </comment>
    <comment ref="A12" authorId="0">
      <text>
        <r>
          <rPr>
            <b/>
            <sz val="9"/>
            <color indexed="81"/>
            <rFont val="Tahoma"/>
            <charset val="1"/>
          </rPr>
          <t>Defensive Actions
Null effects
If opponent won roll
losing priority
Healing
Disrupting actions</t>
        </r>
      </text>
    </comment>
    <comment ref="C12" authorId="0">
      <text>
        <r>
          <rPr>
            <b/>
            <sz val="9"/>
            <color indexed="81"/>
            <rFont val="Tahoma"/>
            <charset val="1"/>
          </rPr>
          <t>Opponent can't move for 1 turn</t>
        </r>
      </text>
    </comment>
    <comment ref="D12" authorId="0">
      <text>
        <r>
          <rPr>
            <b/>
            <sz val="9"/>
            <color indexed="81"/>
            <rFont val="Tahoma"/>
            <family val="2"/>
          </rPr>
          <t>Cancels opponents attack action and weapon abilities for 1 turn</t>
        </r>
      </text>
    </comment>
    <comment ref="E12" authorId="0">
      <text>
        <r>
          <rPr>
            <b/>
            <sz val="9"/>
            <color indexed="81"/>
            <rFont val="Tahoma"/>
            <family val="2"/>
          </rPr>
          <t>If you lose priority, cancel the attack and opponent can't attack for 1 turn</t>
        </r>
      </text>
    </comment>
    <comment ref="F12" authorId="0">
      <text>
        <r>
          <rPr>
            <b/>
            <sz val="9"/>
            <color indexed="81"/>
            <rFont val="Tahoma"/>
            <charset val="1"/>
          </rPr>
          <t>Action Card Use: Cancel any action or full round card being played by adjacent target and they can't use any for 1 turn</t>
        </r>
      </text>
    </comment>
    <comment ref="G12" authorId="0">
      <text>
        <r>
          <rPr>
            <b/>
            <sz val="9"/>
            <color indexed="81"/>
            <rFont val="Tahoma"/>
            <charset val="1"/>
          </rPr>
          <t>Attack Mod: Reactions cannot be played by opponent</t>
        </r>
      </text>
    </comment>
    <comment ref="H12" authorId="0">
      <text>
        <r>
          <rPr>
            <b/>
            <sz val="9"/>
            <color indexed="81"/>
            <rFont val="Tahoma"/>
            <family val="2"/>
          </rPr>
          <t>Remove all status effects and stances from all players</t>
        </r>
      </text>
    </comment>
    <comment ref="C13" authorId="0">
      <text>
        <r>
          <rPr>
            <b/>
            <sz val="9"/>
            <color indexed="81"/>
            <rFont val="Tahoma"/>
            <charset val="1"/>
          </rPr>
          <t>Gain 1 heavy armor</t>
        </r>
      </text>
    </comment>
    <comment ref="D13" authorId="1">
      <text>
        <r>
          <rPr>
            <b/>
            <sz val="9"/>
            <color indexed="81"/>
            <rFont val="Calibri"/>
          </rPr>
          <t>Gain +2 DR for the attack and opponent loses 2 DR</t>
        </r>
      </text>
    </comment>
    <comment ref="E13" authorId="0">
      <text>
        <r>
          <rPr>
            <b/>
            <sz val="9"/>
            <color indexed="81"/>
            <rFont val="Tahoma"/>
            <charset val="1"/>
          </rPr>
          <t>Your armor doesn't take damage this turn and deal DMG to your opponent equal to DMG absorbed</t>
        </r>
      </text>
    </comment>
    <comment ref="F13" authorId="0">
      <text>
        <r>
          <rPr>
            <b/>
            <sz val="9"/>
            <color indexed="81"/>
            <rFont val="Tahoma"/>
            <charset val="1"/>
          </rPr>
          <t>Hit: Gain +2 DR</t>
        </r>
      </text>
    </comment>
    <comment ref="G13" authorId="1">
      <text>
        <r>
          <rPr>
            <b/>
            <sz val="9"/>
            <color indexed="81"/>
            <rFont val="Calibri"/>
          </rPr>
          <t>Acton: Opponents can't move through your adjacent spaces and critical range is 1-5 until next turn</t>
        </r>
      </text>
    </comment>
    <comment ref="H13" authorId="0">
      <text>
        <r>
          <rPr>
            <b/>
            <sz val="9"/>
            <color indexed="81"/>
            <rFont val="Tahoma"/>
            <family val="2"/>
          </rPr>
          <t>Stance: Gain 1 light armor every time you leave combat without taking health DMG</t>
        </r>
      </text>
    </comment>
    <comment ref="C14" authorId="0">
      <text>
        <r>
          <rPr>
            <b/>
            <sz val="9"/>
            <color indexed="81"/>
            <rFont val="Tahoma"/>
            <family val="2"/>
          </rPr>
          <t>Gain 1 Health regardless of who wins. If you were to die from this attack, stay alive with 1 Health</t>
        </r>
      </text>
    </comment>
    <comment ref="D14" authorId="0">
      <text>
        <r>
          <rPr>
            <b/>
            <sz val="9"/>
            <color indexed="81"/>
            <rFont val="Tahoma"/>
            <family val="2"/>
          </rPr>
          <t>Heal health equal to Half of DMG dealt</t>
        </r>
      </text>
    </comment>
    <comment ref="E14" authorId="0">
      <text>
        <r>
          <rPr>
            <b/>
            <sz val="9"/>
            <color indexed="81"/>
            <rFont val="Tahoma"/>
            <charset val="1"/>
          </rPr>
          <t>Deal DMG to opponents health</t>
        </r>
      </text>
    </comment>
    <comment ref="F14" authorId="0">
      <text>
        <r>
          <rPr>
            <b/>
            <sz val="9"/>
            <color indexed="81"/>
            <rFont val="Tahoma"/>
            <charset val="1"/>
          </rPr>
          <t>Heal: Double amount of health restored to you and/or adjacent ally</t>
        </r>
      </text>
    </comment>
    <comment ref="G14" authorId="0">
      <text>
        <r>
          <rPr>
            <b/>
            <sz val="9"/>
            <color indexed="81"/>
            <rFont val="Tahoma"/>
            <charset val="1"/>
          </rPr>
          <t>Action: Remove a status effect from you or adjacent ally</t>
        </r>
      </text>
    </comment>
    <comment ref="H14" authorId="0">
      <text>
        <r>
          <rPr>
            <b/>
            <sz val="9"/>
            <color indexed="81"/>
            <rFont val="Tahoma"/>
            <charset val="1"/>
          </rPr>
          <t>Revive downed target with +2 Health</t>
        </r>
      </text>
    </comment>
    <comment ref="I14" authorId="1">
      <text>
        <r>
          <rPr>
            <b/>
            <sz val="9"/>
            <color indexed="81"/>
            <rFont val="Calibri"/>
          </rPr>
          <t>If you were going to die, come back with 5 HP</t>
        </r>
      </text>
    </comment>
    <comment ref="J14" authorId="1">
      <text>
        <r>
          <rPr>
            <b/>
            <sz val="9"/>
            <color indexed="81"/>
            <rFont val="Calibri"/>
          </rPr>
          <t>Gain 15 HP</t>
        </r>
      </text>
    </comment>
    <comment ref="A15" authorId="0">
      <text>
        <r>
          <rPr>
            <b/>
            <sz val="9"/>
            <color indexed="81"/>
            <rFont val="Tahoma"/>
            <charset val="1"/>
          </rPr>
          <t>Magic stuff</t>
        </r>
      </text>
    </comment>
    <comment ref="C15" authorId="0">
      <text>
        <r>
          <rPr>
            <b/>
            <sz val="9"/>
            <color indexed="81"/>
            <rFont val="Tahoma"/>
            <charset val="1"/>
          </rPr>
          <t>Add 3 elements to your reserves</t>
        </r>
      </text>
    </comment>
    <comment ref="D15" authorId="0">
      <text>
        <r>
          <rPr>
            <b/>
            <sz val="9"/>
            <color indexed="81"/>
            <rFont val="Tahoma"/>
            <charset val="1"/>
          </rPr>
          <t>You can equip up to a level 2 charge after the attack</t>
        </r>
      </text>
    </comment>
    <comment ref="E15" authorId="0">
      <text>
        <r>
          <rPr>
            <b/>
            <sz val="9"/>
            <color indexed="81"/>
            <rFont val="Tahoma"/>
            <family val="2"/>
          </rPr>
          <t>ZEP: 2 Stamina DMG
SPA: +- 2 Tech mods
HEA: Deal 2 DMG
MIN: Gain 2 Health
VOI: +2 Bonus
LIQ: Draw 2 Card</t>
        </r>
      </text>
    </comment>
    <comment ref="F15" authorId="0">
      <text>
        <r>
          <rPr>
            <b/>
            <sz val="9"/>
            <color indexed="81"/>
            <rFont val="Tahoma"/>
            <charset val="1"/>
          </rPr>
          <t>Charge: Add an additional charge to you or adjcent ally</t>
        </r>
      </text>
    </comment>
    <comment ref="G15" authorId="0">
      <text>
        <r>
          <rPr>
            <b/>
            <sz val="9"/>
            <color indexed="81"/>
            <rFont val="Tahoma"/>
            <charset val="1"/>
          </rPr>
          <t>Charge Mod: Ready another independent charge that is not dependant on a hand</t>
        </r>
      </text>
    </comment>
    <comment ref="H15" authorId="0">
      <text>
        <r>
          <rPr>
            <b/>
            <sz val="9"/>
            <color indexed="81"/>
            <rFont val="Tahoma"/>
            <charset val="1"/>
          </rPr>
          <t>Create any spell that you have access to without charging it</t>
        </r>
      </text>
    </comment>
    <comment ref="K15" authorId="0">
      <text>
        <r>
          <rPr>
            <b/>
            <sz val="9"/>
            <color indexed="81"/>
            <rFont val="Tahoma"/>
            <charset val="1"/>
          </rPr>
          <t xml:space="preserve">Perform a Strength check on adjacent opponent adding their remaining health to their roll. If they lose the roll, they are downed. </t>
        </r>
      </text>
    </comment>
    <comment ref="A16" authorId="1">
      <text>
        <r>
          <rPr>
            <b/>
            <sz val="9"/>
            <color indexed="81"/>
            <rFont val="Calibri"/>
          </rPr>
          <t>"Magic"
Spirit</t>
        </r>
      </text>
    </comment>
    <comment ref="C16" authorId="0">
      <text>
        <r>
          <rPr>
            <b/>
            <sz val="9"/>
            <color indexed="81"/>
            <rFont val="Tahoma"/>
            <charset val="1"/>
          </rPr>
          <t>For every 2 elements sacrificed, you can reroll attack</t>
        </r>
      </text>
    </comment>
    <comment ref="D16" authorId="0">
      <text>
        <r>
          <rPr>
            <b/>
            <sz val="9"/>
            <color indexed="81"/>
            <rFont val="Tahoma"/>
            <family val="2"/>
          </rPr>
          <t>Keep current compound after attack regardless of who wins</t>
        </r>
      </text>
    </comment>
    <comment ref="E16" authorId="0">
      <text>
        <r>
          <rPr>
            <b/>
            <sz val="9"/>
            <color indexed="81"/>
            <rFont val="Tahoma"/>
            <family val="2"/>
          </rPr>
          <t>Sacrifice x elements and gain a bonus to an the attack equal to the number of elements sacrificed before rolls</t>
        </r>
      </text>
    </comment>
    <comment ref="F16" authorId="0">
      <text>
        <r>
          <rPr>
            <b/>
            <sz val="9"/>
            <color indexed="81"/>
            <rFont val="Tahoma"/>
            <charset val="1"/>
          </rPr>
          <t>Element Hit: Receive a +2 or -2 effectiveness to an elemental hit</t>
        </r>
      </text>
    </comment>
    <comment ref="G16" authorId="0">
      <text>
        <r>
          <rPr>
            <b/>
            <sz val="9"/>
            <color indexed="81"/>
            <rFont val="Tahoma"/>
            <family val="2"/>
          </rPr>
          <t>Action: You can look at an opponents charged element within sight and receive a +2 bonus in element combat until end of turn</t>
        </r>
      </text>
    </comment>
    <comment ref="H16" authorId="0">
      <text>
        <r>
          <rPr>
            <b/>
            <sz val="9"/>
            <color indexed="81"/>
            <rFont val="Tahoma"/>
            <family val="2"/>
          </rPr>
          <t>Stance: Receive a +2 bonus to all element attacks</t>
        </r>
      </text>
    </comment>
    <comment ref="I16" authorId="1">
      <text>
        <r>
          <rPr>
            <b/>
            <sz val="9"/>
            <color indexed="81"/>
            <rFont val="Calibri"/>
          </rPr>
          <t>Next element used receives a +2 bonus</t>
        </r>
      </text>
    </comment>
    <comment ref="K16" authorId="0">
      <text>
        <r>
          <rPr>
            <b/>
            <sz val="9"/>
            <color indexed="81"/>
            <rFont val="Tahoma"/>
            <charset val="1"/>
          </rPr>
          <t>Deal half your DMG to all adjacent opponents other than target if they fail a Strength check</t>
        </r>
      </text>
    </comment>
    <comment ref="C17" authorId="0">
      <text>
        <r>
          <rPr>
            <b/>
            <sz val="9"/>
            <color indexed="81"/>
            <rFont val="Tahoma"/>
            <family val="2"/>
          </rPr>
          <t>Opponent removes 2 elements of your choice from their supply and add 1 of those to yours regardless of mastery</t>
        </r>
      </text>
    </comment>
    <comment ref="D17" authorId="0">
      <text>
        <r>
          <rPr>
            <b/>
            <sz val="9"/>
            <color indexed="81"/>
            <rFont val="Tahoma"/>
            <family val="2"/>
          </rPr>
          <t>Steal one of opponents masteries for 3 turns</t>
        </r>
      </text>
    </comment>
    <comment ref="E17" authorId="0">
      <text>
        <r>
          <rPr>
            <b/>
            <sz val="9"/>
            <color indexed="81"/>
            <rFont val="Tahoma"/>
            <family val="2"/>
          </rPr>
          <t>You can swap out an element from your reserves with one in the current attack before rolls and after reveal</t>
        </r>
      </text>
    </comment>
    <comment ref="F17" authorId="0">
      <text>
        <r>
          <rPr>
            <b/>
            <sz val="9"/>
            <color indexed="81"/>
            <rFont val="Tahoma"/>
            <charset val="1"/>
          </rPr>
          <t>Charge: Change the element being added to your or adjacent targets charge to any element</t>
        </r>
      </text>
    </comment>
    <comment ref="G17" authorId="0">
      <text>
        <r>
          <rPr>
            <b/>
            <sz val="9"/>
            <color indexed="81"/>
            <rFont val="Tahoma"/>
            <charset val="1"/>
          </rPr>
          <t>Action: You can swap out any elements within your charge or adjacent allies</t>
        </r>
      </text>
    </comment>
    <comment ref="H17" authorId="0">
      <text>
        <r>
          <rPr>
            <b/>
            <sz val="9"/>
            <color indexed="81"/>
            <rFont val="Tahoma"/>
            <charset val="1"/>
          </rPr>
          <t>Change the base elements of all allies to any elements</t>
        </r>
      </text>
    </comment>
    <comment ref="J17" authorId="0">
      <text>
        <r>
          <rPr>
            <b/>
            <sz val="9"/>
            <color indexed="81"/>
            <rFont val="Tahoma"/>
            <charset val="1"/>
          </rPr>
          <t>You can choose current compound to be any compound of that level</t>
        </r>
      </text>
    </comment>
    <comment ref="A18" authorId="0">
      <text>
        <r>
          <rPr>
            <b/>
            <sz val="9"/>
            <color indexed="81"/>
            <rFont val="Tahoma"/>
            <charset val="1"/>
          </rPr>
          <t>Card draw / discard
Negotiations
Manipulation</t>
        </r>
      </text>
    </comment>
    <comment ref="C18" authorId="0">
      <text>
        <r>
          <rPr>
            <b/>
            <sz val="9"/>
            <color indexed="81"/>
            <rFont val="Tahoma"/>
            <family val="2"/>
          </rPr>
          <t>Draw 2 cards</t>
        </r>
      </text>
    </comment>
    <comment ref="D18" authorId="0">
      <text>
        <r>
          <rPr>
            <b/>
            <sz val="9"/>
            <color indexed="81"/>
            <rFont val="Tahoma"/>
            <charset val="1"/>
          </rPr>
          <t>Opponent reveals their hand and choose a card. You can use the chosen card on your next turn</t>
        </r>
      </text>
    </comment>
    <comment ref="E18" authorId="1">
      <text>
        <r>
          <rPr>
            <b/>
            <sz val="9"/>
            <color indexed="81"/>
            <rFont val="Calibri"/>
          </rPr>
          <t>Opponent discards a card at random</t>
        </r>
      </text>
    </comment>
    <comment ref="F18" authorId="0">
      <text>
        <r>
          <rPr>
            <b/>
            <sz val="9"/>
            <color indexed="81"/>
            <rFont val="Tahoma"/>
            <charset val="1"/>
          </rPr>
          <t>Draw/Discard: If a player were to draw a card, they discard 1 instead. The same is true for discard</t>
        </r>
      </text>
    </comment>
    <comment ref="G18" authorId="0">
      <text>
        <r>
          <rPr>
            <b/>
            <sz val="9"/>
            <color indexed="81"/>
            <rFont val="Tahoma"/>
            <family val="2"/>
          </rPr>
          <t>Action: Look at target opponents hand within sight and discard a card from it. That player then draws a card</t>
        </r>
      </text>
    </comment>
    <comment ref="H18" authorId="0">
      <text>
        <r>
          <rPr>
            <b/>
            <sz val="9"/>
            <color indexed="81"/>
            <rFont val="Tahoma"/>
            <family val="2"/>
          </rPr>
          <t>Search your deck for 1 attack card and 1 action card</t>
        </r>
      </text>
    </comment>
    <comment ref="A19" authorId="1">
      <text>
        <r>
          <rPr>
            <b/>
            <sz val="9"/>
            <color indexed="81"/>
            <rFont val="Calibri"/>
          </rPr>
          <t>Logic
Manipulation</t>
        </r>
      </text>
    </comment>
    <comment ref="C19" authorId="0">
      <text>
        <r>
          <rPr>
            <b/>
            <sz val="9"/>
            <color indexed="81"/>
            <rFont val="Tahoma"/>
            <charset val="1"/>
          </rPr>
          <t>Gain 1 Mind regardless of who wins</t>
        </r>
      </text>
    </comment>
    <comment ref="D19" authorId="0">
      <text>
        <r>
          <rPr>
            <b/>
            <sz val="9"/>
            <color indexed="81"/>
            <rFont val="Tahoma"/>
            <family val="2"/>
          </rPr>
          <t>Make a negotiation against all opponents with no penalty for failure</t>
        </r>
      </text>
    </comment>
    <comment ref="E19" authorId="0">
      <text>
        <r>
          <rPr>
            <b/>
            <sz val="9"/>
            <color indexed="81"/>
            <rFont val="Tahoma"/>
            <charset val="1"/>
          </rPr>
          <t>Opponent loses 2 Mind</t>
        </r>
      </text>
    </comment>
    <comment ref="F19" authorId="0">
      <text>
        <r>
          <rPr>
            <b/>
            <sz val="9"/>
            <color indexed="81"/>
            <rFont val="Tahoma"/>
            <family val="2"/>
          </rPr>
          <t>Negotiation: Add a +2 bonus or -2 penalty to any player within sight</t>
        </r>
      </text>
    </comment>
    <comment ref="G19" authorId="0">
      <text>
        <r>
          <rPr>
            <b/>
            <sz val="9"/>
            <color indexed="81"/>
            <rFont val="Tahoma"/>
            <charset val="1"/>
          </rPr>
          <t>Action: Gain 2 Mind and target ally loses 1</t>
        </r>
      </text>
    </comment>
    <comment ref="H19" authorId="0">
      <text>
        <r>
          <rPr>
            <b/>
            <sz val="9"/>
            <color indexed="81"/>
            <rFont val="Tahoma"/>
            <family val="2"/>
          </rPr>
          <t>Stance: You can reroll all negotiations with a -2 penalty</t>
        </r>
      </text>
    </comment>
    <comment ref="I19" authorId="1">
      <text>
        <r>
          <rPr>
            <b/>
            <sz val="9"/>
            <color indexed="81"/>
            <rFont val="Calibri"/>
          </rPr>
          <t>Your Mind increases by 3 for 2 turns</t>
        </r>
      </text>
    </comment>
    <comment ref="K19" authorId="0">
      <text>
        <r>
          <rPr>
            <b/>
            <sz val="9"/>
            <color indexed="81"/>
            <rFont val="Tahoma"/>
            <family val="2"/>
          </rPr>
          <t>Movement Mod: All opponents that you pass by lose 2 stamina</t>
        </r>
      </text>
    </comment>
    <comment ref="C20" authorId="0">
      <text>
        <r>
          <rPr>
            <b/>
            <sz val="9"/>
            <color indexed="81"/>
            <rFont val="Tahoma"/>
            <charset val="1"/>
          </rPr>
          <t>You can make a move action for opponent</t>
        </r>
      </text>
    </comment>
    <comment ref="D20" authorId="0">
      <text>
        <r>
          <rPr>
            <b/>
            <sz val="9"/>
            <color indexed="81"/>
            <rFont val="Tahoma"/>
            <charset val="1"/>
          </rPr>
          <t>Opponent can't use the same action speed on next attack</t>
        </r>
      </text>
    </comment>
    <comment ref="E20" authorId="0">
      <text>
        <r>
          <rPr>
            <b/>
            <sz val="9"/>
            <color indexed="81"/>
            <rFont val="Tahoma"/>
            <family val="2"/>
          </rPr>
          <t>Instead of hitting, deal opponents attack to themselves or adjacent target</t>
        </r>
      </text>
    </comment>
    <comment ref="F20" authorId="0">
      <text>
        <r>
          <rPr>
            <b/>
            <sz val="9"/>
            <color indexed="81"/>
            <rFont val="Tahoma"/>
            <charset val="1"/>
          </rPr>
          <t>Reaction Used: Gain the effects of a reaction card used by opponent instead</t>
        </r>
      </text>
    </comment>
    <comment ref="G20" authorId="0">
      <text>
        <r>
          <rPr>
            <b/>
            <sz val="9"/>
            <color indexed="81"/>
            <rFont val="Tahoma"/>
            <charset val="1"/>
          </rPr>
          <t>Attack Mod: choose two cards for the attack and after reveal, choose one and put the other back in your hand</t>
        </r>
      </text>
    </comment>
    <comment ref="H20" authorId="0">
      <text>
        <r>
          <rPr>
            <b/>
            <sz val="9"/>
            <color indexed="81"/>
            <rFont val="Tahoma"/>
            <charset val="1"/>
          </rPr>
          <t>Take a full turn for an ally</t>
        </r>
      </text>
    </comment>
    <comment ref="J20" authorId="1">
      <text>
        <r>
          <rPr>
            <b/>
            <sz val="9"/>
            <color indexed="81"/>
            <rFont val="Calibri"/>
          </rPr>
          <t>Take opponents next turn</t>
        </r>
      </text>
    </comment>
    <comment ref="K20" authorId="0">
      <text>
        <r>
          <rPr>
            <b/>
            <sz val="9"/>
            <color indexed="81"/>
            <rFont val="Tahoma"/>
            <charset val="1"/>
          </rPr>
          <t>You and allies receive a +4 bonus to element combat for 1 turn</t>
        </r>
      </text>
    </comment>
    <comment ref="C21" authorId="0">
      <text>
        <r>
          <rPr>
            <b/>
            <sz val="9"/>
            <color indexed="81"/>
            <rFont val="Tahoma"/>
            <family val="2"/>
          </rPr>
          <t>If you lose priority, cancel the roll phase and both players hit</t>
        </r>
      </text>
    </comment>
    <comment ref="D21" authorId="0">
      <text>
        <r>
          <rPr>
            <b/>
            <sz val="9"/>
            <color indexed="81"/>
            <rFont val="Tahoma"/>
            <charset val="1"/>
          </rPr>
          <t>Steal an item from opponent or if you gained priority and your roll was greater than 10, steal a weapon</t>
        </r>
      </text>
    </comment>
    <comment ref="E21" authorId="0">
      <text>
        <r>
          <rPr>
            <b/>
            <sz val="9"/>
            <color indexed="81"/>
            <rFont val="Tahoma"/>
            <charset val="1"/>
          </rPr>
          <t>Draw a card and opponent discards a card</t>
        </r>
      </text>
    </comment>
    <comment ref="F21" authorId="0">
      <text>
        <r>
          <rPr>
            <b/>
            <sz val="9"/>
            <color indexed="81"/>
            <rFont val="Tahoma"/>
            <charset val="1"/>
          </rPr>
          <t>Construct: A new item with the properties of the two items presented for combination</t>
        </r>
      </text>
    </comment>
    <comment ref="G21" authorId="1">
      <text>
        <r>
          <rPr>
            <b/>
            <sz val="9"/>
            <color indexed="81"/>
            <rFont val="Calibri"/>
          </rPr>
          <t>Place destructable cover where you are standing.  While in destructable cover, you receive a +1 bonus</t>
        </r>
      </text>
    </comment>
    <comment ref="H21" authorId="0">
      <text>
        <r>
          <rPr>
            <b/>
            <sz val="9"/>
            <color indexed="81"/>
            <rFont val="Tahoma"/>
            <charset val="1"/>
          </rPr>
          <t>Receive a -1 penalty and if you lose priority, you are removed from combat.</t>
        </r>
      </text>
    </comment>
    <comment ref="I21" authorId="0">
      <text>
        <r>
          <rPr>
            <b/>
            <sz val="9"/>
            <color indexed="81"/>
            <rFont val="Tahoma"/>
            <charset val="1"/>
          </rPr>
          <t>Opponent loses 1 Action Speed</t>
        </r>
      </text>
    </comment>
    <comment ref="J21" authorId="0">
      <text>
        <r>
          <rPr>
            <b/>
            <sz val="9"/>
            <color indexed="81"/>
            <rFont val="Tahoma"/>
            <charset val="1"/>
          </rPr>
          <t>If priority is gained, automatically hit before rolls and DR cannot be applied</t>
        </r>
      </text>
    </comment>
    <comment ref="K21" authorId="0">
      <text>
        <r>
          <rPr>
            <b/>
            <sz val="9"/>
            <color indexed="81"/>
            <rFont val="Tahoma"/>
            <charset val="1"/>
          </rPr>
          <t>Instead of triggering your weapon ability, add an additional +4 bonus when gaining priority</t>
        </r>
      </text>
    </comment>
    <comment ref="L21" authorId="1">
      <text>
        <r>
          <rPr>
            <b/>
            <sz val="9"/>
            <color indexed="81"/>
            <rFont val="Calibri"/>
          </rPr>
          <t>Deal 6 DMG and 1 Stamina to all adjacent opponents if they lose a force check</t>
        </r>
      </text>
    </comment>
    <comment ref="A22" authorId="0">
      <text>
        <r>
          <rPr>
            <b/>
            <sz val="9"/>
            <color indexed="81"/>
            <rFont val="Tahoma"/>
            <charset val="1"/>
          </rPr>
          <t>Ninja
thief</t>
        </r>
      </text>
    </comment>
    <comment ref="C22" authorId="0">
      <text>
        <r>
          <rPr>
            <b/>
            <sz val="9"/>
            <color indexed="81"/>
            <rFont val="Tahoma"/>
            <charset val="1"/>
          </rPr>
          <t>You can take a move action away from opponent before the attack. If they already selected an attack action for a now illegal attack, they can return that action to their hand</t>
        </r>
      </text>
    </comment>
    <comment ref="D22" authorId="0">
      <text>
        <r>
          <rPr>
            <b/>
            <sz val="9"/>
            <color indexed="81"/>
            <rFont val="Tahoma"/>
            <family val="2"/>
          </rPr>
          <t>You, an ally within range or opponent gets a bonus or penalty to Agility equal to half their Tech rounded up for 1 turn</t>
        </r>
      </text>
    </comment>
    <comment ref="G22" authorId="0">
      <text>
        <r>
          <rPr>
            <b/>
            <sz val="9"/>
            <color indexed="81"/>
            <rFont val="Tahoma"/>
            <family val="2"/>
          </rPr>
          <t>Attack Mod: Add 3 range to your attack</t>
        </r>
      </text>
    </comment>
    <comment ref="H22" authorId="1">
      <text>
        <r>
          <rPr>
            <b/>
            <sz val="9"/>
            <color indexed="81"/>
            <rFont val="Calibri"/>
          </rPr>
          <t>Make an attack on every player that moves into or through your range before your next turn.</t>
        </r>
      </text>
    </comment>
    <comment ref="I22" authorId="0">
      <text>
        <r>
          <rPr>
            <b/>
            <sz val="9"/>
            <color indexed="81"/>
            <rFont val="Tahoma"/>
            <charset val="1"/>
          </rPr>
          <t>You cannot engage in any combat until your next turn</t>
        </r>
      </text>
    </comment>
    <comment ref="C23" authorId="0">
      <text>
        <r>
          <rPr>
            <b/>
            <sz val="9"/>
            <color indexed="81"/>
            <rFont val="Tahoma"/>
            <family val="2"/>
          </rPr>
          <t>Knock back all adjacent opponents 2 spaces</t>
        </r>
      </text>
    </comment>
    <comment ref="D23" authorId="0">
      <text>
        <r>
          <rPr>
            <b/>
            <sz val="9"/>
            <color indexed="81"/>
            <rFont val="Tahoma"/>
            <charset val="1"/>
          </rPr>
          <t>You, an ally within range or opponent gets a bonus or penalty to attacks equal to half their Tech rounded up for 1 turn</t>
        </r>
      </text>
    </comment>
    <comment ref="F23" authorId="0">
      <text>
        <r>
          <rPr>
            <b/>
            <sz val="9"/>
            <color indexed="81"/>
            <rFont val="Tahoma"/>
            <family val="2"/>
          </rPr>
          <t>Item: Add +1 to radius</t>
        </r>
      </text>
    </comment>
    <comment ref="G23" authorId="1">
      <text>
        <r>
          <rPr>
            <b/>
            <sz val="9"/>
            <color indexed="81"/>
            <rFont val="Calibri"/>
          </rPr>
          <t>Construct: a thrown item with R:1 that makes all targets receive -3 for 1 turn</t>
        </r>
      </text>
    </comment>
    <comment ref="A24" authorId="0">
      <text>
        <r>
          <rPr>
            <b/>
            <sz val="9"/>
            <color indexed="81"/>
            <rFont val="Tahoma"/>
            <charset val="1"/>
          </rPr>
          <t>Speed fighter</t>
        </r>
      </text>
    </comment>
    <comment ref="C24" authorId="0">
      <text>
        <r>
          <rPr>
            <b/>
            <sz val="9"/>
            <color indexed="81"/>
            <rFont val="Tahoma"/>
            <charset val="1"/>
          </rPr>
          <t>You can take a move action towards the opponent before the attack</t>
        </r>
      </text>
    </comment>
    <comment ref="G24" authorId="0">
      <text>
        <r>
          <rPr>
            <b/>
            <sz val="9"/>
            <color indexed="81"/>
            <rFont val="Tahoma"/>
            <charset val="1"/>
          </rPr>
          <t>Movement Mod: Deal Dmg to adjacent target equal to number of spaces moved if opponent fails an Agility check vs yours</t>
        </r>
      </text>
    </comment>
    <comment ref="E25" authorId="0">
      <text>
        <r>
          <rPr>
            <b/>
            <sz val="9"/>
            <color indexed="81"/>
            <rFont val="Tahoma"/>
            <charset val="1"/>
          </rPr>
          <t>Add DMG equal to your overroll to the attack</t>
        </r>
      </text>
    </comment>
    <comment ref="G26" authorId="1">
      <text>
        <r>
          <rPr>
            <sz val="9"/>
            <color indexed="81"/>
            <rFont val="Calibri"/>
          </rPr>
          <t>Movement Mod: Take a move action with another person. You can replace an attack action with this</t>
        </r>
      </text>
    </comment>
    <comment ref="G27" authorId="0">
      <text>
        <r>
          <rPr>
            <b/>
            <sz val="9"/>
            <color indexed="81"/>
            <rFont val="Tahoma"/>
            <family val="2"/>
          </rPr>
          <t>Gain health when you move.</t>
        </r>
      </text>
    </comment>
    <comment ref="A28" authorId="1">
      <text>
        <r>
          <rPr>
            <b/>
            <sz val="9"/>
            <color indexed="81"/>
            <rFont val="Calibri"/>
          </rPr>
          <t>Breaks coumpounds down to hit multiple targets</t>
        </r>
      </text>
    </comment>
    <comment ref="C28" authorId="0">
      <text>
        <r>
          <rPr>
            <b/>
            <sz val="9"/>
            <color indexed="81"/>
            <rFont val="Tahoma"/>
            <family val="2"/>
          </rPr>
          <t>You can remove an element from your compound for a +3 bonus.</t>
        </r>
      </text>
    </comment>
    <comment ref="D28" authorId="0">
      <text>
        <r>
          <rPr>
            <b/>
            <sz val="9"/>
            <color indexed="81"/>
            <rFont val="Tahoma"/>
            <charset val="1"/>
          </rPr>
          <t>Sacrifice an element and move opponent 4 spaces in any direction and they lose 1 Stamina</t>
        </r>
      </text>
    </comment>
    <comment ref="E28" authorId="0">
      <text>
        <r>
          <rPr>
            <b/>
            <sz val="9"/>
            <color indexed="81"/>
            <rFont val="Tahoma"/>
            <charset val="1"/>
          </rPr>
          <t>The element attack's AOE increases by 1 but receive a -1 penalty.</t>
        </r>
      </text>
    </comment>
    <comment ref="F28" authorId="1">
      <text>
        <r>
          <rPr>
            <b/>
            <sz val="9"/>
            <color indexed="81"/>
            <rFont val="Calibri"/>
          </rPr>
          <t>Element hit: Effects last an additional turn but for half strength. If it is a multiple turn effect, just add another turn without reducing it.</t>
        </r>
      </text>
    </comment>
    <comment ref="G28" authorId="0">
      <text>
        <r>
          <rPr>
            <b/>
            <sz val="9"/>
            <color indexed="81"/>
            <rFont val="Tahoma"/>
            <charset val="1"/>
          </rPr>
          <t>Movement mod: Everyone that you pass by has to make an agility check or gets hit with current charge. Discard the charge afterward</t>
        </r>
      </text>
    </comment>
    <comment ref="H28" authorId="0">
      <text>
        <r>
          <rPr>
            <b/>
            <sz val="9"/>
            <color indexed="81"/>
            <rFont val="Tahoma"/>
            <family val="2"/>
          </rPr>
          <t>Put x cards from the top of your deck into the discard pile and gain x elements +2</t>
        </r>
      </text>
    </comment>
    <comment ref="I28" authorId="1">
      <text>
        <r>
          <rPr>
            <b/>
            <sz val="9"/>
            <color indexed="81"/>
            <rFont val="Calibri"/>
          </rPr>
          <t>All charged elements explode on their castor</t>
        </r>
      </text>
    </comment>
    <comment ref="J28" authorId="1">
      <text>
        <r>
          <rPr>
            <b/>
            <sz val="9"/>
            <color indexed="81"/>
            <rFont val="Calibri"/>
          </rPr>
          <t>Increse the radius of an element by 2 and lower the DMG by 3</t>
        </r>
      </text>
    </comment>
    <comment ref="C30" authorId="0">
      <text>
        <r>
          <rPr>
            <b/>
            <sz val="9"/>
            <color indexed="81"/>
            <rFont val="Tahoma"/>
            <family val="2"/>
          </rPr>
          <t>Switch places with opponent and they lose 1 Stamina</t>
        </r>
      </text>
    </comment>
    <comment ref="E30" authorId="1">
      <text>
        <r>
          <rPr>
            <b/>
            <sz val="9"/>
            <color indexed="81"/>
            <rFont val="Calibri"/>
          </rPr>
          <t>Before combat, Look at opponent's hand and use one of their cards for the attack with a +2 bonus then they discard it. Still counts as heavy</t>
        </r>
      </text>
    </comment>
    <comment ref="F30" authorId="0">
      <text>
        <r>
          <rPr>
            <b/>
            <sz val="9"/>
            <color indexed="81"/>
            <rFont val="Tahoma"/>
            <charset val="1"/>
          </rPr>
          <t>Targeted: Opponent cannot target you this turn discards action used</t>
        </r>
      </text>
    </comment>
    <comment ref="G30" authorId="0">
      <text>
        <r>
          <rPr>
            <b/>
            <sz val="9"/>
            <color indexed="81"/>
            <rFont val="Tahoma"/>
            <family val="2"/>
          </rPr>
          <t>Action: Look at the top 3 cards of opponent within eyesights deck and choose and action. Until end of next turn you can use the action. Discard the rest</t>
        </r>
      </text>
    </comment>
    <comment ref="H30" authorId="0">
      <text>
        <r>
          <rPr>
            <b/>
            <sz val="9"/>
            <color indexed="81"/>
            <rFont val="Tahoma"/>
            <family val="2"/>
          </rPr>
          <t>Look at the top 5 cards of your deck and draw 2. Put the other 3 on the bottom in any order</t>
        </r>
      </text>
    </comment>
    <comment ref="C32" authorId="0">
      <text>
        <r>
          <rPr>
            <b/>
            <sz val="9"/>
            <color indexed="81"/>
            <rFont val="Tahoma"/>
            <family val="2"/>
          </rPr>
          <t>Gain +3 dmg bonus and If opponent receives lethal dmg from the attack, gain a +3 dmg bonus for the  rest of fight.</t>
        </r>
      </text>
    </comment>
    <comment ref="D32" authorId="0">
      <text>
        <r>
          <rPr>
            <b/>
            <sz val="9"/>
            <color indexed="81"/>
            <rFont val="Tahoma"/>
            <family val="2"/>
          </rPr>
          <t>You, an ally within range or opponent receive a bonus or penalty to dmg equal to half their Tech rounded up on next turn.</t>
        </r>
      </text>
    </comment>
    <comment ref="F32" authorId="0">
      <text>
        <r>
          <rPr>
            <b/>
            <sz val="9"/>
            <color indexed="81"/>
            <rFont val="Tahoma"/>
            <charset val="1"/>
          </rPr>
          <t>Before Combat: If attack is successful, weapon get a +1 bonus for the rest of the fight</t>
        </r>
      </text>
    </comment>
    <comment ref="G32" authorId="0">
      <text>
        <r>
          <rPr>
            <b/>
            <sz val="9"/>
            <color indexed="81"/>
            <rFont val="Tahoma"/>
            <family val="2"/>
          </rPr>
          <t>Construct: a one-time use item that deals x damage in R:1 radius where x is equal to your Tech</t>
        </r>
      </text>
    </comment>
    <comment ref="H32" authorId="0">
      <text>
        <r>
          <rPr>
            <b/>
            <sz val="9"/>
            <color indexed="81"/>
            <rFont val="Tahoma"/>
            <family val="2"/>
          </rPr>
          <t>Perform a force check on an opponent within range and if successful, you can hit opponent with a weapon ability or item</t>
        </r>
      </text>
    </comment>
    <comment ref="D34" authorId="0">
      <text>
        <r>
          <rPr>
            <b/>
            <sz val="9"/>
            <color indexed="81"/>
            <rFont val="Tahoma"/>
            <charset val="1"/>
          </rPr>
          <t>You, an ally within range or opponent receive a bonus or penalty to DR equal to half their Tech rounded up on next turn.</t>
        </r>
      </text>
    </comment>
    <comment ref="F34" authorId="0">
      <text>
        <r>
          <rPr>
            <b/>
            <sz val="9"/>
            <color indexed="81"/>
            <rFont val="Tahoma"/>
            <charset val="1"/>
          </rPr>
          <t>Defense against Tech: Cancel Tech attack</t>
        </r>
      </text>
    </comment>
    <comment ref="G34" authorId="0">
      <text>
        <r>
          <rPr>
            <b/>
            <sz val="9"/>
            <color indexed="81"/>
            <rFont val="Tahoma"/>
            <family val="2"/>
          </rPr>
          <t>Construct: a healing item heals a target for x point where x is equal to your Tech</t>
        </r>
      </text>
    </comment>
    <comment ref="H34" authorId="0">
      <text>
        <r>
          <rPr>
            <b/>
            <sz val="9"/>
            <color indexed="81"/>
            <rFont val="Tahoma"/>
            <family val="2"/>
          </rPr>
          <t>Remove all negative status effects and immune to Tech attacks for 3 turns</t>
        </r>
      </text>
    </comment>
    <comment ref="I34" authorId="1">
      <text>
        <r>
          <rPr>
            <b/>
            <sz val="9"/>
            <color indexed="81"/>
            <rFont val="Calibri"/>
          </rPr>
          <t>You can choose to have your weapon break and absorb all of the damage</t>
        </r>
      </text>
    </comment>
    <comment ref="A36" authorId="1">
      <text>
        <r>
          <rPr>
            <b/>
            <sz val="9"/>
            <color indexed="81"/>
            <rFont val="Calibri"/>
          </rPr>
          <t>Magic ???</t>
        </r>
      </text>
    </comment>
    <comment ref="D36" authorId="0">
      <text>
        <r>
          <rPr>
            <b/>
            <sz val="9"/>
            <color indexed="81"/>
            <rFont val="Tahoma"/>
            <family val="2"/>
          </rPr>
          <t>You, an ally within range or opponent gets a bonus or penalty to psi equal to half their Tech rounded up on their next turn.</t>
        </r>
      </text>
    </comment>
    <comment ref="E36" authorId="0">
      <text>
        <r>
          <rPr>
            <b/>
            <sz val="9"/>
            <color indexed="81"/>
            <rFont val="Tahoma"/>
            <family val="2"/>
          </rPr>
          <t>Roll for a weapon, but add the effects of a charge instead of dealing the weapons DMG. You can still trigger your weapon ability</t>
        </r>
      </text>
    </comment>
    <comment ref="F36" authorId="0">
      <text>
        <r>
          <rPr>
            <b/>
            <sz val="9"/>
            <color indexed="81"/>
            <rFont val="Tahoma"/>
            <charset val="1"/>
          </rPr>
          <t xml:space="preserve">Element use: Sacrifice the same elements in current compound plus 2 additional elements and copy it to another target within range </t>
        </r>
      </text>
    </comment>
    <comment ref="G36" authorId="0">
      <text>
        <r>
          <rPr>
            <b/>
            <sz val="9"/>
            <color indexed="81"/>
            <rFont val="Tahoma"/>
            <family val="2"/>
          </rPr>
          <t>Construct: Take current compound and turn it into an item that expires at end of battle.</t>
        </r>
      </text>
    </comment>
    <comment ref="H36" authorId="0">
      <text>
        <r>
          <rPr>
            <b/>
            <sz val="9"/>
            <color indexed="81"/>
            <rFont val="Tahoma"/>
            <charset val="1"/>
          </rPr>
          <t>You can copy any player's element/compound within range and add it to your own</t>
        </r>
      </text>
    </comment>
    <comment ref="D38" authorId="0">
      <text>
        <r>
          <rPr>
            <b/>
            <sz val="9"/>
            <color indexed="81"/>
            <rFont val="Tahoma"/>
            <charset val="1"/>
          </rPr>
          <t>You, an ally within range or opponent receive a bonus or penalty to Mind equal to  half of their Tech rounded up for 1 turn.</t>
        </r>
      </text>
    </comment>
    <comment ref="F38" authorId="0">
      <text>
        <r>
          <rPr>
            <b/>
            <sz val="9"/>
            <color indexed="81"/>
            <rFont val="Tahoma"/>
            <charset val="1"/>
          </rPr>
          <t>Tech usage: Intercept any Tech buff within range</t>
        </r>
      </text>
    </comment>
    <comment ref="G38" authorId="0">
      <text>
        <r>
          <rPr>
            <b/>
            <sz val="9"/>
            <color indexed="81"/>
            <rFont val="Tahoma"/>
            <charset val="1"/>
          </rPr>
          <t>Attack Mod: Give all  Tech effects that you currently have to opponent</t>
        </r>
      </text>
    </comment>
    <comment ref="H38" authorId="0">
      <text>
        <r>
          <rPr>
            <b/>
            <sz val="9"/>
            <color indexed="81"/>
            <rFont val="Tahoma"/>
            <charset val="1"/>
          </rPr>
          <t>Perform a Mind check against an opponent within range and if they lose, you can discard and use any Tech cards on them</t>
        </r>
      </text>
    </comment>
    <comment ref="G39" authorId="0">
      <text>
        <r>
          <rPr>
            <b/>
            <sz val="9"/>
            <color indexed="81"/>
            <rFont val="Tahoma"/>
            <charset val="1"/>
          </rPr>
          <t>Construct an item that allows a player to draw or discard a card</t>
        </r>
      </text>
    </comment>
    <comment ref="A40" authorId="0">
      <text>
        <r>
          <rPr>
            <b/>
            <sz val="9"/>
            <color indexed="81"/>
            <rFont val="Tahoma"/>
            <charset val="1"/>
          </rPr>
          <t>Knight</t>
        </r>
      </text>
    </comment>
    <comment ref="F40" authorId="0">
      <text>
        <r>
          <rPr>
            <b/>
            <sz val="9"/>
            <color indexed="81"/>
            <rFont val="Tahoma"/>
            <charset val="1"/>
          </rPr>
          <t>Defensive success: Deal 8 DMG</t>
        </r>
      </text>
    </comment>
    <comment ref="H40" authorId="0">
      <text>
        <r>
          <rPr>
            <b/>
            <sz val="9"/>
            <color indexed="81"/>
            <rFont val="Tahoma"/>
            <charset val="1"/>
          </rPr>
          <t>Gain a +x DMG bonus on next turn equal to the amount of health lost</t>
        </r>
      </text>
    </comment>
    <comment ref="A42" authorId="1">
      <text>
        <r>
          <rPr>
            <b/>
            <sz val="9"/>
            <color indexed="81"/>
            <rFont val="Calibri"/>
          </rPr>
          <t>Makes spells hit less people and deal more damage</t>
        </r>
      </text>
    </comment>
    <comment ref="C42" authorId="0">
      <text>
        <r>
          <rPr>
            <b/>
            <sz val="9"/>
            <color indexed="81"/>
            <rFont val="Tahoma"/>
            <family val="2"/>
          </rPr>
          <t>You can add another element to the compound with a -1 penalty.</t>
        </r>
      </text>
    </comment>
    <comment ref="D42" authorId="0">
      <text>
        <r>
          <rPr>
            <b/>
            <sz val="9"/>
            <color indexed="81"/>
            <rFont val="Tahoma"/>
            <charset val="1"/>
          </rPr>
          <t>Add the effects of one of your charges to the weapon attack</t>
        </r>
      </text>
    </comment>
    <comment ref="E42" authorId="0">
      <text>
        <r>
          <rPr>
            <b/>
            <sz val="9"/>
            <color indexed="81"/>
            <rFont val="Tahoma"/>
            <charset val="1"/>
          </rPr>
          <t>Element attacks deal an extra 3 DMG and if attack had multiple targets, only the main target is hit and is dealt another +3 DMG for each of the targets that were cancelled from attack</t>
        </r>
      </text>
    </comment>
    <comment ref="F42" authorId="0">
      <text>
        <r>
          <rPr>
            <b/>
            <sz val="9"/>
            <color indexed="81"/>
            <rFont val="Tahoma"/>
            <charset val="1"/>
          </rPr>
          <t>Element hit: Effects last 1 turn less, but do the same net results. If it does not have multiple turns, it gains +3 effectiveness</t>
        </r>
      </text>
    </comment>
    <comment ref="G42" authorId="0">
      <text>
        <r>
          <rPr>
            <b/>
            <sz val="9"/>
            <color indexed="81"/>
            <rFont val="Tahoma"/>
            <charset val="1"/>
          </rPr>
          <t>Attack Mod: Sacrifice 2 elements and roll your Psyche for a non elemental attack</t>
        </r>
      </text>
    </comment>
    <comment ref="H42" authorId="0">
      <text>
        <r>
          <rPr>
            <b/>
            <sz val="9"/>
            <color indexed="81"/>
            <rFont val="Tahoma"/>
            <family val="2"/>
          </rPr>
          <t>Perform a Force check against adjacent opponent and if you succeed, hit them with one of your charges. Gain an x bonus on the check where x is equal to half the elements sacrificed rounded down.</t>
        </r>
      </text>
    </comment>
    <comment ref="J42" authorId="1">
      <text>
        <r>
          <rPr>
            <b/>
            <sz val="9"/>
            <color indexed="81"/>
            <rFont val="Calibri"/>
          </rPr>
          <t>Randomly adds a new element to the current attack</t>
        </r>
      </text>
    </comment>
    <comment ref="C44" authorId="0">
      <text>
        <r>
          <rPr>
            <b/>
            <sz val="9"/>
            <color indexed="81"/>
            <rFont val="Tahoma"/>
            <family val="2"/>
          </rPr>
          <t>Opponent loses 1 mind. If you score priority, each other opponent loses 1 mind.</t>
        </r>
      </text>
    </comment>
    <comment ref="E44" authorId="0">
      <text>
        <r>
          <rPr>
            <b/>
            <sz val="9"/>
            <color indexed="81"/>
            <rFont val="Tahoma"/>
            <family val="2"/>
          </rPr>
          <t>Opponent discards a card at random and if that card was an attack, deal +6 DMG</t>
        </r>
      </text>
    </comment>
    <comment ref="F44" authorId="0">
      <text>
        <r>
          <rPr>
            <b/>
            <sz val="9"/>
            <color indexed="81"/>
            <rFont val="Tahoma"/>
            <charset val="1"/>
          </rPr>
          <t>Combat: Opponent has to return their attack action to their hand and choose another one of the same type. If none are available, they must fight in defense</t>
        </r>
      </text>
    </comment>
    <comment ref="G44" authorId="0">
      <text>
        <r>
          <rPr>
            <b/>
            <sz val="9"/>
            <color indexed="81"/>
            <rFont val="Tahoma"/>
            <family val="2"/>
          </rPr>
          <t>Attack Mod: Look at opponents hand and choose two attack actions. After the reveal, they choose which one they use for the attack. The other card goes back into their hand</t>
        </r>
      </text>
    </comment>
    <comment ref="H44" authorId="0">
      <text>
        <r>
          <rPr>
            <b/>
            <sz val="9"/>
            <color indexed="81"/>
            <rFont val="Tahoma"/>
            <charset val="1"/>
          </rPr>
          <t>Make a Strength check against an opponent and if successful, you can make them attack a target within range</t>
        </r>
      </text>
    </comment>
    <comment ref="F45" authorId="0">
      <text>
        <r>
          <rPr>
            <b/>
            <sz val="9"/>
            <color indexed="81"/>
            <rFont val="Tahoma"/>
            <family val="2"/>
          </rPr>
          <t>Hit: Opponent discards a card</t>
        </r>
      </text>
    </comment>
    <comment ref="G45" authorId="0">
      <text>
        <r>
          <rPr>
            <b/>
            <sz val="9"/>
            <color indexed="81"/>
            <rFont val="Tahoma"/>
            <charset val="1"/>
          </rPr>
          <t>Attack Mod: Opponent receives a -2 penalty to the attack speed of your choice</t>
        </r>
      </text>
    </comment>
    <comment ref="A46" authorId="0">
      <text>
        <r>
          <rPr>
            <b/>
            <sz val="9"/>
            <color indexed="81"/>
            <rFont val="Tahoma"/>
            <family val="2"/>
          </rPr>
          <t>Magic nullification</t>
        </r>
      </text>
    </comment>
    <comment ref="C46" authorId="0">
      <text>
        <r>
          <rPr>
            <b/>
            <sz val="9"/>
            <color indexed="81"/>
            <rFont val="Tahoma"/>
            <family val="2"/>
          </rPr>
          <t>If you lose to an element attack, sacrifice 3 elements to cancel it</t>
        </r>
      </text>
    </comment>
    <comment ref="D46" authorId="1">
      <text>
        <r>
          <rPr>
            <b/>
            <sz val="9"/>
            <color indexed="81"/>
            <rFont val="Calibri"/>
          </rPr>
          <t>Cancel opponent's stored charge and they can't use elements for 2 turns</t>
        </r>
      </text>
    </comment>
    <comment ref="E46" authorId="0">
      <text>
        <r>
          <rPr>
            <b/>
            <sz val="9"/>
            <color indexed="81"/>
            <rFont val="Tahoma"/>
            <family val="2"/>
          </rPr>
          <t>Gain +2 DR and an additional +2 DR if hit by an element. Compounds are unaltered for the attack</t>
        </r>
      </text>
    </comment>
    <comment ref="F46" authorId="0">
      <text>
        <r>
          <rPr>
            <b/>
            <sz val="9"/>
            <color indexed="81"/>
            <rFont val="Tahoma"/>
            <family val="2"/>
          </rPr>
          <t>Defense: Cancel opponents element attack of charge level 1.
You can sacrifice any number of elements to increase the effectiveness of a defensive card by 1.</t>
        </r>
      </text>
    </comment>
    <comment ref="G46" authorId="0">
      <text>
        <r>
          <rPr>
            <b/>
            <sz val="9"/>
            <color indexed="81"/>
            <rFont val="Tahoma"/>
            <family val="2"/>
          </rPr>
          <t>Sacrifice current charge and imbue armor with it's effects upon being hit</t>
        </r>
      </text>
    </comment>
    <comment ref="H46" authorId="0">
      <text>
        <r>
          <rPr>
            <b/>
            <sz val="9"/>
            <color indexed="81"/>
            <rFont val="Tahoma"/>
            <charset val="1"/>
          </rPr>
          <t>Sacrifice x elements and heal twice that much health</t>
        </r>
      </text>
    </comment>
    <comment ref="I46" authorId="0">
      <text>
        <r>
          <rPr>
            <b/>
            <sz val="9"/>
            <color indexed="81"/>
            <rFont val="Tahoma"/>
            <family val="2"/>
          </rPr>
          <t>All players compounds are canceled</t>
        </r>
      </text>
    </comment>
    <comment ref="A48" authorId="1">
      <text>
        <r>
          <rPr>
            <b/>
            <sz val="9"/>
            <color indexed="81"/>
            <rFont val="Calibri"/>
          </rPr>
          <t>A fighter that gains bonuses by sparing opponents damage</t>
        </r>
      </text>
    </comment>
    <comment ref="C48" authorId="0">
      <text>
        <r>
          <rPr>
            <b/>
            <sz val="9"/>
            <color indexed="81"/>
            <rFont val="Tahoma"/>
            <family val="2"/>
          </rPr>
          <t>Gain 1 mind. If you gain priority, instead gain 2 more Mind</t>
        </r>
      </text>
    </comment>
    <comment ref="D48" authorId="0">
      <text>
        <r>
          <rPr>
            <b/>
            <sz val="9"/>
            <color indexed="81"/>
            <rFont val="Tahoma"/>
            <charset val="1"/>
          </rPr>
          <t>Opponent can only attack you for 1 turn and gain 5 DR until that attack.</t>
        </r>
      </text>
    </comment>
    <comment ref="E48" authorId="0">
      <text>
        <r>
          <rPr>
            <b/>
            <sz val="9"/>
            <color indexed="81"/>
            <rFont val="Tahoma"/>
            <family val="2"/>
          </rPr>
          <t>Draw a card and if the card was an attack, reveal it and gain 1 Heavy Armor</t>
        </r>
      </text>
    </comment>
    <comment ref="F48" authorId="1">
      <text>
        <r>
          <rPr>
            <b/>
            <sz val="9"/>
            <color indexed="81"/>
            <rFont val="Calibri"/>
          </rPr>
          <t>Ally targeted: If you are in R:1 of targeted player, you can roll defense for them and draw a card</t>
        </r>
      </text>
    </comment>
    <comment ref="H48" authorId="0">
      <text>
        <r>
          <rPr>
            <b/>
            <sz val="9"/>
            <color indexed="81"/>
            <rFont val="Tahoma"/>
            <charset val="1"/>
          </rPr>
          <t>Rest mod: Gain +4 health and draw an extra card. Each other adjacent player receives these effects as well</t>
        </r>
      </text>
    </comment>
    <comment ref="I48" authorId="0">
      <text>
        <r>
          <rPr>
            <b/>
            <sz val="9"/>
            <color indexed="81"/>
            <rFont val="Tahoma"/>
            <charset val="1"/>
          </rPr>
          <t>Sacrifice 1 Mind and remove all DMG</t>
        </r>
      </text>
    </comment>
    <comment ref="J48" authorId="1">
      <text>
        <r>
          <rPr>
            <b/>
            <sz val="9"/>
            <color indexed="81"/>
            <rFont val="Calibri"/>
          </rPr>
          <t>You don't deal damage this attack, instead gain 10 Health, draw 2 cards and gain 1 Mind</t>
        </r>
      </text>
    </comment>
    <comment ref="A50" authorId="0">
      <text>
        <r>
          <rPr>
            <b/>
            <sz val="9"/>
            <color indexed="81"/>
            <rFont val="Tahoma"/>
            <family val="2"/>
          </rPr>
          <t>Magic Transformations</t>
        </r>
      </text>
    </comment>
    <comment ref="D50" authorId="0">
      <text>
        <r>
          <rPr>
            <b/>
            <sz val="9"/>
            <color indexed="81"/>
            <rFont val="Tahoma"/>
            <family val="2"/>
          </rPr>
          <t>You can negotiate after the attack with an x bonus where x is equal to half the number of elements sacrificed round down</t>
        </r>
      </text>
    </comment>
    <comment ref="F50" authorId="0">
      <text>
        <r>
          <rPr>
            <b/>
            <sz val="9"/>
            <color indexed="81"/>
            <rFont val="Tahoma"/>
            <charset val="1"/>
          </rPr>
          <t>Element use: You can sacrifice an element to redirect an element being used on you or adjacent target to you or an adjacent target</t>
        </r>
      </text>
    </comment>
    <comment ref="G50" authorId="0">
      <text>
        <r>
          <rPr>
            <b/>
            <sz val="9"/>
            <color indexed="81"/>
            <rFont val="Tahoma"/>
            <family val="2"/>
          </rPr>
          <t>Action: Cancel charge and draw cards equal to the number of elements within the charges -1</t>
        </r>
      </text>
    </comment>
    <comment ref="H50" authorId="0">
      <text>
        <r>
          <rPr>
            <b/>
            <sz val="9"/>
            <color indexed="81"/>
            <rFont val="Tahoma"/>
            <charset val="1"/>
          </rPr>
          <t>Steal one of adjacent opponents element masteries for 4 turns. You have unlimited elements of that mastery until time runs out</t>
        </r>
      </text>
    </comment>
    <comment ref="J50" authorId="0">
      <text>
        <r>
          <rPr>
            <b/>
            <sz val="9"/>
            <color indexed="81"/>
            <rFont val="Tahoma"/>
            <family val="2"/>
          </rPr>
          <t>Draw 2 cards and opponent discards 1</t>
        </r>
      </text>
    </comment>
    <comment ref="J53" authorId="1">
      <text>
        <r>
          <rPr>
            <b/>
            <sz val="9"/>
            <color indexed="81"/>
            <rFont val="Calibri"/>
          </rPr>
          <t>The Man with the Head of a Dog grants you +2 Speed, +4 DMG and a +3 bonus for 3 turns</t>
        </r>
      </text>
    </comment>
    <comment ref="J56" authorId="1">
      <text>
        <r>
          <rPr>
            <b/>
            <sz val="9"/>
            <color indexed="81"/>
            <rFont val="Calibri"/>
          </rPr>
          <t>Angel woman made of multi colored light orbs</t>
        </r>
      </text>
    </comment>
    <comment ref="J59" authorId="1">
      <text>
        <r>
          <rPr>
            <b/>
            <sz val="9"/>
            <color indexed="81"/>
            <rFont val="Calibri"/>
          </rPr>
          <t>Maiden of war</t>
        </r>
      </text>
    </comment>
    <comment ref="J62" authorId="1">
      <text>
        <r>
          <rPr>
            <b/>
            <sz val="9"/>
            <color indexed="81"/>
            <rFont val="Calibri"/>
          </rPr>
          <t>The Sculptor of man grants you an</t>
        </r>
      </text>
    </comment>
    <comment ref="J65" authorId="1">
      <text>
        <r>
          <rPr>
            <b/>
            <sz val="9"/>
            <color indexed="81"/>
            <rFont val="Calibri"/>
          </rPr>
          <t>The Abstract Abomination grants you an extra reroll with a +1 bonus on all rolls for 3 turns</t>
        </r>
      </text>
    </comment>
    <comment ref="D68" authorId="1">
      <text>
        <r>
          <rPr>
            <b/>
            <sz val="9"/>
            <color indexed="81"/>
            <rFont val="Calibri"/>
          </rPr>
          <t>Prevents opponent from rolling criticals for 1 turn</t>
        </r>
      </text>
    </comment>
    <comment ref="H68" authorId="1">
      <text>
        <r>
          <rPr>
            <b/>
            <sz val="9"/>
            <color indexed="81"/>
            <rFont val="Calibri"/>
          </rPr>
          <t>All allies "20" crirical range increses by 1 for next roll</t>
        </r>
      </text>
    </comment>
    <comment ref="I68" authorId="1">
      <text>
        <r>
          <rPr>
            <b/>
            <sz val="9"/>
            <color indexed="81"/>
            <rFont val="Calibri"/>
          </rPr>
          <t>Gain an additional 20 EXP</t>
        </r>
      </text>
    </comment>
    <comment ref="J68" authorId="1">
      <text>
        <r>
          <rPr>
            <b/>
            <sz val="9"/>
            <color indexed="81"/>
            <rFont val="Calibri"/>
          </rPr>
          <t>The Serpent of ??? Grants you with 1 HP if all HP is lost</t>
        </r>
      </text>
    </comment>
    <comment ref="C72" authorId="1">
      <text>
        <r>
          <rPr>
            <b/>
            <sz val="9"/>
            <color indexed="81"/>
            <rFont val="Calibri"/>
          </rPr>
          <t>If the player is at full health, you get a +3 bonus</t>
        </r>
      </text>
    </comment>
    <comment ref="E72" authorId="1">
      <text>
        <r>
          <rPr>
            <b/>
            <sz val="9"/>
            <color indexed="81"/>
            <rFont val="Calibri"/>
          </rPr>
          <t>Gain a +2 bonus to your attack when your HP is full</t>
        </r>
      </text>
    </comment>
    <comment ref="F72" authorId="1">
      <text>
        <r>
          <rPr>
            <b/>
            <sz val="9"/>
            <color indexed="81"/>
            <rFont val="Calibri"/>
          </rPr>
          <t>You can move an extra space for every HP point under 6</t>
        </r>
      </text>
    </comment>
    <comment ref="G72" authorId="1">
      <text>
        <r>
          <rPr>
            <b/>
            <sz val="9"/>
            <color indexed="81"/>
            <rFont val="Calibri"/>
          </rPr>
          <t>SPD vs SPD. If sucessful, drag a player back into the battle</t>
        </r>
      </text>
    </comment>
    <comment ref="H72" authorId="1">
      <text>
        <r>
          <rPr>
            <b/>
            <sz val="9"/>
            <color indexed="81"/>
            <rFont val="Calibri"/>
          </rPr>
          <t>You are removed from the battle for 1 turn</t>
        </r>
      </text>
    </comment>
    <comment ref="I72" authorId="1">
      <text>
        <r>
          <rPr>
            <b/>
            <sz val="9"/>
            <color indexed="81"/>
            <rFont val="Calibri"/>
          </rPr>
          <t>Switch spaces with any player</t>
        </r>
      </text>
    </comment>
    <comment ref="J72" authorId="1">
      <text>
        <r>
          <rPr>
            <b/>
            <sz val="9"/>
            <color indexed="81"/>
            <rFont val="Calibri"/>
          </rPr>
          <t>Replace your character sheet with a dead characters for 3 turns</t>
        </r>
      </text>
    </comment>
    <comment ref="C75" authorId="1">
      <text>
        <r>
          <rPr>
            <b/>
            <sz val="9"/>
            <color indexed="81"/>
            <rFont val="Calibri"/>
          </rPr>
          <t>Pulls target towards you for a melee attack. Counts as a melee attack</t>
        </r>
      </text>
    </comment>
    <comment ref="D75" authorId="1">
      <text>
        <r>
          <rPr>
            <b/>
            <sz val="9"/>
            <color indexed="81"/>
            <rFont val="Calibri"/>
          </rPr>
          <t>You can make an unarmed attack as a ranged attack with a X2 DMG bonus</t>
        </r>
      </text>
    </comment>
    <comment ref="E75" authorId="1">
      <text>
        <r>
          <rPr>
            <b/>
            <sz val="9"/>
            <color indexed="81"/>
            <rFont val="Calibri"/>
          </rPr>
          <t>Gain a bonus to DMG = the number of HP under 10. Counts as an unarmed range/melee attack</t>
        </r>
      </text>
    </comment>
    <comment ref="G75" authorId="1">
      <text>
        <r>
          <rPr>
            <b/>
            <sz val="9"/>
            <color indexed="81"/>
            <rFont val="Calibri"/>
          </rPr>
          <t>BH explodes on target and deals 1/2 the amount of it's HP as DMG R: 3.</t>
        </r>
      </text>
    </comment>
    <comment ref="H75" authorId="1">
      <text>
        <r>
          <rPr>
            <b/>
            <sz val="9"/>
            <color indexed="81"/>
            <rFont val="Calibri"/>
          </rPr>
          <t>If you are under 15 HP, you can make a "Blood Harvester" (HP: 10, Bonus 2, Speed 4). The BH has 10 HP and while it's alive, you can't die. When a BH dies, lose 10 HP</t>
        </r>
      </text>
    </comment>
    <comment ref="I75" authorId="1">
      <text>
        <r>
          <rPr>
            <b/>
            <sz val="9"/>
            <color indexed="81"/>
            <rFont val="Calibri"/>
          </rPr>
          <t>All BHs gain an additional 5 HP from attacks for 3 turns</t>
        </r>
      </text>
    </comment>
    <comment ref="J75" authorId="1">
      <text>
        <r>
          <rPr>
            <b/>
            <sz val="9"/>
            <color indexed="81"/>
            <rFont val="Calibri"/>
          </rPr>
          <t>Gives all Blood Harvesters gains a bonus +3 bonus</t>
        </r>
      </text>
    </comment>
    <comment ref="C78" authorId="1">
      <text>
        <r>
          <rPr>
            <b/>
            <sz val="9"/>
            <color indexed="81"/>
            <rFont val="Calibri"/>
          </rPr>
          <t>Deals 1 DMG to you, 3 to opponent, and player can't heal for 1 turn if with unarmed</t>
        </r>
      </text>
    </comment>
    <comment ref="D78" authorId="1">
      <text>
        <r>
          <rPr>
            <b/>
            <sz val="9"/>
            <color indexed="81"/>
            <rFont val="Calibri"/>
          </rPr>
          <t>Deals 3 DMG to you whether or not you hit, and trigger all weapon abilities If unarmed</t>
        </r>
      </text>
    </comment>
    <comment ref="E78" authorId="1">
      <text>
        <r>
          <rPr>
            <b/>
            <sz val="9"/>
            <color indexed="81"/>
            <rFont val="Calibri"/>
          </rPr>
          <t>Deals 5 DMG to you and opponent.  If you kill with the attack, gain a DMG bonus on next attack = to the over DMG if unarmed</t>
        </r>
      </text>
    </comment>
    <comment ref="F78" authorId="1">
      <text>
        <r>
          <rPr>
            <b/>
            <sz val="9"/>
            <color indexed="81"/>
            <rFont val="Calibri"/>
          </rPr>
          <t>Unarmed attacks deal double your DMG bonus</t>
        </r>
      </text>
    </comment>
    <comment ref="G78" authorId="1">
      <text>
        <r>
          <rPr>
            <b/>
            <sz val="9"/>
            <color indexed="81"/>
            <rFont val="Calibri"/>
          </rPr>
          <t>Gain +5 blood % for each 1 HP sacrificed</t>
        </r>
      </text>
    </comment>
    <comment ref="H78" authorId="1">
      <text>
        <r>
          <rPr>
            <b/>
            <sz val="9"/>
            <color indexed="81"/>
            <rFont val="Calibri"/>
          </rPr>
          <t>At the cost of 75 B%, you and all allies gain +5 DMG on next hit</t>
        </r>
      </text>
    </comment>
    <comment ref="I78" authorId="1">
      <text>
        <r>
          <rPr>
            <b/>
            <sz val="9"/>
            <color indexed="81"/>
            <rFont val="Calibri"/>
          </rPr>
          <t>Take an additonal 3 DMG and gain +6 DMG on next hit</t>
        </r>
      </text>
    </comment>
    <comment ref="J78" authorId="1">
      <text>
        <r>
          <rPr>
            <b/>
            <sz val="9"/>
            <color indexed="81"/>
            <rFont val="Calibri"/>
          </rPr>
          <t>Deals 6 DMG + an additional X DMG for each HP you sacrifice</t>
        </r>
      </text>
    </comment>
    <comment ref="C81" authorId="1">
      <text>
        <r>
          <rPr>
            <b/>
            <sz val="9"/>
            <color indexed="81"/>
            <rFont val="Calibri"/>
          </rPr>
          <t>If you have 0 on para,  and use this attack, the parameter reverts back to 1</t>
        </r>
      </text>
    </comment>
    <comment ref="D81" authorId="1">
      <text>
        <r>
          <rPr>
            <b/>
            <sz val="9"/>
            <color indexed="81"/>
            <rFont val="Calibri"/>
          </rPr>
          <t>Gain HP = to 1/3 DMG dealt</t>
        </r>
      </text>
    </comment>
    <comment ref="E81" authorId="1">
      <text>
        <r>
          <rPr>
            <b/>
            <sz val="9"/>
            <color indexed="81"/>
            <rFont val="Calibri"/>
          </rPr>
          <t>Gain +1 melee attack bonus for each turn you have spent in the spot</t>
        </r>
      </text>
    </comment>
    <comment ref="F81" authorId="1">
      <text>
        <r>
          <rPr>
            <b/>
            <sz val="9"/>
            <color indexed="81"/>
            <rFont val="Calibri"/>
          </rPr>
          <t>Heal target  1 HP for each HP sacrificed</t>
        </r>
      </text>
    </comment>
    <comment ref="G81" authorId="1">
      <text>
        <r>
          <rPr>
            <b/>
            <sz val="9"/>
            <color indexed="81"/>
            <rFont val="Calibri"/>
          </rPr>
          <t>Light armor counts as HP</t>
        </r>
      </text>
    </comment>
    <comment ref="H81" authorId="1">
      <text>
        <r>
          <rPr>
            <b/>
            <sz val="9"/>
            <color indexed="81"/>
            <rFont val="Calibri"/>
          </rPr>
          <t>If you have more than 1/2 HP, you can kill yourself and revive a player to 1/2 HP</t>
        </r>
      </text>
    </comment>
    <comment ref="I81" authorId="1">
      <text>
        <r>
          <rPr>
            <b/>
            <sz val="9"/>
            <color indexed="81"/>
            <rFont val="Calibri"/>
          </rPr>
          <t>ARMOR DOESN'T TRIGGER! If you were to die on this roll, opponent has 3 turns to live</t>
        </r>
      </text>
    </comment>
    <comment ref="J81" authorId="1">
      <text>
        <r>
          <rPr>
            <b/>
            <sz val="9"/>
            <color indexed="81"/>
            <rFont val="Calibri"/>
          </rPr>
          <t>If anyone rolls a 20 and you are currently dead, come back to life with 1/2 HP</t>
        </r>
      </text>
    </comment>
    <comment ref="C84" authorId="1">
      <text>
        <r>
          <rPr>
            <b/>
            <sz val="9"/>
            <color indexed="81"/>
            <rFont val="Calibri"/>
          </rPr>
          <t>If your HP is an even number, gain 1 element and a +1 to an element attack. If it's odd gain 2 DMG and a +1 to a melee attack</t>
        </r>
      </text>
    </comment>
    <comment ref="D84" authorId="1">
      <text>
        <r>
          <rPr>
            <b/>
            <sz val="9"/>
            <color indexed="81"/>
            <rFont val="Calibri"/>
          </rPr>
          <t>Healing and DMG elements invert</t>
        </r>
      </text>
    </comment>
    <comment ref="E84" authorId="1">
      <text>
        <r>
          <rPr>
            <b/>
            <sz val="9"/>
            <color indexed="81"/>
            <rFont val="Calibri"/>
          </rPr>
          <t>Flip a coin: Heads, double the attack. Tails, you get hit instead</t>
        </r>
      </text>
    </comment>
    <comment ref="F84" authorId="1">
      <text>
        <r>
          <rPr>
            <b/>
            <sz val="9"/>
            <color indexed="81"/>
            <rFont val="Calibri"/>
          </rPr>
          <t>Change everyones blood type to another for 1 turn</t>
        </r>
      </text>
    </comment>
    <comment ref="G84" authorId="1">
      <text>
        <r>
          <rPr>
            <b/>
            <sz val="9"/>
            <color indexed="81"/>
            <rFont val="Calibri"/>
          </rPr>
          <t>Roll a 6 sided die:
1: -3 penalty
2: Lose 3 ELE
3: Lose 10 HP
4: Gain 10 HP
5: Gain a LVL 3
6: +3 and reflip</t>
        </r>
      </text>
    </comment>
    <comment ref="H84" authorId="1">
      <text>
        <r>
          <rPr>
            <b/>
            <sz val="9"/>
            <color indexed="81"/>
            <rFont val="Calibri"/>
          </rPr>
          <t>Charge one additional element without taking up a hand if under 10 HP</t>
        </r>
      </text>
    </comment>
    <comment ref="I84" authorId="1">
      <text>
        <r>
          <rPr>
            <b/>
            <sz val="9"/>
            <color indexed="81"/>
            <rFont val="Calibri"/>
          </rPr>
          <t>Your blood mods all = + for 2 turns</t>
        </r>
      </text>
    </comment>
    <comment ref="J84" authorId="1">
      <text>
        <r>
          <rPr>
            <b/>
            <sz val="9"/>
            <color indexed="81"/>
            <rFont val="Calibri"/>
          </rPr>
          <t>Opponents blood mods all = - for 2 turns</t>
        </r>
      </text>
    </comment>
    <comment ref="C87" authorId="1">
      <text>
        <r>
          <rPr>
            <b/>
            <sz val="9"/>
            <color indexed="81"/>
            <rFont val="Calibri"/>
          </rPr>
          <t>Steals 6 EXP from the player and adds 1 to all of your EXP</t>
        </r>
      </text>
    </comment>
    <comment ref="D87" authorId="1">
      <text>
        <r>
          <rPr>
            <b/>
            <sz val="9"/>
            <color indexed="81"/>
            <rFont val="Calibri"/>
          </rPr>
          <t>Disables players Blood Ability if triggered for 2 turns</t>
        </r>
      </text>
    </comment>
    <comment ref="E87" authorId="1">
      <text>
        <r>
          <rPr>
            <b/>
            <sz val="9"/>
            <color indexed="81"/>
            <rFont val="Calibri"/>
          </rPr>
          <t>Player can't attack you on their next turn</t>
        </r>
      </text>
    </comment>
    <comment ref="F87" authorId="1">
      <text>
        <r>
          <rPr>
            <b/>
            <sz val="9"/>
            <color indexed="81"/>
            <rFont val="Calibri"/>
          </rPr>
          <t>Triggers every players  Blood Ability if they are under 3 HP</t>
        </r>
      </text>
    </comment>
    <comment ref="H87" authorId="1">
      <text>
        <r>
          <rPr>
            <b/>
            <sz val="9"/>
            <color indexed="81"/>
            <rFont val="Calibri"/>
          </rPr>
          <t xml:space="preserve">If player is at 3 HP or under, skip your next turn and take theirs next turn </t>
        </r>
      </text>
    </comment>
    <comment ref="I87" authorId="1">
      <text>
        <r>
          <rPr>
            <b/>
            <sz val="9"/>
            <color indexed="81"/>
            <rFont val="Calibri"/>
          </rPr>
          <t>You can view targets character sheet at any point during the battle</t>
        </r>
      </text>
    </comment>
    <comment ref="J87" authorId="1">
      <text>
        <r>
          <rPr>
            <b/>
            <sz val="9"/>
            <color indexed="81"/>
            <rFont val="Calibri"/>
          </rPr>
          <t>Turns target to the trait sample MO and goes rogue</t>
        </r>
      </text>
    </comment>
    <comment ref="E111" authorId="1">
      <text>
        <r>
          <rPr>
            <b/>
            <sz val="9"/>
            <color indexed="81"/>
            <rFont val="Calibri"/>
          </rPr>
          <t>Gain a % bonus on next turns action equal to 1/2 of life lost.</t>
        </r>
      </text>
    </comment>
    <comment ref="C112" authorId="0">
      <text>
        <r>
          <rPr>
            <b/>
            <sz val="9"/>
            <color indexed="81"/>
            <rFont val="Tahoma"/>
            <family val="2"/>
          </rPr>
          <t>Before attack roll, you can use a weapon in your inventory for the attack if within range</t>
        </r>
      </text>
    </comment>
    <comment ref="D112" authorId="1">
      <text>
        <r>
          <rPr>
            <b/>
            <sz val="9"/>
            <color indexed="81"/>
            <rFont val="Calibri"/>
          </rPr>
          <t>Opponent can't use any ranged attacks for one turn</t>
        </r>
      </text>
    </comment>
    <comment ref="E112" authorId="1">
      <text>
        <r>
          <rPr>
            <b/>
            <sz val="9"/>
            <color indexed="81"/>
            <rFont val="Calibri"/>
          </rPr>
          <t>Being in a net is treated like being in a grapple, except you can't reverse it, only attempt to escape it.  Players can pick the ensnared player up.  The dc to beat to escape the net is 20.  Other players can free the player if the take an attack action.</t>
        </r>
      </text>
    </comment>
    <comment ref="F112" authorId="1">
      <text>
        <r>
          <rPr>
            <b/>
            <sz val="9"/>
            <color indexed="81"/>
            <rFont val="Calibri"/>
          </rPr>
          <t>You can use your blood ability If you have under half HP and then lose all HP after attack</t>
        </r>
      </text>
    </comment>
    <comment ref="C113" authorId="0">
      <text>
        <r>
          <rPr>
            <b/>
            <sz val="9"/>
            <color indexed="81"/>
            <rFont val="Tahoma"/>
            <charset val="1"/>
          </rPr>
          <t>Attack has optional additional vertical range by one unit</t>
        </r>
      </text>
    </comment>
    <comment ref="E113" authorId="1">
      <text>
        <r>
          <rPr>
            <b/>
            <sz val="9"/>
            <color indexed="81"/>
            <rFont val="Calibri"/>
          </rPr>
          <t>Gain blood 3 blood % for each point of over roll</t>
        </r>
      </text>
    </comment>
    <comment ref="F113" authorId="1">
      <text>
        <r>
          <rPr>
            <b/>
            <sz val="9"/>
            <color indexed="81"/>
            <rFont val="Calibri"/>
          </rPr>
          <t>Range: 9-11. Add +4 DMG and -1 bonus to an elemental attack and both players reroll</t>
        </r>
      </text>
    </comment>
    <comment ref="E114" authorId="1">
      <text>
        <r>
          <rPr>
            <b/>
            <sz val="9"/>
            <color indexed="81"/>
            <rFont val="Calibri"/>
          </rPr>
          <t>Negotiate and gain a bonus to Mind +2 if your blood % is even an even number</t>
        </r>
      </text>
    </comment>
    <comment ref="F114" authorId="1">
      <text>
        <r>
          <rPr>
            <b/>
            <sz val="9"/>
            <color indexed="81"/>
            <rFont val="Calibri"/>
          </rPr>
          <t>Target players blood type inverts</t>
        </r>
      </text>
    </comment>
    <comment ref="E115" authorId="1">
      <text>
        <r>
          <rPr>
            <b/>
            <sz val="9"/>
            <color indexed="81"/>
            <rFont val="Calibri"/>
          </rPr>
          <t>Gain a +2 bonus on only this player for the rest of the battle</t>
        </r>
      </text>
    </comment>
  </commentList>
</comments>
</file>

<file path=xl/comments12.xml><?xml version="1.0" encoding="utf-8"?>
<comments xmlns="http://schemas.openxmlformats.org/spreadsheetml/2006/main">
  <authors>
    <author>Kurt Taratun</author>
  </authors>
  <commentList>
    <comment ref="B2" authorId="0">
      <text>
        <r>
          <rPr>
            <b/>
            <sz val="9"/>
            <color indexed="81"/>
            <rFont val="Calibri"/>
          </rPr>
          <t>After learning all of your base class you can learn all of the cross clasess associated</t>
        </r>
      </text>
    </comment>
    <comment ref="C2" authorId="0">
      <text>
        <r>
          <rPr>
            <b/>
            <sz val="9"/>
            <color indexed="81"/>
            <rFont val="Calibri"/>
          </rPr>
          <t>Gain EXP to the parameters used for the roll.  The EXP to next LVL is always 200</t>
        </r>
      </text>
    </comment>
    <comment ref="B3" authorId="0">
      <text>
        <r>
          <rPr>
            <b/>
            <sz val="9"/>
            <color indexed="81"/>
            <rFont val="Calibri"/>
          </rPr>
          <t>After learning two base classes, you can learn the cross class of the the two bases</t>
        </r>
      </text>
    </comment>
    <comment ref="C3" authorId="0">
      <text>
        <r>
          <rPr>
            <b/>
            <sz val="9"/>
            <color indexed="81"/>
            <rFont val="Calibri"/>
          </rPr>
          <t>Receive EXP equal to the DC beaten. You choose what how you level up</t>
        </r>
      </text>
    </comment>
    <comment ref="B4" authorId="0">
      <text>
        <r>
          <rPr>
            <b/>
            <sz val="9"/>
            <color indexed="81"/>
            <rFont val="Calibri"/>
          </rPr>
          <t>Can learn actions and criticals from all of the class</t>
        </r>
      </text>
    </comment>
    <comment ref="C4" authorId="0">
      <text>
        <r>
          <rPr>
            <b/>
            <sz val="9"/>
            <color indexed="81"/>
            <rFont val="Calibri"/>
          </rPr>
          <t>Gain the average amount of experience gained per session</t>
        </r>
      </text>
    </comment>
    <comment ref="B7" authorId="0">
      <text>
        <r>
          <rPr>
            <b/>
            <sz val="9"/>
            <color indexed="81"/>
            <rFont val="Calibri"/>
          </rPr>
          <t>You have access to one of the blood classes and can splash abilities from the 2 adjacent classes</t>
        </r>
      </text>
    </comment>
    <comment ref="C7" authorId="0">
      <text>
        <r>
          <rPr>
            <b/>
            <sz val="9"/>
            <color indexed="81"/>
            <rFont val="Calibri"/>
          </rPr>
          <t>Gain EXP based on the parameters of the fallen to each parameter indepently. Each Parameter has to get to 100 to level up</t>
        </r>
      </text>
    </comment>
  </commentList>
</comments>
</file>

<file path=xl/comments2.xml><?xml version="1.0" encoding="utf-8"?>
<comments xmlns="http://schemas.openxmlformats.org/spreadsheetml/2006/main">
  <authors>
    <author>Kurt</author>
  </authors>
  <commentList>
    <comment ref="A1" authorId="0">
      <text>
        <r>
          <rPr>
            <b/>
            <sz val="9"/>
            <color indexed="81"/>
            <rFont val="Tahoma"/>
            <charset val="1"/>
          </rPr>
          <t>Add your dmg to a d6 roll for dealing damage</t>
        </r>
      </text>
    </comment>
    <comment ref="B1" authorId="0">
      <text>
        <r>
          <rPr>
            <b/>
            <sz val="9"/>
            <color indexed="81"/>
            <rFont val="Tahoma"/>
            <charset val="1"/>
          </rPr>
          <t>Utility Effects</t>
        </r>
      </text>
    </comment>
    <comment ref="E1" authorId="0">
      <text>
        <r>
          <rPr>
            <b/>
            <sz val="9"/>
            <color indexed="81"/>
            <rFont val="Tahoma"/>
            <charset val="1"/>
          </rPr>
          <t>Add your dmg to a d6 roll for dealing damage</t>
        </r>
      </text>
    </comment>
    <comment ref="F1" authorId="0">
      <text>
        <r>
          <rPr>
            <b/>
            <sz val="9"/>
            <color indexed="81"/>
            <rFont val="Tahoma"/>
            <charset val="1"/>
          </rPr>
          <t>Utility Effects</t>
        </r>
      </text>
    </comment>
    <comment ref="A3" authorId="0">
      <text>
        <r>
          <rPr>
            <b/>
            <sz val="9"/>
            <color indexed="81"/>
            <rFont val="Tahoma"/>
            <family val="2"/>
          </rPr>
          <t>HIT: 3
DMG: 2
Heal 1 HP to yourself or ally within RNG 2</t>
        </r>
      </text>
    </comment>
    <comment ref="B3" authorId="0">
      <text>
        <r>
          <rPr>
            <b/>
            <sz val="9"/>
            <color indexed="81"/>
            <rFont val="Tahoma"/>
            <family val="2"/>
          </rPr>
          <t>HIT: 5
DMG: 2
Lose 1 DEF and give +2 DEF to yourself or target within RNG: 3 for 2 turns</t>
        </r>
      </text>
    </comment>
    <comment ref="C3" authorId="0">
      <text>
        <r>
          <rPr>
            <b/>
            <sz val="9"/>
            <color indexed="81"/>
            <rFont val="Tahoma"/>
            <charset val="1"/>
          </rPr>
          <t>HIT: 5
DMG: 4
Opponent can't move for 1 turn</t>
        </r>
      </text>
    </comment>
    <comment ref="D3" authorId="0">
      <text>
        <r>
          <rPr>
            <b/>
            <sz val="9"/>
            <color indexed="81"/>
            <rFont val="Tahoma"/>
            <family val="2"/>
          </rPr>
          <t>HIT: 7
DMG: 3
Opponent cannot attack for 1 turn</t>
        </r>
      </text>
    </comment>
    <comment ref="E3" authorId="0">
      <text>
        <r>
          <rPr>
            <b/>
            <sz val="9"/>
            <color indexed="81"/>
            <rFont val="Tahoma"/>
            <charset val="1"/>
          </rPr>
          <t>HIT: 4
DMG: 0
RNG: 2
Receive an extra charge</t>
        </r>
      </text>
    </comment>
    <comment ref="F3" authorId="0">
      <text>
        <r>
          <rPr>
            <b/>
            <sz val="9"/>
            <color indexed="81"/>
            <rFont val="Tahoma"/>
            <charset val="1"/>
          </rPr>
          <t>HIT: 4
DMG: 2
RNG: 2
Both charges can be of any type</t>
        </r>
      </text>
    </comment>
    <comment ref="G3" authorId="0">
      <text>
        <r>
          <rPr>
            <b/>
            <sz val="9"/>
            <color indexed="81"/>
            <rFont val="Tahoma"/>
            <family val="2"/>
          </rPr>
          <t>HIT: 5
DMG: 4
RNG: 2
Choose a charge of opponents to steal</t>
        </r>
      </text>
    </comment>
    <comment ref="H3" authorId="0">
      <text>
        <r>
          <rPr>
            <b/>
            <sz val="9"/>
            <color indexed="81"/>
            <rFont val="Tahoma"/>
            <charset val="1"/>
          </rPr>
          <t>HIT: 7
DMG: 4
Cancel 2 of opponents charges</t>
        </r>
      </text>
    </comment>
    <comment ref="A13" authorId="0">
      <text>
        <r>
          <rPr>
            <b/>
            <sz val="9"/>
            <color indexed="81"/>
            <rFont val="Tahoma"/>
            <family val="2"/>
          </rPr>
          <t>HIT: 2
DMG: 1
RAD: 1
All hit receive -2 HIT for 1 turn</t>
        </r>
      </text>
    </comment>
    <comment ref="B13" authorId="0">
      <text>
        <r>
          <rPr>
            <b/>
            <sz val="9"/>
            <color indexed="81"/>
            <rFont val="Tahoma"/>
            <charset val="1"/>
          </rPr>
          <t>HIT: 4
DMG: 3
Cancels all buffs on opponent and they can't be affected by or use action for 1 turn.</t>
        </r>
      </text>
    </comment>
    <comment ref="C13" authorId="0">
      <text>
        <r>
          <rPr>
            <b/>
            <sz val="9"/>
            <color indexed="81"/>
            <rFont val="Tahoma"/>
            <family val="2"/>
          </rPr>
          <t>HIT: 6
DMG: 3
RAD: 1
Doesn't hit allies.
Opponent's hit have to target you with an attack on next turn if possible.</t>
        </r>
      </text>
    </comment>
    <comment ref="E13" authorId="0">
      <text>
        <r>
          <rPr>
            <b/>
            <sz val="9"/>
            <color indexed="81"/>
            <rFont val="Tahoma"/>
            <charset val="1"/>
          </rPr>
          <t>HIT: 3
DMG: 2
RNG: 2
Opponent cannot give energy for 1 turn</t>
        </r>
      </text>
    </comment>
    <comment ref="F13" authorId="0">
      <text>
        <r>
          <rPr>
            <b/>
            <sz val="9"/>
            <color indexed="81"/>
            <rFont val="Tahoma"/>
            <charset val="1"/>
          </rPr>
          <t>HIT: 5
DMG: 3
RNG: 2
You can use one of opponent's level 1 abilities for free</t>
        </r>
      </text>
    </comment>
    <comment ref="G13" authorId="0">
      <text>
        <r>
          <rPr>
            <b/>
            <sz val="9"/>
            <color indexed="81"/>
            <rFont val="Tahoma"/>
            <family val="2"/>
          </rPr>
          <t>HIT: 6
DMG: 0
RNG: 2
You can use any of opponents level 2 attacks or lower without paying costs</t>
        </r>
      </text>
    </comment>
    <comment ref="B23" authorId="0">
      <text>
        <r>
          <rPr>
            <b/>
            <sz val="9"/>
            <color indexed="81"/>
            <rFont val="Tahoma"/>
            <charset val="1"/>
          </rPr>
          <t>+2 EVA to yourself or ally within range for next defense</t>
        </r>
      </text>
    </comment>
    <comment ref="C23" authorId="0">
      <text>
        <r>
          <rPr>
            <b/>
            <sz val="9"/>
            <color indexed="81"/>
            <rFont val="Tahoma"/>
            <family val="2"/>
          </rPr>
          <t>Heal target 4 HP within RNG: 2</t>
        </r>
      </text>
    </comment>
    <comment ref="F23" authorId="0">
      <text>
        <r>
          <rPr>
            <b/>
            <sz val="9"/>
            <color indexed="81"/>
            <rFont val="Tahoma"/>
            <charset val="1"/>
          </rPr>
          <t>Add a charge of any type to yourself or target within range</t>
        </r>
      </text>
    </comment>
    <comment ref="G23" authorId="0">
      <text>
        <r>
          <rPr>
            <b/>
            <sz val="9"/>
            <color indexed="81"/>
            <rFont val="Tahoma"/>
            <charset val="1"/>
          </rPr>
          <t>Target adds an additional turn of effect to all attacks and actions used for 1 turn</t>
        </r>
      </text>
    </comment>
    <comment ref="B29" authorId="0">
      <text>
        <r>
          <rPr>
            <b/>
            <sz val="9"/>
            <color indexed="81"/>
            <rFont val="Tahoma"/>
            <family val="2"/>
          </rPr>
          <t>Removes all status effects from yourself or an ally within RNG: 3</t>
        </r>
      </text>
    </comment>
  </commentList>
</comments>
</file>

<file path=xl/comments3.xml><?xml version="1.0" encoding="utf-8"?>
<comments xmlns="http://schemas.openxmlformats.org/spreadsheetml/2006/main">
  <authors>
    <author>Kurt</author>
  </authors>
  <commentList>
    <comment ref="A1" authorId="0">
      <text>
        <r>
          <rPr>
            <b/>
            <sz val="9"/>
            <color indexed="81"/>
            <rFont val="Tahoma"/>
            <charset val="1"/>
          </rPr>
          <t>Add your dmg to a d6 roll for dealing damage</t>
        </r>
      </text>
    </comment>
    <comment ref="B1" authorId="0">
      <text>
        <r>
          <rPr>
            <b/>
            <sz val="9"/>
            <color indexed="81"/>
            <rFont val="Tahoma"/>
            <charset val="1"/>
          </rPr>
          <t>Utility Effects</t>
        </r>
      </text>
    </comment>
    <comment ref="E1" authorId="0">
      <text>
        <r>
          <rPr>
            <b/>
            <sz val="9"/>
            <color indexed="81"/>
            <rFont val="Tahoma"/>
            <charset val="1"/>
          </rPr>
          <t>Add your dmg to a d6 roll for dealing damage</t>
        </r>
      </text>
    </comment>
    <comment ref="F1" authorId="0">
      <text>
        <r>
          <rPr>
            <b/>
            <sz val="9"/>
            <color indexed="81"/>
            <rFont val="Tahoma"/>
            <charset val="1"/>
          </rPr>
          <t>Utility Effects</t>
        </r>
      </text>
    </comment>
    <comment ref="A3" authorId="0">
      <text>
        <r>
          <rPr>
            <b/>
            <sz val="9"/>
            <color indexed="81"/>
            <rFont val="Tahoma"/>
            <family val="2"/>
          </rPr>
          <t>HIT: 3
DMG: 2
RNG: 1
Move 3 spaces after attack</t>
        </r>
      </text>
    </comment>
    <comment ref="B3" authorId="0">
      <text>
        <r>
          <rPr>
            <b/>
            <sz val="9"/>
            <color indexed="81"/>
            <rFont val="Tahoma"/>
            <family val="2"/>
          </rPr>
          <t>HIT: 3
DMG: 1
RNG: 1
Knock opponent back 3 spaces</t>
        </r>
      </text>
    </comment>
    <comment ref="C3" authorId="0">
      <text>
        <r>
          <rPr>
            <b/>
            <sz val="9"/>
            <color indexed="81"/>
            <rFont val="Tahoma"/>
            <family val="2"/>
          </rPr>
          <t>HIT: 4
DMG: 3
RNG: 5
Can only hit targets horizontally or vertically aligned targets. Move opponent to the adjacent space between you and opponent.</t>
        </r>
      </text>
    </comment>
    <comment ref="D3" authorId="0">
      <text>
        <r>
          <rPr>
            <b/>
            <sz val="9"/>
            <color indexed="81"/>
            <rFont val="Tahoma"/>
            <charset val="1"/>
          </rPr>
          <t>HIT: 8
DMG: 5
RNG: 3
RAD: 2</t>
        </r>
      </text>
    </comment>
    <comment ref="E3" authorId="0">
      <text>
        <r>
          <rPr>
            <b/>
            <sz val="9"/>
            <color indexed="81"/>
            <rFont val="Tahoma"/>
            <family val="2"/>
          </rPr>
          <t>HIT: 4
DMG: 3
CRT: 19</t>
        </r>
      </text>
    </comment>
    <comment ref="F3" authorId="0">
      <text>
        <r>
          <rPr>
            <b/>
            <sz val="9"/>
            <color indexed="81"/>
            <rFont val="Tahoma"/>
            <family val="2"/>
          </rPr>
          <t>HIT: 2
DMG: 3
RNG: 0
CRT: 17</t>
        </r>
      </text>
    </comment>
    <comment ref="G3" authorId="0">
      <text>
        <r>
          <rPr>
            <b/>
            <sz val="9"/>
            <color indexed="81"/>
            <rFont val="Tahoma"/>
            <charset val="1"/>
          </rPr>
          <t>HIT: 7
DMG: 5
CRT: 19</t>
        </r>
      </text>
    </comment>
    <comment ref="H3" authorId="0">
      <text>
        <r>
          <rPr>
            <b/>
            <sz val="9"/>
            <color indexed="81"/>
            <rFont val="Tahoma"/>
            <family val="2"/>
          </rPr>
          <t>HIT: 6
DMG: 3
CRT: 14</t>
        </r>
      </text>
    </comment>
    <comment ref="A13" authorId="0">
      <text>
        <r>
          <rPr>
            <b/>
            <sz val="9"/>
            <color indexed="81"/>
            <rFont val="Tahoma"/>
            <charset val="1"/>
          </rPr>
          <t>HIT: 3
DMG: 1
RNG: 5</t>
        </r>
      </text>
    </comment>
    <comment ref="B13" authorId="0">
      <text>
        <r>
          <rPr>
            <b/>
            <sz val="9"/>
            <color indexed="81"/>
            <rFont val="Tahoma"/>
            <charset val="1"/>
          </rPr>
          <t>HIT: 5
DMG: 3
RNG: 4
RAD: 1
Knockback all players hit by attack 1 spaces.</t>
        </r>
      </text>
    </comment>
    <comment ref="C13" authorId="0">
      <text>
        <r>
          <rPr>
            <b/>
            <sz val="9"/>
            <color indexed="81"/>
            <rFont val="Tahoma"/>
            <charset val="1"/>
          </rPr>
          <t>HIT: 6
DMG: 4
RNG: 4
Hits all targets within a straight line</t>
        </r>
      </text>
    </comment>
    <comment ref="E13" authorId="0">
      <text>
        <r>
          <rPr>
            <b/>
            <sz val="9"/>
            <color indexed="81"/>
            <rFont val="Tahoma"/>
            <family val="2"/>
          </rPr>
          <t>HIT: 3
DMG: 2
Opponent receives -2 EVA on next defense</t>
        </r>
      </text>
    </comment>
    <comment ref="F13" authorId="0">
      <text>
        <r>
          <rPr>
            <b/>
            <sz val="9"/>
            <color indexed="81"/>
            <rFont val="Tahoma"/>
            <family val="2"/>
          </rPr>
          <t>HIT: 5
DMG: 2
CRT: 18
Opponent receives -1 DEF for 2 turns</t>
        </r>
      </text>
    </comment>
    <comment ref="G13" authorId="0">
      <text>
        <r>
          <rPr>
            <b/>
            <sz val="9"/>
            <color indexed="81"/>
            <rFont val="Tahoma"/>
            <charset val="1"/>
          </rPr>
          <t>HIT: 2
DMG: 2
Deals 2 DMG for 2 turns</t>
        </r>
      </text>
    </comment>
    <comment ref="B23" authorId="0">
      <text>
        <r>
          <rPr>
            <b/>
            <sz val="9"/>
            <color indexed="81"/>
            <rFont val="Tahoma"/>
            <family val="2"/>
          </rPr>
          <t>Move 2 more spaces or ally within range can move 2 more spaces on their next turn</t>
        </r>
      </text>
    </comment>
    <comment ref="C23" authorId="0">
      <text>
        <r>
          <rPr>
            <b/>
            <sz val="9"/>
            <color indexed="81"/>
            <rFont val="Tahoma"/>
            <charset val="1"/>
          </rPr>
          <t>Gain +1 RAD to yourself or ally within range until end of turn</t>
        </r>
      </text>
    </comment>
    <comment ref="F23" authorId="0">
      <text>
        <r>
          <rPr>
            <b/>
            <sz val="9"/>
            <color indexed="81"/>
            <rFont val="Tahoma"/>
            <charset val="1"/>
          </rPr>
          <t>+2 DMG to yourself or target within range until end of turn</t>
        </r>
      </text>
    </comment>
    <comment ref="G23" authorId="0">
      <text>
        <r>
          <rPr>
            <b/>
            <sz val="9"/>
            <color indexed="81"/>
            <rFont val="Tahoma"/>
            <family val="2"/>
          </rPr>
          <t>Target's critical range is boosted by 3 for 1 turn</t>
        </r>
      </text>
    </comment>
    <comment ref="B29" authorId="0">
      <text>
        <r>
          <rPr>
            <b/>
            <sz val="9"/>
            <color indexed="81"/>
            <rFont val="Tahoma"/>
            <family val="2"/>
          </rPr>
          <t>Gain +2 range until end of turn</t>
        </r>
      </text>
    </comment>
    <comment ref="F29" authorId="0">
      <text>
        <r>
          <rPr>
            <b/>
            <sz val="9"/>
            <color indexed="81"/>
            <rFont val="Tahoma"/>
            <charset val="1"/>
          </rPr>
          <t>Gain +2 HIT to yourself or target within range until end of turn</t>
        </r>
      </text>
    </comment>
  </commentList>
</comments>
</file>

<file path=xl/comments4.xml><?xml version="1.0" encoding="utf-8"?>
<comments xmlns="http://schemas.openxmlformats.org/spreadsheetml/2006/main">
  <authors>
    <author>Kurt</author>
    <author>Kurt Taratun</author>
  </authors>
  <commentList>
    <comment ref="B1" authorId="0">
      <text>
        <r>
          <rPr>
            <b/>
            <sz val="9"/>
            <color indexed="81"/>
            <rFont val="Tahoma"/>
            <charset val="1"/>
          </rPr>
          <t>Add your dmg to a d6 roll for dealing damage</t>
        </r>
      </text>
    </comment>
    <comment ref="C1" authorId="0">
      <text>
        <r>
          <rPr>
            <b/>
            <sz val="9"/>
            <color indexed="81"/>
            <rFont val="Tahoma"/>
            <charset val="1"/>
          </rPr>
          <t>Utility Effects</t>
        </r>
      </text>
    </comment>
    <comment ref="F1" authorId="0">
      <text>
        <r>
          <rPr>
            <b/>
            <sz val="9"/>
            <color indexed="81"/>
            <rFont val="Tahoma"/>
            <charset val="1"/>
          </rPr>
          <t>Add your dmg to a d6 roll for dealing damage</t>
        </r>
      </text>
    </comment>
    <comment ref="G1" authorId="0">
      <text>
        <r>
          <rPr>
            <b/>
            <sz val="9"/>
            <color indexed="81"/>
            <rFont val="Tahoma"/>
            <charset val="1"/>
          </rPr>
          <t>Utility Effects</t>
        </r>
      </text>
    </comment>
    <comment ref="B3" authorId="0">
      <text>
        <r>
          <rPr>
            <b/>
            <sz val="9"/>
            <color indexed="81"/>
            <rFont val="Tahoma"/>
            <family val="2"/>
          </rPr>
          <t>HIT: 3
DMG: 2
RNG: 1
Move 3 spaces after attack</t>
        </r>
      </text>
    </comment>
    <comment ref="C3" authorId="0">
      <text>
        <r>
          <rPr>
            <b/>
            <sz val="9"/>
            <color indexed="81"/>
            <rFont val="Tahoma"/>
            <family val="2"/>
          </rPr>
          <t>HIT: 3
DMG: 1
RNG: 1
Knock opponent back 3 spaces</t>
        </r>
      </text>
    </comment>
    <comment ref="D3" authorId="0">
      <text>
        <r>
          <rPr>
            <b/>
            <sz val="9"/>
            <color indexed="81"/>
            <rFont val="Tahoma"/>
            <family val="2"/>
          </rPr>
          <t>HIT: 4
DMG: 3
RNG: 5
Can only hit targets horizontally or vertically aligned targets. Move opponent to the adjacent space between you and opponent.</t>
        </r>
      </text>
    </comment>
    <comment ref="F3" authorId="0">
      <text>
        <r>
          <rPr>
            <b/>
            <sz val="9"/>
            <color indexed="81"/>
            <rFont val="Tahoma"/>
            <charset val="1"/>
          </rPr>
          <t>HIT: 3
DMG: 1
RNG: 5</t>
        </r>
      </text>
    </comment>
    <comment ref="G3" authorId="0">
      <text>
        <r>
          <rPr>
            <b/>
            <sz val="9"/>
            <color indexed="81"/>
            <rFont val="Tahoma"/>
            <charset val="1"/>
          </rPr>
          <t>HIT: 5
DMG: 3
RNG: 4
RAD: 1
Knockback all players hit by attack 1 spaces.</t>
        </r>
      </text>
    </comment>
    <comment ref="H3" authorId="0">
      <text>
        <r>
          <rPr>
            <b/>
            <sz val="9"/>
            <color indexed="81"/>
            <rFont val="Tahoma"/>
            <charset val="1"/>
          </rPr>
          <t>HIT: 6
DMG: 4
RNG: 4
Hits all targets within a straight line</t>
        </r>
      </text>
    </comment>
    <comment ref="I3" authorId="0">
      <text>
        <r>
          <rPr>
            <b/>
            <sz val="9"/>
            <color indexed="81"/>
            <rFont val="Tahoma"/>
            <charset val="1"/>
          </rPr>
          <t>HIT: 8
DMG: 5
RNG: 3
RAD: 2</t>
        </r>
      </text>
    </comment>
    <comment ref="C4" authorId="0">
      <text>
        <r>
          <rPr>
            <b/>
            <sz val="9"/>
            <color indexed="81"/>
            <rFont val="Tahoma"/>
            <family val="2"/>
          </rPr>
          <t>Move 2 more spaces or ally within range can move 2 more spaces on their next turn</t>
        </r>
      </text>
    </comment>
    <comment ref="G4" authorId="0">
      <text>
        <r>
          <rPr>
            <b/>
            <sz val="9"/>
            <color indexed="81"/>
            <rFont val="Tahoma"/>
            <family val="2"/>
          </rPr>
          <t>Move 2 more spaces or ally within range can move 2 more spaces on their next turn</t>
        </r>
      </text>
    </comment>
    <comment ref="H4" authorId="0">
      <text>
        <r>
          <rPr>
            <b/>
            <sz val="9"/>
            <color indexed="81"/>
            <rFont val="Tahoma"/>
            <family val="2"/>
          </rPr>
          <t>HIT: 4
DMG: 3
RNG: 5
Can only hit targets horizontally or vertically aligned targets. Move opponent to the adjacent space between you and opponent.</t>
        </r>
      </text>
    </comment>
    <comment ref="B6" authorId="0">
      <text>
        <r>
          <rPr>
            <b/>
            <sz val="9"/>
            <color indexed="81"/>
            <rFont val="Tahoma"/>
            <charset val="1"/>
          </rPr>
          <t>HIT: 3
DMG: 1
RNG: 5</t>
        </r>
      </text>
    </comment>
    <comment ref="C6" authorId="0">
      <text>
        <r>
          <rPr>
            <b/>
            <sz val="9"/>
            <color indexed="81"/>
            <rFont val="Tahoma"/>
            <charset val="1"/>
          </rPr>
          <t>HIT: 5
DMG: 3
RNG: 4
RAD: 1
Knockback all players hit by attack 1 spaces.</t>
        </r>
      </text>
    </comment>
    <comment ref="D6" authorId="0">
      <text>
        <r>
          <rPr>
            <b/>
            <sz val="9"/>
            <color indexed="81"/>
            <rFont val="Tahoma"/>
            <charset val="1"/>
          </rPr>
          <t>Gain +1 RAD to yourself or ally within range until end of turn</t>
        </r>
      </text>
    </comment>
    <comment ref="F6" authorId="0">
      <text>
        <r>
          <rPr>
            <b/>
            <sz val="9"/>
            <color indexed="81"/>
            <rFont val="Tahoma"/>
            <family val="2"/>
          </rPr>
          <t>HIT: 3
DMG: 2
Opponent receives -2 EVA on next defense</t>
        </r>
      </text>
    </comment>
    <comment ref="G6" authorId="0">
      <text>
        <r>
          <rPr>
            <b/>
            <sz val="9"/>
            <color indexed="81"/>
            <rFont val="Tahoma"/>
            <family val="2"/>
          </rPr>
          <t>HIT: 5
DMG: 2
CRT: 18
Opponent receives -1 DEF for 2 turns</t>
        </r>
      </text>
    </comment>
    <comment ref="H6" authorId="0">
      <text>
        <r>
          <rPr>
            <b/>
            <sz val="9"/>
            <color indexed="81"/>
            <rFont val="Tahoma"/>
            <charset val="1"/>
          </rPr>
          <t>HIT: 2
DMG: 2
Deals 2 DMG for 2 turns</t>
        </r>
      </text>
    </comment>
    <comment ref="I6" authorId="0">
      <text>
        <r>
          <rPr>
            <b/>
            <sz val="9"/>
            <color indexed="81"/>
            <rFont val="Tahoma"/>
            <family val="2"/>
          </rPr>
          <t>HIT: 6
DMG: 3
CRT: 14</t>
        </r>
      </text>
    </comment>
    <comment ref="C7" authorId="0">
      <text>
        <r>
          <rPr>
            <b/>
            <sz val="9"/>
            <color indexed="81"/>
            <rFont val="Tahoma"/>
            <family val="2"/>
          </rPr>
          <t>Gain +2 range until end of turn</t>
        </r>
      </text>
    </comment>
    <comment ref="G7" authorId="0">
      <text>
        <r>
          <rPr>
            <b/>
            <sz val="9"/>
            <color indexed="81"/>
            <rFont val="Tahoma"/>
            <charset val="1"/>
          </rPr>
          <t>+2 DMG to yourself or target within range until end of turn</t>
        </r>
      </text>
    </comment>
    <comment ref="H7" authorId="0">
      <text>
        <r>
          <rPr>
            <b/>
            <sz val="9"/>
            <color indexed="81"/>
            <rFont val="Tahoma"/>
            <charset val="1"/>
          </rPr>
          <t>HIT: 7
DMG: 5
CRT: 19</t>
        </r>
      </text>
    </comment>
    <comment ref="B9" authorId="0">
      <text>
        <r>
          <rPr>
            <b/>
            <sz val="9"/>
            <color indexed="81"/>
            <rFont val="Tahoma"/>
            <family val="2"/>
          </rPr>
          <t>HIT: 3
DMG: 2
Opponent receives -2 EVA on next defense</t>
        </r>
      </text>
    </comment>
    <comment ref="C9" authorId="0">
      <text>
        <r>
          <rPr>
            <b/>
            <sz val="9"/>
            <color indexed="81"/>
            <rFont val="Tahoma"/>
            <family val="2"/>
          </rPr>
          <t>HIT: 5
DMG: 2
CRT: 18
Opponent receives -1 DEF for 2 turns</t>
        </r>
      </text>
    </comment>
    <comment ref="D9" authorId="0">
      <text>
        <r>
          <rPr>
            <b/>
            <sz val="9"/>
            <color indexed="81"/>
            <rFont val="Tahoma"/>
            <family val="2"/>
          </rPr>
          <t>Target's critical range is boosted by 3 for 1 turn</t>
        </r>
      </text>
    </comment>
    <comment ref="F9" authorId="0">
      <text>
        <r>
          <rPr>
            <b/>
            <sz val="9"/>
            <color indexed="81"/>
            <rFont val="Tahoma"/>
            <family val="2"/>
          </rPr>
          <t>HIT: 3
DMG: 2
Heal 1 HP to yourself or ally within RNG 2</t>
        </r>
      </text>
    </comment>
    <comment ref="G9" authorId="0">
      <text>
        <r>
          <rPr>
            <b/>
            <sz val="9"/>
            <color indexed="81"/>
            <rFont val="Tahoma"/>
            <charset val="1"/>
          </rPr>
          <t>HIT: 4
DMG: 3
Cancels all buffs on opponent and they can't be affected by or use action for 1 turn.</t>
        </r>
      </text>
    </comment>
    <comment ref="H9" authorId="0">
      <text>
        <r>
          <rPr>
            <b/>
            <sz val="9"/>
            <color indexed="81"/>
            <rFont val="Tahoma"/>
            <family val="2"/>
          </rPr>
          <t>HIT: 6
DMG: 3
RAD: 1
Doesn't hit allies.
Opponent's hit have to target you with an attack on next turn if possible.</t>
        </r>
      </text>
    </comment>
    <comment ref="I9" authorId="0">
      <text>
        <r>
          <rPr>
            <b/>
            <sz val="9"/>
            <color indexed="81"/>
            <rFont val="Tahoma"/>
            <family val="2"/>
          </rPr>
          <t>HIT: 7
DMG: 3
Opponent cannot attack for 1 turn</t>
        </r>
      </text>
    </comment>
    <comment ref="C10" authorId="0">
      <text>
        <r>
          <rPr>
            <b/>
            <sz val="9"/>
            <color indexed="81"/>
            <rFont val="Tahoma"/>
            <charset val="1"/>
          </rPr>
          <t>Gain +2 HIT to yourself or target within range until end of turn</t>
        </r>
      </text>
    </comment>
    <comment ref="G10" authorId="0">
      <text>
        <r>
          <rPr>
            <b/>
            <sz val="9"/>
            <color indexed="81"/>
            <rFont val="Tahoma"/>
            <family val="2"/>
          </rPr>
          <t>Removes all status effects from yourself or an ally within RNG: 3</t>
        </r>
      </text>
    </comment>
    <comment ref="H10" authorId="0">
      <text>
        <r>
          <rPr>
            <b/>
            <sz val="9"/>
            <color indexed="81"/>
            <rFont val="Tahoma"/>
            <family val="2"/>
          </rPr>
          <t>Heal target 4 HP within RNG: 2</t>
        </r>
      </text>
    </comment>
    <comment ref="B12" authorId="0">
      <text>
        <r>
          <rPr>
            <b/>
            <sz val="9"/>
            <color indexed="81"/>
            <rFont val="Tahoma"/>
            <family val="2"/>
          </rPr>
          <t>HIT: 4
DMG: 3
CRT: 19</t>
        </r>
      </text>
    </comment>
    <comment ref="C12" authorId="0">
      <text>
        <r>
          <rPr>
            <b/>
            <sz val="9"/>
            <color indexed="81"/>
            <rFont val="Tahoma"/>
            <family val="2"/>
          </rPr>
          <t>HIT: 2
DMG: 3
CRT: 17</t>
        </r>
      </text>
    </comment>
    <comment ref="D12" authorId="0">
      <text>
        <r>
          <rPr>
            <b/>
            <sz val="9"/>
            <color indexed="81"/>
            <rFont val="Tahoma"/>
            <charset val="1"/>
          </rPr>
          <t>HIT: 7
DMG: 5
CRT: 19</t>
        </r>
      </text>
    </comment>
    <comment ref="F12" authorId="0">
      <text>
        <r>
          <rPr>
            <b/>
            <sz val="9"/>
            <color indexed="81"/>
            <rFont val="Tahoma"/>
            <charset val="1"/>
          </rPr>
          <t>HIT: 4
DMG: 0
RNG: 2
Receive an extra charge</t>
        </r>
      </text>
    </comment>
    <comment ref="G12" authorId="0">
      <text>
        <r>
          <rPr>
            <b/>
            <sz val="9"/>
            <color indexed="81"/>
            <rFont val="Tahoma"/>
            <charset val="1"/>
          </rPr>
          <t>HIT: 5
DMG: 3
RNG: 2
You can use one of opponent's level 1 abilities for free</t>
        </r>
      </text>
    </comment>
    <comment ref="H12" authorId="0">
      <text>
        <r>
          <rPr>
            <b/>
            <sz val="9"/>
            <color indexed="81"/>
            <rFont val="Tahoma"/>
            <family val="2"/>
          </rPr>
          <t>HIT: 5
DMG: 4
RNG: 2
Choose a charge of opponents to steal</t>
        </r>
      </text>
    </comment>
    <comment ref="I12" authorId="0">
      <text>
        <r>
          <rPr>
            <b/>
            <sz val="9"/>
            <color indexed="81"/>
            <rFont val="Tahoma"/>
            <charset val="1"/>
          </rPr>
          <t>HIT: 7
DMG: 4
Cancel 2 of opponents charges</t>
        </r>
      </text>
    </comment>
    <comment ref="C13" authorId="0">
      <text>
        <r>
          <rPr>
            <b/>
            <sz val="9"/>
            <color indexed="81"/>
            <rFont val="Tahoma"/>
            <charset val="1"/>
          </rPr>
          <t>+2 DMG to yourself or target within range until end of turn</t>
        </r>
      </text>
    </comment>
    <comment ref="G13" authorId="0">
      <text>
        <r>
          <rPr>
            <b/>
            <sz val="9"/>
            <color indexed="81"/>
            <rFont val="Tahoma"/>
            <charset val="1"/>
          </rPr>
          <t>Add a charge of any type to yourself or target within range</t>
        </r>
      </text>
    </comment>
    <comment ref="H13" authorId="0">
      <text>
        <r>
          <rPr>
            <b/>
            <sz val="9"/>
            <color indexed="81"/>
            <rFont val="Tahoma"/>
            <family val="2"/>
          </rPr>
          <t>HIT: 6
DMG: 0
RNG: 2
You can use any of opponents level 2 attacks or lower without paying costs</t>
        </r>
      </text>
    </comment>
    <comment ref="B15" authorId="0">
      <text>
        <r>
          <rPr>
            <b/>
            <sz val="9"/>
            <color indexed="81"/>
            <rFont val="Tahoma"/>
            <family val="2"/>
          </rPr>
          <t>HIT: 2
DMG: 1
RAD: 1X
All hit receive -2 HIT for 1 turn</t>
        </r>
      </text>
    </comment>
    <comment ref="C15" authorId="0">
      <text>
        <r>
          <rPr>
            <b/>
            <sz val="9"/>
            <color indexed="81"/>
            <rFont val="Tahoma"/>
            <charset val="1"/>
          </rPr>
          <t>HIT: 4
DMG: 3
Cancels all buffs on opponent and they can't be affected by or use action for 1 turn.</t>
        </r>
      </text>
    </comment>
    <comment ref="D15" authorId="0">
      <text>
        <r>
          <rPr>
            <b/>
            <sz val="9"/>
            <color indexed="81"/>
            <rFont val="Tahoma"/>
            <charset val="1"/>
          </rPr>
          <t>HIT: 5
DMG: 4
Opponent can't move for 1 turn</t>
        </r>
      </text>
    </comment>
    <comment ref="C16" authorId="0">
      <text>
        <r>
          <rPr>
            <b/>
            <sz val="9"/>
            <color indexed="81"/>
            <rFont val="Tahoma"/>
            <family val="2"/>
          </rPr>
          <t>Removes all status effects from yourself or an ally within RNG: 3</t>
        </r>
      </text>
    </comment>
    <comment ref="F17" authorId="0">
      <text>
        <r>
          <rPr>
            <b/>
            <sz val="9"/>
            <color indexed="81"/>
            <rFont val="Tahoma"/>
            <family val="2"/>
          </rPr>
          <t>HIT: 3
DMG: 2
RNG: 1
Move 3 spaces after attack</t>
        </r>
      </text>
    </comment>
    <comment ref="G17" authorId="0">
      <text>
        <r>
          <rPr>
            <b/>
            <sz val="9"/>
            <color indexed="81"/>
            <rFont val="Tahoma"/>
            <family val="2"/>
          </rPr>
          <t>HIT: 4
DMG: 1
RNG: 1
Knock opponent back 3 spaces</t>
        </r>
      </text>
    </comment>
    <comment ref="H17" authorId="0">
      <text>
        <r>
          <rPr>
            <b/>
            <sz val="9"/>
            <color indexed="81"/>
            <rFont val="Tahoma"/>
            <charset val="1"/>
          </rPr>
          <t>HIT: 5
DMG: 0
RNG: 5
CRT: 18
COMBO: INS/FOR
Move in a straight line towards target and deal +1 DMG for each space moved.</t>
        </r>
      </text>
    </comment>
    <comment ref="I17" authorId="1">
      <text>
        <r>
          <rPr>
            <b/>
            <sz val="9"/>
            <color indexed="81"/>
            <rFont val="Calibri"/>
          </rPr>
          <t>HIT: 7
DMG: 4
CRT: 19
COMBO: INS/INS/FOR
You can make another attack on any target within range</t>
        </r>
      </text>
    </comment>
    <comment ref="B18" authorId="0">
      <text>
        <r>
          <rPr>
            <b/>
            <sz val="9"/>
            <color indexed="81"/>
            <rFont val="Tahoma"/>
            <family val="2"/>
          </rPr>
          <t>HIT: 3
DMG: 2
Heal 1 HP to yourself or ally within RNG 2</t>
        </r>
      </text>
    </comment>
    <comment ref="C18" authorId="0">
      <text>
        <r>
          <rPr>
            <b/>
            <sz val="9"/>
            <color indexed="81"/>
            <rFont val="Tahoma"/>
            <family val="2"/>
          </rPr>
          <t>HIT: 5
DMG: 2
+1 DEF to yourself or target within RNG: 3 for 2 turns</t>
        </r>
      </text>
    </comment>
    <comment ref="D18" authorId="0">
      <text>
        <r>
          <rPr>
            <b/>
            <sz val="9"/>
            <color indexed="81"/>
            <rFont val="Tahoma"/>
            <family val="2"/>
          </rPr>
          <t>Heal target 4 HP within RNG: 2</t>
        </r>
      </text>
    </comment>
    <comment ref="F18" authorId="0">
      <text>
        <r>
          <rPr>
            <b/>
            <sz val="9"/>
            <color indexed="81"/>
            <rFont val="Tahoma"/>
            <family val="2"/>
          </rPr>
          <t>HIT: 4
DMG: 3
CRT: 19</t>
        </r>
      </text>
    </comment>
    <comment ref="G18" authorId="0">
      <text>
        <r>
          <rPr>
            <b/>
            <sz val="9"/>
            <color indexed="81"/>
            <rFont val="Tahoma"/>
            <charset val="1"/>
          </rPr>
          <t>Gain +2 HIT to yourself or target within range until end of turn</t>
        </r>
      </text>
    </comment>
    <comment ref="H18" authorId="0">
      <text>
        <r>
          <rPr>
            <b/>
            <sz val="9"/>
            <color indexed="81"/>
            <rFont val="Tahoma"/>
            <family val="2"/>
          </rPr>
          <t>HIT: 4
DMG: 3
RNG: 5
Can only hit targets horizontally or vertically aligned targets. Move opponent to the adjacent space between you and opponent.</t>
        </r>
      </text>
    </comment>
    <comment ref="I18" authorId="0">
      <text>
        <r>
          <rPr>
            <b/>
            <sz val="9"/>
            <color indexed="81"/>
            <rFont val="Tahoma"/>
            <charset val="1"/>
          </rPr>
          <t>HIT: 6
DMG: 2
CRT: 18
COMBO: INS/FOR/FOR
Knockback opponent 2 spaces and add 1knockback for the duration of fight</t>
        </r>
      </text>
    </comment>
    <comment ref="C19" authorId="0">
      <text>
        <r>
          <rPr>
            <b/>
            <sz val="9"/>
            <color indexed="81"/>
            <rFont val="Tahoma"/>
            <charset val="1"/>
          </rPr>
          <t>+2 EVA to yourself or ally within range for next defense</t>
        </r>
      </text>
    </comment>
    <comment ref="F20" authorId="0">
      <text>
        <r>
          <rPr>
            <b/>
            <sz val="9"/>
            <color indexed="81"/>
            <rFont val="Tahoma"/>
            <charset val="1"/>
          </rPr>
          <t>HIT: 3
DMG: 1
RNG: 5</t>
        </r>
      </text>
    </comment>
    <comment ref="G20" authorId="0">
      <text>
        <r>
          <rPr>
            <b/>
            <sz val="9"/>
            <color indexed="81"/>
            <rFont val="Tahoma"/>
            <charset val="1"/>
          </rPr>
          <t>HIT: 5
DMG: 3
RNG: 4
RAD: 1
Knockback all players hit by attack 1 spaces.</t>
        </r>
      </text>
    </comment>
    <comment ref="H20" authorId="0">
      <text>
        <r>
          <rPr>
            <b/>
            <sz val="9"/>
            <color indexed="81"/>
            <rFont val="Tahoma"/>
            <family val="2"/>
          </rPr>
          <t>HIT: 4
DMG: 0
RAD: 1
COMBO: INS/VIT
Knockback 2 and opponents cannot move into your adjacent spaces for 1 turn</t>
        </r>
      </text>
    </comment>
    <comment ref="I20" authorId="0">
      <text>
        <r>
          <rPr>
            <b/>
            <sz val="9"/>
            <color indexed="81"/>
            <rFont val="Tahoma"/>
            <charset val="1"/>
          </rPr>
          <t>HIT: 6
DMG: 4
RNG: 4
COMBO: INS/INS/VIT
Opponent's move is reduced by 1 for duration of fight</t>
        </r>
      </text>
    </comment>
    <comment ref="B21" authorId="0">
      <text>
        <r>
          <rPr>
            <b/>
            <sz val="9"/>
            <color indexed="81"/>
            <rFont val="Tahoma"/>
            <charset val="1"/>
          </rPr>
          <t>HIT: 4
DMG: 0
RNG: 2
Receive an extra charge</t>
        </r>
      </text>
    </comment>
    <comment ref="C21" authorId="0">
      <text>
        <r>
          <rPr>
            <b/>
            <sz val="9"/>
            <color indexed="81"/>
            <rFont val="Tahoma"/>
            <charset val="1"/>
          </rPr>
          <t>HIT: 6
DMG: 3
RNG: 2
Both charges can be of any type</t>
        </r>
      </text>
    </comment>
    <comment ref="D21" authorId="0">
      <text>
        <r>
          <rPr>
            <b/>
            <sz val="9"/>
            <color indexed="81"/>
            <rFont val="Tahoma"/>
            <family val="2"/>
          </rPr>
          <t>HIT: 5
DMG: 4
RNG: 2
Choose a charge of opponents to steal</t>
        </r>
      </text>
    </comment>
    <comment ref="F21" authorId="0">
      <text>
        <r>
          <rPr>
            <b/>
            <sz val="9"/>
            <color indexed="81"/>
            <rFont val="Tahoma"/>
            <family val="2"/>
          </rPr>
          <t>HIT: 2
DMG: 1
RAD: 1X
All hit receive -2 HIT for 1 turn</t>
        </r>
      </text>
    </comment>
    <comment ref="G21" authorId="0">
      <text>
        <r>
          <rPr>
            <b/>
            <sz val="9"/>
            <color indexed="81"/>
            <rFont val="Tahoma"/>
            <family val="2"/>
          </rPr>
          <t>Removes all status effects from yourself or an ally within RNG: 3</t>
        </r>
      </text>
    </comment>
    <comment ref="H21" authorId="0">
      <text>
        <r>
          <rPr>
            <b/>
            <sz val="9"/>
            <color indexed="81"/>
            <rFont val="Tahoma"/>
            <charset val="1"/>
          </rPr>
          <t>HIT: 6
DMG: 4
RNG: 4
Hits all targets within a straight line</t>
        </r>
      </text>
    </comment>
    <comment ref="I21" authorId="0">
      <text>
        <r>
          <rPr>
            <b/>
            <sz val="9"/>
            <color indexed="81"/>
            <rFont val="Tahoma"/>
            <charset val="1"/>
          </rPr>
          <t>COMBO: INS/VIT/VIT
Distribute 7 HP amongst all players within range</t>
        </r>
      </text>
    </comment>
    <comment ref="C22" authorId="0">
      <text>
        <r>
          <rPr>
            <b/>
            <sz val="9"/>
            <color indexed="81"/>
            <rFont val="Tahoma"/>
            <charset val="1"/>
          </rPr>
          <t>Add a charge of any type to yourself or target within range</t>
        </r>
      </text>
    </comment>
    <comment ref="F23" authorId="0">
      <text>
        <r>
          <rPr>
            <b/>
            <sz val="9"/>
            <color indexed="81"/>
            <rFont val="Tahoma"/>
            <family val="2"/>
          </rPr>
          <t>HIT: 3
DMG: 2
RNG: 1
Move 3 spaces after attack</t>
        </r>
      </text>
    </comment>
    <comment ref="G23" authorId="0">
      <text>
        <r>
          <rPr>
            <b/>
            <sz val="9"/>
            <color indexed="81"/>
            <rFont val="Tahoma"/>
            <family val="2"/>
          </rPr>
          <t>Move 2 more spaces or ally within range can move 2 more spaces on their next turn</t>
        </r>
      </text>
    </comment>
    <comment ref="H23" authorId="0">
      <text>
        <r>
          <rPr>
            <b/>
            <sz val="9"/>
            <color indexed="81"/>
            <rFont val="Tahoma"/>
            <charset val="1"/>
          </rPr>
          <t>HIT: 2
DMG: 3
COMBO: INS/MIN
Move opponent 5 spaces</t>
        </r>
      </text>
    </comment>
    <comment ref="I23" authorId="0">
      <text>
        <r>
          <rPr>
            <b/>
            <sz val="9"/>
            <color indexed="81"/>
            <rFont val="Tahoma"/>
            <family val="2"/>
          </rPr>
          <t>HIT: 6
DMG: 4
RNG: 5
COMBO: INS/INS/MIN
Switch places with opponent</t>
        </r>
      </text>
    </comment>
    <comment ref="B24" authorId="0">
      <text>
        <r>
          <rPr>
            <b/>
            <sz val="9"/>
            <color indexed="81"/>
            <rFont val="Tahoma"/>
            <charset val="1"/>
          </rPr>
          <t>HIT: 3
DMG: 2
RNG: 2
Opponent cannot give energy for 1 turn</t>
        </r>
      </text>
    </comment>
    <comment ref="C24" authorId="0">
      <text>
        <r>
          <rPr>
            <b/>
            <sz val="9"/>
            <color indexed="81"/>
            <rFont val="Tahoma"/>
            <charset val="1"/>
          </rPr>
          <t>HIT: 5
DMG: 3
RNG: 2
You can use one of opponent's level 1 abilities for free</t>
        </r>
      </text>
    </comment>
    <comment ref="D24" authorId="0">
      <text>
        <r>
          <rPr>
            <b/>
            <sz val="9"/>
            <color indexed="81"/>
            <rFont val="Tahoma"/>
            <charset val="1"/>
          </rPr>
          <t>Target adds an additional turn of effect to all attacks and actions used for 1 turn</t>
        </r>
      </text>
    </comment>
    <comment ref="F24" authorId="0">
      <text>
        <r>
          <rPr>
            <b/>
            <sz val="9"/>
            <color indexed="81"/>
            <rFont val="Tahoma"/>
            <charset val="1"/>
          </rPr>
          <t>HIT: 3
DMG: 2
RNG: 2
Opponent cannot give energy for 1 turn</t>
        </r>
      </text>
    </comment>
    <comment ref="G24" authorId="0">
      <text>
        <r>
          <rPr>
            <b/>
            <sz val="9"/>
            <color indexed="81"/>
            <rFont val="Tahoma"/>
            <charset val="1"/>
          </rPr>
          <t>HIT: 5
DMG: 3
RNG: 2
You can use one of opponent's level 1 abilities for free</t>
        </r>
      </text>
    </comment>
    <comment ref="H24" authorId="0">
      <text>
        <r>
          <rPr>
            <b/>
            <sz val="9"/>
            <color indexed="81"/>
            <rFont val="Tahoma"/>
            <family val="2"/>
          </rPr>
          <t>HIT: 6
DMG: 0
RNG: 2
You can use any of opponents level 2 attacks or lower without paying costs</t>
        </r>
      </text>
    </comment>
    <comment ref="I24" authorId="0">
      <text>
        <r>
          <rPr>
            <b/>
            <sz val="9"/>
            <color indexed="81"/>
            <rFont val="Tahoma"/>
            <charset val="1"/>
          </rPr>
          <t>HIT: 8
DMG: 2
RAD: 3
COMBO: INS/MIN/MIN
Steal 1 energy from all players hit</t>
        </r>
      </text>
    </comment>
    <comment ref="C25" authorId="0">
      <text>
        <r>
          <rPr>
            <b/>
            <sz val="9"/>
            <color indexed="81"/>
            <rFont val="Tahoma"/>
            <charset val="1"/>
          </rPr>
          <t>You can use target ally's level 1 ability without paying costs if within range</t>
        </r>
      </text>
    </comment>
    <comment ref="F26" authorId="0">
      <text>
        <r>
          <rPr>
            <b/>
            <sz val="9"/>
            <color indexed="81"/>
            <rFont val="Tahoma"/>
            <family val="2"/>
          </rPr>
          <t>HIT: 4
DMG: 3
CRT: 19</t>
        </r>
      </text>
    </comment>
    <comment ref="G26" authorId="0">
      <text>
        <r>
          <rPr>
            <b/>
            <sz val="9"/>
            <color indexed="81"/>
            <rFont val="Tahoma"/>
            <family val="2"/>
          </rPr>
          <t>HIT: 2
DMG: 3
CRT: 17</t>
        </r>
      </text>
    </comment>
    <comment ref="H26" authorId="0">
      <text>
        <r>
          <rPr>
            <b/>
            <sz val="9"/>
            <color indexed="81"/>
            <rFont val="Tahoma"/>
            <family val="2"/>
          </rPr>
          <t>HIT: 5
DMG: 4
COMBO: FOR/VIT
Opponent can't use attack effects for 1 turn</t>
        </r>
      </text>
    </comment>
    <comment ref="I26" authorId="0">
      <text>
        <r>
          <rPr>
            <b/>
            <sz val="9"/>
            <color indexed="81"/>
            <rFont val="Tahoma"/>
            <family val="2"/>
          </rPr>
          <t>HIT: 4
DMG: 3
CRT: 17
COMBO: FOR/FOR/VIT
Opponent loses 1 DEF for duration of fight</t>
        </r>
      </text>
    </comment>
    <comment ref="F27" authorId="0">
      <text>
        <r>
          <rPr>
            <b/>
            <sz val="9"/>
            <color indexed="81"/>
            <rFont val="Tahoma"/>
            <family val="2"/>
          </rPr>
          <t>HIT: 2
DMG: 1
RAD: 1X
All hit receive -2 HIT for 1 turn</t>
        </r>
      </text>
    </comment>
    <comment ref="G27" authorId="0">
      <text>
        <r>
          <rPr>
            <b/>
            <sz val="9"/>
            <color indexed="81"/>
            <rFont val="Tahoma"/>
            <charset val="1"/>
          </rPr>
          <t>+2 DMG to yourself or target within range until end of turn</t>
        </r>
      </text>
    </comment>
    <comment ref="H27" authorId="0">
      <text>
        <r>
          <rPr>
            <b/>
            <sz val="9"/>
            <color indexed="81"/>
            <rFont val="Tahoma"/>
            <charset val="1"/>
          </rPr>
          <t>HIT: 5
DMG: 4
Opponent can't move for 1 turn</t>
        </r>
      </text>
    </comment>
    <comment ref="I27" authorId="0">
      <text>
        <r>
          <rPr>
            <b/>
            <sz val="9"/>
            <color indexed="81"/>
            <rFont val="Tahoma"/>
            <family val="2"/>
          </rPr>
          <t>HIT: 6
DMG: 4
COMBO: FOR/VIT/VIT
Opponent cannot be healed for 3 turns</t>
        </r>
      </text>
    </comment>
    <comment ref="F29" authorId="0">
      <text>
        <r>
          <rPr>
            <b/>
            <sz val="9"/>
            <color indexed="81"/>
            <rFont val="Tahoma"/>
            <family val="2"/>
          </rPr>
          <t>HIT: 3
DMG: 2
Opponent receives -2 EVA on next defense</t>
        </r>
      </text>
    </comment>
    <comment ref="G29" authorId="0">
      <text>
        <r>
          <rPr>
            <b/>
            <sz val="9"/>
            <color indexed="81"/>
            <rFont val="Tahoma"/>
            <family val="2"/>
          </rPr>
          <t>HIT: 5
DMG: 2
CRT: 18
Opponent receives -1 DEF for 2 turns</t>
        </r>
      </text>
    </comment>
    <comment ref="H29" authorId="0">
      <text>
        <r>
          <rPr>
            <b/>
            <sz val="9"/>
            <color indexed="81"/>
            <rFont val="Tahoma"/>
            <family val="2"/>
          </rPr>
          <t>HIT: 4
DMG: 3
CRT: 17
COMBO: FOR/MIN
Opponent can't target you on next turn.</t>
        </r>
      </text>
    </comment>
    <comment ref="I29" authorId="0">
      <text>
        <r>
          <rPr>
            <b/>
            <sz val="9"/>
            <color indexed="81"/>
            <rFont val="Tahoma"/>
            <charset val="1"/>
          </rPr>
          <t>HIT: 10
DMG: 5
RNG: 2
COMBO: FOR/FOR/MIN
Receive all charges that were used for the attack on miss</t>
        </r>
      </text>
    </comment>
    <comment ref="F30" authorId="0">
      <text>
        <r>
          <rPr>
            <b/>
            <sz val="9"/>
            <color indexed="81"/>
            <rFont val="Tahoma"/>
            <charset val="1"/>
          </rPr>
          <t>HIT: 4
DMG: 0
RNG: 2
Receive an extra charge</t>
        </r>
      </text>
    </comment>
    <comment ref="G30" authorId="0">
      <text>
        <r>
          <rPr>
            <b/>
            <sz val="9"/>
            <color indexed="81"/>
            <rFont val="Tahoma"/>
            <charset val="1"/>
          </rPr>
          <t>You can use target ally's level 1 ability without paying costs if within range</t>
        </r>
      </text>
    </comment>
    <comment ref="H30" authorId="0">
      <text>
        <r>
          <rPr>
            <b/>
            <sz val="9"/>
            <color indexed="81"/>
            <rFont val="Tahoma"/>
            <family val="2"/>
          </rPr>
          <t>HIT: 5
DMG: 4
RNG: 2
Choose a charge of opponents to steal</t>
        </r>
      </text>
    </comment>
    <comment ref="I30" authorId="0">
      <text>
        <r>
          <rPr>
            <b/>
            <sz val="9"/>
            <color indexed="81"/>
            <rFont val="Tahoma"/>
            <family val="2"/>
          </rPr>
          <t>HIT: 6
DMG: 0
RNG: 2
COMBO: FOR/MIN/MIN
Make an attack for opponent on target within range</t>
        </r>
      </text>
    </comment>
    <comment ref="F32" authorId="0">
      <text>
        <r>
          <rPr>
            <b/>
            <sz val="9"/>
            <color indexed="81"/>
            <rFont val="Tahoma"/>
            <family val="2"/>
          </rPr>
          <t>HIT: 3
DMG: 2
Heal 1 HP to yourself or ally within RNG 2</t>
        </r>
      </text>
    </comment>
    <comment ref="G32" authorId="0">
      <text>
        <r>
          <rPr>
            <b/>
            <sz val="9"/>
            <color indexed="81"/>
            <rFont val="Tahoma"/>
            <family val="2"/>
          </rPr>
          <t>HIT: 5
DMG: 2
+1 DEF to yourself or target within RNG: 3 for 2 turns</t>
        </r>
      </text>
    </comment>
    <comment ref="H32" authorId="1">
      <text>
        <r>
          <rPr>
            <b/>
            <sz val="9"/>
            <color indexed="81"/>
            <rFont val="Calibri"/>
          </rPr>
          <t>COMBO: VIT/MIN
Gain +1 DEF and until next turn and you  can block any attacks towards allies within RNG: 3</t>
        </r>
      </text>
    </comment>
    <comment ref="I32" authorId="0">
      <text>
        <r>
          <rPr>
            <b/>
            <sz val="9"/>
            <color indexed="81"/>
            <rFont val="Tahoma"/>
            <family val="2"/>
          </rPr>
          <t>HIT: 7
DMG: 4
RAD: 2
COMBO: VIT/VIT/MIN
All hit can't use actions or attacks of the chosen color for 1 turn</t>
        </r>
      </text>
    </comment>
    <comment ref="F33" authorId="0">
      <text>
        <r>
          <rPr>
            <b/>
            <sz val="9"/>
            <color indexed="81"/>
            <rFont val="Tahoma"/>
            <charset val="1"/>
          </rPr>
          <t>HIT: 3
DMG: 2
RNG: 2
Opponent cannot give energy for 1 turn</t>
        </r>
      </text>
    </comment>
    <comment ref="G33" authorId="0">
      <text>
        <r>
          <rPr>
            <b/>
            <sz val="9"/>
            <color indexed="81"/>
            <rFont val="Tahoma"/>
            <charset val="1"/>
          </rPr>
          <t>HIT: 6
DMG: 3
RNG: 2
Both charges can be of any type</t>
        </r>
      </text>
    </comment>
    <comment ref="H33" authorId="0">
      <text>
        <r>
          <rPr>
            <b/>
            <sz val="9"/>
            <color indexed="81"/>
            <rFont val="Tahoma"/>
            <family val="2"/>
          </rPr>
          <t>Heal target 4 HP within RNG: 2</t>
        </r>
      </text>
    </comment>
    <comment ref="I33" authorId="0">
      <text>
        <r>
          <rPr>
            <b/>
            <sz val="9"/>
            <color indexed="81"/>
            <rFont val="Tahoma"/>
            <family val="2"/>
          </rPr>
          <t>HIT: 5
DMG: 4
RNG: 3
COMBO: VIT/MIN/MIN
Opponent can't receive energy for 1 turn</t>
        </r>
      </text>
    </comment>
  </commentList>
</comments>
</file>

<file path=xl/comments5.xml><?xml version="1.0" encoding="utf-8"?>
<comments xmlns="http://schemas.openxmlformats.org/spreadsheetml/2006/main">
  <authors>
    <author>Kurt</author>
    <author>Kurt Taratun</author>
  </authors>
  <commentList>
    <comment ref="C1" authorId="0">
      <text>
        <r>
          <rPr>
            <b/>
            <sz val="9"/>
            <color indexed="81"/>
            <rFont val="Tahoma"/>
            <charset val="1"/>
          </rPr>
          <t>Add your dmg to a d6 roll for dealing damage</t>
        </r>
      </text>
    </comment>
    <comment ref="D1" authorId="0">
      <text>
        <r>
          <rPr>
            <b/>
            <sz val="9"/>
            <color indexed="81"/>
            <rFont val="Tahoma"/>
            <charset val="1"/>
          </rPr>
          <t>Utility Effects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M1" authorId="0">
      <text>
        <r>
          <rPr>
            <b/>
            <sz val="9"/>
            <color indexed="81"/>
            <rFont val="Tahoma"/>
            <charset val="1"/>
          </rPr>
          <t>Add your dmg to a d6 roll for dealing damage</t>
        </r>
      </text>
    </comment>
    <comment ref="N1" authorId="0">
      <text>
        <r>
          <rPr>
            <b/>
            <sz val="9"/>
            <color indexed="81"/>
            <rFont val="Tahoma"/>
            <charset val="1"/>
          </rPr>
          <t>Utility Effects</t>
        </r>
      </text>
    </comment>
    <comment ref="Q1" authorId="0">
      <text>
        <r>
          <rPr>
            <b/>
            <sz val="9"/>
            <color indexed="81"/>
            <rFont val="Tahoma"/>
            <charset val="1"/>
          </rPr>
          <t>Add your dmg to a d6 roll for dealing damage</t>
        </r>
      </text>
    </comment>
    <comment ref="R1" authorId="0">
      <text>
        <r>
          <rPr>
            <b/>
            <sz val="9"/>
            <color indexed="81"/>
            <rFont val="Tahoma"/>
            <charset val="1"/>
          </rPr>
          <t>Utility Effects</t>
        </r>
      </text>
    </comment>
    <comment ref="V1" authorId="0">
      <text>
        <r>
          <rPr>
            <b/>
            <sz val="9"/>
            <color indexed="81"/>
            <rFont val="Tahoma"/>
            <charset val="1"/>
          </rPr>
          <t>Add your dmg to a d6 roll for dealing damage</t>
        </r>
      </text>
    </comment>
    <comment ref="W1" authorId="0">
      <text>
        <r>
          <rPr>
            <b/>
            <sz val="9"/>
            <color indexed="81"/>
            <rFont val="Tahoma"/>
            <charset val="1"/>
          </rPr>
          <t>Utility Effects</t>
        </r>
      </text>
    </comment>
    <comment ref="C2" authorId="1">
      <text>
        <r>
          <rPr>
            <sz val="9"/>
            <color indexed="81"/>
            <rFont val="Calibri"/>
          </rPr>
          <t xml:space="preserve">Opponent can only act in defense. Lasts an additional turn for every 4 over roll
</t>
        </r>
      </text>
    </comment>
    <comment ref="E2" authorId="1">
      <text>
        <r>
          <rPr>
            <b/>
            <sz val="9"/>
            <color indexed="81"/>
            <rFont val="Calibri"/>
          </rPr>
          <t>Unequip opponents weapon. If over roll is greater than 4, you can choose to equip it</t>
        </r>
      </text>
    </comment>
    <comment ref="A3" authorId="0">
      <text>
        <r>
          <rPr>
            <b/>
            <sz val="9"/>
            <color indexed="81"/>
            <rFont val="Tahoma"/>
            <charset val="1"/>
          </rPr>
          <t>Board control
Bonuses
tactics
regardless of who wins</t>
        </r>
      </text>
    </comment>
    <comment ref="C3" authorId="0">
      <text>
        <r>
          <rPr>
            <b/>
            <sz val="9"/>
            <color indexed="81"/>
            <rFont val="Tahoma"/>
            <charset val="1"/>
          </rPr>
          <t>ENG: +2G
HIT: 0
DMG: 1
Move opponent 3 spaces</t>
        </r>
      </text>
    </comment>
    <comment ref="F3" authorId="0">
      <text>
        <r>
          <rPr>
            <b/>
            <sz val="9"/>
            <color indexed="81"/>
            <rFont val="Tahoma"/>
            <charset val="1"/>
          </rPr>
          <t>ENG: -2G
HIT: 6
DMG: 4
RNG: 5
Hits all targets within a straight line</t>
        </r>
      </text>
    </comment>
    <comment ref="G3" authorId="0">
      <text>
        <r>
          <rPr>
            <b/>
            <sz val="9"/>
            <color indexed="81"/>
            <rFont val="Tahoma"/>
            <charset val="1"/>
          </rPr>
          <t>ENG: -3G
HIT: 6
DMG: 4
RNG: 4
RAD: 2</t>
        </r>
      </text>
    </comment>
    <comment ref="H3" authorId="1">
      <text>
        <r>
          <rPr>
            <sz val="9"/>
            <color indexed="81"/>
            <rFont val="Calibri"/>
          </rPr>
          <t>Take a move action with all ajacent allies person.</t>
        </r>
      </text>
    </comment>
    <comment ref="M3" authorId="0">
      <text>
        <r>
          <rPr>
            <b/>
            <sz val="9"/>
            <color indexed="81"/>
            <rFont val="Tahoma"/>
            <family val="2"/>
          </rPr>
          <t>ENG: +2G
HIT: 2
DMG: 2
Move 3 spaces after attack</t>
        </r>
      </text>
    </comment>
    <comment ref="N3" authorId="0">
      <text>
        <r>
          <rPr>
            <b/>
            <sz val="9"/>
            <color indexed="81"/>
            <rFont val="Tahoma"/>
            <family val="2"/>
          </rPr>
          <t>ENG: -1G
HIT: 4
DMG: 3
KNBCK: 3</t>
        </r>
      </text>
    </comment>
    <comment ref="Q3" authorId="0">
      <text>
        <r>
          <rPr>
            <b/>
            <sz val="9"/>
            <color indexed="81"/>
            <rFont val="Tahoma"/>
            <family val="2"/>
          </rPr>
          <t>ENG: +2G
HIT: 2
DMG: 2
Move 3 spaces after attack</t>
        </r>
      </text>
    </comment>
    <comment ref="R3" authorId="0">
      <text>
        <r>
          <rPr>
            <b/>
            <sz val="9"/>
            <color indexed="81"/>
            <rFont val="Tahoma"/>
            <charset val="1"/>
          </rPr>
          <t>ENG: -1G
HIT: 4
DMG: 3
RNG: 4
RAD: 1
KNBCK: 1</t>
        </r>
      </text>
    </comment>
    <comment ref="S3" authorId="0">
      <text>
        <r>
          <rPr>
            <b/>
            <sz val="9"/>
            <color indexed="81"/>
            <rFont val="Tahoma"/>
            <charset val="1"/>
          </rPr>
          <t>ENG: -2G
HIT: 4
DMG: 0
RNG: 5
Move in a straight line towards target and deal +1 DMG for each space moved.</t>
        </r>
      </text>
    </comment>
    <comment ref="V3" authorId="0">
      <text>
        <r>
          <rPr>
            <b/>
            <sz val="9"/>
            <color indexed="81"/>
            <rFont val="Tahoma"/>
            <family val="2"/>
          </rPr>
          <t>ENG: +2G
HIT: 2
DMG: 2
Move 3 spaces after attack</t>
        </r>
      </text>
    </comment>
    <comment ref="W3" authorId="0">
      <text>
        <r>
          <rPr>
            <b/>
            <sz val="9"/>
            <color indexed="81"/>
            <rFont val="Tahoma"/>
            <family val="2"/>
          </rPr>
          <t>ENG: +1G
HIT: 3
DMG: 2
RNG: 5
Move opponent horziontally or vertically to the adjacent space between you and opponent.</t>
        </r>
      </text>
    </comment>
    <comment ref="X3" authorId="0">
      <text>
        <r>
          <rPr>
            <b/>
            <sz val="9"/>
            <color indexed="81"/>
            <rFont val="Tahoma"/>
            <charset val="1"/>
          </rPr>
          <t>ENG: -1G/-1R
HIT: 4
DMG: 0
RNG: 5
CRT: 18
COMBO: INS/FOR
Move in a straight line towards target and deal +1 DMG for each space moved.</t>
        </r>
      </text>
    </comment>
    <comment ref="Y3" authorId="1">
      <text>
        <r>
          <rPr>
            <b/>
            <sz val="9"/>
            <color indexed="81"/>
            <rFont val="Calibri"/>
          </rPr>
          <t>ENG: -2G/-1R
HIT: 7
DMG: 4
CRT: 18
You can make another attack on any target within range</t>
        </r>
      </text>
    </comment>
    <comment ref="C4" authorId="0">
      <text>
        <r>
          <rPr>
            <b/>
            <sz val="9"/>
            <color indexed="81"/>
            <rFont val="Tahoma"/>
            <charset val="1"/>
          </rPr>
          <t xml:space="preserve">ENG: +2G
HIT: 3
DMG: 2
RNG: 3
Opponent loses 1 MOV
</t>
        </r>
      </text>
    </comment>
    <comment ref="D4" authorId="0">
      <text>
        <r>
          <rPr>
            <b/>
            <sz val="9"/>
            <color indexed="81"/>
            <rFont val="Tahoma"/>
            <family val="2"/>
          </rPr>
          <t>ENG: +1G
HIT: 4
DMG: 2
RNG: 4
RAD: 2
Pulls enemies towards middle</t>
        </r>
      </text>
    </comment>
    <comment ref="E4" authorId="0">
      <text>
        <r>
          <rPr>
            <b/>
            <sz val="9"/>
            <color indexed="81"/>
            <rFont val="Tahoma"/>
            <charset val="1"/>
          </rPr>
          <t>ENG: -1G
HIT: 4
DMG: 3
RNG: 4
RAD: 1
KNBCK: 1</t>
        </r>
      </text>
    </comment>
    <comment ref="F4" authorId="0">
      <text>
        <r>
          <rPr>
            <b/>
            <sz val="9"/>
            <color indexed="81"/>
            <rFont val="Tahoma"/>
            <charset val="1"/>
          </rPr>
          <t>ENG: -2G
HIT: 5
DMG: 4
RNG: 2 DIAG
Hits only diagnally from center</t>
        </r>
      </text>
    </comment>
    <comment ref="G4" authorId="0">
      <text>
        <r>
          <rPr>
            <b/>
            <sz val="9"/>
            <color indexed="81"/>
            <rFont val="Tahoma"/>
            <charset val="1"/>
          </rPr>
          <t>ENG: -3G
HIT: 5
DMG: 5
RNG: 5</t>
        </r>
      </text>
    </comment>
    <comment ref="H4" authorId="0">
      <text>
        <r>
          <rPr>
            <b/>
            <sz val="9"/>
            <color indexed="81"/>
            <rFont val="Tahoma"/>
            <family val="2"/>
          </rPr>
          <t>Target's next attack's effect works regardless of who wins</t>
        </r>
      </text>
    </comment>
    <comment ref="M4" authorId="0">
      <text>
        <r>
          <rPr>
            <b/>
            <sz val="9"/>
            <color indexed="81"/>
            <rFont val="Tahoma"/>
            <family val="2"/>
          </rPr>
          <t>ENG: +1G
HIT: 3
DMG: 2
RNG: 5
Move opponent horziontally or vertically to the adjacent space between you and opponent.</t>
        </r>
      </text>
    </comment>
    <comment ref="N4" authorId="0">
      <text>
        <r>
          <rPr>
            <b/>
            <sz val="9"/>
            <color indexed="81"/>
            <rFont val="Tahoma"/>
            <family val="2"/>
          </rPr>
          <t>ENG: -1G
Move 3 more spaces or move an ally within R: 3</t>
        </r>
      </text>
    </comment>
    <comment ref="Q4" authorId="0">
      <text>
        <r>
          <rPr>
            <b/>
            <sz val="9"/>
            <color indexed="81"/>
            <rFont val="Tahoma"/>
            <charset val="1"/>
          </rPr>
          <t>ENG: +1G
HIT: 3
DMG: 3
Move opponent 4 spaces</t>
        </r>
      </text>
    </comment>
    <comment ref="R4" authorId="0">
      <text>
        <r>
          <rPr>
            <b/>
            <sz val="9"/>
            <color indexed="81"/>
            <rFont val="Tahoma"/>
            <family val="2"/>
          </rPr>
          <t>ENG: -1G
Target within range gains +3 range until end of turn</t>
        </r>
      </text>
    </comment>
    <comment ref="S4" authorId="0">
      <text>
        <r>
          <rPr>
            <b/>
            <sz val="9"/>
            <color indexed="81"/>
            <rFont val="Tahoma"/>
            <charset val="1"/>
          </rPr>
          <t>ENG: -3G
HIT: 5
DMG: 5
RNG: 5</t>
        </r>
      </text>
    </comment>
    <comment ref="V4" authorId="0">
      <text>
        <r>
          <rPr>
            <b/>
            <sz val="9"/>
            <color indexed="81"/>
            <rFont val="Tahoma"/>
            <family val="2"/>
          </rPr>
          <t>ENG: +2R
HIT: 3
DMG: 2
CRT: 16</t>
        </r>
      </text>
    </comment>
    <comment ref="W4" authorId="0">
      <text>
        <r>
          <rPr>
            <b/>
            <sz val="9"/>
            <color indexed="81"/>
            <rFont val="Tahoma"/>
            <charset val="1"/>
          </rPr>
          <t>ENG: -1R
Gain +3 HIT to yourself or target within range until end of turn</t>
        </r>
      </text>
    </comment>
    <comment ref="X4" authorId="0">
      <text>
        <r>
          <rPr>
            <b/>
            <sz val="9"/>
            <color indexed="81"/>
            <rFont val="Tahoma"/>
            <family val="2"/>
          </rPr>
          <t>ENG: -1G
HIT: 4
DMG: 3
KNBCK: 3</t>
        </r>
      </text>
    </comment>
    <comment ref="Y4" authorId="0">
      <text>
        <r>
          <rPr>
            <b/>
            <sz val="9"/>
            <color indexed="81"/>
            <rFont val="Tahoma"/>
            <charset val="1"/>
          </rPr>
          <t>ENG: -1G/-2R
HIT: 5
DMG: 3
CRT: 17
KNBCK: 2
Add 2 knockback for the duration of fight</t>
        </r>
      </text>
    </comment>
    <comment ref="C5" authorId="0">
      <text>
        <r>
          <rPr>
            <b/>
            <sz val="9"/>
            <color indexed="81"/>
            <rFont val="Tahoma"/>
            <charset val="1"/>
          </rPr>
          <t>ENG: +2G
HIT: 2
DMG: 1
RNG: 6</t>
        </r>
      </text>
    </comment>
    <comment ref="D5" authorId="0">
      <text>
        <r>
          <rPr>
            <b/>
            <sz val="9"/>
            <color indexed="81"/>
            <rFont val="Tahoma"/>
            <family val="2"/>
          </rPr>
          <t>ENG: +1G
HIT: 3
DMG: 3
Move 3 spaces after attack</t>
        </r>
      </text>
    </comment>
    <comment ref="E5" authorId="0">
      <text>
        <r>
          <rPr>
            <b/>
            <sz val="9"/>
            <color indexed="81"/>
            <rFont val="Tahoma"/>
            <family val="2"/>
          </rPr>
          <t>ENG: -1G
Target within range gains +3 range until end of turn</t>
        </r>
      </text>
    </comment>
    <comment ref="F5" authorId="0">
      <text>
        <r>
          <rPr>
            <b/>
            <sz val="9"/>
            <color indexed="81"/>
            <rFont val="Tahoma"/>
            <charset val="1"/>
          </rPr>
          <t>ENG: -2G
HIT: 4
DMG: 2
RNG: 4
RAD: 2
Opponents hit lose 2 RNG for 1 turn</t>
        </r>
      </text>
    </comment>
    <comment ref="H5" authorId="1">
      <text>
        <r>
          <rPr>
            <b/>
            <sz val="9"/>
            <color indexed="81"/>
            <rFont val="Calibri"/>
          </rPr>
          <t>Action: Place a 2x1 or 3x1 destructible wall in an adjacent space.</t>
        </r>
      </text>
    </comment>
    <comment ref="E6" authorId="0">
      <text>
        <r>
          <rPr>
            <b/>
            <sz val="9"/>
            <color indexed="81"/>
            <rFont val="Tahoma"/>
            <family val="2"/>
          </rPr>
          <t>ENG: -1G
Move 3 more spaces or move an ally within R: 3</t>
        </r>
      </text>
    </comment>
    <comment ref="F6" authorId="0">
      <text>
        <r>
          <rPr>
            <b/>
            <sz val="9"/>
            <color indexed="81"/>
            <rFont val="Tahoma"/>
            <charset val="1"/>
          </rPr>
          <t>ENG: -2G
Gain +1 RAD to yourself or ally within range until end of turn</t>
        </r>
      </text>
    </comment>
    <comment ref="H6" authorId="0">
      <text>
        <r>
          <rPr>
            <b/>
            <sz val="9"/>
            <color indexed="81"/>
            <rFont val="Tahoma"/>
            <charset val="1"/>
          </rPr>
          <t>Choose a target within range and an action tier. If player is hit with an action of selected tier, it gets countered</t>
        </r>
      </text>
    </comment>
    <comment ref="M6" authorId="0">
      <text>
        <r>
          <rPr>
            <b/>
            <sz val="9"/>
            <color indexed="81"/>
            <rFont val="Tahoma"/>
            <charset val="1"/>
          </rPr>
          <t>ENG: +2G
HIT: 3
DMG: 2
RNG: 4</t>
        </r>
      </text>
    </comment>
    <comment ref="N6" authorId="0">
      <text>
        <r>
          <rPr>
            <b/>
            <sz val="9"/>
            <color indexed="81"/>
            <rFont val="Tahoma"/>
            <charset val="1"/>
          </rPr>
          <t>ENG: -1G
HIT: 4
DMG: 3
RNG: 4
RAD: 1
KNBCK: 1</t>
        </r>
      </text>
    </comment>
    <comment ref="Q6" authorId="0">
      <text>
        <r>
          <rPr>
            <b/>
            <sz val="9"/>
            <color indexed="81"/>
            <rFont val="Tahoma"/>
            <charset val="1"/>
          </rPr>
          <t>ENG: +2G
HIT: 2
DMG: 1
RNG: 6</t>
        </r>
      </text>
    </comment>
    <comment ref="R6" authorId="0">
      <text>
        <r>
          <rPr>
            <b/>
            <sz val="9"/>
            <color indexed="81"/>
            <rFont val="Tahoma"/>
            <family val="2"/>
          </rPr>
          <t>ENG: -1G
Move 3 more spaces or move an ally within R: 3</t>
        </r>
      </text>
    </comment>
    <comment ref="S6" authorId="0">
      <text>
        <r>
          <rPr>
            <b/>
            <sz val="9"/>
            <color indexed="81"/>
            <rFont val="Tahoma"/>
            <charset val="1"/>
          </rPr>
          <t>ENG: -2G
HIT: 5
DMG: 4
RNG: 2 DIAG
Hits only diagnally from center</t>
        </r>
      </text>
    </comment>
    <comment ref="V6" authorId="0">
      <text>
        <r>
          <rPr>
            <b/>
            <sz val="9"/>
            <color indexed="81"/>
            <rFont val="Tahoma"/>
            <charset val="1"/>
          </rPr>
          <t>ENG: +2G
HIT: 2
DMG: 1
RNG: 6</t>
        </r>
      </text>
    </comment>
    <comment ref="W6" authorId="0">
      <text>
        <r>
          <rPr>
            <b/>
            <sz val="9"/>
            <color indexed="81"/>
            <rFont val="Tahoma"/>
            <charset val="1"/>
          </rPr>
          <t>ENG: -1G
HIT: 4
DMG: 3
RNG: 4
RAD: 1
KNBCK: 1</t>
        </r>
      </text>
    </comment>
    <comment ref="X6" authorId="0">
      <text>
        <r>
          <rPr>
            <b/>
            <sz val="9"/>
            <color indexed="81"/>
            <rFont val="Tahoma"/>
            <family val="2"/>
          </rPr>
          <t>ENG: -1G/-1W
HIT: 3
DMG: 2
RAD: 1
KNBCK: 2
Opponents cannot move into your adjacent spaces for 1 turn</t>
        </r>
      </text>
    </comment>
    <comment ref="Y6" authorId="0">
      <text>
        <r>
          <rPr>
            <b/>
            <sz val="9"/>
            <color indexed="81"/>
            <rFont val="Tahoma"/>
            <charset val="1"/>
          </rPr>
          <t>ENG: -2G/-1W
HIT: 6
DMG: 4
RNG: 4
Opponent's move is reduced by 1 for duration of fight</t>
        </r>
      </text>
    </comment>
    <comment ref="A7" authorId="0">
      <text>
        <r>
          <rPr>
            <b/>
            <sz val="9"/>
            <color indexed="81"/>
            <rFont val="Tahoma"/>
            <charset val="1"/>
          </rPr>
          <t>Damage
Lethal damage
Parameter damage
Attack Speed</t>
        </r>
      </text>
    </comment>
    <comment ref="C7" authorId="0">
      <text>
        <r>
          <rPr>
            <b/>
            <sz val="9"/>
            <color indexed="81"/>
            <rFont val="Tahoma"/>
            <family val="2"/>
          </rPr>
          <t>ENG: +2R
HIT: 3
DMG: 2
CRT: 16</t>
        </r>
      </text>
    </comment>
    <comment ref="D7" authorId="0">
      <text>
        <r>
          <rPr>
            <b/>
            <sz val="9"/>
            <color indexed="81"/>
            <rFont val="Tahoma"/>
            <family val="2"/>
          </rPr>
          <t>ENG: +1R
HIT: 5
DMG: 4
CRT: 19</t>
        </r>
      </text>
    </comment>
    <comment ref="E7" authorId="0">
      <text>
        <r>
          <rPr>
            <b/>
            <sz val="9"/>
            <color indexed="81"/>
            <rFont val="Tahoma"/>
            <family val="2"/>
          </rPr>
          <t>ENG: -1R
HIT: 4
DMG: 3
CRT: 16
Pierces through first target</t>
        </r>
      </text>
    </comment>
    <comment ref="F7" authorId="0">
      <text>
        <r>
          <rPr>
            <b/>
            <sz val="9"/>
            <color indexed="81"/>
            <rFont val="Tahoma"/>
            <charset val="1"/>
          </rPr>
          <t>ENG: -2R
HIT: 4
DMG: 3
CRT: 17
Hits 3 spaces across</t>
        </r>
      </text>
    </comment>
    <comment ref="G7" authorId="0">
      <text>
        <r>
          <rPr>
            <b/>
            <sz val="9"/>
            <color indexed="81"/>
            <rFont val="Tahoma"/>
            <family val="2"/>
          </rPr>
          <t>ENG: -3R
HIT: 3
DMG: 3
CRT: 12
Opponent loses 1 DEF for duration of fight</t>
        </r>
      </text>
    </comment>
    <comment ref="H7" authorId="0">
      <text>
        <r>
          <rPr>
            <b/>
            <sz val="9"/>
            <color indexed="81"/>
            <rFont val="Tahoma"/>
            <charset val="1"/>
          </rPr>
          <t>All actions and attacks cost an additional energy of any color to use</t>
        </r>
      </text>
    </comment>
    <comment ref="M7" authorId="0">
      <text>
        <r>
          <rPr>
            <b/>
            <sz val="9"/>
            <color indexed="81"/>
            <rFont val="Tahoma"/>
            <family val="2"/>
          </rPr>
          <t>ENG: +1G
HIT: 4
DMG: 2
RNG: 4
RAD: 2
Pulls enemies towards middle</t>
        </r>
      </text>
    </comment>
    <comment ref="N7" authorId="0">
      <text>
        <r>
          <rPr>
            <b/>
            <sz val="9"/>
            <color indexed="81"/>
            <rFont val="Tahoma"/>
            <charset val="1"/>
          </rPr>
          <t>ENG: -2G
HIT: 5
DMG: 4
RNG: 2 DIAG
Hits only diagnally from center</t>
        </r>
      </text>
    </comment>
    <comment ref="Q7" authorId="0">
      <text>
        <r>
          <rPr>
            <b/>
            <sz val="9"/>
            <color indexed="81"/>
            <rFont val="Tahoma"/>
            <family val="2"/>
          </rPr>
          <t>ENG: +1G
HIT: 4
DMG: 2
RNG: 4
RAD: 2
Pulls enemies towards middle</t>
        </r>
      </text>
    </comment>
    <comment ref="R7" authorId="0">
      <text>
        <r>
          <rPr>
            <b/>
            <sz val="9"/>
            <color indexed="81"/>
            <rFont val="Tahoma"/>
            <charset val="1"/>
          </rPr>
          <t>ENG: -2G
HIT: 6
DMG: 4
RNG: 5
Hits all targets within a straight line</t>
        </r>
      </text>
    </comment>
    <comment ref="S7" authorId="0">
      <text>
        <r>
          <rPr>
            <b/>
            <sz val="9"/>
            <color indexed="81"/>
            <rFont val="Tahoma"/>
            <charset val="1"/>
          </rPr>
          <t>ENG: -3G
HIT: 6
DMG: 4
RNG: 4
RAD: 2</t>
        </r>
      </text>
    </comment>
    <comment ref="V7" authorId="0">
      <text>
        <r>
          <rPr>
            <b/>
            <sz val="9"/>
            <color indexed="81"/>
            <rFont val="Tahoma"/>
            <family val="2"/>
          </rPr>
          <t>ENG: +2W
HIT: 1
DMG: 1
Opponent deals 1 less DMG for 1 turn</t>
        </r>
      </text>
    </comment>
    <comment ref="W7" authorId="0">
      <text>
        <r>
          <rPr>
            <b/>
            <sz val="9"/>
            <color indexed="81"/>
            <rFont val="Tahoma"/>
            <family val="2"/>
          </rPr>
          <t>ENG: -1W
Removes all status effects from yourself or an ally within RNG: 3</t>
        </r>
      </text>
    </comment>
    <comment ref="X7" authorId="0">
      <text>
        <r>
          <rPr>
            <b/>
            <sz val="9"/>
            <color indexed="81"/>
            <rFont val="Tahoma"/>
            <charset val="1"/>
          </rPr>
          <t>ENG: -2G
HIT: 6
DMG: 4
RNG: 5
Hits all targets within a straight line</t>
        </r>
      </text>
    </comment>
    <comment ref="Y7" authorId="0">
      <text>
        <r>
          <rPr>
            <b/>
            <sz val="9"/>
            <color indexed="81"/>
            <rFont val="Tahoma"/>
            <charset val="1"/>
          </rPr>
          <t>ENG: -1G/-2W
Distribute 7 HP amongst all players within range</t>
        </r>
      </text>
    </comment>
    <comment ref="A8" authorId="1">
      <text>
        <r>
          <rPr>
            <b/>
            <sz val="9"/>
            <color indexed="81"/>
            <rFont val="Calibri"/>
          </rPr>
          <t>Strength
Drive
Emotion</t>
        </r>
      </text>
    </comment>
    <comment ref="C8" authorId="0">
      <text>
        <r>
          <rPr>
            <b/>
            <sz val="9"/>
            <color indexed="81"/>
            <rFont val="Tahoma"/>
            <family val="2"/>
          </rPr>
          <t>ENG: +2R
HIT: 2
DMG: 2
Opponent receives -2 EVA until end of next full round</t>
        </r>
      </text>
    </comment>
    <comment ref="D8" authorId="0">
      <text>
        <r>
          <rPr>
            <b/>
            <sz val="9"/>
            <color indexed="81"/>
            <rFont val="Tahoma"/>
            <family val="2"/>
          </rPr>
          <t>ENG: +1R
HIT: 4
DMG: 2
RNG: 3
CRT: 15
Move towards opponent. Can only target hor/vert</t>
        </r>
      </text>
    </comment>
    <comment ref="E8" authorId="0">
      <text>
        <r>
          <rPr>
            <b/>
            <sz val="9"/>
            <color indexed="81"/>
            <rFont val="Tahoma"/>
            <family val="2"/>
          </rPr>
          <t>ENG: -1R
HIT: 4
DMG: 3
Opponent cannot be healed until end of next full round</t>
        </r>
      </text>
    </comment>
    <comment ref="F8" authorId="0">
      <text>
        <r>
          <rPr>
            <b/>
            <sz val="9"/>
            <color indexed="81"/>
            <rFont val="Tahoma"/>
            <charset val="1"/>
          </rPr>
          <t>ENG: -2R
HIT: 2
DMG: 1
Deals 2 DMG for 3 turns</t>
        </r>
      </text>
    </comment>
    <comment ref="G8" authorId="0">
      <text>
        <r>
          <rPr>
            <b/>
            <sz val="9"/>
            <color indexed="81"/>
            <rFont val="Tahoma"/>
            <family val="2"/>
          </rPr>
          <t>ENG: -3R
HIT: 8
DMG: 8
CRT: 19</t>
        </r>
      </text>
    </comment>
    <comment ref="H8" authorId="0">
      <text>
        <r>
          <rPr>
            <b/>
            <sz val="9"/>
            <color indexed="81"/>
            <rFont val="Tahoma"/>
            <family val="2"/>
          </rPr>
          <t>HIT: 6
DMG: 2
CRT: 15
All allies within range receive +2 CRT for 1 turn</t>
        </r>
      </text>
    </comment>
    <comment ref="C9" authorId="0">
      <text>
        <r>
          <rPr>
            <b/>
            <sz val="9"/>
            <color indexed="81"/>
            <rFont val="Tahoma"/>
            <family val="2"/>
          </rPr>
          <t>ENG: +2R
HIT: 4
DMG: 3</t>
        </r>
      </text>
    </comment>
    <comment ref="D9" authorId="0">
      <text>
        <r>
          <rPr>
            <b/>
            <sz val="9"/>
            <color indexed="81"/>
            <rFont val="Tahoma"/>
            <family val="2"/>
          </rPr>
          <t>ENG: +1R
HIT: 3
DMG: 2
Opponent receives -1 DEF until end of next full round</t>
        </r>
      </text>
    </comment>
    <comment ref="E9" authorId="0">
      <text>
        <r>
          <rPr>
            <b/>
            <sz val="9"/>
            <color indexed="81"/>
            <rFont val="Tahoma"/>
            <charset val="1"/>
          </rPr>
          <t>ENG: -1R
+2 DMG to yourself or target within range until end of turn</t>
        </r>
      </text>
    </comment>
    <comment ref="F9" authorId="0">
      <text>
        <r>
          <rPr>
            <b/>
            <sz val="9"/>
            <color indexed="81"/>
            <rFont val="Tahoma"/>
            <charset val="1"/>
          </rPr>
          <t>ENG: -2R
HIT: 5
DMG: 4
CRT: 18
Bypasses all DEF and EVA applied</t>
        </r>
      </text>
    </comment>
    <comment ref="H9" authorId="0">
      <text>
        <r>
          <rPr>
            <b/>
            <sz val="9"/>
            <color indexed="81"/>
            <rFont val="Tahoma"/>
            <charset val="1"/>
          </rPr>
          <t>You can use any level 2 ability or lower of an ally within range</t>
        </r>
      </text>
    </comment>
    <comment ref="M9" authorId="0">
      <text>
        <r>
          <rPr>
            <b/>
            <sz val="9"/>
            <color indexed="81"/>
            <rFont val="Tahoma"/>
            <charset val="1"/>
          </rPr>
          <t>ENG: +2G
HIT: 2
DMG: 1
RNG: 6</t>
        </r>
      </text>
    </comment>
    <comment ref="N9" authorId="0">
      <text>
        <r>
          <rPr>
            <b/>
            <sz val="9"/>
            <color indexed="81"/>
            <rFont val="Tahoma"/>
            <family val="2"/>
          </rPr>
          <t>ENG: -1G
Target within range gains +3 range until end of turn</t>
        </r>
      </text>
    </comment>
    <comment ref="Q9" authorId="0">
      <text>
        <r>
          <rPr>
            <b/>
            <sz val="9"/>
            <color indexed="81"/>
            <rFont val="Tahoma"/>
            <family val="2"/>
          </rPr>
          <t>ENG: +2R
HIT: 4
DMG: 3</t>
        </r>
      </text>
    </comment>
    <comment ref="R9" authorId="0">
      <text>
        <r>
          <rPr>
            <b/>
            <sz val="9"/>
            <color indexed="81"/>
            <rFont val="Tahoma"/>
            <family val="2"/>
          </rPr>
          <t>ENG: -1R
HIT: 4
DMG: 3
Opponent cannot be healed until end of next full round</t>
        </r>
      </text>
    </comment>
    <comment ref="S9" authorId="0">
      <text>
        <r>
          <rPr>
            <b/>
            <sz val="9"/>
            <color indexed="81"/>
            <rFont val="Tahoma"/>
            <charset val="1"/>
          </rPr>
          <t>ENG: -2R
HIT: 4
DMG: 3
CRT: 18
Bypasses all DEF and EVA applied</t>
        </r>
      </text>
    </comment>
    <comment ref="V9" authorId="0">
      <text>
        <r>
          <rPr>
            <b/>
            <sz val="9"/>
            <color indexed="81"/>
            <rFont val="Tahoma"/>
            <charset val="1"/>
          </rPr>
          <t>ENG: +2G
HIT: 3
DMG: 2
RNG: 4</t>
        </r>
      </text>
    </comment>
    <comment ref="W9" authorId="0">
      <text>
        <r>
          <rPr>
            <b/>
            <sz val="9"/>
            <color indexed="81"/>
            <rFont val="Tahoma"/>
            <family val="2"/>
          </rPr>
          <t>ENG: -1G
Move 3 more spaces or move an ally within R: 3</t>
        </r>
      </text>
    </comment>
    <comment ref="Y9" authorId="0">
      <text>
        <r>
          <rPr>
            <b/>
            <sz val="9"/>
            <color indexed="81"/>
            <rFont val="Tahoma"/>
            <family val="2"/>
          </rPr>
          <t>ENG: -2G/-1B
HIT: 6
DMG: 4
RNG: 5
Switch places and status with opponent</t>
        </r>
      </text>
    </comment>
    <comment ref="E10" authorId="0">
      <text>
        <r>
          <rPr>
            <b/>
            <sz val="9"/>
            <color indexed="81"/>
            <rFont val="Tahoma"/>
            <charset val="1"/>
          </rPr>
          <t>ENG: -1R
Gain +3 HIT to yourself or target within range until end of turn</t>
        </r>
      </text>
    </comment>
    <comment ref="F10" authorId="0">
      <text>
        <r>
          <rPr>
            <b/>
            <sz val="9"/>
            <color indexed="81"/>
            <rFont val="Tahoma"/>
            <family val="2"/>
          </rPr>
          <t>ENG: -2R
Target's critical range is boosted by 3 for 1 turn</t>
        </r>
      </text>
    </comment>
    <comment ref="H10" authorId="0">
      <text>
        <r>
          <rPr>
            <b/>
            <sz val="9"/>
            <color indexed="81"/>
            <rFont val="Tahoma"/>
            <family val="2"/>
          </rPr>
          <t>HIT: 3
DMG: 3
RAD: 1
COMBO: FOR/ VIT
Doesn't hit allies.
Opponent's hit have to target you with an attack on next turn if possible.</t>
        </r>
      </text>
    </comment>
    <comment ref="M10" authorId="0">
      <text>
        <r>
          <rPr>
            <b/>
            <sz val="9"/>
            <color indexed="81"/>
            <rFont val="Tahoma"/>
            <charset val="1"/>
          </rPr>
          <t>ENG: +1G
HIT: 3
DMG: 3
Move opponent 4 spaces</t>
        </r>
      </text>
    </comment>
    <comment ref="N10" authorId="0">
      <text>
        <r>
          <rPr>
            <b/>
            <sz val="9"/>
            <color indexed="81"/>
            <rFont val="Tahoma"/>
            <charset val="1"/>
          </rPr>
          <t>ENG: -2G
HIT: 6
DMG: 4
RNG: 5
Hits all targets within a straight line</t>
        </r>
      </text>
    </comment>
    <comment ref="Q10" authorId="0">
      <text>
        <r>
          <rPr>
            <b/>
            <sz val="9"/>
            <color indexed="81"/>
            <rFont val="Tahoma"/>
            <charset val="1"/>
          </rPr>
          <t>ENG: -1R
HIT: 6
DMG: 5
CRT: 19</t>
        </r>
      </text>
    </comment>
    <comment ref="R10" authorId="0">
      <text>
        <r>
          <rPr>
            <b/>
            <sz val="9"/>
            <color indexed="81"/>
            <rFont val="Tahoma"/>
            <charset val="1"/>
          </rPr>
          <t>ENG: -1R
+2 DMG to yourself or target within range until end of turn</t>
        </r>
      </text>
    </comment>
    <comment ref="S10" authorId="0">
      <text>
        <r>
          <rPr>
            <b/>
            <sz val="9"/>
            <color indexed="81"/>
            <rFont val="Tahoma"/>
            <family val="2"/>
          </rPr>
          <t>ENG: -3R
HIT: 8
DMG: 8
CRT: 19</t>
        </r>
      </text>
    </comment>
    <comment ref="V10" authorId="0">
      <text>
        <r>
          <rPr>
            <b/>
            <sz val="9"/>
            <color indexed="81"/>
            <rFont val="Tahoma"/>
            <charset val="1"/>
          </rPr>
          <t>HIT: 3
DMG: 2
RNG: 2
Opponent loses 2 speed</t>
        </r>
      </text>
    </comment>
    <comment ref="W10" authorId="0">
      <text>
        <r>
          <rPr>
            <b/>
            <sz val="9"/>
            <color indexed="81"/>
            <rFont val="Tahoma"/>
            <charset val="1"/>
          </rPr>
          <t>ENG: +1B
HIT: 3
DMG: 2
RNG: 2
You can use one of opponent's level 1 or 2 abilities for free</t>
        </r>
      </text>
    </comment>
    <comment ref="X10" authorId="0">
      <text>
        <r>
          <rPr>
            <b/>
            <sz val="9"/>
            <color indexed="81"/>
            <rFont val="Tahoma"/>
            <family val="2"/>
          </rPr>
          <t>ENG: -2B
HIT: 0
DMG: 0
RNG: 3
You can use any of opponents level 2 attacks or lower without paying costs</t>
        </r>
      </text>
    </comment>
    <comment ref="Y10" authorId="0">
      <text>
        <r>
          <rPr>
            <b/>
            <sz val="9"/>
            <color indexed="81"/>
            <rFont val="Tahoma"/>
            <charset val="1"/>
          </rPr>
          <t>ENG: -1G/-2B
HIT: 5
DMG: 3
RAD: 3
Steal 1 random energy from all players hit</t>
        </r>
      </text>
    </comment>
    <comment ref="A11" authorId="0">
      <text>
        <r>
          <rPr>
            <b/>
            <sz val="9"/>
            <color indexed="81"/>
            <rFont val="Tahoma"/>
            <charset val="1"/>
          </rPr>
          <t>Defensive Actions
Null effects
If opponent won roll
losing priority
Healing
Disrupting actions</t>
        </r>
      </text>
    </comment>
    <comment ref="C11" authorId="0">
      <text>
        <r>
          <rPr>
            <b/>
            <sz val="9"/>
            <color indexed="81"/>
            <rFont val="Tahoma"/>
            <family val="2"/>
          </rPr>
          <t>ENG: +2W
HIT: 3
DMG: 2
Opponent can't use attack effects or actions for 1 turn.</t>
        </r>
      </text>
    </comment>
    <comment ref="D11" authorId="0">
      <text>
        <r>
          <rPr>
            <b/>
            <sz val="9"/>
            <color indexed="81"/>
            <rFont val="Tahoma"/>
            <family val="2"/>
          </rPr>
          <t>ENG: +1W
HIT: 3
DMG: 2
Heal 2 HP</t>
        </r>
      </text>
    </comment>
    <comment ref="E11" authorId="0">
      <text>
        <r>
          <rPr>
            <b/>
            <sz val="9"/>
            <color indexed="81"/>
            <rFont val="Tahoma"/>
            <family val="2"/>
          </rPr>
          <t>ENG: -1W
HIT: 5
DMG: 3
Gain 1 DEF until end of next turn.</t>
        </r>
      </text>
    </comment>
    <comment ref="F11" authorId="0">
      <text>
        <r>
          <rPr>
            <b/>
            <sz val="9"/>
            <color indexed="81"/>
            <rFont val="Tahoma"/>
            <family val="2"/>
          </rPr>
          <t>ENG: -2W
HIT: 5
DMG: 4
Opponent cannot attack for 1 turn</t>
        </r>
      </text>
    </comment>
    <comment ref="G11" authorId="0">
      <text>
        <r>
          <rPr>
            <b/>
            <sz val="9"/>
            <color indexed="81"/>
            <rFont val="Tahoma"/>
            <family val="2"/>
          </rPr>
          <t>ENG: -3W
HIT: 6
DMG: 5
Opponent's next turn is skipped</t>
        </r>
      </text>
    </comment>
    <comment ref="H11" authorId="0">
      <text>
        <r>
          <rPr>
            <b/>
            <sz val="9"/>
            <color indexed="81"/>
            <rFont val="Tahoma"/>
            <charset val="1"/>
          </rPr>
          <t>ENG: +1B</t>
        </r>
      </text>
    </comment>
    <comment ref="C12" authorId="0">
      <text>
        <r>
          <rPr>
            <b/>
            <sz val="9"/>
            <color indexed="81"/>
            <rFont val="Tahoma"/>
            <family val="2"/>
          </rPr>
          <t>ENG: +2W
HIT: 3
DMG: 2
Opponent has -1 Crit for 1 turn</t>
        </r>
      </text>
    </comment>
    <comment ref="D12" authorId="0">
      <text>
        <r>
          <rPr>
            <b/>
            <sz val="9"/>
            <color indexed="81"/>
            <rFont val="Tahoma"/>
            <charset val="1"/>
          </rPr>
          <t>ENG: +1W
HIT: 2
DMG: 3
Cancels one status on opponent</t>
        </r>
      </text>
    </comment>
    <comment ref="E12" authorId="0">
      <text>
        <r>
          <rPr>
            <b/>
            <sz val="9"/>
            <color indexed="81"/>
            <rFont val="Tahoma"/>
            <charset val="1"/>
          </rPr>
          <t>ENG: -1W
HIT: 4
DMG: 3
Opponent can't move for 1 turn</t>
        </r>
      </text>
    </comment>
    <comment ref="F12" authorId="0">
      <text>
        <r>
          <rPr>
            <b/>
            <sz val="9"/>
            <color indexed="81"/>
            <rFont val="Tahoma"/>
            <family val="2"/>
          </rPr>
          <t>ENG: -2W
HIT: 5
DMG: 2
Gain +3 EVA until end of next turn.</t>
        </r>
      </text>
    </comment>
    <comment ref="G12" authorId="0">
      <text>
        <r>
          <rPr>
            <b/>
            <sz val="9"/>
            <color indexed="81"/>
            <rFont val="Tahoma"/>
            <charset val="1"/>
          </rPr>
          <t>ENG: -3W
Heal target from death to 8 health</t>
        </r>
      </text>
    </comment>
    <comment ref="H12" authorId="1">
      <text>
        <r>
          <rPr>
            <b/>
            <sz val="9"/>
            <color indexed="81"/>
            <rFont val="Calibri"/>
          </rPr>
          <t>ENG: -1W/-1B
Target within R: 3 heals 2 HP for 4 turns</t>
        </r>
      </text>
    </comment>
    <comment ref="M12" authorId="0">
      <text>
        <r>
          <rPr>
            <b/>
            <sz val="9"/>
            <color indexed="81"/>
            <rFont val="Tahoma"/>
            <family val="2"/>
          </rPr>
          <t>ENG: +2R
HIT: 2
DMG: 2
Opponent receives -2 EVA until end of next full round</t>
        </r>
      </text>
    </comment>
    <comment ref="N12" authorId="0">
      <text>
        <r>
          <rPr>
            <b/>
            <sz val="9"/>
            <color indexed="81"/>
            <rFont val="Tahoma"/>
            <charset val="1"/>
          </rPr>
          <t>ENG: -1R
+2 DMG to yourself or target within range until end of turn</t>
        </r>
      </text>
    </comment>
    <comment ref="Q12" authorId="0">
      <text>
        <r>
          <rPr>
            <b/>
            <sz val="9"/>
            <color indexed="81"/>
            <rFont val="Tahoma"/>
            <family val="2"/>
          </rPr>
          <t>ENG: +2R
HIT: 2
DMG: 2
Opponent receives -2 EVA until end of next full round</t>
        </r>
      </text>
    </comment>
    <comment ref="R12" authorId="0">
      <text>
        <r>
          <rPr>
            <b/>
            <sz val="9"/>
            <color indexed="81"/>
            <rFont val="Tahoma"/>
            <charset val="1"/>
          </rPr>
          <t>ENG: -1R
Gain +3 HIT to yourself or target within range until end of turn</t>
        </r>
      </text>
    </comment>
    <comment ref="S12" authorId="0">
      <text>
        <r>
          <rPr>
            <b/>
            <sz val="9"/>
            <color indexed="81"/>
            <rFont val="Tahoma"/>
            <family val="2"/>
          </rPr>
          <t>ENG: -2R
Target's critical range is boosted by 3 for 1 turn</t>
        </r>
      </text>
    </comment>
    <comment ref="V12" authorId="0">
      <text>
        <r>
          <rPr>
            <b/>
            <sz val="9"/>
            <color indexed="81"/>
            <rFont val="Tahoma"/>
            <family val="2"/>
          </rPr>
          <t>ENG: +2R
HIT: 4
DMG: 3</t>
        </r>
      </text>
    </comment>
    <comment ref="W12" authorId="0">
      <text>
        <r>
          <rPr>
            <b/>
            <sz val="9"/>
            <color indexed="81"/>
            <rFont val="Tahoma"/>
            <family val="2"/>
          </rPr>
          <t>ENG: -1R
HIT: 4
DMG: 3
Opponent cannot be healed until end of next full round</t>
        </r>
      </text>
    </comment>
    <comment ref="Y12" authorId="0">
      <text>
        <r>
          <rPr>
            <b/>
            <sz val="9"/>
            <color indexed="81"/>
            <rFont val="Tahoma"/>
            <charset val="1"/>
          </rPr>
          <t>ENG: -2R/-1W
HIT: 8
DMG: 7
RAD: 1
Take 2 DMG instead of losing the energy for this attack on miss</t>
        </r>
      </text>
    </comment>
    <comment ref="C13" authorId="0">
      <text>
        <r>
          <rPr>
            <b/>
            <sz val="9"/>
            <color indexed="81"/>
            <rFont val="Tahoma"/>
            <family val="2"/>
          </rPr>
          <t>ENG: +2W
HIT: 1
DMG: 1
Opponent deals 1 less DMG for 1 turn</t>
        </r>
      </text>
    </comment>
    <comment ref="D13" authorId="0">
      <text>
        <r>
          <rPr>
            <b/>
            <sz val="9"/>
            <color indexed="81"/>
            <rFont val="Tahoma"/>
            <family val="2"/>
          </rPr>
          <t>ENG: +1W
HIT: 3
DMG: 2
RAD: 1
All hit receive -3 HIT for 1 turn</t>
        </r>
      </text>
    </comment>
    <comment ref="E13" authorId="0">
      <text>
        <r>
          <rPr>
            <b/>
            <sz val="9"/>
            <color indexed="81"/>
            <rFont val="Tahoma"/>
            <family val="2"/>
          </rPr>
          <t>ENG: -1W
Heal target 3 HP within RNG: 1</t>
        </r>
      </text>
    </comment>
    <comment ref="F13" authorId="0">
      <text>
        <r>
          <rPr>
            <b/>
            <sz val="9"/>
            <color indexed="81"/>
            <rFont val="Tahoma"/>
            <charset val="1"/>
          </rPr>
          <t>ENG: -2W
+5 EVA to yourself or ally within range until end of next full round</t>
        </r>
      </text>
    </comment>
    <comment ref="H13" authorId="0">
      <text>
        <r>
          <rPr>
            <b/>
            <sz val="9"/>
            <color indexed="81"/>
            <rFont val="Tahoma"/>
            <charset val="1"/>
          </rPr>
          <t>ENG: -3B
Target within range can't be affected by actions or attack effects until end of next full round</t>
        </r>
      </text>
    </comment>
    <comment ref="M13" authorId="0">
      <text>
        <r>
          <rPr>
            <b/>
            <sz val="9"/>
            <color indexed="81"/>
            <rFont val="Tahoma"/>
            <family val="2"/>
          </rPr>
          <t>ENG: +1R
HIT: 3
DMG: 2
Opponent receives -1 DEF until end of next full round</t>
        </r>
      </text>
    </comment>
    <comment ref="N13" authorId="0">
      <text>
        <r>
          <rPr>
            <b/>
            <sz val="9"/>
            <color indexed="81"/>
            <rFont val="Tahoma"/>
            <family val="2"/>
          </rPr>
          <t>ENG: -2R
Target's critical range is boosted by 3 for 1 turn</t>
        </r>
      </text>
    </comment>
    <comment ref="Q13" authorId="0">
      <text>
        <r>
          <rPr>
            <b/>
            <sz val="9"/>
            <color indexed="81"/>
            <rFont val="Tahoma"/>
            <family val="2"/>
          </rPr>
          <t>ENG: +1R
HIT: 3
DMG: 3
CRT: 17</t>
        </r>
      </text>
    </comment>
    <comment ref="R13" authorId="0">
      <text>
        <r>
          <rPr>
            <b/>
            <sz val="9"/>
            <color indexed="81"/>
            <rFont val="Tahoma"/>
            <family val="2"/>
          </rPr>
          <t>ENG: -2R
HIT: 5
DMG: 4
CRT: 16</t>
        </r>
      </text>
    </comment>
    <comment ref="S13" authorId="0">
      <text>
        <r>
          <rPr>
            <b/>
            <sz val="9"/>
            <color indexed="81"/>
            <rFont val="Tahoma"/>
            <family val="2"/>
          </rPr>
          <t>ENG: -3R
HIT: 3
DMG: 3
CRT: 12
Opponent loses 1 DEF for duration of fight</t>
        </r>
      </text>
    </comment>
    <comment ref="V13" authorId="0">
      <text>
        <r>
          <rPr>
            <b/>
            <sz val="9"/>
            <color indexed="81"/>
            <rFont val="Tahoma"/>
            <family val="2"/>
          </rPr>
          <t>ENG: +2W
HIT: 3
DMG: 2
Opponent has -2 Crit for 1 turn</t>
        </r>
      </text>
    </comment>
    <comment ref="W13" authorId="0">
      <text>
        <r>
          <rPr>
            <b/>
            <sz val="9"/>
            <color indexed="81"/>
            <rFont val="Tahoma"/>
            <charset val="1"/>
          </rPr>
          <t>ENG: -1W
HIT: 4
DMG: 3
Opponent can't move for 1 turn</t>
        </r>
      </text>
    </comment>
    <comment ref="X13" authorId="0">
      <text>
        <r>
          <rPr>
            <b/>
            <sz val="9"/>
            <color indexed="81"/>
            <rFont val="Tahoma"/>
            <charset val="1"/>
          </rPr>
          <t>ENG: -2R
HIT: 2
DMG: 1
Deals 2 DMG for 3 turns</t>
        </r>
      </text>
    </comment>
    <comment ref="Y13" authorId="0">
      <text>
        <r>
          <rPr>
            <b/>
            <sz val="9"/>
            <color indexed="81"/>
            <rFont val="Tahoma"/>
            <family val="2"/>
          </rPr>
          <t>ENG: -1R/-2W
HIT: 6
DMG: 3
CRT: 17
Heal as much life as DMG dealt rounded down</t>
        </r>
      </text>
    </comment>
    <comment ref="E14" authorId="0">
      <text>
        <r>
          <rPr>
            <b/>
            <sz val="9"/>
            <color indexed="81"/>
            <rFont val="Tahoma"/>
            <family val="2"/>
          </rPr>
          <t>ENG: -1W
Removes all status effects from yourself or an ally within RNG: 3</t>
        </r>
      </text>
    </comment>
    <comment ref="F14" authorId="0">
      <text>
        <r>
          <rPr>
            <b/>
            <sz val="9"/>
            <color indexed="81"/>
            <rFont val="Tahoma"/>
            <charset val="1"/>
          </rPr>
          <t>ENG: -2W
Target within range 3 receives +2 DEF until end of next round</t>
        </r>
      </text>
    </comment>
    <comment ref="H14" authorId="0">
      <text>
        <r>
          <rPr>
            <b/>
            <sz val="9"/>
            <color indexed="81"/>
            <rFont val="Tahoma"/>
            <family val="2"/>
          </rPr>
          <t>ENG: -2G
Add 3 knockback until end of next full round</t>
        </r>
      </text>
    </comment>
    <comment ref="A15" authorId="0">
      <text>
        <r>
          <rPr>
            <b/>
            <sz val="9"/>
            <color indexed="81"/>
            <rFont val="Tahoma"/>
            <charset val="1"/>
          </rPr>
          <t>Magic stuff</t>
        </r>
      </text>
    </comment>
    <comment ref="C15" authorId="0">
      <text>
        <r>
          <rPr>
            <b/>
            <sz val="9"/>
            <color indexed="81"/>
            <rFont val="Tahoma"/>
            <charset val="1"/>
          </rPr>
          <t>ENG: +3B
HIT: 2
DMG: 1
RNG: 2</t>
        </r>
      </text>
    </comment>
    <comment ref="D15" authorId="0">
      <text>
        <r>
          <rPr>
            <b/>
            <sz val="9"/>
            <color indexed="81"/>
            <rFont val="Tahoma"/>
            <family val="2"/>
          </rPr>
          <t>ENG: +1B
HIT: 3
DMG: 3
RNG: 2
Opponent loses 1 energy at random</t>
        </r>
      </text>
    </comment>
    <comment ref="E15" authorId="0">
      <text>
        <r>
          <rPr>
            <b/>
            <sz val="9"/>
            <color indexed="81"/>
            <rFont val="Tahoma"/>
            <charset val="1"/>
          </rPr>
          <t>ENG: -1B
HIT: 2
DMG: 3
RNG: 2
Gain 2 charges of any color</t>
        </r>
      </text>
    </comment>
    <comment ref="F15" authorId="0">
      <text>
        <r>
          <rPr>
            <b/>
            <sz val="9"/>
            <color indexed="81"/>
            <rFont val="Tahoma"/>
            <charset val="1"/>
          </rPr>
          <t>ENG: -2B
HIT: 5
DMG: 4
RNG: 2
Randomly adds a level 1 or 2 to the attack for free</t>
        </r>
      </text>
    </comment>
    <comment ref="G15" authorId="0">
      <text>
        <r>
          <rPr>
            <b/>
            <sz val="9"/>
            <color indexed="81"/>
            <rFont val="Tahoma"/>
            <charset val="1"/>
          </rPr>
          <t>ENG: -3B
HIT: 5
DMG: 4
RNG: 2
Cancel 3 of opponent's energy of your choice</t>
        </r>
      </text>
    </comment>
    <comment ref="H15" authorId="0">
      <text>
        <r>
          <rPr>
            <b/>
            <sz val="9"/>
            <color indexed="81"/>
            <rFont val="Tahoma"/>
            <charset val="1"/>
          </rPr>
          <t>ENG: -2R
HIT: 2+
DMG: 3+
CRT: 18
This attack deals +1 DMG and HIT each time it is used</t>
        </r>
      </text>
    </comment>
    <comment ref="M15" authorId="0">
      <text>
        <r>
          <rPr>
            <b/>
            <sz val="9"/>
            <color indexed="81"/>
            <rFont val="Tahoma"/>
            <family val="2"/>
          </rPr>
          <t>ENG: +2R
HIT: 3
DMG: 2
CRT: 16</t>
        </r>
      </text>
    </comment>
    <comment ref="N15" authorId="0">
      <text>
        <r>
          <rPr>
            <b/>
            <sz val="9"/>
            <color indexed="81"/>
            <rFont val="Tahoma"/>
            <family val="2"/>
          </rPr>
          <t>ENG: -1R
HIT: 4
DMG: 3
Opponent cannot be healed until end of next full round</t>
        </r>
      </text>
    </comment>
    <comment ref="Q15" authorId="0">
      <text>
        <r>
          <rPr>
            <b/>
            <sz val="9"/>
            <color indexed="81"/>
            <rFont val="Tahoma"/>
            <family val="2"/>
          </rPr>
          <t>ENG: +2W
HIT: 3
DMG: 2
Opponent has -2 Crit for 1 turn</t>
        </r>
      </text>
    </comment>
    <comment ref="R15" authorId="0">
      <text>
        <r>
          <rPr>
            <b/>
            <sz val="9"/>
            <color indexed="81"/>
            <rFont val="Tahoma"/>
            <family val="2"/>
          </rPr>
          <t>ENG: -1W
HIT: 5
DMG: 4
Lose 1 DEF and give +2 DEF to yourself or target within range until end of next full round</t>
        </r>
      </text>
    </comment>
    <comment ref="S15" authorId="1">
      <text>
        <r>
          <rPr>
            <b/>
            <sz val="9"/>
            <color indexed="81"/>
            <rFont val="Calibri"/>
          </rPr>
          <t>ENG: -2W
Gain +1 DEF and until next turn and you  can block any attacks towards allies within RNG: 3</t>
        </r>
      </text>
    </comment>
    <comment ref="V15" authorId="0">
      <text>
        <r>
          <rPr>
            <b/>
            <sz val="9"/>
            <color indexed="81"/>
            <rFont val="Tahoma"/>
            <family val="2"/>
          </rPr>
          <t>ENG: +2R
HIT: 2
DMG: 2
Opponent receives -2 EVA until end of next full round</t>
        </r>
      </text>
    </comment>
    <comment ref="W15" authorId="0">
      <text>
        <r>
          <rPr>
            <b/>
            <sz val="9"/>
            <color indexed="81"/>
            <rFont val="Tahoma"/>
            <family val="2"/>
          </rPr>
          <t>ENG: +1R
HIT: 3
DMG: 2
Opponent receives -1 DEF until end of next full round</t>
        </r>
      </text>
    </comment>
    <comment ref="X15" authorId="0">
      <text>
        <r>
          <rPr>
            <b/>
            <sz val="9"/>
            <color indexed="81"/>
            <rFont val="Tahoma"/>
            <charset val="1"/>
          </rPr>
          <t>ENG: -1R/-1B
Make an attack for ally within R: 3</t>
        </r>
      </text>
    </comment>
    <comment ref="Y15" authorId="0">
      <text>
        <r>
          <rPr>
            <b/>
            <sz val="9"/>
            <color indexed="81"/>
            <rFont val="Tahoma"/>
            <family val="2"/>
          </rPr>
          <t>ENG: -2R/-1B
HIT: 6
DMG: 3
CRT: 16
RNG: 2
Opponent can't target you on next turn.</t>
        </r>
      </text>
    </comment>
    <comment ref="A16" authorId="1">
      <text>
        <r>
          <rPr>
            <b/>
            <sz val="9"/>
            <color indexed="81"/>
            <rFont val="Calibri"/>
          </rPr>
          <t>"Magic"
Spirit</t>
        </r>
      </text>
    </comment>
    <comment ref="C16" authorId="0">
      <text>
        <r>
          <rPr>
            <b/>
            <sz val="9"/>
            <color indexed="81"/>
            <rFont val="Tahoma"/>
            <charset val="1"/>
          </rPr>
          <t>ENG: +2B
HIT: 2
DMG: 2
RNG: 2
Opponent loses 2 speed</t>
        </r>
      </text>
    </comment>
    <comment ref="D16" authorId="0">
      <text>
        <r>
          <rPr>
            <b/>
            <sz val="9"/>
            <color indexed="81"/>
            <rFont val="Tahoma"/>
            <charset val="1"/>
          </rPr>
          <t>ENG: +1B
HIT: 2
DMG: 3
RNG: 2
Opponent can't use a random non-level 0 attack or action for 1 turn</t>
        </r>
      </text>
    </comment>
    <comment ref="E16" authorId="0">
      <text>
        <r>
          <rPr>
            <b/>
            <sz val="9"/>
            <color indexed="81"/>
            <rFont val="Tahoma"/>
            <charset val="1"/>
          </rPr>
          <t>ENG: -1B
HIT: 3
DMG: 2
RNG: 2
You can use one of opponent's level 1 or 2 abilities for free</t>
        </r>
      </text>
    </comment>
    <comment ref="F16" authorId="0">
      <text>
        <r>
          <rPr>
            <b/>
            <sz val="9"/>
            <color indexed="81"/>
            <rFont val="Tahoma"/>
            <family val="2"/>
          </rPr>
          <t>ENG: -2B
HIT: 0
DMG: 0
RNG: 3
You can use any of opponents level 2 attacks or lower without paying costs</t>
        </r>
      </text>
    </comment>
    <comment ref="H16" authorId="0">
      <text>
        <r>
          <rPr>
            <b/>
            <sz val="9"/>
            <color indexed="81"/>
            <rFont val="Tahoma"/>
            <charset val="1"/>
          </rPr>
          <t>ENG: -2G
Teleport a number of spaces equal to your MOV + 2</t>
        </r>
      </text>
    </comment>
    <comment ref="M16" authorId="0">
      <text>
        <r>
          <rPr>
            <b/>
            <sz val="9"/>
            <color indexed="81"/>
            <rFont val="Tahoma"/>
            <family val="2"/>
          </rPr>
          <t>ENG: +1R
HIT: 3
DMG: 3
CRT: 17</t>
        </r>
      </text>
    </comment>
    <comment ref="N16" authorId="0">
      <text>
        <r>
          <rPr>
            <b/>
            <sz val="9"/>
            <color indexed="81"/>
            <rFont val="Tahoma"/>
            <charset val="1"/>
          </rPr>
          <t>ENG: -2R
HIT: 2
DMG: 1
Deals 2 DMG for 3 turns</t>
        </r>
      </text>
    </comment>
    <comment ref="Q16" authorId="0">
      <text>
        <r>
          <rPr>
            <b/>
            <sz val="9"/>
            <color indexed="81"/>
            <rFont val="Tahoma"/>
            <family val="2"/>
          </rPr>
          <t>ENG: +1W
HIT: 3
DMG: 2
Heal 2 HP</t>
        </r>
      </text>
    </comment>
    <comment ref="R16" authorId="0">
      <text>
        <r>
          <rPr>
            <b/>
            <sz val="9"/>
            <color indexed="81"/>
            <rFont val="Tahoma"/>
            <family val="2"/>
          </rPr>
          <t>ENG: -2W
HIT: 4
DMG: 3
You and all ally players within R:3 gain +3 EVA until end of next full round</t>
        </r>
      </text>
    </comment>
    <comment ref="S16" authorId="0">
      <text>
        <r>
          <rPr>
            <b/>
            <sz val="9"/>
            <color indexed="81"/>
            <rFont val="Tahoma"/>
            <family val="2"/>
          </rPr>
          <t>ENG: -3W
HIT: 6
DMG: 5
Opponent's next turn is skipped</t>
        </r>
      </text>
    </comment>
    <comment ref="V16" authorId="0">
      <text>
        <r>
          <rPr>
            <b/>
            <sz val="9"/>
            <color indexed="81"/>
            <rFont val="Tahoma"/>
            <charset val="1"/>
          </rPr>
          <t>ENG: +2B
HIT: 2
DMG: 2
RNG: 2
Opponent can't use +2 energy attacks on next turn</t>
        </r>
      </text>
    </comment>
    <comment ref="W16" authorId="0">
      <text>
        <r>
          <rPr>
            <b/>
            <sz val="9"/>
            <color indexed="81"/>
            <rFont val="Tahoma"/>
            <charset val="1"/>
          </rPr>
          <t>ENG: +1B
HIT: 5
DMG: 2
RNG: 2
Steal a status effect from opponent</t>
        </r>
      </text>
    </comment>
    <comment ref="X16" authorId="0">
      <text>
        <r>
          <rPr>
            <b/>
            <sz val="9"/>
            <color indexed="81"/>
            <rFont val="Tahoma"/>
            <charset val="1"/>
          </rPr>
          <t>ENG: -2B
Add an extra turn of effect and double the effectiveness to any active ability of target within range</t>
        </r>
      </text>
    </comment>
    <comment ref="Y16" authorId="0">
      <text>
        <r>
          <rPr>
            <b/>
            <sz val="9"/>
            <color indexed="81"/>
            <rFont val="Tahoma"/>
            <family val="2"/>
          </rPr>
          <t>ENG: -1R/-2B
HIT: 5
DMG: 0
RNG: 2
Make an attack for opponent on target within range</t>
        </r>
      </text>
    </comment>
    <comment ref="C17" authorId="0">
      <text>
        <r>
          <rPr>
            <b/>
            <sz val="9"/>
            <color indexed="81"/>
            <rFont val="Tahoma"/>
            <charset val="1"/>
          </rPr>
          <t>ENG: +2B
HIT: 2
DMG: 2
RNG: 2
Opponent can't use +2 energy attacks on next turn</t>
        </r>
      </text>
    </comment>
    <comment ref="D17" authorId="0">
      <text>
        <r>
          <rPr>
            <b/>
            <sz val="9"/>
            <color indexed="81"/>
            <rFont val="Tahoma"/>
            <charset val="1"/>
          </rPr>
          <t>ENG: +1B
HIT: 3
DMG: 3
RNG: 2
You and all allies within RNG: 3 get +1 speed</t>
        </r>
      </text>
    </comment>
    <comment ref="E17" authorId="0">
      <text>
        <r>
          <rPr>
            <b/>
            <sz val="9"/>
            <color indexed="81"/>
            <rFont val="Tahoma"/>
            <charset val="1"/>
          </rPr>
          <t>ENG: -1B
Add a charge of any type to yourself or target within range</t>
        </r>
      </text>
    </comment>
    <comment ref="F17" authorId="0">
      <text>
        <r>
          <rPr>
            <b/>
            <sz val="9"/>
            <color indexed="81"/>
            <rFont val="Tahoma"/>
            <family val="2"/>
          </rPr>
          <t>ENG: -2B
HIT: 3
DMG: 4
RNG: 2
Choose a charge of opponents to steal</t>
        </r>
      </text>
    </comment>
    <comment ref="H17" authorId="0">
      <text>
        <r>
          <rPr>
            <b/>
            <sz val="9"/>
            <color indexed="81"/>
            <rFont val="Tahoma"/>
            <charset val="1"/>
          </rPr>
          <t>ENG: -3G
HIT: 6
DMG: 3
RNG: 5
RAD: 5
Doesn't hit allies and rearrange all players within range.</t>
        </r>
      </text>
    </comment>
    <comment ref="E18" authorId="0">
      <text>
        <r>
          <rPr>
            <b/>
            <sz val="9"/>
            <color indexed="81"/>
            <rFont val="Tahoma"/>
            <charset val="1"/>
          </rPr>
          <t>ENG: -1B
Target receives +2 SPD</t>
        </r>
      </text>
    </comment>
    <comment ref="F18" authorId="0">
      <text>
        <r>
          <rPr>
            <b/>
            <sz val="9"/>
            <color indexed="81"/>
            <rFont val="Tahoma"/>
            <charset val="1"/>
          </rPr>
          <t>ENG: -2B
Add an extra turn of effect and double the effectiveness to any active ability of target within range</t>
        </r>
      </text>
    </comment>
    <comment ref="H18" authorId="1">
      <text>
        <r>
          <rPr>
            <b/>
            <sz val="9"/>
            <color indexed="81"/>
            <rFont val="Calibri"/>
          </rPr>
          <t>ENG: -2W
Gain +1 DEF and until next turn and you  can block any attacks towards allies within RNG: 3</t>
        </r>
      </text>
    </comment>
    <comment ref="M18" authorId="0">
      <text>
        <r>
          <rPr>
            <b/>
            <sz val="9"/>
            <color indexed="81"/>
            <rFont val="Tahoma"/>
            <family val="2"/>
          </rPr>
          <t>ENG: +2R
HIT: 4
DMG: 3</t>
        </r>
      </text>
    </comment>
    <comment ref="N18" authorId="0">
      <text>
        <r>
          <rPr>
            <b/>
            <sz val="9"/>
            <color indexed="81"/>
            <rFont val="Tahoma"/>
            <charset val="1"/>
          </rPr>
          <t>ENG: -1R
HIT: 6
DMG: 5
CRT: 19</t>
        </r>
      </text>
    </comment>
    <comment ref="Q18" authorId="0">
      <text>
        <r>
          <rPr>
            <b/>
            <sz val="9"/>
            <color indexed="81"/>
            <rFont val="Tahoma"/>
            <family val="2"/>
          </rPr>
          <t>ENG: +2W
HIT: 3
DMG: 2
Opponent can't use attack effects or actions for 1 turn.</t>
        </r>
      </text>
    </comment>
    <comment ref="R18" authorId="0">
      <text>
        <r>
          <rPr>
            <b/>
            <sz val="9"/>
            <color indexed="81"/>
            <rFont val="Tahoma"/>
            <family val="2"/>
          </rPr>
          <t>ENG: -1W
Heal target 3 HP within RNG: 1</t>
        </r>
      </text>
    </comment>
    <comment ref="S18" authorId="0">
      <text>
        <r>
          <rPr>
            <b/>
            <sz val="9"/>
            <color indexed="81"/>
            <rFont val="Tahoma"/>
            <charset val="1"/>
          </rPr>
          <t>ENG: -2W
+5 EVA to yourself or ally within range until end of next full round</t>
        </r>
      </text>
    </comment>
    <comment ref="V18" authorId="0">
      <text>
        <r>
          <rPr>
            <b/>
            <sz val="9"/>
            <color indexed="81"/>
            <rFont val="Tahoma"/>
            <family val="2"/>
          </rPr>
          <t>ENG: +2W
HIT: 3
DMG: 2
Opponent can't use attack effects or actions for 1 turn.</t>
        </r>
      </text>
    </comment>
    <comment ref="W18" authorId="0">
      <text>
        <r>
          <rPr>
            <b/>
            <sz val="9"/>
            <color indexed="81"/>
            <rFont val="Tahoma"/>
            <family val="2"/>
          </rPr>
          <t>ENG: -1W
Heal target 3 HP within RNG: 1</t>
        </r>
      </text>
    </comment>
    <comment ref="X18" authorId="0">
      <text>
        <r>
          <rPr>
            <b/>
            <sz val="9"/>
            <color indexed="81"/>
            <rFont val="Tahoma"/>
            <charset val="1"/>
          </rPr>
          <t>ENG: -1W/-1B
HIT: 6
DMG: 4
RNG: 2
Opponent can't use attack or action of level 1 or higher for 2 turns</t>
        </r>
      </text>
    </comment>
    <comment ref="Y18" authorId="0">
      <text>
        <r>
          <rPr>
            <b/>
            <sz val="9"/>
            <color indexed="81"/>
            <rFont val="Tahoma"/>
            <family val="2"/>
          </rPr>
          <t>ENG: -2W/-1B
HIT: 6
DMG: 3
RAD: 3
All hit can't use actions or attacks of the chosen color for 1 turn</t>
        </r>
      </text>
    </comment>
    <comment ref="A19" authorId="0">
      <text>
        <r>
          <rPr>
            <b/>
            <sz val="9"/>
            <color indexed="81"/>
            <rFont val="Tahoma"/>
            <charset val="1"/>
          </rPr>
          <t>Card draw / discard
Negotiations
Manipulation</t>
        </r>
      </text>
    </comment>
    <comment ref="H19" authorId="0">
      <text>
        <r>
          <rPr>
            <b/>
            <sz val="9"/>
            <color indexed="81"/>
            <rFont val="Tahoma"/>
            <family val="2"/>
          </rPr>
          <t>ENG: -1W
HIT: 5
DMG: 4
Gain 1 DEF until end of next turn.</t>
        </r>
      </text>
    </comment>
    <comment ref="M19" authorId="0">
      <text>
        <r>
          <rPr>
            <b/>
            <sz val="9"/>
            <color indexed="81"/>
            <rFont val="Tahoma"/>
            <family val="2"/>
          </rPr>
          <t>ENG: +1R
HIT: 5
DMG: 4
CRT: 19</t>
        </r>
      </text>
    </comment>
    <comment ref="N19" authorId="0">
      <text>
        <r>
          <rPr>
            <b/>
            <sz val="9"/>
            <color indexed="81"/>
            <rFont val="Tahoma"/>
            <charset val="1"/>
          </rPr>
          <t>ENG: -1R
Gain +3 HIT to yourself or target within range until end of turn</t>
        </r>
      </text>
    </comment>
    <comment ref="Q19" authorId="0">
      <text>
        <r>
          <rPr>
            <b/>
            <sz val="9"/>
            <color indexed="81"/>
            <rFont val="Tahoma"/>
            <family val="2"/>
          </rPr>
          <t>ENG: +1W
HIT: 3
DMG: 2
RAD: 1
All hit receive -3 HIT for 1 turn</t>
        </r>
      </text>
    </comment>
    <comment ref="R19" authorId="0">
      <text>
        <r>
          <rPr>
            <b/>
            <sz val="9"/>
            <color indexed="81"/>
            <rFont val="Tahoma"/>
            <family val="2"/>
          </rPr>
          <t>ENG: -1W
Removes all status effects from yourself or an ally within RNG: 3</t>
        </r>
      </text>
    </comment>
    <comment ref="S19" authorId="0">
      <text>
        <r>
          <rPr>
            <b/>
            <sz val="9"/>
            <color indexed="81"/>
            <rFont val="Tahoma"/>
            <charset val="1"/>
          </rPr>
          <t>ENG: -3W
Heal target from death to 8 health</t>
        </r>
      </text>
    </comment>
    <comment ref="V19" authorId="0">
      <text>
        <r>
          <rPr>
            <b/>
            <sz val="9"/>
            <color indexed="81"/>
            <rFont val="Tahoma"/>
            <charset val="1"/>
          </rPr>
          <t>ENG: +3B
HIT: 2
DMG: 1
RNG: 2</t>
        </r>
      </text>
    </comment>
    <comment ref="W19" authorId="0">
      <text>
        <r>
          <rPr>
            <b/>
            <sz val="9"/>
            <color indexed="81"/>
            <rFont val="Tahoma"/>
            <charset val="1"/>
          </rPr>
          <t>ENG: -1B
HIT: 2
DMG: 3
RNG: 2
Gain 2 charges of any color</t>
        </r>
      </text>
    </comment>
    <comment ref="X19" authorId="0">
      <text>
        <r>
          <rPr>
            <b/>
            <sz val="9"/>
            <color indexed="81"/>
            <rFont val="Tahoma"/>
            <family val="2"/>
          </rPr>
          <t>ENG: -1W
HIT: 5
DMG: 4
Lose 1 DEF and give +2 DEF to yourself or target within range until end of next full round</t>
        </r>
      </text>
    </comment>
    <comment ref="Y19" authorId="0">
      <text>
        <r>
          <rPr>
            <b/>
            <sz val="9"/>
            <color indexed="81"/>
            <rFont val="Tahoma"/>
            <family val="2"/>
          </rPr>
          <t>ENG: -1W/-2B
HIT: 6
DMG: 5
RNG: 2
Opponent can't gain energy for 1 turn</t>
        </r>
      </text>
    </comment>
    <comment ref="H20" authorId="0">
      <text>
        <r>
          <rPr>
            <b/>
            <sz val="9"/>
            <color indexed="81"/>
            <rFont val="Tahoma"/>
            <family val="2"/>
          </rPr>
          <t>ENG: -2W
HIT: 4
DMG: 3
You and all ally players within R:1 gain +3 EVA until end of next full round</t>
        </r>
      </text>
    </comment>
    <comment ref="B21" authorId="0">
      <text>
        <r>
          <rPr>
            <b/>
            <sz val="9"/>
            <color indexed="81"/>
            <rFont val="Tahoma"/>
            <family val="2"/>
          </rPr>
          <t>ENG: -1G
HIT: 4
DMG: 3
Knock target back 3T spaces.</t>
        </r>
      </text>
    </comment>
    <comment ref="H21" authorId="0">
      <text>
        <r>
          <rPr>
            <b/>
            <sz val="9"/>
            <color indexed="81"/>
            <rFont val="Tahoma"/>
            <charset val="1"/>
          </rPr>
          <t>ENG: +1B
HIT: 5
DMG: 2
RNG: 2
Steal a status effect from opponent</t>
        </r>
      </text>
    </comment>
    <comment ref="M21" authorId="0">
      <text>
        <r>
          <rPr>
            <b/>
            <sz val="9"/>
            <color indexed="81"/>
            <rFont val="Tahoma"/>
            <family val="2"/>
          </rPr>
          <t>ENG: +2W
HIT: 3
DMG: 2
Opponent can't use attack effects or actions for 1 turn.</t>
        </r>
      </text>
    </comment>
    <comment ref="N21" authorId="0">
      <text>
        <r>
          <rPr>
            <b/>
            <sz val="9"/>
            <color indexed="81"/>
            <rFont val="Tahoma"/>
            <charset val="1"/>
          </rPr>
          <t>ENG: -1W
HIT: 4
DMG: 3
Opponent can't move for 1 turn</t>
        </r>
      </text>
    </comment>
    <comment ref="Q21" authorId="0">
      <text>
        <r>
          <rPr>
            <b/>
            <sz val="9"/>
            <color indexed="81"/>
            <rFont val="Tahoma"/>
            <charset val="1"/>
          </rPr>
          <t>ENG: +3B
HIT: 2
DMG: 1
RNG: 2</t>
        </r>
      </text>
    </comment>
    <comment ref="R21" authorId="0">
      <text>
        <r>
          <rPr>
            <b/>
            <sz val="9"/>
            <color indexed="81"/>
            <rFont val="Tahoma"/>
            <charset val="1"/>
          </rPr>
          <t>ENG: -1B
HIT: 2
DMG: 3
RNG: 2
Gain 2 charges of any color</t>
        </r>
      </text>
    </comment>
    <comment ref="S21" authorId="0">
      <text>
        <r>
          <rPr>
            <b/>
            <sz val="9"/>
            <color indexed="81"/>
            <rFont val="Tahoma"/>
            <charset val="1"/>
          </rPr>
          <t>ENG: -2B
Add an extra turn of effect and double the effectiveness to any active ability of target within range</t>
        </r>
      </text>
    </comment>
    <comment ref="A22" authorId="1">
      <text>
        <r>
          <rPr>
            <b/>
            <sz val="9"/>
            <color indexed="81"/>
            <rFont val="Calibri"/>
          </rPr>
          <t>Logic
Manipulation</t>
        </r>
      </text>
    </comment>
    <comment ref="H22" authorId="0">
      <text>
        <r>
          <rPr>
            <b/>
            <sz val="9"/>
            <color indexed="81"/>
            <rFont val="Tahoma"/>
            <charset val="1"/>
          </rPr>
          <t>ENG: -3B
Make 1 current status on target permanent for the duration of the fight</t>
        </r>
      </text>
    </comment>
    <comment ref="M22" authorId="0">
      <text>
        <r>
          <rPr>
            <b/>
            <sz val="9"/>
            <color indexed="81"/>
            <rFont val="Tahoma"/>
            <charset val="1"/>
          </rPr>
          <t>ENG: +1W
HIT: 2
DMG: 3
Cancels one status on opponent</t>
        </r>
      </text>
    </comment>
    <comment ref="N22" authorId="0">
      <text>
        <r>
          <rPr>
            <b/>
            <sz val="9"/>
            <color indexed="81"/>
            <rFont val="Tahoma"/>
            <family val="2"/>
          </rPr>
          <t>ENG: -2W
HIT: 5
DMG: 4
Opponent cannot attack for 1 turn</t>
        </r>
      </text>
    </comment>
    <comment ref="Q22" authorId="0">
      <text>
        <r>
          <rPr>
            <b/>
            <sz val="9"/>
            <color indexed="81"/>
            <rFont val="Tahoma"/>
            <charset val="1"/>
          </rPr>
          <t>ENG: +1B
HIT: 5
DMG: 2
RNG: 2
Steal a status effect from opponent</t>
        </r>
      </text>
    </comment>
    <comment ref="R22" authorId="0">
      <text>
        <r>
          <rPr>
            <b/>
            <sz val="9"/>
            <color indexed="81"/>
            <rFont val="Tahoma"/>
            <charset val="1"/>
          </rPr>
          <t>ENG: +1B
HIT: 3
DMG: 2
RNG: 2
You can use one of opponent's level 1 or 2 abilities for free</t>
        </r>
      </text>
    </comment>
    <comment ref="S22" authorId="0">
      <text>
        <r>
          <rPr>
            <b/>
            <sz val="9"/>
            <color indexed="81"/>
            <rFont val="Tahoma"/>
            <charset val="1"/>
          </rPr>
          <t>ENG: -3B
Make 1 current status on target permanent for the duration of the fight</t>
        </r>
      </text>
    </comment>
    <comment ref="B23" authorId="0">
      <text>
        <r>
          <rPr>
            <b/>
            <sz val="9"/>
            <color indexed="81"/>
            <rFont val="Tahoma"/>
            <charset val="1"/>
          </rPr>
          <t>ENG: -1R/-1B
Make an attack for ally within R: 3</t>
        </r>
      </text>
    </comment>
    <comment ref="F23" authorId="0">
      <text>
        <r>
          <rPr>
            <b/>
            <sz val="9"/>
            <color indexed="81"/>
            <rFont val="Tahoma"/>
            <family val="2"/>
          </rPr>
          <t>ENG: -1G/-1W/-1B
HIT: 8
DMG: 4
RNG: 3
Skip your next turn and take opponents next turn</t>
        </r>
      </text>
    </comment>
    <comment ref="A24" authorId="0">
      <text>
        <r>
          <rPr>
            <b/>
            <sz val="9"/>
            <color indexed="81"/>
            <rFont val="Tahoma"/>
            <charset val="1"/>
          </rPr>
          <t>ENG: -2G
HIT: 4
DMG: 0
RNG: 5
Move in a straight line towards target and deal +1 DMG for each space moved.</t>
        </r>
      </text>
    </comment>
    <comment ref="B24" authorId="0">
      <text>
        <r>
          <rPr>
            <b/>
            <sz val="9"/>
            <color indexed="81"/>
            <rFont val="Tahoma"/>
            <family val="2"/>
          </rPr>
          <t>Gain +1 RNG for duration of the fight</t>
        </r>
      </text>
    </comment>
    <comment ref="C24" authorId="0">
      <text>
        <r>
          <rPr>
            <b/>
            <sz val="9"/>
            <color indexed="81"/>
            <rFont val="Tahoma"/>
            <family val="2"/>
          </rPr>
          <t>Gain +1 MOV for duration of fight</t>
        </r>
      </text>
    </comment>
    <comment ref="M24" authorId="0">
      <text>
        <r>
          <rPr>
            <b/>
            <sz val="9"/>
            <color indexed="81"/>
            <rFont val="Tahoma"/>
            <family val="2"/>
          </rPr>
          <t>ENG: +2W
HIT: 3
DMG: 2
Opponent has -2 Crit for 1 turn</t>
        </r>
      </text>
    </comment>
    <comment ref="N24" authorId="0">
      <text>
        <r>
          <rPr>
            <b/>
            <sz val="9"/>
            <color indexed="81"/>
            <rFont val="Tahoma"/>
            <family val="2"/>
          </rPr>
          <t>ENG: -1W
HIT: 5
DMG: 4
Lose 1 DEF and give +2 DEF to yourself or target within range until end of next full round</t>
        </r>
      </text>
    </comment>
    <comment ref="Q24" authorId="0">
      <text>
        <r>
          <rPr>
            <b/>
            <sz val="9"/>
            <color indexed="81"/>
            <rFont val="Tahoma"/>
            <charset val="1"/>
          </rPr>
          <t>ENG: +2B
HIT: 2
DMG: 2
RNG: 2
Opponent loses 2 speed</t>
        </r>
      </text>
    </comment>
    <comment ref="R24" authorId="0">
      <text>
        <r>
          <rPr>
            <b/>
            <sz val="9"/>
            <color indexed="81"/>
            <rFont val="Tahoma"/>
            <family val="2"/>
          </rPr>
          <t>ENG: +1B
HIT: 3
DMG: 2
RNG: 2
Opponent loses 1 energy at random</t>
        </r>
      </text>
    </comment>
    <comment ref="S24" authorId="0">
      <text>
        <r>
          <rPr>
            <b/>
            <sz val="9"/>
            <color indexed="81"/>
            <rFont val="Tahoma"/>
            <family val="2"/>
          </rPr>
          <t>ENG: -2B
HIT: 3
DMG: 4
RNG: 2
Choose a charge of opponents to steal</t>
        </r>
      </text>
    </comment>
    <comment ref="A25" authorId="0">
      <text>
        <r>
          <rPr>
            <b/>
            <sz val="9"/>
            <color indexed="81"/>
            <rFont val="Tahoma"/>
            <charset val="1"/>
          </rPr>
          <t xml:space="preserve">Removes all statuses from targets.
</t>
        </r>
      </text>
    </comment>
    <comment ref="B25" authorId="0">
      <text>
        <r>
          <rPr>
            <b/>
            <sz val="9"/>
            <color indexed="81"/>
            <rFont val="Tahoma"/>
            <family val="2"/>
          </rPr>
          <t>Target cannot be hit with ranged attacks for 1* turns</t>
        </r>
      </text>
    </comment>
    <comment ref="C25" authorId="0">
      <text>
        <r>
          <rPr>
            <b/>
            <sz val="9"/>
            <color indexed="81"/>
            <rFont val="Tahoma"/>
            <charset val="1"/>
          </rPr>
          <t>ENG: -2G/-1W
HIT: 6
DMG: 4
RNG: 4
Opponent's move is reduced by 1 for duration of fight</t>
        </r>
      </text>
    </comment>
    <comment ref="D25" authorId="0">
      <text>
        <r>
          <rPr>
            <b/>
            <sz val="9"/>
            <color indexed="81"/>
            <rFont val="Tahoma"/>
            <family val="2"/>
          </rPr>
          <t>ENG: -1G/-1W
HIT: 3
DMG: 2
RAD: 1
KNBCK: 2</t>
        </r>
      </text>
    </comment>
    <comment ref="F25" authorId="0">
      <text>
        <r>
          <rPr>
            <b/>
            <sz val="9"/>
            <color indexed="81"/>
            <rFont val="Tahoma"/>
            <charset val="1"/>
          </rPr>
          <t>ENG: -1G/-2W
Distribute 7 HP amongst all players within range</t>
        </r>
      </text>
    </comment>
    <comment ref="M25" authorId="0">
      <text>
        <r>
          <rPr>
            <b/>
            <sz val="9"/>
            <color indexed="81"/>
            <rFont val="Tahoma"/>
            <family val="2"/>
          </rPr>
          <t>ENG: +1W
HIT: 3
DMG: 2
RAD: 1
All hit receive -3 HIT for 1 turn</t>
        </r>
      </text>
    </comment>
    <comment ref="N25" authorId="0">
      <text>
        <r>
          <rPr>
            <b/>
            <sz val="9"/>
            <color indexed="81"/>
            <rFont val="Tahoma"/>
            <charset val="1"/>
          </rPr>
          <t>ENG: -2W
+5 EVA to yourself or ally within range until end of next full round</t>
        </r>
      </text>
    </comment>
    <comment ref="Q25" authorId="0">
      <text>
        <r>
          <rPr>
            <b/>
            <sz val="9"/>
            <color indexed="81"/>
            <rFont val="Tahoma"/>
            <charset val="1"/>
          </rPr>
          <t>ENG: +2B
HIT: 2
DMG: 2
RNG: 2
Opponent can't use +2 energy attacks on next turn</t>
        </r>
      </text>
    </comment>
    <comment ref="R25" authorId="0">
      <text>
        <r>
          <rPr>
            <b/>
            <sz val="9"/>
            <color indexed="81"/>
            <rFont val="Tahoma"/>
            <charset val="1"/>
          </rPr>
          <t>ENG: -2B
HIT: 5
DMG: 4
RNG: 2
Randomly adds a level 1 or 2 to the attack for free</t>
        </r>
      </text>
    </comment>
    <comment ref="S25" authorId="0">
      <text>
        <r>
          <rPr>
            <b/>
            <sz val="9"/>
            <color indexed="81"/>
            <rFont val="Tahoma"/>
            <charset val="1"/>
          </rPr>
          <t>ENG: -3B
HIT: 5
DMG: 4
Cancel 3 of opponent's energy of your choice</t>
        </r>
      </text>
    </comment>
    <comment ref="A26" authorId="0">
      <text>
        <r>
          <rPr>
            <b/>
            <sz val="9"/>
            <color indexed="81"/>
            <rFont val="Tahoma"/>
            <charset val="1"/>
          </rPr>
          <t xml:space="preserve">All negative status effects of target's hit are shared with one another.
</t>
        </r>
      </text>
    </comment>
    <comment ref="B26" authorId="0">
      <text>
        <r>
          <rPr>
            <b/>
            <sz val="9"/>
            <color indexed="81"/>
            <rFont val="Tahoma"/>
            <family val="2"/>
          </rPr>
          <t>Swift Support
Target receives + 3 MOV and SPD on next turn</t>
        </r>
      </text>
    </comment>
    <comment ref="C26" authorId="0">
      <text>
        <r>
          <rPr>
            <b/>
            <sz val="9"/>
            <color indexed="81"/>
            <rFont val="Tahoma"/>
            <charset val="1"/>
          </rPr>
          <t>ENG: -1G/-2B
HIT: 5
DMG: 3
RAD: 3
Steal 1 random energy from all players hit</t>
        </r>
      </text>
    </comment>
    <comment ref="D26" authorId="0">
      <text>
        <r>
          <rPr>
            <b/>
            <sz val="9"/>
            <color indexed="81"/>
            <rFont val="Tahoma"/>
            <family val="2"/>
          </rPr>
          <t>ENG: -2G/-1B
HIT: 6
DMG: 4
RNG: 5
Trade position and all status effects with target</t>
        </r>
      </text>
    </comment>
    <comment ref="G26" authorId="0">
      <text>
        <r>
          <rPr>
            <b/>
            <sz val="9"/>
            <color indexed="81"/>
            <rFont val="Tahoma"/>
            <charset val="1"/>
          </rPr>
          <t>Target cannot  be targeted</t>
        </r>
      </text>
    </comment>
    <comment ref="A27" authorId="0">
      <text>
        <r>
          <rPr>
            <b/>
            <sz val="9"/>
            <color indexed="81"/>
            <rFont val="Tahoma"/>
            <charset val="1"/>
          </rPr>
          <t xml:space="preserve">ENG: -1R/-1W
DMG: 7
RNG: 1
Lose 1 DEF until end of next turn
</t>
        </r>
      </text>
    </comment>
    <comment ref="B27" authorId="0">
      <text>
        <r>
          <rPr>
            <b/>
            <sz val="9"/>
            <color indexed="81"/>
            <rFont val="Tahoma"/>
            <family val="2"/>
          </rPr>
          <t>Whenever opponent takes DMG, attacker takes 1 in return</t>
        </r>
      </text>
    </comment>
    <comment ref="C27" authorId="0">
      <text>
        <r>
          <rPr>
            <b/>
            <sz val="9"/>
            <color indexed="81"/>
            <rFont val="Tahoma"/>
            <family val="2"/>
          </rPr>
          <t>WR
Gain +1 DEF for duration of fight</t>
        </r>
      </text>
    </comment>
    <comment ref="D27" authorId="0">
      <text>
        <r>
          <rPr>
            <b/>
            <sz val="9"/>
            <color indexed="81"/>
            <rFont val="Tahoma"/>
            <family val="2"/>
          </rPr>
          <t>ENG: -1R/-2W
HIT: 6
DMG: 3
CRT: 17
Heal as much life as DMG dealt rounded down</t>
        </r>
      </text>
    </comment>
    <comment ref="G27" authorId="0">
      <text>
        <r>
          <rPr>
            <b/>
            <sz val="9"/>
            <color indexed="81"/>
            <rFont val="Tahoma"/>
            <charset val="1"/>
          </rPr>
          <t>Kurt:</t>
        </r>
        <r>
          <rPr>
            <sz val="9"/>
            <color indexed="81"/>
            <rFont val="Tahoma"/>
            <charset val="1"/>
          </rPr>
          <t xml:space="preserve">
</t>
        </r>
      </text>
    </comment>
    <comment ref="M27" authorId="0">
      <text>
        <r>
          <rPr>
            <b/>
            <sz val="9"/>
            <color indexed="81"/>
            <rFont val="Tahoma"/>
            <family val="2"/>
          </rPr>
          <t>ENG: +2W
HIT: 1
DMG: 1
Opponent deals 1 less DMG for 1 turn</t>
        </r>
      </text>
    </comment>
    <comment ref="N27" authorId="0">
      <text>
        <r>
          <rPr>
            <b/>
            <sz val="9"/>
            <color indexed="81"/>
            <rFont val="Tahoma"/>
            <family val="2"/>
          </rPr>
          <t>ENG: -1W
Heal target 3 HP within RNG: 1</t>
        </r>
      </text>
    </comment>
    <comment ref="B28" authorId="0">
      <text>
        <r>
          <rPr>
            <b/>
            <sz val="9"/>
            <color indexed="81"/>
            <rFont val="Tahoma"/>
            <family val="2"/>
          </rPr>
          <t>Aggro Support
+3 SPD and DMG</t>
        </r>
      </text>
    </comment>
    <comment ref="C28" authorId="0">
      <text>
        <r>
          <rPr>
            <b/>
            <sz val="9"/>
            <color indexed="81"/>
            <rFont val="Tahoma"/>
            <charset val="1"/>
          </rPr>
          <t xml:space="preserve">ENG: -1R/-1B
DMG: 9
RNG: 1
Lose 3 SPD
</t>
        </r>
      </text>
    </comment>
    <comment ref="D28" authorId="1">
      <text>
        <r>
          <rPr>
            <b/>
            <sz val="9"/>
            <color indexed="81"/>
            <rFont val="Calibri"/>
          </rPr>
          <t>ENG: -2B/-1R
HIT: 7
DMG: 4
CRT: 18
You can make another attack on any target within range</t>
        </r>
      </text>
    </comment>
    <comment ref="G28" authorId="0">
      <text>
        <r>
          <rPr>
            <b/>
            <sz val="9"/>
            <color indexed="81"/>
            <rFont val="Tahoma"/>
            <charset val="1"/>
          </rPr>
          <t>ENG: -1G/-2R
HIT: 5
DMG: 3
CRT: 17
KNBCK: 2
Add 2 knockback for the duration of fight</t>
        </r>
      </text>
    </comment>
    <comment ref="M28" authorId="0">
      <text>
        <r>
          <rPr>
            <b/>
            <sz val="9"/>
            <color indexed="81"/>
            <rFont val="Tahoma"/>
            <family val="2"/>
          </rPr>
          <t>ENG: +1W
HIT: 3
DMG: 2
Heal 2 HP</t>
        </r>
      </text>
    </comment>
    <comment ref="N28" authorId="0">
      <text>
        <r>
          <rPr>
            <b/>
            <sz val="9"/>
            <color indexed="81"/>
            <rFont val="Tahoma"/>
            <family val="2"/>
          </rPr>
          <t>ENG: -1W
Removes all status effects from yourself or an ally within RNG: 3</t>
        </r>
      </text>
    </comment>
    <comment ref="A29" authorId="0">
      <text>
        <r>
          <rPr>
            <b/>
            <sz val="9"/>
            <color indexed="81"/>
            <rFont val="Tahoma"/>
            <family val="2"/>
          </rPr>
          <t>ENG: -1W/-2B
HIT: 6
DMG: 5
RNG: 2
Opponent can't gain energy for 1 turn</t>
        </r>
      </text>
    </comment>
    <comment ref="B29" authorId="0">
      <text>
        <r>
          <rPr>
            <b/>
            <sz val="9"/>
            <color indexed="81"/>
            <rFont val="Tahoma"/>
            <charset val="1"/>
          </rPr>
          <t xml:space="preserve">Can't use status effects for * turns
</t>
        </r>
      </text>
    </comment>
    <comment ref="C29" authorId="0">
      <text>
        <r>
          <rPr>
            <b/>
            <sz val="9"/>
            <color indexed="81"/>
            <rFont val="Tahoma"/>
            <family val="2"/>
          </rPr>
          <t>ENG: -2W/-1B
HIT: 6
DMG: 3
RAD: 3
All hit can't use actions or attacks of the chosen color for 1 turn</t>
        </r>
      </text>
    </comment>
    <comment ref="D29" authorId="0">
      <text>
        <r>
          <rPr>
            <b/>
            <sz val="9"/>
            <color indexed="81"/>
            <rFont val="Tahoma"/>
            <charset val="1"/>
          </rPr>
          <t>ENG: -1W/-1B
HIT: 6
DMG: 4
RNG: 2
Opponent can't use attack or action of level 1 or higher for 2 turns</t>
        </r>
      </text>
    </comment>
    <comment ref="G29" authorId="0">
      <text>
        <r>
          <rPr>
            <b/>
            <sz val="9"/>
            <color indexed="81"/>
            <rFont val="Tahoma"/>
            <family val="2"/>
          </rPr>
          <t>ENG: -1R/-2B
HIT: 5
DMG: 0
RNG: 2
Make an attack for opponent on target within range</t>
        </r>
      </text>
    </comment>
    <comment ref="G30" authorId="0">
      <text>
        <r>
          <rPr>
            <b/>
            <sz val="9"/>
            <color indexed="81"/>
            <rFont val="Tahoma"/>
            <charset val="1"/>
          </rPr>
          <t>ENG: -1G/-1W
HIT: 6
DMG: 4
RNG: 4
Opponent's RNG is reduced by 1 for duration of fight</t>
        </r>
      </text>
    </comment>
    <comment ref="M30" authorId="0">
      <text>
        <r>
          <rPr>
            <b/>
            <sz val="9"/>
            <color indexed="81"/>
            <rFont val="Tahoma"/>
            <charset val="1"/>
          </rPr>
          <t>ENG: +3B
HIT: 2
DMG: 1
RNG: 2</t>
        </r>
      </text>
    </comment>
    <comment ref="N30" authorId="0">
      <text>
        <r>
          <rPr>
            <b/>
            <sz val="9"/>
            <color indexed="81"/>
            <rFont val="Tahoma"/>
            <charset val="1"/>
          </rPr>
          <t>ENG: -1B
HIT: 2
DMG: 3
RNG: 2
Gain 2 charges of any color</t>
        </r>
      </text>
    </comment>
    <comment ref="G31" authorId="0">
      <text>
        <r>
          <rPr>
            <b/>
            <sz val="9"/>
            <color indexed="81"/>
            <rFont val="Tahoma"/>
            <family val="2"/>
          </rPr>
          <t>ENG: -2R/-1B
HIT: 6
DMG: 3
CRT: 16
RNG: 2
Opponent can't target you on next turn.</t>
        </r>
      </text>
    </comment>
    <comment ref="M31" authorId="0">
      <text>
        <r>
          <rPr>
            <b/>
            <sz val="9"/>
            <color indexed="81"/>
            <rFont val="Tahoma"/>
            <family val="2"/>
          </rPr>
          <t>ENG: +1B
HIT: 3
DMG: 2
RNG: 2
Opponent loses 1 energy at random</t>
        </r>
      </text>
    </comment>
    <comment ref="N31" authorId="0">
      <text>
        <r>
          <rPr>
            <b/>
            <sz val="9"/>
            <color indexed="81"/>
            <rFont val="Tahoma"/>
            <charset val="1"/>
          </rPr>
          <t>ENG: -1B
Add a charge of any type to yourself or target within range</t>
        </r>
      </text>
    </comment>
    <comment ref="A32" authorId="1">
      <text>
        <r>
          <rPr>
            <b/>
            <sz val="9"/>
            <color indexed="81"/>
            <rFont val="Calibri"/>
          </rPr>
          <t>Breaks coumpounds down to hit multiple targets</t>
        </r>
      </text>
    </comment>
    <comment ref="M33" authorId="0">
      <text>
        <r>
          <rPr>
            <b/>
            <sz val="9"/>
            <color indexed="81"/>
            <rFont val="Tahoma"/>
            <charset val="1"/>
          </rPr>
          <t>ENG: +2B
HIT: 2
DMG: 2
RNG: 2
Opponent can't use +2 energy attacks on next turn</t>
        </r>
      </text>
    </comment>
    <comment ref="N33" authorId="0">
      <text>
        <r>
          <rPr>
            <b/>
            <sz val="9"/>
            <color indexed="81"/>
            <rFont val="Tahoma"/>
            <charset val="1"/>
          </rPr>
          <t>ENG: +1B
HIT: 3
DMG: 2
RNG: 2
You can use one of opponent's level 1 or 2 abilities for free</t>
        </r>
      </text>
    </comment>
    <comment ref="M34" authorId="0">
      <text>
        <r>
          <rPr>
            <b/>
            <sz val="9"/>
            <color indexed="81"/>
            <rFont val="Tahoma"/>
            <charset val="1"/>
          </rPr>
          <t>ENG: +1B
HIT: 5
DMG: 2
RNG: 2
Steal a status effect from opponent</t>
        </r>
      </text>
    </comment>
    <comment ref="N34" authorId="0">
      <text>
        <r>
          <rPr>
            <b/>
            <sz val="9"/>
            <color indexed="81"/>
            <rFont val="Tahoma"/>
            <family val="2"/>
          </rPr>
          <t>ENG: -2B
HIT: 0
DMG: 0
RNG: 3
You can use any of opponents level 2 attacks or lower without paying costs</t>
        </r>
      </text>
    </comment>
    <comment ref="M36" authorId="0">
      <text>
        <r>
          <rPr>
            <b/>
            <sz val="9"/>
            <color indexed="81"/>
            <rFont val="Tahoma"/>
            <charset val="1"/>
          </rPr>
          <t>ENG: +2B
HIT: 2
DMG: 2
RNG: 2
Opponent loses 2 speed</t>
        </r>
      </text>
    </comment>
    <comment ref="N36" authorId="0">
      <text>
        <r>
          <rPr>
            <b/>
            <sz val="9"/>
            <color indexed="81"/>
            <rFont val="Tahoma"/>
            <charset val="1"/>
          </rPr>
          <t>ENG: -1B
Target receives +2 SPD</t>
        </r>
      </text>
    </comment>
    <comment ref="M37" authorId="0">
      <text>
        <r>
          <rPr>
            <b/>
            <sz val="9"/>
            <color indexed="81"/>
            <rFont val="Tahoma"/>
            <charset val="1"/>
          </rPr>
          <t>ENG: +1B
HIT: 3
DMG: 3
RNG: 2
You and all allies within RNG: 3 get +1 speed</t>
        </r>
      </text>
    </comment>
    <comment ref="N37" authorId="0">
      <text>
        <r>
          <rPr>
            <b/>
            <sz val="9"/>
            <color indexed="81"/>
            <rFont val="Tahoma"/>
            <charset val="1"/>
          </rPr>
          <t>ENG: -2B
Add an extra turn of effect to any active ability of target within range</t>
        </r>
      </text>
    </comment>
    <comment ref="B38" authorId="0">
      <text>
        <r>
          <rPr>
            <b/>
            <sz val="9"/>
            <color indexed="81"/>
            <rFont val="Tahoma"/>
            <charset val="1"/>
          </rPr>
          <t>+2 HP, -1 RNG</t>
        </r>
      </text>
    </comment>
    <comment ref="B39" authorId="0">
      <text>
        <r>
          <rPr>
            <b/>
            <sz val="9"/>
            <color indexed="81"/>
            <rFont val="Tahoma"/>
            <charset val="1"/>
          </rPr>
          <t>+2 EVA, -3 HP</t>
        </r>
      </text>
    </comment>
    <comment ref="K39" authorId="0">
      <text>
        <r>
          <rPr>
            <b/>
            <sz val="9"/>
            <color indexed="81"/>
            <rFont val="Tahoma"/>
            <family val="2"/>
          </rPr>
          <t>ENG: -1G
Target within range gains +3 range until end of turn</t>
        </r>
      </text>
    </comment>
    <comment ref="B40" authorId="0">
      <text>
        <r>
          <rPr>
            <b/>
            <sz val="9"/>
            <color indexed="81"/>
            <rFont val="Tahoma"/>
            <charset val="1"/>
          </rPr>
          <t>+1 RNG, -1 DEF</t>
        </r>
      </text>
    </comment>
    <comment ref="K40" authorId="0">
      <text>
        <r>
          <rPr>
            <b/>
            <sz val="9"/>
            <color indexed="81"/>
            <rFont val="Tahoma"/>
            <family val="2"/>
          </rPr>
          <t>ENG: -1G
Move 3 more spaces or move an ally within R: 3</t>
        </r>
      </text>
    </comment>
    <comment ref="B41" authorId="0">
      <text>
        <r>
          <rPr>
            <b/>
            <sz val="9"/>
            <color indexed="81"/>
            <rFont val="Tahoma"/>
            <charset val="1"/>
          </rPr>
          <t>+2 HIT, -1 RAD</t>
        </r>
      </text>
    </comment>
    <comment ref="K41" authorId="0">
      <text>
        <r>
          <rPr>
            <b/>
            <sz val="9"/>
            <color indexed="81"/>
            <rFont val="Tahoma"/>
            <charset val="1"/>
          </rPr>
          <t>ENG: -1R
+2 DMG to yourself or target within range until end of turn</t>
        </r>
      </text>
    </comment>
    <comment ref="B42" authorId="0">
      <text>
        <r>
          <rPr>
            <b/>
            <sz val="9"/>
            <color indexed="81"/>
            <rFont val="Tahoma"/>
            <charset val="1"/>
          </rPr>
          <t>+1 DMG, -2 HIT</t>
        </r>
      </text>
    </comment>
    <comment ref="K42" authorId="0">
      <text>
        <r>
          <rPr>
            <b/>
            <sz val="9"/>
            <color indexed="81"/>
            <rFont val="Tahoma"/>
            <charset val="1"/>
          </rPr>
          <t>ENG: -1R
Gain +3 HIT to yourself or target within range until end of turn</t>
        </r>
      </text>
    </comment>
    <comment ref="B43" authorId="0">
      <text>
        <r>
          <rPr>
            <b/>
            <sz val="9"/>
            <color indexed="81"/>
            <rFont val="Tahoma"/>
            <charset val="1"/>
          </rPr>
          <t>+1 CRT, -2 EVA</t>
        </r>
      </text>
    </comment>
    <comment ref="K43" authorId="0">
      <text>
        <r>
          <rPr>
            <b/>
            <sz val="9"/>
            <color indexed="81"/>
            <rFont val="Tahoma"/>
            <family val="2"/>
          </rPr>
          <t>ENG: -1W
Heal target 3 HP within RNG: 1</t>
        </r>
      </text>
    </comment>
    <comment ref="Q43" authorId="0">
      <text>
        <r>
          <rPr>
            <b/>
            <sz val="9"/>
            <color indexed="81"/>
            <rFont val="Tahoma"/>
            <charset val="1"/>
          </rPr>
          <t>SPD 1: Give 3 HP to ally with least HP</t>
        </r>
      </text>
    </comment>
    <comment ref="S43" authorId="0">
      <text>
        <r>
          <rPr>
            <b/>
            <sz val="9"/>
            <color indexed="81"/>
            <rFont val="Tahoma"/>
            <charset val="1"/>
          </rPr>
          <t>SPD 2: Deal 1 DMG to opponent with lowest HP.</t>
        </r>
      </text>
    </comment>
    <comment ref="V43" authorId="0">
      <text>
        <r>
          <rPr>
            <b/>
            <sz val="9"/>
            <color indexed="81"/>
            <rFont val="Tahoma"/>
            <charset val="1"/>
          </rPr>
          <t>If DMG is &gt; 0, store it here for another character to use later in round</t>
        </r>
      </text>
    </comment>
    <comment ref="B44" authorId="0">
      <text>
        <r>
          <rPr>
            <b/>
            <sz val="9"/>
            <color indexed="81"/>
            <rFont val="Tahoma"/>
            <charset val="1"/>
          </rPr>
          <t>+1 DEF, -1 MOV</t>
        </r>
      </text>
    </comment>
    <comment ref="K44" authorId="0">
      <text>
        <r>
          <rPr>
            <b/>
            <sz val="9"/>
            <color indexed="81"/>
            <rFont val="Tahoma"/>
            <family val="2"/>
          </rPr>
          <t>ENG: -1W
Removes all status effects from yourself or an ally within RNG: 3</t>
        </r>
      </text>
    </comment>
    <comment ref="Q44" authorId="0">
      <text>
        <r>
          <rPr>
            <b/>
            <sz val="9"/>
            <color indexed="81"/>
            <rFont val="Tahoma"/>
            <charset val="1"/>
          </rPr>
          <t>SPD 1: Random ally gains 1 HP.</t>
        </r>
      </text>
    </comment>
    <comment ref="S44" authorId="0">
      <text>
        <r>
          <rPr>
            <b/>
            <sz val="9"/>
            <color indexed="81"/>
            <rFont val="Tahoma"/>
            <charset val="1"/>
          </rPr>
          <t>SPD 1: Deal 1 DMG to random opponent. DEF is not applied.</t>
        </r>
      </text>
    </comment>
    <comment ref="V44" authorId="0">
      <text>
        <r>
          <rPr>
            <b/>
            <sz val="9"/>
            <color indexed="81"/>
            <rFont val="Tahoma"/>
            <charset val="1"/>
          </rPr>
          <t>Store 4 SPD  here for another character to use later in round</t>
        </r>
      </text>
    </comment>
    <comment ref="B45" authorId="0">
      <text>
        <r>
          <rPr>
            <b/>
            <sz val="9"/>
            <color indexed="81"/>
            <rFont val="Tahoma"/>
            <charset val="1"/>
          </rPr>
          <t>+1 RAD, -1 DMG</t>
        </r>
      </text>
    </comment>
    <comment ref="K45" authorId="0">
      <text>
        <r>
          <rPr>
            <b/>
            <sz val="9"/>
            <color indexed="81"/>
            <rFont val="Tahoma"/>
            <charset val="1"/>
          </rPr>
          <t>ENG: -1B
Target receives +2 SPD</t>
        </r>
      </text>
    </comment>
    <comment ref="O45" authorId="0">
      <text>
        <r>
          <rPr>
            <b/>
            <sz val="9"/>
            <color indexed="81"/>
            <rFont val="Tahoma"/>
            <charset val="1"/>
          </rPr>
          <t>Character with most HP gives 4 to character with least</t>
        </r>
      </text>
    </comment>
    <comment ref="S45" authorId="0">
      <text>
        <r>
          <rPr>
            <b/>
            <sz val="9"/>
            <color indexed="81"/>
            <rFont val="Tahoma"/>
            <charset val="1"/>
          </rPr>
          <t>SPD 2: Random opponent receive -1 DEF until end of round</t>
        </r>
      </text>
    </comment>
    <comment ref="V45" authorId="0">
      <text>
        <r>
          <rPr>
            <b/>
            <sz val="9"/>
            <color indexed="81"/>
            <rFont val="Tahoma"/>
            <charset val="1"/>
          </rPr>
          <t>If TEC &gt; 0, Store it  here for another character to use later in round</t>
        </r>
      </text>
    </comment>
    <comment ref="B46" authorId="0">
      <text>
        <r>
          <rPr>
            <b/>
            <sz val="9"/>
            <color indexed="81"/>
            <rFont val="Tahoma"/>
            <charset val="1"/>
          </rPr>
          <t>Knockback +1, Take 2 DMG on miss</t>
        </r>
      </text>
    </comment>
    <comment ref="K46" authorId="0">
      <text>
        <r>
          <rPr>
            <b/>
            <sz val="9"/>
            <color indexed="81"/>
            <rFont val="Tahoma"/>
            <charset val="1"/>
          </rPr>
          <t>ENG: -2G
Gain +1 RAD to yourself or ally within range until end of turn</t>
        </r>
      </text>
    </comment>
    <comment ref="O46" authorId="0">
      <text>
        <r>
          <rPr>
            <b/>
            <sz val="9"/>
            <color indexed="81"/>
            <rFont val="Tahoma"/>
            <charset val="1"/>
          </rPr>
          <t>HP 1: Ally with the lowest HP receives 3</t>
        </r>
      </text>
    </comment>
    <comment ref="V46" authorId="0">
      <text>
        <r>
          <rPr>
            <b/>
            <sz val="9"/>
            <color indexed="81"/>
            <rFont val="Tahoma"/>
            <charset val="1"/>
          </rPr>
          <t>If MOV &gt; 5, MOV -5 here for another character to use later in round</t>
        </r>
      </text>
    </comment>
    <comment ref="B47" authorId="0">
      <text>
        <r>
          <rPr>
            <b/>
            <sz val="9"/>
            <color indexed="81"/>
            <rFont val="Tahoma"/>
            <charset val="1"/>
          </rPr>
          <t>+1 MOV, Get knockbacked 2 on hit</t>
        </r>
      </text>
    </comment>
    <comment ref="K47" authorId="0">
      <text>
        <r>
          <rPr>
            <b/>
            <sz val="9"/>
            <color indexed="81"/>
            <rFont val="Tahoma"/>
            <family val="2"/>
          </rPr>
          <t>ENG: -2G
Add 3 knockback until end of turn</t>
        </r>
      </text>
    </comment>
    <comment ref="O47" authorId="0">
      <text>
        <r>
          <rPr>
            <b/>
            <sz val="9"/>
            <color indexed="81"/>
            <rFont val="Tahoma"/>
            <charset val="1"/>
          </rPr>
          <t>Gain 1 HP</t>
        </r>
      </text>
    </comment>
    <comment ref="V47" authorId="0">
      <text>
        <r>
          <rPr>
            <b/>
            <sz val="9"/>
            <color indexed="81"/>
            <rFont val="Tahoma"/>
            <charset val="1"/>
          </rPr>
          <t>If RNG is &gt; 0, store it here for another character to use later in round</t>
        </r>
      </text>
    </comment>
    <comment ref="B48" authorId="0">
      <text>
        <r>
          <rPr>
            <b/>
            <sz val="9"/>
            <color indexed="81"/>
            <rFont val="Tahoma"/>
            <charset val="1"/>
          </rPr>
          <t>Retain elements on miss, you cannot use the same attack next turn</t>
        </r>
      </text>
    </comment>
    <comment ref="K48" authorId="0">
      <text>
        <r>
          <rPr>
            <b/>
            <sz val="9"/>
            <color indexed="81"/>
            <rFont val="Tahoma"/>
            <family val="2"/>
          </rPr>
          <t>ENG: -2R
Target's critical range is boosted by 3 for 1 turn</t>
        </r>
      </text>
    </comment>
    <comment ref="V48" authorId="0">
      <text>
        <r>
          <rPr>
            <b/>
            <sz val="9"/>
            <color indexed="81"/>
            <rFont val="Tahoma"/>
            <charset val="1"/>
          </rPr>
          <t>If DEF is &gt; 0, store it here for another character to use later in round</t>
        </r>
      </text>
    </comment>
    <comment ref="B49" authorId="0">
      <text>
        <r>
          <rPr>
            <b/>
            <sz val="9"/>
            <color indexed="81"/>
            <rFont val="Tahoma"/>
            <charset val="1"/>
          </rPr>
          <t>Intercept any charges givin to players within R:3</t>
        </r>
      </text>
    </comment>
    <comment ref="C49" authorId="0">
      <text>
        <r>
          <rPr>
            <b/>
            <sz val="9"/>
            <color indexed="81"/>
            <rFont val="Tahoma"/>
            <charset val="1"/>
          </rPr>
          <t xml:space="preserve">, Can't be targeted by yourself or allies </t>
        </r>
      </text>
    </comment>
    <comment ref="K49" authorId="0">
      <text>
        <r>
          <rPr>
            <b/>
            <sz val="9"/>
            <color indexed="81"/>
            <rFont val="Tahoma"/>
            <charset val="1"/>
          </rPr>
          <t>ENG: -2W
+5 EVA to yourself or ally within range until end of next full round</t>
        </r>
      </text>
    </comment>
    <comment ref="Q49" authorId="0">
      <text>
        <r>
          <rPr>
            <b/>
            <sz val="9"/>
            <color indexed="81"/>
            <rFont val="Tahoma"/>
            <charset val="1"/>
          </rPr>
          <t>SPD 2: Give 4 HP to ally with least HP</t>
        </r>
      </text>
    </comment>
    <comment ref="S49" authorId="0">
      <text>
        <r>
          <rPr>
            <b/>
            <sz val="9"/>
            <color indexed="81"/>
            <rFont val="Tahoma"/>
            <charset val="1"/>
          </rPr>
          <t>SPD 4: Deal 2 DMG to opponent with lowest HP.</t>
        </r>
      </text>
    </comment>
    <comment ref="V49" authorId="0">
      <text>
        <r>
          <rPr>
            <b/>
            <sz val="9"/>
            <color indexed="81"/>
            <rFont val="Tahoma"/>
            <charset val="1"/>
          </rPr>
          <t>If health &gt; 2, Store 3 HP  here for another character to use later in round</t>
        </r>
      </text>
    </comment>
    <comment ref="B50" authorId="0">
      <text>
        <r>
          <rPr>
            <b/>
            <sz val="9"/>
            <color indexed="81"/>
            <rFont val="Tahoma"/>
            <charset val="1"/>
          </rPr>
          <t>You can spend 1 energy and reroll a roll if there is two or less other players within range, Cannot target or be targeted by allies</t>
        </r>
      </text>
    </comment>
    <comment ref="C50" authorId="0">
      <text>
        <r>
          <rPr>
            <b/>
            <sz val="9"/>
            <color indexed="81"/>
            <rFont val="Tahoma"/>
            <charset val="1"/>
          </rPr>
          <t>Cannot receive energy from others</t>
        </r>
      </text>
    </comment>
    <comment ref="K50" authorId="0">
      <text>
        <r>
          <rPr>
            <b/>
            <sz val="9"/>
            <color indexed="81"/>
            <rFont val="Tahoma"/>
            <charset val="1"/>
          </rPr>
          <t>ENG: -2B
Add an extra turn of effect to any active ability of target within range</t>
        </r>
      </text>
    </comment>
    <comment ref="Q50" authorId="0">
      <text>
        <r>
          <rPr>
            <b/>
            <sz val="9"/>
            <color indexed="81"/>
            <rFont val="Tahoma"/>
            <charset val="1"/>
          </rPr>
          <t>SPD 2: Random ally gains 2 HP.</t>
        </r>
      </text>
    </comment>
    <comment ref="S50" authorId="0">
      <text>
        <r>
          <rPr>
            <b/>
            <sz val="9"/>
            <color indexed="81"/>
            <rFont val="Tahoma"/>
            <charset val="1"/>
          </rPr>
          <t>SPD 2: Deal 2 DMG to random opponent. DEF is not applied.</t>
        </r>
      </text>
    </comment>
    <comment ref="B51" authorId="0">
      <text>
        <r>
          <rPr>
            <b/>
            <sz val="9"/>
            <color indexed="81"/>
            <rFont val="Tahoma"/>
            <charset val="1"/>
          </rPr>
          <t>You can move through all players spaces, On a critical miss, opposing side takes your next turn</t>
        </r>
      </text>
    </comment>
    <comment ref="C51" authorId="0">
      <text>
        <r>
          <rPr>
            <b/>
            <sz val="9"/>
            <color indexed="81"/>
            <rFont val="Tahoma"/>
            <charset val="1"/>
          </rPr>
          <t>Take 1 DMG at the start of each turn</t>
        </r>
      </text>
    </comment>
    <comment ref="S51" authorId="0">
      <text>
        <r>
          <rPr>
            <b/>
            <sz val="9"/>
            <color indexed="81"/>
            <rFont val="Tahoma"/>
            <charset val="1"/>
          </rPr>
          <t>SPD 3: Deal 2 DMG to opponent with highest HP</t>
        </r>
      </text>
    </comment>
    <comment ref="B52" authorId="0">
      <text>
        <r>
          <rPr>
            <b/>
            <sz val="9"/>
            <color indexed="81"/>
            <rFont val="Tahoma"/>
            <charset val="1"/>
          </rPr>
          <t>Cannot target allies with your attacks, take 1 DMG whenever you attack</t>
        </r>
      </text>
    </comment>
    <comment ref="C52" authorId="0">
      <text>
        <r>
          <rPr>
            <b/>
            <sz val="9"/>
            <color indexed="81"/>
            <rFont val="Tahoma"/>
            <family val="2"/>
          </rPr>
          <t>Can only move like a bishop</t>
        </r>
      </text>
    </comment>
    <comment ref="S52" authorId="0">
      <text>
        <r>
          <rPr>
            <b/>
            <sz val="9"/>
            <color indexed="81"/>
            <rFont val="Tahoma"/>
            <charset val="1"/>
          </rPr>
          <t>Opponent with lowest HP receives -1 DEF until end of round</t>
        </r>
      </text>
    </comment>
    <comment ref="B53" authorId="0">
      <text>
        <r>
          <rPr>
            <b/>
            <sz val="9"/>
            <color indexed="81"/>
            <rFont val="Tahoma"/>
            <charset val="1"/>
          </rPr>
          <t>Receive 1 less energy from attacks and steal 1 from opponent</t>
        </r>
      </text>
    </comment>
    <comment ref="C53" authorId="0">
      <text>
        <r>
          <rPr>
            <b/>
            <sz val="9"/>
            <color indexed="81"/>
            <rFont val="Tahoma"/>
            <family val="2"/>
          </rPr>
          <t xml:space="preserve">Whenever you move away from an allies adjacent space you can move them in the same direction, </t>
        </r>
      </text>
    </comment>
    <comment ref="S53" authorId="0">
      <text>
        <r>
          <rPr>
            <b/>
            <sz val="9"/>
            <color indexed="81"/>
            <rFont val="Tahoma"/>
            <charset val="1"/>
          </rPr>
          <t>SPD 3: All opponents take 1 DMG</t>
        </r>
      </text>
    </comment>
    <comment ref="B54" authorId="0">
      <text>
        <r>
          <rPr>
            <b/>
            <sz val="9"/>
            <color indexed="81"/>
            <rFont val="Tahoma"/>
            <charset val="1"/>
          </rPr>
          <t>Target within range gains 1 HP every turn, Missed attacks hit yourself or an ally within range</t>
        </r>
      </text>
    </comment>
    <comment ref="B55" authorId="0">
      <text>
        <r>
          <rPr>
            <b/>
            <sz val="9"/>
            <color indexed="81"/>
            <rFont val="Tahoma"/>
            <charset val="1"/>
          </rPr>
          <t>Reveive an extra energy of same color from attacks rolled with even numbers, Lose all energy on miss</t>
        </r>
      </text>
    </comment>
    <comment ref="Q55" authorId="0">
      <text>
        <r>
          <rPr>
            <b/>
            <sz val="9"/>
            <color indexed="81"/>
            <rFont val="Tahoma"/>
            <charset val="1"/>
          </rPr>
          <t>SPD 2: Give 4 HP to ally with least HP</t>
        </r>
      </text>
    </comment>
    <comment ref="S55" authorId="0">
      <text>
        <r>
          <rPr>
            <b/>
            <sz val="9"/>
            <color indexed="81"/>
            <rFont val="Tahoma"/>
            <charset val="1"/>
          </rPr>
          <t>SPD 3: Deal 3 DMG to random opponent. DEF is not applied.</t>
        </r>
      </text>
    </comment>
    <comment ref="B56" authorId="0">
      <text>
        <r>
          <rPr>
            <b/>
            <sz val="9"/>
            <color indexed="81"/>
            <rFont val="Tahoma"/>
            <family val="2"/>
          </rPr>
          <t>Roll a d20 whenever you use an ability and on 10 or lower miss, if it hits, double the effect</t>
        </r>
      </text>
    </comment>
    <comment ref="Q56" authorId="0">
      <text>
        <r>
          <rPr>
            <b/>
            <sz val="9"/>
            <color indexed="81"/>
            <rFont val="Tahoma"/>
            <charset val="1"/>
          </rPr>
          <t>SPD 3: Random ally gains 3 HP.</t>
        </r>
      </text>
    </comment>
    <comment ref="S56" authorId="0">
      <text>
        <r>
          <rPr>
            <b/>
            <sz val="9"/>
            <color indexed="81"/>
            <rFont val="Tahoma"/>
            <charset val="1"/>
          </rPr>
          <t>SPD 5: Deal 3 DMG to opponent with highest HP</t>
        </r>
      </text>
    </comment>
    <comment ref="V56" authorId="0">
      <text>
        <r>
          <rPr>
            <b/>
            <sz val="9"/>
            <color indexed="81"/>
            <rFont val="Tahoma"/>
            <charset val="1"/>
          </rPr>
          <t>SPD 6: Deal 4 DMG to opponent with highest HP</t>
        </r>
      </text>
    </comment>
    <comment ref="B57" authorId="0">
      <text>
        <r>
          <rPr>
            <b/>
            <sz val="9"/>
            <color indexed="81"/>
            <rFont val="Tahoma"/>
            <charset val="1"/>
          </rPr>
          <t>Whenever players within R: 3 get elements you receive the same amount and color, Cannot gain elements on your own</t>
        </r>
      </text>
    </comment>
    <comment ref="S57" authorId="0">
      <text>
        <r>
          <rPr>
            <b/>
            <sz val="9"/>
            <color indexed="81"/>
            <rFont val="Tahoma"/>
            <charset val="1"/>
          </rPr>
          <t>SPD 6: All opponents take 2 DMG</t>
        </r>
      </text>
    </comment>
    <comment ref="V57" authorId="0">
      <text>
        <r>
          <rPr>
            <b/>
            <sz val="9"/>
            <color indexed="81"/>
            <rFont val="Tahoma"/>
            <charset val="1"/>
          </rPr>
          <t>SPD 9: All opponents take 3 DMG</t>
        </r>
      </text>
    </comment>
    <comment ref="S58" authorId="0">
      <text>
        <r>
          <rPr>
            <b/>
            <sz val="9"/>
            <color indexed="81"/>
            <rFont val="Tahoma"/>
            <charset val="1"/>
          </rPr>
          <t>SPD 4: All opponents receive -1 DEF until end of round</t>
        </r>
      </text>
    </comment>
  </commentList>
</comments>
</file>

<file path=xl/comments6.xml><?xml version="1.0" encoding="utf-8"?>
<comments xmlns="http://schemas.openxmlformats.org/spreadsheetml/2006/main">
  <authors>
    <author>Kurt</author>
    <author>Kurt Taratun</author>
  </authors>
  <commentList>
    <comment ref="C1" authorId="0">
      <text>
        <r>
          <rPr>
            <b/>
            <sz val="9"/>
            <color indexed="81"/>
            <rFont val="Tahoma"/>
            <family val="2"/>
          </rPr>
          <t>Add your instinct to all defense rolls</t>
        </r>
      </text>
    </comment>
    <comment ref="D1" authorId="0">
      <text>
        <r>
          <rPr>
            <b/>
            <sz val="9"/>
            <color indexed="81"/>
            <rFont val="Tahoma"/>
            <charset val="1"/>
          </rPr>
          <t>Add your dmg to a d6 roll for dealing damage</t>
        </r>
      </text>
    </comment>
    <comment ref="E1" authorId="0">
      <text>
        <r>
          <rPr>
            <b/>
            <sz val="9"/>
            <color indexed="81"/>
            <rFont val="Tahoma"/>
            <charset val="1"/>
          </rPr>
          <t>Utility Effects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C2" authorId="1">
      <text>
        <r>
          <rPr>
            <sz val="9"/>
            <color indexed="81"/>
            <rFont val="Calibri"/>
          </rPr>
          <t xml:space="preserve">Opponent can only act in defense. Lasts an additional turn for every 4 over roll
</t>
        </r>
      </text>
    </comment>
    <comment ref="E2" authorId="1">
      <text>
        <r>
          <rPr>
            <b/>
            <sz val="9"/>
            <color indexed="81"/>
            <rFont val="Calibri"/>
          </rPr>
          <t>Unequip opponents weapon. If over roll is greater than 4, you can choose to equip it</t>
        </r>
      </text>
    </comment>
    <comment ref="C3" authorId="0">
      <text>
        <r>
          <rPr>
            <b/>
            <sz val="9"/>
            <color indexed="81"/>
            <rFont val="Tahoma"/>
            <family val="2"/>
          </rPr>
          <t>HIT: 7
DMG: 4</t>
        </r>
      </text>
    </comment>
    <comment ref="D3" authorId="0">
      <text>
        <r>
          <rPr>
            <b/>
            <sz val="9"/>
            <color indexed="81"/>
            <rFont val="Tahoma"/>
            <family val="2"/>
          </rPr>
          <t>EVA: 7
DEF: 0</t>
        </r>
      </text>
    </comment>
    <comment ref="E3" authorId="0">
      <text>
        <r>
          <rPr>
            <b/>
            <sz val="9"/>
            <color indexed="81"/>
            <rFont val="Tahoma"/>
            <family val="2"/>
          </rPr>
          <t>Movement: You or player that passes by you moves 2 more spaces</t>
        </r>
      </text>
    </comment>
    <comment ref="F3" authorId="1">
      <text>
        <r>
          <rPr>
            <sz val="9"/>
            <color indexed="81"/>
            <rFont val="Calibri"/>
          </rPr>
          <t>Movement Mod: Take a move action with another person. You can replace an attack action with this</t>
        </r>
      </text>
    </comment>
    <comment ref="G3" authorId="0">
      <text>
        <r>
          <rPr>
            <b/>
            <sz val="9"/>
            <color indexed="81"/>
            <rFont val="Tahoma"/>
            <family val="2"/>
          </rPr>
          <t>+ 1 move
+ 1 range
You can reroll an action but receive a -4 penalty for 1 turn on fail</t>
        </r>
      </text>
    </comment>
    <comment ref="H3" authorId="0">
      <text>
        <r>
          <rPr>
            <b/>
            <sz val="9"/>
            <color indexed="81"/>
            <rFont val="Tahoma"/>
            <family val="2"/>
          </rPr>
          <t>Movement: You or player that passes by you moves 3 more spaces</t>
        </r>
      </text>
    </comment>
    <comment ref="C4" authorId="1">
      <text>
        <r>
          <rPr>
            <b/>
            <sz val="9"/>
            <color indexed="81"/>
            <rFont val="Calibri"/>
          </rPr>
          <t>HIT: 3
DMG: 5
Knocks opponent back 3 spaces and deals 1 DMG per space hit into</t>
        </r>
      </text>
    </comment>
    <comment ref="D4" authorId="0">
      <text>
        <r>
          <rPr>
            <b/>
            <sz val="9"/>
            <color indexed="81"/>
            <rFont val="Tahoma"/>
            <family val="2"/>
          </rPr>
          <t>EVA: 4
DEF: 0
Take a move action after the attack regardless of who wins</t>
        </r>
      </text>
    </comment>
    <comment ref="E4" authorId="0">
      <text>
        <r>
          <rPr>
            <b/>
            <sz val="9"/>
            <color indexed="81"/>
            <rFont val="Tahoma"/>
            <charset val="1"/>
          </rPr>
          <t>Combat: Gain a + 2 bonus to HIT or EVA.</t>
        </r>
      </text>
    </comment>
    <comment ref="F4" authorId="0">
      <text>
        <r>
          <rPr>
            <b/>
            <sz val="9"/>
            <color indexed="81"/>
            <rFont val="Tahoma"/>
            <family val="2"/>
          </rPr>
          <t>Add 4 range until end of turn</t>
        </r>
      </text>
    </comment>
    <comment ref="H4" authorId="1">
      <text>
        <r>
          <rPr>
            <b/>
            <sz val="9"/>
            <color indexed="81"/>
            <rFont val="Calibri"/>
          </rPr>
          <t>Take an immediate turn</t>
        </r>
      </text>
    </comment>
    <comment ref="C5" authorId="0">
      <text>
        <r>
          <rPr>
            <b/>
            <sz val="9"/>
            <color indexed="81"/>
            <rFont val="Tahoma"/>
            <family val="2"/>
          </rPr>
          <t>HIT:  5
DMG: 3
+ 2 range for the attack</t>
        </r>
      </text>
    </comment>
    <comment ref="G5" authorId="1">
      <text>
        <r>
          <rPr>
            <b/>
            <sz val="9"/>
            <color indexed="81"/>
            <rFont val="Calibri"/>
          </rPr>
          <t>Make a move action</t>
        </r>
      </text>
    </comment>
    <comment ref="H5" authorId="0">
      <text>
        <r>
          <rPr>
            <b/>
            <sz val="9"/>
            <color indexed="81"/>
            <rFont val="Tahoma"/>
            <family val="2"/>
          </rPr>
          <t>Combat: Your combat actions effect works regardless of who wins</t>
        </r>
      </text>
    </comment>
    <comment ref="A6" authorId="0">
      <text>
        <r>
          <rPr>
            <b/>
            <sz val="9"/>
            <color indexed="81"/>
            <rFont val="Tahoma"/>
            <charset val="1"/>
          </rPr>
          <t>Board control
Bonuses
tactics
regardless of who wins</t>
        </r>
      </text>
    </comment>
    <comment ref="C6" authorId="0">
      <text>
        <r>
          <rPr>
            <b/>
            <sz val="9"/>
            <color indexed="81"/>
            <rFont val="Tahoma"/>
            <family val="2"/>
          </rPr>
          <t>HIT: 4
DMG: 4
You can move 2 spaces before the attack</t>
        </r>
      </text>
    </comment>
    <comment ref="G6" authorId="0">
      <text>
        <r>
          <rPr>
            <b/>
            <sz val="9"/>
            <color indexed="81"/>
            <rFont val="Tahoma"/>
            <charset val="1"/>
          </rPr>
          <t>Movement Mod: You can move through enemy spaces, terrain and doors unhindered. Scavenging is counted as free actions this turn</t>
        </r>
      </text>
    </comment>
    <comment ref="H6" authorId="0">
      <text>
        <r>
          <rPr>
            <b/>
            <sz val="9"/>
            <color indexed="81"/>
            <rFont val="Tahoma"/>
            <charset val="1"/>
          </rPr>
          <t>Combat: You are removed from combat and receive a -1 to movement on next turn</t>
        </r>
      </text>
    </comment>
    <comment ref="J6" authorId="0">
      <text>
        <r>
          <rPr>
            <b/>
            <sz val="9"/>
            <color indexed="81"/>
            <rFont val="Tahoma"/>
            <charset val="1"/>
          </rPr>
          <t>Element attacks deal an extra 3 DMG and if attack had multiple targets, only the main target is hit and is dealt another +3 DMG for each of the targets that were cancelled from attack</t>
        </r>
      </text>
    </comment>
    <comment ref="K6" authorId="0">
      <text>
        <r>
          <rPr>
            <b/>
            <sz val="9"/>
            <color indexed="81"/>
            <rFont val="Tahoma"/>
            <charset val="1"/>
          </rPr>
          <t>You can make a move action for opponent</t>
        </r>
      </text>
    </comment>
    <comment ref="A7" authorId="0">
      <text>
        <r>
          <rPr>
            <b/>
            <sz val="9"/>
            <color indexed="81"/>
            <rFont val="Tahoma"/>
            <charset val="1"/>
          </rPr>
          <t>Damage
Lethal damage
Parameter damage
Attack Speed</t>
        </r>
      </text>
    </comment>
    <comment ref="C7" authorId="1">
      <text>
        <r>
          <rPr>
            <b/>
            <sz val="9"/>
            <color indexed="81"/>
            <rFont val="Calibri"/>
          </rPr>
          <t>HIT: 3
DMG: 4
Opponent receives -1 MOV. Counts as status.</t>
        </r>
      </text>
    </comment>
    <comment ref="D7" authorId="0">
      <text>
        <r>
          <rPr>
            <b/>
            <sz val="9"/>
            <color indexed="81"/>
            <rFont val="Tahoma"/>
            <charset val="1"/>
          </rPr>
          <t>EVA: 3
DEF: 0
Hit opponent for 3 DMG</t>
        </r>
      </text>
    </comment>
    <comment ref="E7" authorId="0">
      <text>
        <r>
          <rPr>
            <b/>
            <sz val="9"/>
            <color indexed="81"/>
            <rFont val="Tahoma"/>
            <charset val="1"/>
          </rPr>
          <t>Hit: Deal +2 DMG</t>
        </r>
      </text>
    </comment>
    <comment ref="F7" authorId="0">
      <text>
        <r>
          <rPr>
            <b/>
            <sz val="9"/>
            <color indexed="81"/>
            <rFont val="Tahoma"/>
            <family val="2"/>
          </rPr>
          <t>Give yourself and all allies +2 DMG on until your next turn.</t>
        </r>
      </text>
    </comment>
    <comment ref="G7" authorId="0">
      <text>
        <r>
          <rPr>
            <b/>
            <sz val="9"/>
            <color indexed="81"/>
            <rFont val="Tahoma"/>
            <family val="2"/>
          </rPr>
          <t>+ 2 DMG
Crit: 18-20</t>
        </r>
      </text>
    </comment>
    <comment ref="H7" authorId="0">
      <text>
        <r>
          <rPr>
            <b/>
            <sz val="9"/>
            <color indexed="81"/>
            <rFont val="Tahoma"/>
            <family val="2"/>
          </rPr>
          <t>Negotiation: Before roll, cancel negotiation towards you and you can't be negotiated with until after opponent's next turn</t>
        </r>
      </text>
    </comment>
    <comment ref="I7" authorId="1">
      <text>
        <r>
          <rPr>
            <b/>
            <sz val="9"/>
            <color indexed="81"/>
            <rFont val="Calibri"/>
          </rPr>
          <t>Deal an additional 12 damage</t>
        </r>
      </text>
    </comment>
    <comment ref="A8" authorId="1">
      <text>
        <r>
          <rPr>
            <b/>
            <sz val="9"/>
            <color indexed="81"/>
            <rFont val="Calibri"/>
          </rPr>
          <t>Strength
Drive
Emotion</t>
        </r>
      </text>
    </comment>
    <comment ref="C8" authorId="1">
      <text>
        <r>
          <rPr>
            <b/>
            <sz val="9"/>
            <color indexed="81"/>
            <rFont val="Calibri"/>
          </rPr>
          <t>HIT: 2
DMG: 5
You can make another attack on any adjacent target within range</t>
        </r>
      </text>
    </comment>
    <comment ref="D8" authorId="0">
      <text>
        <r>
          <rPr>
            <b/>
            <sz val="9"/>
            <color indexed="81"/>
            <rFont val="Tahoma"/>
            <family val="2"/>
          </rPr>
          <t>EVA: 0
DEF: 1
Gain +1 DMG if hit.</t>
        </r>
      </text>
    </comment>
    <comment ref="E8" authorId="0">
      <text>
        <r>
          <rPr>
            <b/>
            <sz val="9"/>
            <color indexed="81"/>
            <rFont val="Tahoma"/>
            <charset val="1"/>
          </rPr>
          <t>Opponent Defense: They're defense ability doesn't trigger. They may play another one in its place</t>
        </r>
      </text>
    </comment>
    <comment ref="F8" authorId="0">
      <text>
        <r>
          <rPr>
            <b/>
            <sz val="9"/>
            <color indexed="81"/>
            <rFont val="Tahoma"/>
            <charset val="1"/>
          </rPr>
          <t>You take 1 DMG and each opponent that loses life this turn loses 1 DEF.</t>
        </r>
      </text>
    </comment>
    <comment ref="H8" authorId="0">
      <text>
        <r>
          <rPr>
            <b/>
            <sz val="9"/>
            <color indexed="81"/>
            <rFont val="Tahoma"/>
            <charset val="1"/>
          </rPr>
          <t>Combat: You crit on 18-20</t>
        </r>
      </text>
    </comment>
    <comment ref="I8" authorId="0">
      <text>
        <r>
          <rPr>
            <b/>
            <sz val="9"/>
            <color indexed="81"/>
            <rFont val="Tahoma"/>
            <family val="2"/>
          </rPr>
          <t>Deal 4 DMG to opponent</t>
        </r>
      </text>
    </comment>
    <comment ref="J8" authorId="0">
      <text>
        <r>
          <rPr>
            <b/>
            <sz val="9"/>
            <color indexed="81"/>
            <rFont val="Tahoma"/>
            <family val="2"/>
          </rPr>
          <t>Steal a random item from opponent</t>
        </r>
      </text>
    </comment>
    <comment ref="K8" authorId="0">
      <text>
        <r>
          <rPr>
            <b/>
            <sz val="9"/>
            <color indexed="81"/>
            <rFont val="Tahoma"/>
            <family val="2"/>
          </rPr>
          <t>Item use: Gain +2 effectiveness and you can use it on any ally within range</t>
        </r>
      </text>
    </comment>
    <comment ref="C9" authorId="0">
      <text>
        <r>
          <rPr>
            <b/>
            <sz val="9"/>
            <color indexed="81"/>
            <rFont val="Tahoma"/>
            <family val="2"/>
          </rPr>
          <t>HIT: 1
DMG: 7
Opponent cannot be healed for 2 turns</t>
        </r>
      </text>
    </comment>
    <comment ref="H9" authorId="0">
      <text>
        <r>
          <rPr>
            <b/>
            <sz val="9"/>
            <color indexed="81"/>
            <rFont val="Tahoma"/>
            <family val="2"/>
          </rPr>
          <t>Combat: If successful, gain 1 damage for the rest of the game. If they die, gain +3 instead</t>
        </r>
      </text>
    </comment>
    <comment ref="J9" authorId="0">
      <text>
        <r>
          <rPr>
            <b/>
            <sz val="9"/>
            <color indexed="81"/>
            <rFont val="Tahoma"/>
            <family val="2"/>
          </rPr>
          <t>Sacrifice x elements and gain a bonus to an the attack equal to the number of elements sacrificed before rolls</t>
        </r>
      </text>
    </comment>
    <comment ref="C10" authorId="0">
      <text>
        <r>
          <rPr>
            <b/>
            <sz val="9"/>
            <color indexed="81"/>
            <rFont val="Tahoma"/>
            <charset val="1"/>
          </rPr>
          <t>HIT: 1
DMG: 4
Opponent loses 1 DMG</t>
        </r>
      </text>
    </comment>
    <comment ref="H10" authorId="0">
      <text>
        <r>
          <rPr>
            <b/>
            <sz val="9"/>
            <color indexed="81"/>
            <rFont val="Tahoma"/>
            <family val="2"/>
          </rPr>
          <t>Deal 1 Movement, Range, or Damage parameter dmg</t>
        </r>
      </text>
    </comment>
    <comment ref="A11" authorId="0">
      <text>
        <r>
          <rPr>
            <b/>
            <sz val="9"/>
            <color indexed="81"/>
            <rFont val="Tahoma"/>
            <charset val="1"/>
          </rPr>
          <t>Defensive Actions
Null effects
If opponent won roll
losing priority
Healing
Disrupting actions</t>
        </r>
      </text>
    </comment>
    <comment ref="C11" authorId="0">
      <text>
        <r>
          <rPr>
            <b/>
            <sz val="9"/>
            <color indexed="81"/>
            <rFont val="Tahoma"/>
            <family val="2"/>
          </rPr>
          <t>HIT: 4
DMG: 4
Heal health equal to Half of DMG dealt rounded up</t>
        </r>
      </text>
    </comment>
    <comment ref="D11" authorId="1">
      <text>
        <r>
          <rPr>
            <b/>
            <sz val="9"/>
            <color indexed="81"/>
            <rFont val="Calibri"/>
          </rPr>
          <t>EVA: 0
DEF: 3
Gain +1 DEF until next turn.</t>
        </r>
      </text>
    </comment>
    <comment ref="E11" authorId="0">
      <text>
        <r>
          <rPr>
            <b/>
            <sz val="9"/>
            <color indexed="81"/>
            <rFont val="Tahoma"/>
            <charset val="1"/>
          </rPr>
          <t>Hit: Gain +2 DEF and can take damage for adjacent player</t>
        </r>
      </text>
    </comment>
    <comment ref="F11" authorId="0">
      <text>
        <r>
          <rPr>
            <b/>
            <sz val="9"/>
            <color indexed="81"/>
            <rFont val="Tahoma"/>
            <family val="2"/>
          </rPr>
          <t>Action: Remove a status effect or stance from yourself or target within range or heal them for 2 health</t>
        </r>
      </text>
    </comment>
    <comment ref="G11" authorId="0">
      <text>
        <r>
          <rPr>
            <b/>
            <sz val="9"/>
            <color indexed="81"/>
            <rFont val="Tahoma"/>
            <family val="2"/>
          </rPr>
          <t>+10 health
Max health + 10</t>
        </r>
      </text>
    </comment>
    <comment ref="I11" authorId="1">
      <text>
        <r>
          <rPr>
            <b/>
            <sz val="9"/>
            <color indexed="81"/>
            <rFont val="Calibri"/>
          </rPr>
          <t>If you were going to die, come back with 5 HP</t>
        </r>
      </text>
    </comment>
    <comment ref="C12" authorId="0">
      <text>
        <r>
          <rPr>
            <b/>
            <sz val="9"/>
            <color indexed="81"/>
            <rFont val="Tahoma"/>
            <charset val="1"/>
          </rPr>
          <t>HIT: 5
DMG: 3
Opponent can't move for 1 turn</t>
        </r>
      </text>
    </comment>
    <comment ref="D12" authorId="0">
      <text>
        <r>
          <rPr>
            <b/>
            <sz val="9"/>
            <color indexed="81"/>
            <rFont val="Tahoma"/>
            <charset val="1"/>
          </rPr>
          <t>EVA: 0
DEF: 2
Any attack effects are nullified for the attack.</t>
        </r>
      </text>
    </comment>
    <comment ref="E12" authorId="0">
      <text>
        <r>
          <rPr>
            <b/>
            <sz val="9"/>
            <color indexed="81"/>
            <rFont val="Tahoma"/>
            <charset val="1"/>
          </rPr>
          <t>Heal: Double amount of health restored to you and/or target within range</t>
        </r>
      </text>
    </comment>
    <comment ref="F12" authorId="0">
      <text>
        <r>
          <rPr>
            <b/>
            <sz val="9"/>
            <color indexed="81"/>
            <rFont val="Tahoma"/>
            <family val="2"/>
          </rPr>
          <t>Gain 3 DEF and opponents cannot move past your adjacent spaces until next turn.</t>
        </r>
      </text>
    </comment>
    <comment ref="I12" authorId="1">
      <text>
        <r>
          <rPr>
            <b/>
            <sz val="9"/>
            <color indexed="81"/>
            <rFont val="Calibri"/>
          </rPr>
          <t>Gain 15 HP</t>
        </r>
      </text>
    </comment>
    <comment ref="C13" authorId="0">
      <text>
        <r>
          <rPr>
            <b/>
            <sz val="9"/>
            <color indexed="81"/>
            <rFont val="Tahoma"/>
            <family val="2"/>
          </rPr>
          <t>HIT: 4
DMG: 4
Opponent has to target you with an attack on next turn if possible.</t>
        </r>
      </text>
    </comment>
    <comment ref="C14" authorId="0">
      <text>
        <r>
          <rPr>
            <b/>
            <sz val="9"/>
            <color indexed="81"/>
            <rFont val="Tahoma"/>
            <family val="2"/>
          </rPr>
          <t>HIT: 1
DMG: 5
Opponent can't attack for 1 turn.</t>
        </r>
      </text>
    </comment>
    <comment ref="A15" authorId="0">
      <text>
        <r>
          <rPr>
            <b/>
            <sz val="9"/>
            <color indexed="81"/>
            <rFont val="Tahoma"/>
            <charset val="1"/>
          </rPr>
          <t>Magic stuff</t>
        </r>
      </text>
    </comment>
    <comment ref="C15" authorId="0">
      <text>
        <r>
          <rPr>
            <b/>
            <sz val="9"/>
            <color indexed="81"/>
            <rFont val="Tahoma"/>
            <charset val="1"/>
          </rPr>
          <t>HIT: 5
DMG: 3
You can add a charge after combat.</t>
        </r>
      </text>
    </comment>
    <comment ref="D15" authorId="0">
      <text>
        <r>
          <rPr>
            <b/>
            <sz val="9"/>
            <color indexed="81"/>
            <rFont val="Tahoma"/>
            <family val="2"/>
          </rPr>
          <t>EVA:
DEF:
Remove a random element from opponents attack.</t>
        </r>
      </text>
    </comment>
    <comment ref="E15" authorId="0">
      <text>
        <r>
          <rPr>
            <b/>
            <sz val="9"/>
            <color indexed="81"/>
            <rFont val="Tahoma"/>
            <family val="2"/>
          </rPr>
          <t>Anytime: Add an element from your reserves to target player within range.</t>
        </r>
      </text>
    </comment>
    <comment ref="F15" authorId="0">
      <text>
        <r>
          <rPr>
            <b/>
            <sz val="9"/>
            <color indexed="81"/>
            <rFont val="Tahoma"/>
            <charset val="1"/>
          </rPr>
          <t>Add 3 elements to target the reserves of any target within range</t>
        </r>
      </text>
    </comment>
    <comment ref="G15" authorId="0">
      <text>
        <r>
          <rPr>
            <b/>
            <sz val="9"/>
            <color indexed="81"/>
            <rFont val="Tahoma"/>
            <family val="2"/>
          </rPr>
          <t>AOE +1 to all element attacks
+2 Effectiveness to all element attacks</t>
        </r>
      </text>
    </comment>
    <comment ref="I15" authorId="0">
      <text>
        <r>
          <rPr>
            <b/>
            <sz val="9"/>
            <color indexed="81"/>
            <rFont val="Tahoma"/>
            <charset val="1"/>
          </rPr>
          <t>You can choose current compound to be any compound of that level</t>
        </r>
      </text>
    </comment>
    <comment ref="A16" authorId="1">
      <text>
        <r>
          <rPr>
            <b/>
            <sz val="9"/>
            <color indexed="81"/>
            <rFont val="Calibri"/>
          </rPr>
          <t>"Magic"
Spirit</t>
        </r>
      </text>
    </comment>
    <comment ref="C16" authorId="0">
      <text>
        <r>
          <rPr>
            <b/>
            <sz val="9"/>
            <color indexed="81"/>
            <rFont val="Tahoma"/>
            <family val="2"/>
          </rPr>
          <t>HIT: 3
DMG: 3
You can add another element to the attack before hit.</t>
        </r>
      </text>
    </comment>
    <comment ref="D16" authorId="0">
      <text>
        <r>
          <rPr>
            <b/>
            <sz val="9"/>
            <color indexed="81"/>
            <rFont val="Tahoma"/>
            <family val="2"/>
          </rPr>
          <t>EVA:
DEF:
If opponent's attack is elemental, hit them with the attack.</t>
        </r>
      </text>
    </comment>
    <comment ref="E16" authorId="0">
      <text>
        <r>
          <rPr>
            <b/>
            <sz val="9"/>
            <color indexed="81"/>
            <rFont val="Tahoma"/>
            <charset val="1"/>
          </rPr>
          <t>Element use: The element receives R:+1.</t>
        </r>
      </text>
    </comment>
    <comment ref="F16" authorId="0">
      <text>
        <r>
          <rPr>
            <b/>
            <sz val="9"/>
            <color indexed="81"/>
            <rFont val="Tahoma"/>
            <charset val="1"/>
          </rPr>
          <t>Action: You can copy any player's charge within range and replace any charge you currently had with it</t>
        </r>
      </text>
    </comment>
    <comment ref="H16" authorId="0">
      <text>
        <r>
          <rPr>
            <b/>
            <sz val="9"/>
            <color indexed="81"/>
            <rFont val="Tahoma"/>
            <charset val="1"/>
          </rPr>
          <t>Element hit: Sacrifice a number of elements equal to target charge within sight and cancel it</t>
        </r>
      </text>
    </comment>
    <comment ref="I16" authorId="1">
      <text>
        <r>
          <rPr>
            <b/>
            <sz val="9"/>
            <color indexed="81"/>
            <rFont val="Calibri"/>
          </rPr>
          <t>Next element used receives a +2 bonus</t>
        </r>
      </text>
    </comment>
    <comment ref="C17" authorId="0">
      <text>
        <r>
          <rPr>
            <b/>
            <sz val="9"/>
            <color indexed="81"/>
            <rFont val="Tahoma"/>
            <charset val="1"/>
          </rPr>
          <t>HIT: 5
DMG: 3
Steal 2 elements from opponents reserves.</t>
        </r>
      </text>
    </comment>
    <comment ref="C18" authorId="0">
      <text>
        <r>
          <rPr>
            <b/>
            <sz val="9"/>
            <color indexed="81"/>
            <rFont val="Tahoma"/>
            <family val="2"/>
          </rPr>
          <t>HIT: 3
DMG: 4
Keep current compound after attack.</t>
        </r>
      </text>
    </comment>
    <comment ref="A19" authorId="0">
      <text>
        <r>
          <rPr>
            <b/>
            <sz val="9"/>
            <color indexed="81"/>
            <rFont val="Tahoma"/>
            <charset val="1"/>
          </rPr>
          <t>Card draw / discard
Negotiations
Manipulation</t>
        </r>
      </text>
    </comment>
    <comment ref="C19" authorId="0">
      <text>
        <r>
          <rPr>
            <b/>
            <sz val="9"/>
            <color indexed="81"/>
            <rFont val="Tahoma"/>
            <family val="2"/>
          </rPr>
          <t>HIT: 4
DMG: 4
Draw a card.</t>
        </r>
      </text>
    </comment>
    <comment ref="D19" authorId="0">
      <text>
        <r>
          <rPr>
            <b/>
            <sz val="9"/>
            <color indexed="81"/>
            <rFont val="Tahoma"/>
            <family val="2"/>
          </rPr>
          <t>EVA: 4
DEF: 0
Opponent can't target you on next turn.</t>
        </r>
      </text>
    </comment>
    <comment ref="E19" authorId="0">
      <text>
        <r>
          <rPr>
            <b/>
            <sz val="9"/>
            <color indexed="81"/>
            <rFont val="Tahoma"/>
            <charset val="1"/>
          </rPr>
          <t>Reaction Used: Cancel opponent's reaction card.</t>
        </r>
      </text>
    </comment>
    <comment ref="F19" authorId="0">
      <text>
        <r>
          <rPr>
            <b/>
            <sz val="9"/>
            <color indexed="81"/>
            <rFont val="Tahoma"/>
            <family val="2"/>
          </rPr>
          <t>Action: Search your deck for 1 card</t>
        </r>
      </text>
    </comment>
    <comment ref="G19" authorId="0">
      <text>
        <r>
          <rPr>
            <b/>
            <sz val="9"/>
            <color indexed="81"/>
            <rFont val="Tahoma"/>
            <family val="2"/>
          </rPr>
          <t>Draw an extra card each turn</t>
        </r>
      </text>
    </comment>
    <comment ref="I19" authorId="1">
      <text>
        <r>
          <rPr>
            <b/>
            <sz val="9"/>
            <color indexed="81"/>
            <rFont val="Calibri"/>
          </rPr>
          <t>Take opponents next turn</t>
        </r>
      </text>
    </comment>
    <comment ref="C20" authorId="1">
      <text>
        <r>
          <rPr>
            <b/>
            <sz val="9"/>
            <color indexed="81"/>
            <rFont val="Calibri"/>
          </rPr>
          <t>HIT: 4
DMG: 3
Look at opponents hand and discard a card.</t>
        </r>
      </text>
    </comment>
    <comment ref="D20" authorId="0">
      <text>
        <r>
          <rPr>
            <b/>
            <sz val="9"/>
            <color indexed="81"/>
            <rFont val="Tahoma"/>
            <family val="2"/>
          </rPr>
          <t>EVA: 2
DEF: -1
Deal opponents attack to another target within their range.</t>
        </r>
      </text>
    </comment>
    <comment ref="E20" authorId="0">
      <text>
        <r>
          <rPr>
            <b/>
            <sz val="9"/>
            <color indexed="81"/>
            <rFont val="Tahoma"/>
            <family val="2"/>
          </rPr>
          <t>Anytime: Draw 2</t>
        </r>
      </text>
    </comment>
    <comment ref="F20" authorId="0">
      <text>
        <r>
          <rPr>
            <b/>
            <sz val="9"/>
            <color indexed="81"/>
            <rFont val="Tahoma"/>
            <family val="2"/>
          </rPr>
          <t>FULL ROUND
Take a turn for ally within range immediately after this turn.</t>
        </r>
      </text>
    </comment>
    <comment ref="C21" authorId="0">
      <text>
        <r>
          <rPr>
            <b/>
            <sz val="9"/>
            <color indexed="81"/>
            <rFont val="Tahoma"/>
            <family val="2"/>
          </rPr>
          <t>HIT: 3
DMG: 4
Make a move action for opponent.</t>
        </r>
      </text>
    </comment>
    <comment ref="A22" authorId="1">
      <text>
        <r>
          <rPr>
            <b/>
            <sz val="9"/>
            <color indexed="81"/>
            <rFont val="Calibri"/>
          </rPr>
          <t>Logic
Manipulation</t>
        </r>
      </text>
    </comment>
    <comment ref="C22" authorId="0">
      <text>
        <r>
          <rPr>
            <b/>
            <sz val="9"/>
            <color indexed="81"/>
            <rFont val="Tahoma"/>
            <family val="2"/>
          </rPr>
          <t>HIT: 4
DMG: 3
An ally within range can make an attack against opponent.</t>
        </r>
      </text>
    </comment>
    <comment ref="I22" authorId="1">
      <text>
        <r>
          <rPr>
            <b/>
            <sz val="9"/>
            <color indexed="81"/>
            <rFont val="Calibri"/>
          </rPr>
          <t>Your Mind increases by 3 for 2 turns</t>
        </r>
      </text>
    </comment>
    <comment ref="F23" authorId="0">
      <text>
        <r>
          <rPr>
            <b/>
            <sz val="9"/>
            <color indexed="81"/>
            <rFont val="Tahoma"/>
            <charset val="1"/>
          </rPr>
          <t>Draw/Discard: Prevent a player from drawing or discarding a card within eyesight</t>
        </r>
      </text>
    </comment>
    <comment ref="G23" authorId="0">
      <text>
        <r>
          <rPr>
            <b/>
            <sz val="9"/>
            <color indexed="81"/>
            <rFont val="Tahoma"/>
            <family val="2"/>
          </rPr>
          <t>Look at target opponents hand within sight and choose a card. They discard it and you can use it on your next turn</t>
        </r>
      </text>
    </comment>
    <comment ref="H23" authorId="1">
      <text>
        <r>
          <rPr>
            <b/>
            <sz val="9"/>
            <color indexed="81"/>
            <rFont val="Calibri"/>
          </rPr>
          <t>Action: Place a 2x1 destructible wall in an adjacent space.</t>
        </r>
      </text>
    </comment>
    <comment ref="I23" authorId="0">
      <text>
        <r>
          <rPr>
            <b/>
            <sz val="9"/>
            <color indexed="81"/>
            <rFont val="Tahoma"/>
            <family val="2"/>
          </rPr>
          <t>Action: You or adjacent player can't use or be hit by Tech or Element abilities for 1 turn</t>
        </r>
      </text>
    </comment>
    <comment ref="J23" authorId="0">
      <text>
        <r>
          <rPr>
            <b/>
            <sz val="9"/>
            <color indexed="81"/>
            <rFont val="Tahoma"/>
            <charset val="1"/>
          </rPr>
          <t>Element Hit: Receive a +2 or -2 effectiveness to an elemental hit</t>
        </r>
      </text>
    </comment>
    <comment ref="K23" authorId="0">
      <text>
        <r>
          <rPr>
            <b/>
            <sz val="9"/>
            <color indexed="81"/>
            <rFont val="Tahoma"/>
            <family val="2"/>
          </rPr>
          <t>Action: You can look at an opponents charged element within sight and receive a +2 bonus in element combat until end of turn</t>
        </r>
      </text>
    </comment>
    <comment ref="A24" authorId="0">
      <text>
        <r>
          <rPr>
            <b/>
            <sz val="9"/>
            <color indexed="81"/>
            <rFont val="Tahoma"/>
            <charset val="1"/>
          </rPr>
          <t>Ninja
thief</t>
        </r>
      </text>
    </comment>
    <comment ref="H24" authorId="1">
      <text>
        <r>
          <rPr>
            <b/>
            <sz val="9"/>
            <color indexed="81"/>
            <rFont val="Calibri"/>
          </rPr>
          <t>Make an attack on every player that moves into or through your range before your next turn.</t>
        </r>
      </text>
    </comment>
    <comment ref="I24" authorId="0">
      <text>
        <r>
          <rPr>
            <b/>
            <sz val="9"/>
            <color indexed="81"/>
            <rFont val="Tahoma"/>
            <charset val="1"/>
          </rPr>
          <t>You cannot engage in any combat until your next turn</t>
        </r>
      </text>
    </comment>
    <comment ref="C25" authorId="0">
      <text>
        <r>
          <rPr>
            <b/>
            <sz val="9"/>
            <color indexed="81"/>
            <rFont val="Tahoma"/>
            <family val="2"/>
          </rPr>
          <t>Switch places with opponent</t>
        </r>
      </text>
    </comment>
    <comment ref="G25" authorId="1">
      <text>
        <r>
          <rPr>
            <b/>
            <sz val="9"/>
            <color indexed="81"/>
            <rFont val="Calibri"/>
          </rPr>
          <t>Construct: a thrown item with R:1 that makes all targets receive -3 for 1 turn</t>
        </r>
      </text>
    </comment>
    <comment ref="A26" authorId="0">
      <text>
        <r>
          <rPr>
            <b/>
            <sz val="9"/>
            <color indexed="81"/>
            <rFont val="Tahoma"/>
            <charset val="1"/>
          </rPr>
          <t>Speed fighter</t>
        </r>
      </text>
    </comment>
    <comment ref="G26" authorId="0">
      <text>
        <r>
          <rPr>
            <b/>
            <sz val="9"/>
            <color indexed="81"/>
            <rFont val="Tahoma"/>
            <charset val="1"/>
          </rPr>
          <t>Movement Mod: Deal Dmg to adjacent target equal to number of spaces moved if opponent fails an Agility check vs yours</t>
        </r>
      </text>
    </comment>
    <comment ref="D27" authorId="0">
      <text>
        <r>
          <rPr>
            <b/>
            <sz val="9"/>
            <color indexed="81"/>
            <rFont val="Tahoma"/>
            <charset val="1"/>
          </rPr>
          <t>Add DMG equal to your overroll to the attack</t>
        </r>
      </text>
    </comment>
    <comment ref="E27" authorId="0">
      <text>
        <r>
          <rPr>
            <b/>
            <sz val="9"/>
            <color indexed="81"/>
            <rFont val="Tahoma"/>
            <family val="2"/>
          </rPr>
          <t>You, an ally within range or opponent gets a bonus or penalty to psi equal to half their Tech rounded up on their next turn.</t>
        </r>
      </text>
    </comment>
    <comment ref="G29" authorId="0">
      <text>
        <r>
          <rPr>
            <b/>
            <sz val="9"/>
            <color indexed="81"/>
            <rFont val="Tahoma"/>
            <family val="2"/>
          </rPr>
          <t>Gain health when you move.</t>
        </r>
      </text>
    </comment>
    <comment ref="A30" authorId="1">
      <text>
        <r>
          <rPr>
            <b/>
            <sz val="9"/>
            <color indexed="81"/>
            <rFont val="Calibri"/>
          </rPr>
          <t>Breaks coumpounds down to hit multiple targets</t>
        </r>
      </text>
    </comment>
    <comment ref="F30" authorId="1">
      <text>
        <r>
          <rPr>
            <b/>
            <sz val="9"/>
            <color indexed="81"/>
            <rFont val="Calibri"/>
          </rPr>
          <t>Element hit: Effects last an additional turn but for half strength. If it is a multiple turn effect, just add another turn without reducing it.</t>
        </r>
      </text>
    </comment>
    <comment ref="G30" authorId="0">
      <text>
        <r>
          <rPr>
            <b/>
            <sz val="9"/>
            <color indexed="81"/>
            <rFont val="Tahoma"/>
            <charset val="1"/>
          </rPr>
          <t>Movement mod: Everyone that you pass by has to make an agility check or gets hit with current charge. Discard the charge afterward</t>
        </r>
      </text>
    </comment>
    <comment ref="H30" authorId="0">
      <text>
        <r>
          <rPr>
            <b/>
            <sz val="9"/>
            <color indexed="81"/>
            <rFont val="Tahoma"/>
            <family val="2"/>
          </rPr>
          <t>Put x cards from the top of your deck into the discard pile and gain x elements +2</t>
        </r>
      </text>
    </comment>
    <comment ref="I30" authorId="1">
      <text>
        <r>
          <rPr>
            <b/>
            <sz val="9"/>
            <color indexed="81"/>
            <rFont val="Calibri"/>
          </rPr>
          <t>All charged elements explode on their castor</t>
        </r>
      </text>
    </comment>
    <comment ref="I31" authorId="1">
      <text>
        <r>
          <rPr>
            <b/>
            <sz val="9"/>
            <color indexed="81"/>
            <rFont val="Calibri"/>
          </rPr>
          <t>Increse the radius of an element by 2 and lower the DMG by 3</t>
        </r>
      </text>
    </comment>
    <comment ref="D32" authorId="0">
      <text>
        <r>
          <rPr>
            <b/>
            <sz val="9"/>
            <color indexed="81"/>
            <rFont val="Tahoma"/>
            <family val="2"/>
          </rPr>
          <t>EVA: 5
Rearrange all players including yourself within R:2</t>
        </r>
      </text>
    </comment>
    <comment ref="G32" authorId="0">
      <text>
        <r>
          <rPr>
            <b/>
            <sz val="9"/>
            <color indexed="81"/>
            <rFont val="Tahoma"/>
            <family val="2"/>
          </rPr>
          <t>Action: Look at the top 3 cards of opponent within eyesights deck and choose an action. Until end of next turn you can use the action. Discard the rest</t>
        </r>
      </text>
    </comment>
    <comment ref="H32" authorId="0">
      <text>
        <r>
          <rPr>
            <b/>
            <sz val="9"/>
            <color indexed="81"/>
            <rFont val="Tahoma"/>
            <family val="2"/>
          </rPr>
          <t>Look at the top 5 cards of your deck and draw 2. Put the other 3 on the bottom in any order</t>
        </r>
      </text>
    </comment>
    <comment ref="F34" authorId="0">
      <text>
        <r>
          <rPr>
            <b/>
            <sz val="9"/>
            <color indexed="81"/>
            <rFont val="Tahoma"/>
            <charset val="1"/>
          </rPr>
          <t>Before Combat: If attack is successful, weapon get a +1 bonus for the rest of the fight</t>
        </r>
      </text>
    </comment>
    <comment ref="G34" authorId="0">
      <text>
        <r>
          <rPr>
            <b/>
            <sz val="9"/>
            <color indexed="81"/>
            <rFont val="Tahoma"/>
            <family val="2"/>
          </rPr>
          <t>Construct: a one-time use item that deals x damage in R:1 radius where x is equal to your Tech</t>
        </r>
      </text>
    </comment>
    <comment ref="H34" authorId="0">
      <text>
        <r>
          <rPr>
            <b/>
            <sz val="9"/>
            <color indexed="81"/>
            <rFont val="Tahoma"/>
            <family val="2"/>
          </rPr>
          <t>Perform a force check on an opponent within range and if successful, you can hit opponent with a weapon ability or item</t>
        </r>
      </text>
    </comment>
    <comment ref="F36" authorId="0">
      <text>
        <r>
          <rPr>
            <b/>
            <sz val="9"/>
            <color indexed="81"/>
            <rFont val="Tahoma"/>
            <charset val="1"/>
          </rPr>
          <t>Defense against Tech: Cancel Tech attack</t>
        </r>
      </text>
    </comment>
    <comment ref="G36" authorId="0">
      <text>
        <r>
          <rPr>
            <b/>
            <sz val="9"/>
            <color indexed="81"/>
            <rFont val="Tahoma"/>
            <family val="2"/>
          </rPr>
          <t>Construct: a healing item heals a target for x point where x is equal to your Tech</t>
        </r>
      </text>
    </comment>
    <comment ref="H36" authorId="0">
      <text>
        <r>
          <rPr>
            <b/>
            <sz val="9"/>
            <color indexed="81"/>
            <rFont val="Tahoma"/>
            <family val="2"/>
          </rPr>
          <t>Remove all negative status effects and immune to Tech attacks for 3 turns</t>
        </r>
      </text>
    </comment>
    <comment ref="I36" authorId="1">
      <text>
        <r>
          <rPr>
            <b/>
            <sz val="9"/>
            <color indexed="81"/>
            <rFont val="Calibri"/>
          </rPr>
          <t>You can choose to have your weapon break and absorb all of the damage</t>
        </r>
      </text>
    </comment>
    <comment ref="A38" authorId="1">
      <text>
        <r>
          <rPr>
            <b/>
            <sz val="9"/>
            <color indexed="81"/>
            <rFont val="Calibri"/>
          </rPr>
          <t>Magic ???</t>
        </r>
      </text>
    </comment>
    <comment ref="F38" authorId="0">
      <text>
        <r>
          <rPr>
            <b/>
            <sz val="9"/>
            <color indexed="81"/>
            <rFont val="Tahoma"/>
            <charset val="1"/>
          </rPr>
          <t xml:space="preserve">Element use: Sacrifice the same elements in current compound plus 2 additional elements and copy it to another target within range </t>
        </r>
      </text>
    </comment>
    <comment ref="G38" authorId="0">
      <text>
        <r>
          <rPr>
            <b/>
            <sz val="9"/>
            <color indexed="81"/>
            <rFont val="Tahoma"/>
            <family val="2"/>
          </rPr>
          <t>Construct: Take current compound and turn it into an item that expires at end of battle.</t>
        </r>
      </text>
    </comment>
    <comment ref="E40" authorId="0">
      <text>
        <r>
          <rPr>
            <b/>
            <sz val="9"/>
            <color indexed="81"/>
            <rFont val="Tahoma"/>
            <charset val="1"/>
          </rPr>
          <t>You, an ally within range or opponent receive a bonus or penalty to Mind equal to  half of their Tech rounded up for 1 turn.</t>
        </r>
      </text>
    </comment>
    <comment ref="G40" authorId="0">
      <text>
        <r>
          <rPr>
            <b/>
            <sz val="9"/>
            <color indexed="81"/>
            <rFont val="Tahoma"/>
            <charset val="1"/>
          </rPr>
          <t>Attack Mod: Give all  Tech effects that you currently have to opponent</t>
        </r>
      </text>
    </comment>
    <comment ref="H40" authorId="0">
      <text>
        <r>
          <rPr>
            <b/>
            <sz val="9"/>
            <color indexed="81"/>
            <rFont val="Tahoma"/>
            <charset val="1"/>
          </rPr>
          <t>Perform a Mind check against an opponent within range and if they lose, you can discard and use any Tech cards on them</t>
        </r>
      </text>
    </comment>
    <comment ref="G41" authorId="0">
      <text>
        <r>
          <rPr>
            <b/>
            <sz val="9"/>
            <color indexed="81"/>
            <rFont val="Tahoma"/>
            <charset val="1"/>
          </rPr>
          <t>Construct an item that allows a player to draw or discard a card</t>
        </r>
      </text>
    </comment>
    <comment ref="A42" authorId="0">
      <text>
        <r>
          <rPr>
            <b/>
            <sz val="9"/>
            <color indexed="81"/>
            <rFont val="Tahoma"/>
            <charset val="1"/>
          </rPr>
          <t>Knight</t>
        </r>
      </text>
    </comment>
    <comment ref="F42" authorId="0">
      <text>
        <r>
          <rPr>
            <b/>
            <sz val="9"/>
            <color indexed="81"/>
            <rFont val="Tahoma"/>
            <charset val="1"/>
          </rPr>
          <t>Defensive success: Deal 8 DMG</t>
        </r>
      </text>
    </comment>
    <comment ref="H42" authorId="0">
      <text>
        <r>
          <rPr>
            <b/>
            <sz val="9"/>
            <color indexed="81"/>
            <rFont val="Tahoma"/>
            <charset val="1"/>
          </rPr>
          <t>Gain a +x DMG bonus on next turn equal to the amount of health lost</t>
        </r>
      </text>
    </comment>
    <comment ref="A44" authorId="1">
      <text>
        <r>
          <rPr>
            <b/>
            <sz val="9"/>
            <color indexed="81"/>
            <rFont val="Calibri"/>
          </rPr>
          <t>Makes spells hit less people and deal more damage</t>
        </r>
      </text>
    </comment>
    <comment ref="F44" authorId="0">
      <text>
        <r>
          <rPr>
            <b/>
            <sz val="9"/>
            <color indexed="81"/>
            <rFont val="Tahoma"/>
            <charset val="1"/>
          </rPr>
          <t>Element hit: Effects last 1 turn less, but do the same net results. If it does not have multiple turns, it gains +3 effectiveness</t>
        </r>
      </text>
    </comment>
    <comment ref="H44" authorId="0">
      <text>
        <r>
          <rPr>
            <b/>
            <sz val="9"/>
            <color indexed="81"/>
            <rFont val="Tahoma"/>
            <family val="2"/>
          </rPr>
          <t>Perform a Force check against adjacent opponent and if you succeed, hit them with one of your charges. Gain an x bonus on the check where x is equal to half the elements sacrificed rounded down.</t>
        </r>
      </text>
    </comment>
    <comment ref="I44" authorId="1">
      <text>
        <r>
          <rPr>
            <b/>
            <sz val="9"/>
            <color indexed="81"/>
            <rFont val="Calibri"/>
          </rPr>
          <t>Randomly adds a new element to the current attack</t>
        </r>
      </text>
    </comment>
    <comment ref="C46" authorId="0">
      <text>
        <r>
          <rPr>
            <b/>
            <sz val="9"/>
            <color indexed="81"/>
            <rFont val="Tahoma"/>
            <family val="2"/>
          </rPr>
          <t>Opponent loses 1 mind. If you score priority, each other opponent loses 1 mind.</t>
        </r>
      </text>
    </comment>
    <comment ref="D46" authorId="0">
      <text>
        <r>
          <rPr>
            <b/>
            <sz val="9"/>
            <color indexed="81"/>
            <rFont val="Tahoma"/>
            <family val="2"/>
          </rPr>
          <t>Opponent discards a card at random and if that card was an attack, deal +6 DMG</t>
        </r>
      </text>
    </comment>
    <comment ref="H46" authorId="0">
      <text>
        <r>
          <rPr>
            <b/>
            <sz val="9"/>
            <color indexed="81"/>
            <rFont val="Tahoma"/>
            <charset val="1"/>
          </rPr>
          <t>Make a Strength check against an opponent and if successful, you can make them attack a target within range</t>
        </r>
      </text>
    </comment>
    <comment ref="F47" authorId="0">
      <text>
        <r>
          <rPr>
            <b/>
            <sz val="9"/>
            <color indexed="81"/>
            <rFont val="Tahoma"/>
            <family val="2"/>
          </rPr>
          <t>Hit: Opponent discards a card</t>
        </r>
      </text>
    </comment>
    <comment ref="G47" authorId="0">
      <text>
        <r>
          <rPr>
            <b/>
            <sz val="9"/>
            <color indexed="81"/>
            <rFont val="Tahoma"/>
            <charset val="1"/>
          </rPr>
          <t>Attack Mod: Opponent receives a -2 penalty to the attack speed of your choice</t>
        </r>
      </text>
    </comment>
    <comment ref="A48" authorId="0">
      <text>
        <r>
          <rPr>
            <b/>
            <sz val="9"/>
            <color indexed="81"/>
            <rFont val="Tahoma"/>
            <family val="2"/>
          </rPr>
          <t>Magic nullification</t>
        </r>
      </text>
    </comment>
    <comment ref="C48" authorId="0">
      <text>
        <r>
          <rPr>
            <b/>
            <sz val="9"/>
            <color indexed="81"/>
            <rFont val="Tahoma"/>
            <family val="2"/>
          </rPr>
          <t>If you lose to an element attack, sacrifice 3 elements to cancel it</t>
        </r>
      </text>
    </comment>
    <comment ref="D48" authorId="0">
      <text>
        <r>
          <rPr>
            <b/>
            <sz val="9"/>
            <color indexed="81"/>
            <rFont val="Tahoma"/>
            <family val="2"/>
          </rPr>
          <t>Gain +2 DR and an additional +2 DR if hit by an element. Compounds are unaltered for the attack</t>
        </r>
      </text>
    </comment>
    <comment ref="E48" authorId="1">
      <text>
        <r>
          <rPr>
            <b/>
            <sz val="9"/>
            <color indexed="81"/>
            <rFont val="Calibri"/>
          </rPr>
          <t>Cancel opponent's stored charge and they can't use elements for 2 turns</t>
        </r>
      </text>
    </comment>
    <comment ref="F48" authorId="0">
      <text>
        <r>
          <rPr>
            <b/>
            <sz val="9"/>
            <color indexed="81"/>
            <rFont val="Tahoma"/>
            <family val="2"/>
          </rPr>
          <t>Defense: Cancel opponents element attack of charge level 1.
You can sacrifice any number of elements to increase the effectiveness of a defensive card by 1.</t>
        </r>
      </text>
    </comment>
    <comment ref="G48" authorId="0">
      <text>
        <r>
          <rPr>
            <b/>
            <sz val="9"/>
            <color indexed="81"/>
            <rFont val="Tahoma"/>
            <family val="2"/>
          </rPr>
          <t>Sacrifice current charge and imbue armor with it's effects upon being hit</t>
        </r>
      </text>
    </comment>
    <comment ref="H48" authorId="0">
      <text>
        <r>
          <rPr>
            <b/>
            <sz val="9"/>
            <color indexed="81"/>
            <rFont val="Tahoma"/>
            <charset val="1"/>
          </rPr>
          <t>Sacrifice x elements and heal twice that much health</t>
        </r>
      </text>
    </comment>
    <comment ref="I48" authorId="0">
      <text>
        <r>
          <rPr>
            <b/>
            <sz val="9"/>
            <color indexed="81"/>
            <rFont val="Tahoma"/>
            <family val="2"/>
          </rPr>
          <t>All players compounds are canceled</t>
        </r>
      </text>
    </comment>
    <comment ref="A50" authorId="1">
      <text>
        <r>
          <rPr>
            <b/>
            <sz val="9"/>
            <color indexed="81"/>
            <rFont val="Calibri"/>
          </rPr>
          <t>A fighter that gains bonuses by sparing opponents damage</t>
        </r>
      </text>
    </comment>
    <comment ref="H50" authorId="0">
      <text>
        <r>
          <rPr>
            <b/>
            <sz val="9"/>
            <color indexed="81"/>
            <rFont val="Tahoma"/>
            <charset val="1"/>
          </rPr>
          <t>Rest mod: Gain +4 health and draw an extra card. Each other adjacent player receives these effects as well</t>
        </r>
      </text>
    </comment>
    <comment ref="I50" authorId="0">
      <text>
        <r>
          <rPr>
            <b/>
            <sz val="9"/>
            <color indexed="81"/>
            <rFont val="Tahoma"/>
            <charset val="1"/>
          </rPr>
          <t>Sacrifice 1 Mind and remove all DMG</t>
        </r>
      </text>
    </comment>
    <comment ref="I51" authorId="1">
      <text>
        <r>
          <rPr>
            <b/>
            <sz val="9"/>
            <color indexed="81"/>
            <rFont val="Calibri"/>
          </rPr>
          <t>You don't deal damage this attack, instead gain 10 Health, draw 2 cards and gain 1 Mind</t>
        </r>
      </text>
    </comment>
    <comment ref="A52" authorId="0">
      <text>
        <r>
          <rPr>
            <b/>
            <sz val="9"/>
            <color indexed="81"/>
            <rFont val="Tahoma"/>
            <family val="2"/>
          </rPr>
          <t>Magic Transformations</t>
        </r>
      </text>
    </comment>
    <comment ref="E52" authorId="0">
      <text>
        <r>
          <rPr>
            <b/>
            <sz val="9"/>
            <color indexed="81"/>
            <rFont val="Tahoma"/>
            <family val="2"/>
          </rPr>
          <t>You can negotiate after the attack with an x bonus where x is equal to half the number of elements sacrificed round down</t>
        </r>
      </text>
    </comment>
    <comment ref="F52" authorId="0">
      <text>
        <r>
          <rPr>
            <b/>
            <sz val="9"/>
            <color indexed="81"/>
            <rFont val="Tahoma"/>
            <charset val="1"/>
          </rPr>
          <t>Element use: You can sacrifice an element to redirect an element being used on you or adjacent target to you or an adjacent target</t>
        </r>
      </text>
    </comment>
    <comment ref="G52" authorId="0">
      <text>
        <r>
          <rPr>
            <b/>
            <sz val="9"/>
            <color indexed="81"/>
            <rFont val="Tahoma"/>
            <family val="2"/>
          </rPr>
          <t>Action: Cancel charge and draw cards equal to the number of elements within the charges -1</t>
        </r>
      </text>
    </comment>
    <comment ref="I52" authorId="0">
      <text>
        <r>
          <rPr>
            <b/>
            <sz val="9"/>
            <color indexed="81"/>
            <rFont val="Tahoma"/>
            <family val="2"/>
          </rPr>
          <t>Draw 2 cards and opponent discards 1</t>
        </r>
      </text>
    </comment>
    <comment ref="I55" authorId="1">
      <text>
        <r>
          <rPr>
            <b/>
            <sz val="9"/>
            <color indexed="81"/>
            <rFont val="Calibri"/>
          </rPr>
          <t>The Man with the Head of a Dog grants you +2 Speed, +4 DMG and a +3 bonus for 3 turns</t>
        </r>
      </text>
    </comment>
    <comment ref="I58" authorId="1">
      <text>
        <r>
          <rPr>
            <b/>
            <sz val="9"/>
            <color indexed="81"/>
            <rFont val="Calibri"/>
          </rPr>
          <t>Angel woman made of multi colored light orbs</t>
        </r>
      </text>
    </comment>
    <comment ref="I61" authorId="1">
      <text>
        <r>
          <rPr>
            <b/>
            <sz val="9"/>
            <color indexed="81"/>
            <rFont val="Calibri"/>
          </rPr>
          <t>Maiden of war</t>
        </r>
      </text>
    </comment>
    <comment ref="I64" authorId="1">
      <text>
        <r>
          <rPr>
            <b/>
            <sz val="9"/>
            <color indexed="81"/>
            <rFont val="Calibri"/>
          </rPr>
          <t>The Sculptor of man grants you an</t>
        </r>
      </text>
    </comment>
    <comment ref="I67" authorId="1">
      <text>
        <r>
          <rPr>
            <b/>
            <sz val="9"/>
            <color indexed="81"/>
            <rFont val="Calibri"/>
          </rPr>
          <t>The Abstract Abomination grants you an extra reroll with a +1 bonus on all rolls for 3 turns</t>
        </r>
      </text>
    </comment>
    <comment ref="E70" authorId="1">
      <text>
        <r>
          <rPr>
            <b/>
            <sz val="9"/>
            <color indexed="81"/>
            <rFont val="Calibri"/>
          </rPr>
          <t>Prevents opponent from rolling criticals for 1 turn</t>
        </r>
      </text>
    </comment>
    <comment ref="H70" authorId="1">
      <text>
        <r>
          <rPr>
            <b/>
            <sz val="9"/>
            <color indexed="81"/>
            <rFont val="Calibri"/>
          </rPr>
          <t>All allies "20" crirical range increses by 1 for next roll</t>
        </r>
      </text>
    </comment>
    <comment ref="I70" authorId="1">
      <text>
        <r>
          <rPr>
            <b/>
            <sz val="9"/>
            <color indexed="81"/>
            <rFont val="Calibri"/>
          </rPr>
          <t>Gain an additional 20 EXP</t>
        </r>
      </text>
    </comment>
    <comment ref="I71" authorId="1">
      <text>
        <r>
          <rPr>
            <b/>
            <sz val="9"/>
            <color indexed="81"/>
            <rFont val="Calibri"/>
          </rPr>
          <t>The Serpent of ??? Grants you with 1 HP if all HP is lost</t>
        </r>
      </text>
    </comment>
    <comment ref="C74" authorId="1">
      <text>
        <r>
          <rPr>
            <b/>
            <sz val="9"/>
            <color indexed="81"/>
            <rFont val="Calibri"/>
          </rPr>
          <t>If the player is at full health, you get a +3 bonus</t>
        </r>
      </text>
    </comment>
    <comment ref="D74" authorId="1">
      <text>
        <r>
          <rPr>
            <b/>
            <sz val="9"/>
            <color indexed="81"/>
            <rFont val="Calibri"/>
          </rPr>
          <t>Gain a +2 bonus to your attack when your HP is full</t>
        </r>
      </text>
    </comment>
    <comment ref="F74" authorId="1">
      <text>
        <r>
          <rPr>
            <b/>
            <sz val="9"/>
            <color indexed="81"/>
            <rFont val="Calibri"/>
          </rPr>
          <t>You can move an extra space for every HP point under 6</t>
        </r>
      </text>
    </comment>
    <comment ref="G74" authorId="1">
      <text>
        <r>
          <rPr>
            <b/>
            <sz val="9"/>
            <color indexed="81"/>
            <rFont val="Calibri"/>
          </rPr>
          <t>SPD vs SPD. If sucessful, drag a player back into the battle</t>
        </r>
      </text>
    </comment>
    <comment ref="H74" authorId="1">
      <text>
        <r>
          <rPr>
            <b/>
            <sz val="9"/>
            <color indexed="81"/>
            <rFont val="Calibri"/>
          </rPr>
          <t>You are removed from the battle for 1 turn</t>
        </r>
      </text>
    </comment>
    <comment ref="I74" authorId="1">
      <text>
        <r>
          <rPr>
            <b/>
            <sz val="9"/>
            <color indexed="81"/>
            <rFont val="Calibri"/>
          </rPr>
          <t>Switch spaces with any player</t>
        </r>
      </text>
    </comment>
    <comment ref="I75" authorId="1">
      <text>
        <r>
          <rPr>
            <b/>
            <sz val="9"/>
            <color indexed="81"/>
            <rFont val="Calibri"/>
          </rPr>
          <t>Replace your character sheet with a dead characters for 3 turns</t>
        </r>
      </text>
    </comment>
    <comment ref="C77" authorId="1">
      <text>
        <r>
          <rPr>
            <b/>
            <sz val="9"/>
            <color indexed="81"/>
            <rFont val="Calibri"/>
          </rPr>
          <t>Pulls target towards you for a melee attack. Counts as a melee attack</t>
        </r>
      </text>
    </comment>
    <comment ref="D77" authorId="1">
      <text>
        <r>
          <rPr>
            <b/>
            <sz val="9"/>
            <color indexed="81"/>
            <rFont val="Calibri"/>
          </rPr>
          <t>Gain a bonus to DMG = the number of HP under 10. Counts as an unarmed range/melee attack</t>
        </r>
      </text>
    </comment>
    <comment ref="E77" authorId="1">
      <text>
        <r>
          <rPr>
            <b/>
            <sz val="9"/>
            <color indexed="81"/>
            <rFont val="Calibri"/>
          </rPr>
          <t>You can make an unarmed attack as a ranged attack with a X2 DMG bonus</t>
        </r>
      </text>
    </comment>
    <comment ref="G77" authorId="1">
      <text>
        <r>
          <rPr>
            <b/>
            <sz val="9"/>
            <color indexed="81"/>
            <rFont val="Calibri"/>
          </rPr>
          <t>BH explodes on target and deals 1/2 the amount of it's HP as DMG R: 3.</t>
        </r>
      </text>
    </comment>
    <comment ref="H77" authorId="1">
      <text>
        <r>
          <rPr>
            <b/>
            <sz val="9"/>
            <color indexed="81"/>
            <rFont val="Calibri"/>
          </rPr>
          <t>If you are under 15 HP, you can make a "Blood Harvester" (HP: 10, Bonus 2, Speed 4). The BH has 10 HP and while it's alive, you can't die. When a BH dies, lose 10 HP</t>
        </r>
      </text>
    </comment>
    <comment ref="I77" authorId="1">
      <text>
        <r>
          <rPr>
            <b/>
            <sz val="9"/>
            <color indexed="81"/>
            <rFont val="Calibri"/>
          </rPr>
          <t>All BHs gain an additional 5 HP from attacks for 3 turns</t>
        </r>
      </text>
    </comment>
    <comment ref="I78" authorId="1">
      <text>
        <r>
          <rPr>
            <b/>
            <sz val="9"/>
            <color indexed="81"/>
            <rFont val="Calibri"/>
          </rPr>
          <t>Gives all Blood Harvesters gains a bonus +3 bonus</t>
        </r>
      </text>
    </comment>
    <comment ref="C80" authorId="1">
      <text>
        <r>
          <rPr>
            <b/>
            <sz val="9"/>
            <color indexed="81"/>
            <rFont val="Calibri"/>
          </rPr>
          <t>Deals 1 DMG to you, 3 to opponent, and player can't heal for 1 turn if with unarmed</t>
        </r>
      </text>
    </comment>
    <comment ref="D80" authorId="1">
      <text>
        <r>
          <rPr>
            <b/>
            <sz val="9"/>
            <color indexed="81"/>
            <rFont val="Calibri"/>
          </rPr>
          <t>Deals 5 DMG to you and opponent.  If you kill with the attack, gain a DMG bonus on next attack = to the over DMG if unarmed</t>
        </r>
      </text>
    </comment>
    <comment ref="E80" authorId="1">
      <text>
        <r>
          <rPr>
            <b/>
            <sz val="9"/>
            <color indexed="81"/>
            <rFont val="Calibri"/>
          </rPr>
          <t>Deals 3 DMG to you whether or not you hit, and trigger all weapon abilities If unarmed</t>
        </r>
      </text>
    </comment>
    <comment ref="F80" authorId="1">
      <text>
        <r>
          <rPr>
            <b/>
            <sz val="9"/>
            <color indexed="81"/>
            <rFont val="Calibri"/>
          </rPr>
          <t>Unarmed attacks deal double your DMG bonus</t>
        </r>
      </text>
    </comment>
    <comment ref="G80" authorId="1">
      <text>
        <r>
          <rPr>
            <b/>
            <sz val="9"/>
            <color indexed="81"/>
            <rFont val="Calibri"/>
          </rPr>
          <t>Gain +5 blood % for each 1 HP sacrificed</t>
        </r>
      </text>
    </comment>
    <comment ref="H80" authorId="1">
      <text>
        <r>
          <rPr>
            <b/>
            <sz val="9"/>
            <color indexed="81"/>
            <rFont val="Calibri"/>
          </rPr>
          <t>At the cost of 75 B%, you and all allies gain +5 DMG on next hit</t>
        </r>
      </text>
    </comment>
    <comment ref="I80" authorId="1">
      <text>
        <r>
          <rPr>
            <b/>
            <sz val="9"/>
            <color indexed="81"/>
            <rFont val="Calibri"/>
          </rPr>
          <t>Take an additonal 3 DMG and gain +6 DMG on next hit</t>
        </r>
      </text>
    </comment>
    <comment ref="I81" authorId="1">
      <text>
        <r>
          <rPr>
            <b/>
            <sz val="9"/>
            <color indexed="81"/>
            <rFont val="Calibri"/>
          </rPr>
          <t>Deals 6 DMG + an additional X DMG for each HP you sacrifice</t>
        </r>
      </text>
    </comment>
    <comment ref="C83" authorId="1">
      <text>
        <r>
          <rPr>
            <b/>
            <sz val="9"/>
            <color indexed="81"/>
            <rFont val="Calibri"/>
          </rPr>
          <t>If you have 0 on para,  and use this attack, the parameter reverts back to 1</t>
        </r>
      </text>
    </comment>
    <comment ref="D83" authorId="1">
      <text>
        <r>
          <rPr>
            <b/>
            <sz val="9"/>
            <color indexed="81"/>
            <rFont val="Calibri"/>
          </rPr>
          <t>Gain +1 melee attack bonus for each turn you have spent in the spot</t>
        </r>
      </text>
    </comment>
    <comment ref="E83" authorId="1">
      <text>
        <r>
          <rPr>
            <b/>
            <sz val="9"/>
            <color indexed="81"/>
            <rFont val="Calibri"/>
          </rPr>
          <t>Gain HP = to 1/3 DMG dealt</t>
        </r>
      </text>
    </comment>
    <comment ref="F83" authorId="1">
      <text>
        <r>
          <rPr>
            <b/>
            <sz val="9"/>
            <color indexed="81"/>
            <rFont val="Calibri"/>
          </rPr>
          <t>Heal target  1 HP for each HP sacrificed</t>
        </r>
      </text>
    </comment>
    <comment ref="G83" authorId="1">
      <text>
        <r>
          <rPr>
            <b/>
            <sz val="9"/>
            <color indexed="81"/>
            <rFont val="Calibri"/>
          </rPr>
          <t>Light armor counts as HP</t>
        </r>
      </text>
    </comment>
    <comment ref="H83" authorId="1">
      <text>
        <r>
          <rPr>
            <b/>
            <sz val="9"/>
            <color indexed="81"/>
            <rFont val="Calibri"/>
          </rPr>
          <t>If you have more than 1/2 HP, you can kill yourself and revive a player to 1/2 HP</t>
        </r>
      </text>
    </comment>
    <comment ref="I83" authorId="1">
      <text>
        <r>
          <rPr>
            <b/>
            <sz val="9"/>
            <color indexed="81"/>
            <rFont val="Calibri"/>
          </rPr>
          <t>ARMOR DOESN'T TRIGGER! If you were to die on this roll, opponent has 3 turns to live</t>
        </r>
      </text>
    </comment>
    <comment ref="I84" authorId="1">
      <text>
        <r>
          <rPr>
            <b/>
            <sz val="9"/>
            <color indexed="81"/>
            <rFont val="Calibri"/>
          </rPr>
          <t>If anyone rolls a 20 and you are currently dead, come back to life with 1/2 HP</t>
        </r>
      </text>
    </comment>
    <comment ref="C86" authorId="1">
      <text>
        <r>
          <rPr>
            <b/>
            <sz val="9"/>
            <color indexed="81"/>
            <rFont val="Calibri"/>
          </rPr>
          <t>If your HP is an even number, gain 1 element and a +1 to an element attack. If it's odd gain 2 DMG and a +1 to a melee attack</t>
        </r>
      </text>
    </comment>
    <comment ref="D86" authorId="1">
      <text>
        <r>
          <rPr>
            <b/>
            <sz val="9"/>
            <color indexed="81"/>
            <rFont val="Calibri"/>
          </rPr>
          <t>Flip a coin: Heads, double the attack. Tails, you get hit instead</t>
        </r>
      </text>
    </comment>
    <comment ref="E86" authorId="1">
      <text>
        <r>
          <rPr>
            <b/>
            <sz val="9"/>
            <color indexed="81"/>
            <rFont val="Calibri"/>
          </rPr>
          <t>Healing and DMG elements invert</t>
        </r>
      </text>
    </comment>
    <comment ref="F86" authorId="1">
      <text>
        <r>
          <rPr>
            <b/>
            <sz val="9"/>
            <color indexed="81"/>
            <rFont val="Calibri"/>
          </rPr>
          <t>Change everyones blood type to another for 1 turn</t>
        </r>
      </text>
    </comment>
    <comment ref="G86" authorId="1">
      <text>
        <r>
          <rPr>
            <b/>
            <sz val="9"/>
            <color indexed="81"/>
            <rFont val="Calibri"/>
          </rPr>
          <t>Roll a 6 sided die:
1: -3 penalty
2: Lose 3 ELE
3: Lose 10 HP
4: Gain 10 HP
5: Gain a LVL 3
6: +3 and reflip</t>
        </r>
      </text>
    </comment>
    <comment ref="H86" authorId="1">
      <text>
        <r>
          <rPr>
            <b/>
            <sz val="9"/>
            <color indexed="81"/>
            <rFont val="Calibri"/>
          </rPr>
          <t>Charge one additional element without taking up a hand if under 10 HP</t>
        </r>
      </text>
    </comment>
    <comment ref="I86" authorId="1">
      <text>
        <r>
          <rPr>
            <b/>
            <sz val="9"/>
            <color indexed="81"/>
            <rFont val="Calibri"/>
          </rPr>
          <t>Your blood mods all = + for 2 turns</t>
        </r>
      </text>
    </comment>
    <comment ref="I87" authorId="1">
      <text>
        <r>
          <rPr>
            <b/>
            <sz val="9"/>
            <color indexed="81"/>
            <rFont val="Calibri"/>
          </rPr>
          <t>Opponents blood mods all = - for 2 turns</t>
        </r>
      </text>
    </comment>
    <comment ref="C89" authorId="1">
      <text>
        <r>
          <rPr>
            <b/>
            <sz val="9"/>
            <color indexed="81"/>
            <rFont val="Calibri"/>
          </rPr>
          <t>Steals 6 EXP from the player and adds 1 to all of your EXP</t>
        </r>
      </text>
    </comment>
    <comment ref="D89" authorId="1">
      <text>
        <r>
          <rPr>
            <b/>
            <sz val="9"/>
            <color indexed="81"/>
            <rFont val="Calibri"/>
          </rPr>
          <t>Player can't attack you on their next turn</t>
        </r>
      </text>
    </comment>
    <comment ref="E89" authorId="1">
      <text>
        <r>
          <rPr>
            <b/>
            <sz val="9"/>
            <color indexed="81"/>
            <rFont val="Calibri"/>
          </rPr>
          <t>Disables players Blood Ability if triggered for 2 turns</t>
        </r>
      </text>
    </comment>
    <comment ref="F89" authorId="1">
      <text>
        <r>
          <rPr>
            <b/>
            <sz val="9"/>
            <color indexed="81"/>
            <rFont val="Calibri"/>
          </rPr>
          <t>Triggers every players  Blood Ability if they are under 3 HP</t>
        </r>
      </text>
    </comment>
    <comment ref="H89" authorId="1">
      <text>
        <r>
          <rPr>
            <b/>
            <sz val="9"/>
            <color indexed="81"/>
            <rFont val="Calibri"/>
          </rPr>
          <t xml:space="preserve">If player is at 3 HP or under, skip your next turn and take theirs next turn </t>
        </r>
      </text>
    </comment>
    <comment ref="I89" authorId="1">
      <text>
        <r>
          <rPr>
            <b/>
            <sz val="9"/>
            <color indexed="81"/>
            <rFont val="Calibri"/>
          </rPr>
          <t>You can view targets character sheet at any point during the battle</t>
        </r>
      </text>
    </comment>
    <comment ref="I90" authorId="1">
      <text>
        <r>
          <rPr>
            <b/>
            <sz val="9"/>
            <color indexed="81"/>
            <rFont val="Calibri"/>
          </rPr>
          <t>Turns target to the trait sample MO and goes rogue</t>
        </r>
      </text>
    </comment>
    <comment ref="C114" authorId="0">
      <text>
        <r>
          <rPr>
            <b/>
            <sz val="9"/>
            <color indexed="81"/>
            <rFont val="Tahoma"/>
            <family val="2"/>
          </rPr>
          <t>Before attack roll, you can use a weapon in your inventory for the attack if within range</t>
        </r>
      </text>
    </comment>
    <comment ref="E114" authorId="1">
      <text>
        <r>
          <rPr>
            <b/>
            <sz val="9"/>
            <color indexed="81"/>
            <rFont val="Calibri"/>
          </rPr>
          <t>Opponent can't use any ranged attacks for one turn</t>
        </r>
      </text>
    </comment>
    <comment ref="F114" authorId="1">
      <text>
        <r>
          <rPr>
            <b/>
            <sz val="9"/>
            <color indexed="81"/>
            <rFont val="Calibri"/>
          </rPr>
          <t>You can use your blood ability If you have under half HP and then lose all HP after attack</t>
        </r>
      </text>
    </comment>
    <comment ref="C115" authorId="0">
      <text>
        <r>
          <rPr>
            <b/>
            <sz val="9"/>
            <color indexed="81"/>
            <rFont val="Tahoma"/>
            <charset val="1"/>
          </rPr>
          <t>Attack has optional additional vertical range by one unit</t>
        </r>
      </text>
    </comment>
    <comment ref="F115" authorId="1">
      <text>
        <r>
          <rPr>
            <b/>
            <sz val="9"/>
            <color indexed="81"/>
            <rFont val="Calibri"/>
          </rPr>
          <t>Range: 9-11. Add +4 DMG and -1 bonus to an elemental attack and both players reroll</t>
        </r>
      </text>
    </comment>
    <comment ref="D116" authorId="1">
      <text>
        <r>
          <rPr>
            <b/>
            <sz val="9"/>
            <color indexed="81"/>
            <rFont val="Calibri"/>
          </rPr>
          <t>Gain a % bonus on next turns action equal to 1/2 of life lost.</t>
        </r>
      </text>
    </comment>
    <comment ref="F116" authorId="1">
      <text>
        <r>
          <rPr>
            <b/>
            <sz val="9"/>
            <color indexed="81"/>
            <rFont val="Calibri"/>
          </rPr>
          <t>Target players blood type inverts</t>
        </r>
      </text>
    </comment>
    <comment ref="D117" authorId="1">
      <text>
        <r>
          <rPr>
            <b/>
            <sz val="9"/>
            <color indexed="81"/>
            <rFont val="Calibri"/>
          </rPr>
          <t>Being in a net is treated like being in a grapple, except you can't reverse it, only attempt to escape it.  Players can pick the ensnared player up.  The dc to beat to escape the net is 20.  Other players can free the player if the take an attack action.</t>
        </r>
      </text>
    </comment>
    <comment ref="D118" authorId="1">
      <text>
        <r>
          <rPr>
            <b/>
            <sz val="9"/>
            <color indexed="81"/>
            <rFont val="Calibri"/>
          </rPr>
          <t>Gain blood 3 blood % for each point of over roll</t>
        </r>
      </text>
    </comment>
    <comment ref="D119" authorId="1">
      <text>
        <r>
          <rPr>
            <b/>
            <sz val="9"/>
            <color indexed="81"/>
            <rFont val="Calibri"/>
          </rPr>
          <t>Negotiate and gain a bonus to Mind +2 if your blood % is even an even number</t>
        </r>
      </text>
    </comment>
    <comment ref="D120" authorId="1">
      <text>
        <r>
          <rPr>
            <b/>
            <sz val="9"/>
            <color indexed="81"/>
            <rFont val="Calibri"/>
          </rPr>
          <t>Gain a +2 bonus on only this player for the rest of the battle</t>
        </r>
      </text>
    </comment>
  </commentList>
</comments>
</file>

<file path=xl/comments7.xml><?xml version="1.0" encoding="utf-8"?>
<comments xmlns="http://schemas.openxmlformats.org/spreadsheetml/2006/main">
  <authors>
    <author>Kurt</author>
  </authors>
  <commentList>
    <comment ref="C3" authorId="0">
      <text>
        <r>
          <rPr>
            <b/>
            <sz val="9"/>
            <color indexed="81"/>
            <rFont val="Tahoma"/>
            <family val="2"/>
          </rPr>
          <t>Deals 3 DMG for 2 turns if hit HP</t>
        </r>
      </text>
    </comment>
    <comment ref="D3" authorId="0">
      <text>
        <r>
          <rPr>
            <b/>
            <sz val="9"/>
            <color indexed="81"/>
            <rFont val="Tahoma"/>
            <family val="2"/>
          </rPr>
          <t>Bypasses DR</t>
        </r>
      </text>
    </comment>
    <comment ref="E3" authorId="0">
      <text>
        <r>
          <rPr>
            <b/>
            <sz val="9"/>
            <color indexed="81"/>
            <rFont val="Tahoma"/>
            <family val="2"/>
          </rPr>
          <t>Deals 1 Parameter DMG based on whichever attack speed opponent used if you hit players Health</t>
        </r>
      </text>
    </comment>
    <comment ref="F3" authorId="0">
      <text>
        <r>
          <rPr>
            <b/>
            <sz val="9"/>
            <color indexed="81"/>
            <rFont val="Tahoma"/>
            <charset val="1"/>
          </rPr>
          <t>Deal 3 Stamina Damage</t>
        </r>
      </text>
    </comment>
    <comment ref="G3" authorId="0">
      <text>
        <r>
          <rPr>
            <b/>
            <sz val="9"/>
            <color indexed="81"/>
            <rFont val="Tahoma"/>
            <charset val="1"/>
          </rPr>
          <t>Discards a card at random</t>
        </r>
      </text>
    </comment>
    <comment ref="B4" authorId="0">
      <text>
        <r>
          <rPr>
            <b/>
            <sz val="9"/>
            <color indexed="81"/>
            <rFont val="Tahoma"/>
            <family val="2"/>
          </rPr>
          <t>Range +2</t>
        </r>
      </text>
    </comment>
    <comment ref="C4" authorId="0">
      <text>
        <r>
          <rPr>
            <b/>
            <sz val="9"/>
            <color indexed="81"/>
            <rFont val="Tahoma"/>
            <family val="2"/>
          </rPr>
          <t>Can roll 2 attack dice for the same attack with a -1 penalty</t>
        </r>
      </text>
    </comment>
    <comment ref="D4" authorId="0">
      <text>
        <r>
          <rPr>
            <b/>
            <sz val="9"/>
            <color indexed="81"/>
            <rFont val="Tahoma"/>
            <family val="2"/>
          </rPr>
          <t>Each horizontally adjacent player gets hit for half DMG if they fail an agility check</t>
        </r>
      </text>
    </comment>
  </commentList>
</comments>
</file>

<file path=xl/comments8.xml><?xml version="1.0" encoding="utf-8"?>
<comments xmlns="http://schemas.openxmlformats.org/spreadsheetml/2006/main">
  <authors>
    <author>Kurt</author>
  </authors>
  <commentList>
    <comment ref="B13" authorId="0">
      <text>
        <r>
          <rPr>
            <b/>
            <sz val="9"/>
            <color indexed="81"/>
            <rFont val="Tahoma"/>
            <family val="2"/>
          </rPr>
          <t>Player's next turn is skipped, but still draws a card</t>
        </r>
      </text>
    </comment>
    <comment ref="B16" authorId="0">
      <text>
        <r>
          <rPr>
            <b/>
            <sz val="9"/>
            <color indexed="81"/>
            <rFont val="Tahoma"/>
            <family val="2"/>
          </rPr>
          <t>If a non applicable action is selected, opponent fights in defense and discards that card. They can't use action cards or full rounds on their turn either</t>
        </r>
      </text>
    </comment>
    <comment ref="B17" authorId="0">
      <text>
        <r>
          <rPr>
            <b/>
            <sz val="9"/>
            <color indexed="81"/>
            <rFont val="Tahoma"/>
            <charset val="1"/>
          </rPr>
          <t>Attacks closest player</t>
        </r>
      </text>
    </comment>
  </commentList>
</comments>
</file>

<file path=xl/comments9.xml><?xml version="1.0" encoding="utf-8"?>
<comments xmlns="http://schemas.openxmlformats.org/spreadsheetml/2006/main">
  <authors>
    <author>Kurt</author>
    <author>Kurt Taratun</author>
  </authors>
  <commentList>
    <comment ref="C1" authorId="0">
      <text>
        <r>
          <rPr>
            <b/>
            <sz val="9"/>
            <color indexed="81"/>
            <rFont val="Tahoma"/>
            <family val="2"/>
          </rPr>
          <t>Add your instinct to all defense rolls</t>
        </r>
      </text>
    </comment>
    <comment ref="D1" authorId="0">
      <text>
        <r>
          <rPr>
            <b/>
            <sz val="9"/>
            <color indexed="81"/>
            <rFont val="Tahoma"/>
            <charset val="1"/>
          </rPr>
          <t>Add your dmg to a d6 roll for dealing damage</t>
        </r>
      </text>
    </comment>
    <comment ref="E1" authorId="0">
      <text>
        <r>
          <rPr>
            <b/>
            <sz val="9"/>
            <color indexed="81"/>
            <rFont val="Tahoma"/>
            <charset val="1"/>
          </rPr>
          <t>Utility Effects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C2" authorId="1">
      <text>
        <r>
          <rPr>
            <sz val="9"/>
            <color indexed="81"/>
            <rFont val="Calibri"/>
          </rPr>
          <t xml:space="preserve">Opponent can only act in defense. Lasts an additional turn for every 4 over roll
</t>
        </r>
      </text>
    </comment>
    <comment ref="E2" authorId="1">
      <text>
        <r>
          <rPr>
            <b/>
            <sz val="9"/>
            <color indexed="81"/>
            <rFont val="Calibri"/>
          </rPr>
          <t>Unequip opponents weapon. If over roll is greater than 4, you can choose to equip it</t>
        </r>
      </text>
    </comment>
    <comment ref="C3" authorId="0">
      <text>
        <r>
          <rPr>
            <b/>
            <sz val="9"/>
            <color indexed="81"/>
            <rFont val="Tahoma"/>
            <family val="2"/>
          </rPr>
          <t>Gain a +2 bonus</t>
        </r>
      </text>
    </comment>
    <comment ref="D3" authorId="0">
      <text>
        <r>
          <rPr>
            <b/>
            <sz val="9"/>
            <color indexed="81"/>
            <rFont val="Tahoma"/>
            <family val="2"/>
          </rPr>
          <t>Gain a +3 bonus</t>
        </r>
      </text>
    </comment>
    <comment ref="E3" authorId="1">
      <text>
        <r>
          <rPr>
            <b/>
            <sz val="9"/>
            <color indexed="81"/>
            <rFont val="Calibri"/>
          </rPr>
          <t>Gain a +4 bonus</t>
        </r>
      </text>
    </comment>
    <comment ref="F3" authorId="0">
      <text>
        <r>
          <rPr>
            <b/>
            <sz val="9"/>
            <color indexed="81"/>
            <rFont val="Tahoma"/>
            <family val="2"/>
          </rPr>
          <t>Movement: You or player that passes by you moves 3 more spaces</t>
        </r>
      </text>
    </comment>
    <comment ref="G3" authorId="0">
      <text>
        <r>
          <rPr>
            <b/>
            <sz val="9"/>
            <color indexed="81"/>
            <rFont val="Tahoma"/>
            <family val="2"/>
          </rPr>
          <t>Movement: You or player that passes by you moves 3 more spaces</t>
        </r>
      </text>
    </comment>
    <comment ref="H3" authorId="0">
      <text>
        <r>
          <rPr>
            <b/>
            <sz val="9"/>
            <color indexed="81"/>
            <rFont val="Tahoma"/>
            <family val="2"/>
          </rPr>
          <t>Movement: You or player that passes by you moves 3 more spaces</t>
        </r>
      </text>
    </comment>
    <comment ref="C4" authorId="0">
      <text>
        <r>
          <rPr>
            <b/>
            <sz val="9"/>
            <color indexed="81"/>
            <rFont val="Tahoma"/>
            <family val="2"/>
          </rPr>
          <t>Take a move action after combat</t>
        </r>
      </text>
    </comment>
    <comment ref="D4" authorId="0">
      <text>
        <r>
          <rPr>
            <b/>
            <sz val="9"/>
            <color indexed="81"/>
            <rFont val="Tahoma"/>
            <family val="2"/>
          </rPr>
          <t>Take a move action after combat regardless of who wins</t>
        </r>
      </text>
    </comment>
    <comment ref="E4" authorId="0">
      <text>
        <r>
          <rPr>
            <b/>
            <sz val="9"/>
            <color indexed="81"/>
            <rFont val="Tahoma"/>
            <family val="2"/>
          </rPr>
          <t>Take a move action with a +1 to move regardless of who wins</t>
        </r>
      </text>
    </comment>
    <comment ref="C5" authorId="0">
      <text>
        <r>
          <rPr>
            <b/>
            <sz val="9"/>
            <color indexed="81"/>
            <rFont val="Tahoma"/>
            <family val="2"/>
          </rPr>
          <t>Rearrange all players including yourself within R:2</t>
        </r>
      </text>
    </comment>
    <comment ref="D5" authorId="0">
      <text>
        <r>
          <rPr>
            <b/>
            <sz val="9"/>
            <color indexed="81"/>
            <rFont val="Tahoma"/>
            <family val="2"/>
          </rPr>
          <t>Rearrange all players including yourself within R:3</t>
        </r>
      </text>
    </comment>
    <comment ref="E5" authorId="0">
      <text>
        <r>
          <rPr>
            <b/>
            <sz val="9"/>
            <color indexed="81"/>
            <rFont val="Tahoma"/>
            <family val="2"/>
          </rPr>
          <t>Rearrange all players including yourself within R:4</t>
        </r>
      </text>
    </comment>
    <comment ref="A6" authorId="0">
      <text>
        <r>
          <rPr>
            <b/>
            <sz val="9"/>
            <color indexed="81"/>
            <rFont val="Tahoma"/>
            <charset val="1"/>
          </rPr>
          <t>Board control
Bonuses
tactics
regardless of who wins</t>
        </r>
      </text>
    </comment>
    <comment ref="C6" authorId="0">
      <text>
        <r>
          <rPr>
            <b/>
            <sz val="9"/>
            <color indexed="81"/>
            <rFont val="Tahoma"/>
            <family val="2"/>
          </rPr>
          <t>You can reroll with a - 1 penalty</t>
        </r>
      </text>
    </comment>
    <comment ref="D6" authorId="0">
      <text>
        <r>
          <rPr>
            <b/>
            <sz val="9"/>
            <color indexed="81"/>
            <rFont val="Tahoma"/>
            <family val="2"/>
          </rPr>
          <t>You can reroll</t>
        </r>
      </text>
    </comment>
    <comment ref="E6" authorId="0">
      <text>
        <r>
          <rPr>
            <b/>
            <sz val="9"/>
            <color indexed="81"/>
            <rFont val="Tahoma"/>
            <family val="2"/>
          </rPr>
          <t>You can reroll with a +1 bonus</t>
        </r>
      </text>
    </comment>
    <comment ref="G6" authorId="0">
      <text>
        <r>
          <rPr>
            <b/>
            <sz val="9"/>
            <color indexed="81"/>
            <rFont val="Tahoma"/>
            <charset val="1"/>
          </rPr>
          <t>Movement Mod: You can move through enemy spaces, terrain and doors unhindered. Scavenging is counted as free actions this turn</t>
        </r>
      </text>
    </comment>
    <comment ref="H6" authorId="0">
      <text>
        <r>
          <rPr>
            <b/>
            <sz val="9"/>
            <color indexed="81"/>
            <rFont val="Tahoma"/>
            <charset val="1"/>
          </rPr>
          <t>Combat: You are removed from combat and receive a -1 to movement on next turn</t>
        </r>
      </text>
    </comment>
    <comment ref="I6" authorId="1">
      <text>
        <r>
          <rPr>
            <b/>
            <sz val="9"/>
            <color indexed="81"/>
            <rFont val="Calibri"/>
          </rPr>
          <t>Make a move action</t>
        </r>
      </text>
    </comment>
    <comment ref="J6" authorId="0">
      <text>
        <r>
          <rPr>
            <b/>
            <sz val="9"/>
            <color indexed="81"/>
            <rFont val="Tahoma"/>
            <charset val="1"/>
          </rPr>
          <t>Element attacks deal an extra 3 DMG and if attack had multiple targets, only the main target is hit and is dealt another +3 DMG for each of the targets that were cancelled from attack</t>
        </r>
      </text>
    </comment>
    <comment ref="K6" authorId="0">
      <text>
        <r>
          <rPr>
            <b/>
            <sz val="9"/>
            <color indexed="81"/>
            <rFont val="Tahoma"/>
            <charset val="1"/>
          </rPr>
          <t>You can make a move action for opponent</t>
        </r>
      </text>
    </comment>
    <comment ref="C7" authorId="1">
      <text>
        <r>
          <rPr>
            <b/>
            <sz val="9"/>
            <color indexed="81"/>
            <rFont val="Calibri"/>
          </rPr>
          <t>Knock opponent back 3 Spaces</t>
        </r>
      </text>
    </comment>
    <comment ref="D7" authorId="1">
      <text>
        <r>
          <rPr>
            <b/>
            <sz val="9"/>
            <color indexed="81"/>
            <rFont val="Calibri"/>
          </rPr>
          <t>Knock opponent back 4 spaces</t>
        </r>
      </text>
    </comment>
    <comment ref="E7" authorId="1">
      <text>
        <r>
          <rPr>
            <b/>
            <sz val="9"/>
            <color indexed="81"/>
            <rFont val="Calibri"/>
          </rPr>
          <t>Knock opponent back 5 spaces</t>
        </r>
      </text>
    </comment>
    <comment ref="A8" authorId="1">
      <text>
        <r>
          <rPr>
            <b/>
            <sz val="9"/>
            <color indexed="81"/>
            <rFont val="Calibri"/>
          </rPr>
          <t>Dexterity
Reflex
Instinct</t>
        </r>
      </text>
    </comment>
    <comment ref="C8" authorId="0">
      <text>
        <r>
          <rPr>
            <b/>
            <sz val="9"/>
            <color indexed="81"/>
            <rFont val="Tahoma"/>
            <family val="2"/>
          </rPr>
          <t>If you are outside of range, you can move 2 spaces towards player</t>
        </r>
      </text>
    </comment>
    <comment ref="D8" authorId="0">
      <text>
        <r>
          <rPr>
            <b/>
            <sz val="9"/>
            <color indexed="81"/>
            <rFont val="Tahoma"/>
            <family val="2"/>
          </rPr>
          <t>If you are outside of range, you can move 3 spaces towards player</t>
        </r>
      </text>
    </comment>
    <comment ref="E8" authorId="0">
      <text>
        <r>
          <rPr>
            <b/>
            <sz val="9"/>
            <color indexed="81"/>
            <rFont val="Tahoma"/>
            <family val="2"/>
          </rPr>
          <t>If you are outside of range, you can move 4 spaces towards player</t>
        </r>
      </text>
    </comment>
    <comment ref="F8" authorId="0">
      <text>
        <r>
          <rPr>
            <b/>
            <sz val="9"/>
            <color indexed="81"/>
            <rFont val="Tahoma"/>
            <charset val="1"/>
          </rPr>
          <t>Combat: Gain a +2 bonus</t>
        </r>
      </text>
    </comment>
    <comment ref="G8" authorId="1">
      <text>
        <r>
          <rPr>
            <sz val="9"/>
            <color indexed="81"/>
            <rFont val="Calibri"/>
          </rPr>
          <t>Movement Mod: Take a move action with another person. You can replace an attack action with this</t>
        </r>
      </text>
    </comment>
    <comment ref="H8" authorId="0">
      <text>
        <r>
          <rPr>
            <b/>
            <sz val="9"/>
            <color indexed="81"/>
            <rFont val="Tahoma"/>
            <family val="2"/>
          </rPr>
          <t>Combat: Your combat actions effect works regardless of who wins</t>
        </r>
      </text>
    </comment>
    <comment ref="I8" authorId="1">
      <text>
        <r>
          <rPr>
            <b/>
            <sz val="9"/>
            <color indexed="81"/>
            <rFont val="Calibri"/>
          </rPr>
          <t>Take an immediate turn</t>
        </r>
      </text>
    </comment>
    <comment ref="J8" authorId="0">
      <text>
        <r>
          <rPr>
            <b/>
            <sz val="9"/>
            <color indexed="81"/>
            <rFont val="Tahoma"/>
            <charset val="1"/>
          </rPr>
          <t>For every 2 elements sacrificed, you can reroll attack</t>
        </r>
      </text>
    </comment>
    <comment ref="K8" authorId="0">
      <text>
        <r>
          <rPr>
            <b/>
            <sz val="9"/>
            <color indexed="81"/>
            <rFont val="Tahoma"/>
            <family val="2"/>
          </rPr>
          <t>Knock back all adjacent players  spaces</t>
        </r>
      </text>
    </comment>
    <comment ref="A9" authorId="1">
      <text>
        <r>
          <rPr>
            <b/>
            <sz val="9"/>
            <color indexed="81"/>
            <rFont val="Calibri"/>
          </rPr>
          <t>Items
Weapons
Range
Buff/Debuffs
Gadgets (Unconventional abilities)</t>
        </r>
      </text>
    </comment>
    <comment ref="C9" authorId="0">
      <text>
        <r>
          <rPr>
            <b/>
            <sz val="9"/>
            <color indexed="81"/>
            <rFont val="Tahoma"/>
            <charset val="1"/>
          </rPr>
          <t>Target receives a penalty to damage equal to their Tech for 2 turns</t>
        </r>
      </text>
    </comment>
    <comment ref="D9" authorId="0">
      <text>
        <r>
          <rPr>
            <b/>
            <sz val="9"/>
            <color indexed="81"/>
            <rFont val="Tahoma"/>
            <charset val="1"/>
          </rPr>
          <t>Target receives a penalty to damage equal to their Tech for 2 turns</t>
        </r>
      </text>
    </comment>
    <comment ref="E9" authorId="0">
      <text>
        <r>
          <rPr>
            <b/>
            <sz val="9"/>
            <color indexed="81"/>
            <rFont val="Tahoma"/>
            <family val="2"/>
          </rPr>
          <t>Target receives a penalty to range equal to their Tech or yours for 2 turns</t>
        </r>
      </text>
    </comment>
    <comment ref="F9" authorId="0">
      <text>
        <r>
          <rPr>
            <b/>
            <sz val="9"/>
            <color indexed="81"/>
            <rFont val="Tahoma"/>
            <family val="2"/>
          </rPr>
          <t>Item use: Gain +2 effectiveness and you can use it on any ally within range</t>
        </r>
      </text>
    </comment>
    <comment ref="G9" authorId="0">
      <text>
        <r>
          <rPr>
            <b/>
            <sz val="9"/>
            <color indexed="81"/>
            <rFont val="Tahoma"/>
            <family val="2"/>
          </rPr>
          <t>Action: Get ammo, or grenade</t>
        </r>
      </text>
    </comment>
    <comment ref="H9" authorId="0">
      <text>
        <r>
          <rPr>
            <b/>
            <sz val="9"/>
            <color indexed="81"/>
            <rFont val="Tahoma"/>
            <family val="2"/>
          </rPr>
          <t>Tech Usasge: Redirect Tech attack to any player within range</t>
        </r>
      </text>
    </comment>
    <comment ref="I9" authorId="0">
      <text>
        <r>
          <rPr>
            <b/>
            <sz val="9"/>
            <color indexed="81"/>
            <rFont val="Tahoma"/>
            <charset val="1"/>
          </rPr>
          <t>Gain a +1 bonus to Tech for the rest of the fight</t>
        </r>
      </text>
    </comment>
    <comment ref="J9" authorId="0">
      <text>
        <r>
          <rPr>
            <b/>
            <sz val="9"/>
            <color indexed="81"/>
            <rFont val="Tahoma"/>
            <family val="2"/>
          </rPr>
          <t>Sacrifice x elements and gain a bonus to an the attack equal to the number of elements sacrificed before rolls</t>
        </r>
      </text>
    </comment>
    <comment ref="K9" authorId="0">
      <text>
        <r>
          <rPr>
            <b/>
            <sz val="9"/>
            <color indexed="81"/>
            <rFont val="Tahoma"/>
            <charset val="1"/>
          </rPr>
          <t>You can use an item before combat without discarding it</t>
        </r>
      </text>
    </comment>
    <comment ref="A10" authorId="1">
      <text>
        <r>
          <rPr>
            <b/>
            <sz val="9"/>
            <color indexed="81"/>
            <rFont val="Calibri"/>
          </rPr>
          <t>Knowledge
Balance
Technology
Technique</t>
        </r>
      </text>
    </comment>
    <comment ref="C10" authorId="0">
      <text>
        <r>
          <rPr>
            <b/>
            <sz val="9"/>
            <color indexed="81"/>
            <rFont val="Tahoma"/>
            <family val="2"/>
          </rPr>
          <t>Target receives a penalty to hand size equal to half their Tech or yours rounded up for 2 turns</t>
        </r>
      </text>
    </comment>
    <comment ref="D10" authorId="0">
      <text>
        <r>
          <rPr>
            <b/>
            <sz val="9"/>
            <color indexed="81"/>
            <rFont val="Tahoma"/>
            <family val="2"/>
          </rPr>
          <t>Steal a random item from opponent</t>
        </r>
      </text>
    </comment>
    <comment ref="E10" authorId="0">
      <text>
        <r>
          <rPr>
            <b/>
            <sz val="9"/>
            <color indexed="81"/>
            <rFont val="Tahoma"/>
            <family val="2"/>
          </rPr>
          <t>You can make a ranged attack without using ammo with a -1 DMG penalty</t>
        </r>
      </text>
    </comment>
    <comment ref="F10" authorId="0">
      <text>
        <r>
          <rPr>
            <b/>
            <sz val="9"/>
            <color indexed="81"/>
            <rFont val="Tahoma"/>
            <charset val="1"/>
          </rPr>
          <t>Tech Usage: Tech effects last one turn more or less</t>
        </r>
      </text>
    </comment>
    <comment ref="G10" authorId="0">
      <text>
        <r>
          <rPr>
            <b/>
            <sz val="9"/>
            <color indexed="81"/>
            <rFont val="Tahoma"/>
            <charset val="1"/>
          </rPr>
          <t>Action: You or player within range receives a bonus to combat equal to their Tech or yours for 2 turns</t>
        </r>
      </text>
    </comment>
    <comment ref="H10" authorId="0">
      <text>
        <r>
          <rPr>
            <b/>
            <sz val="9"/>
            <color indexed="81"/>
            <rFont val="Tahoma"/>
            <family val="2"/>
          </rPr>
          <t>Item Use: Add +1 to radius</t>
        </r>
      </text>
    </comment>
    <comment ref="I10" authorId="1">
      <text>
        <r>
          <rPr>
            <b/>
            <sz val="9"/>
            <color indexed="81"/>
            <rFont val="Calibri"/>
          </rPr>
          <t>Inceases weapon bonus by 2</t>
        </r>
      </text>
    </comment>
    <comment ref="K10" authorId="0">
      <text>
        <r>
          <rPr>
            <b/>
            <sz val="9"/>
            <color indexed="81"/>
            <rFont val="Tahoma"/>
            <family val="2"/>
          </rPr>
          <t>Target receives a penalty to Movement equal to half their Tech or yours rounded up for 2 turns.</t>
        </r>
      </text>
    </comment>
    <comment ref="A11" authorId="0">
      <text>
        <r>
          <rPr>
            <b/>
            <sz val="9"/>
            <color indexed="81"/>
            <rFont val="Tahoma"/>
            <charset val="1"/>
          </rPr>
          <t>Damage
Lethal damage
Parameter damage
Attack Speed</t>
        </r>
      </text>
    </comment>
    <comment ref="C11" authorId="1">
      <text>
        <r>
          <rPr>
            <b/>
            <sz val="9"/>
            <color indexed="81"/>
            <rFont val="Calibri"/>
          </rPr>
          <t>Make another attack action on any adjacent target</t>
        </r>
      </text>
    </comment>
    <comment ref="D11" authorId="1">
      <text>
        <r>
          <rPr>
            <b/>
            <sz val="9"/>
            <color indexed="81"/>
            <rFont val="Calibri"/>
          </rPr>
          <t>instead of adding your roll to damage, add 5</t>
        </r>
      </text>
    </comment>
    <comment ref="E11" authorId="0">
      <text>
        <r>
          <rPr>
            <b/>
            <sz val="9"/>
            <color indexed="81"/>
            <rFont val="Tahoma"/>
            <charset val="1"/>
          </rPr>
          <t>Deal 1 DMG every turn until healed</t>
        </r>
      </text>
    </comment>
    <comment ref="F11" authorId="0">
      <text>
        <r>
          <rPr>
            <b/>
            <sz val="9"/>
            <color indexed="81"/>
            <rFont val="Tahoma"/>
            <charset val="1"/>
          </rPr>
          <t>Hit: Deal +2 DMG</t>
        </r>
      </text>
    </comment>
    <comment ref="G11" authorId="0">
      <text>
        <r>
          <rPr>
            <b/>
            <sz val="9"/>
            <color indexed="81"/>
            <rFont val="Tahoma"/>
            <charset val="1"/>
          </rPr>
          <t>Action: Deal half your dmg rounded up to all adjacent players if they fail an instinct check against your force</t>
        </r>
      </text>
    </comment>
    <comment ref="H11" authorId="0">
      <text>
        <r>
          <rPr>
            <b/>
            <sz val="9"/>
            <color indexed="81"/>
            <rFont val="Tahoma"/>
            <family val="2"/>
          </rPr>
          <t>Negotiation: Before roll, cancel negotiation towards you and you can't be negotiated with until after opponent's next turn</t>
        </r>
      </text>
    </comment>
    <comment ref="I11" authorId="1">
      <text>
        <r>
          <rPr>
            <b/>
            <sz val="9"/>
            <color indexed="81"/>
            <rFont val="Calibri"/>
          </rPr>
          <t>Deal an additional 12 damage</t>
        </r>
      </text>
    </comment>
    <comment ref="A12" authorId="1">
      <text>
        <r>
          <rPr>
            <b/>
            <sz val="9"/>
            <color indexed="81"/>
            <rFont val="Calibri"/>
          </rPr>
          <t>Strength
Drive
Emotion</t>
        </r>
      </text>
    </comment>
    <comment ref="C12" authorId="0">
      <text>
        <r>
          <rPr>
            <b/>
            <sz val="9"/>
            <color indexed="81"/>
            <rFont val="Tahoma"/>
            <family val="2"/>
          </rPr>
          <t>Deal 1 Movement, Range, or Damage parameter dmg</t>
        </r>
      </text>
    </comment>
    <comment ref="D12" authorId="0">
      <text>
        <r>
          <rPr>
            <b/>
            <sz val="9"/>
            <color indexed="81"/>
            <rFont val="Tahoma"/>
            <family val="2"/>
          </rPr>
          <t>Opponent cannot be healed for 2 turns</t>
        </r>
      </text>
    </comment>
    <comment ref="E12" authorId="0">
      <text>
        <r>
          <rPr>
            <b/>
            <sz val="9"/>
            <color indexed="81"/>
            <rFont val="Tahoma"/>
            <charset val="1"/>
          </rPr>
          <t>Opponent takes 3 damage if they deal damage to you an odd number of damage to you</t>
        </r>
      </text>
    </comment>
    <comment ref="F12" authorId="0">
      <text>
        <r>
          <rPr>
            <b/>
            <sz val="9"/>
            <color indexed="81"/>
            <rFont val="Tahoma"/>
            <charset val="1"/>
          </rPr>
          <t>Opponent Defense: They're defense ability doesn't trigger. They may play another one in its place</t>
        </r>
      </text>
    </comment>
    <comment ref="G12" authorId="0">
      <text>
        <r>
          <rPr>
            <b/>
            <sz val="9"/>
            <color indexed="81"/>
            <rFont val="Tahoma"/>
            <family val="2"/>
          </rPr>
          <t>Combat: If successful, gain 1 damage for the rest of the game. If they die, gain +3 instead</t>
        </r>
      </text>
    </comment>
    <comment ref="H12" authorId="0">
      <text>
        <r>
          <rPr>
            <b/>
            <sz val="9"/>
            <color indexed="81"/>
            <rFont val="Tahoma"/>
            <charset val="1"/>
          </rPr>
          <t>Combat: You crit on 18-20</t>
        </r>
      </text>
    </comment>
    <comment ref="I12" authorId="0">
      <text>
        <r>
          <rPr>
            <b/>
            <sz val="9"/>
            <color indexed="81"/>
            <rFont val="Tahoma"/>
            <family val="2"/>
          </rPr>
          <t>Deal 4 DMG to opponent</t>
        </r>
      </text>
    </comment>
    <comment ref="A13" authorId="0">
      <text>
        <r>
          <rPr>
            <b/>
            <sz val="9"/>
            <color indexed="81"/>
            <rFont val="Tahoma"/>
            <charset val="1"/>
          </rPr>
          <t>Defensive Actions
Null effects
If opponent won roll
losing priority
Healing
Disrupting actions</t>
        </r>
      </text>
    </comment>
    <comment ref="C13" authorId="0">
      <text>
        <r>
          <rPr>
            <b/>
            <sz val="9"/>
            <color indexed="81"/>
            <rFont val="Tahoma"/>
            <charset val="1"/>
          </rPr>
          <t>Reactions cannot be played by opponent</t>
        </r>
      </text>
    </comment>
    <comment ref="D13" authorId="1">
      <text>
        <r>
          <rPr>
            <b/>
            <sz val="9"/>
            <color indexed="81"/>
            <rFont val="Calibri"/>
          </rPr>
          <t>Gain +3 DR</t>
        </r>
      </text>
    </comment>
    <comment ref="E13" authorId="0">
      <text>
        <r>
          <rPr>
            <b/>
            <sz val="9"/>
            <color indexed="81"/>
            <rFont val="Tahoma"/>
            <family val="2"/>
          </rPr>
          <t>Gain 1 Health regardless of who wins. If you were to die from this attack, stay alive with 1 Health</t>
        </r>
      </text>
    </comment>
    <comment ref="F13" authorId="0">
      <text>
        <r>
          <rPr>
            <b/>
            <sz val="9"/>
            <color indexed="81"/>
            <rFont val="Tahoma"/>
            <charset val="1"/>
          </rPr>
          <t>Action Card Use: Cancel any action card being played by target within eyesight</t>
        </r>
      </text>
    </comment>
    <comment ref="G13" authorId="0">
      <text>
        <r>
          <rPr>
            <b/>
            <sz val="9"/>
            <color indexed="81"/>
            <rFont val="Tahoma"/>
            <family val="2"/>
          </rPr>
          <t>Action: Remove a status effect from you or adjacent player</t>
        </r>
      </text>
    </comment>
    <comment ref="H13" authorId="0">
      <text>
        <r>
          <rPr>
            <b/>
            <sz val="9"/>
            <color indexed="81"/>
            <rFont val="Tahoma"/>
            <charset val="1"/>
          </rPr>
          <t>Heal: Double amount of health restored to you and/or adjacent ally</t>
        </r>
      </text>
    </comment>
    <comment ref="I13" authorId="1">
      <text>
        <r>
          <rPr>
            <b/>
            <sz val="9"/>
            <color indexed="81"/>
            <rFont val="Calibri"/>
          </rPr>
          <t>If you were going to die, come back with 5 HP</t>
        </r>
      </text>
    </comment>
    <comment ref="C14" authorId="0">
      <text>
        <r>
          <rPr>
            <b/>
            <sz val="9"/>
            <color indexed="81"/>
            <rFont val="Tahoma"/>
            <charset val="1"/>
          </rPr>
          <t>Opponent can't move for 1 turn</t>
        </r>
      </text>
    </comment>
    <comment ref="D14" authorId="0">
      <text>
        <r>
          <rPr>
            <b/>
            <sz val="9"/>
            <color indexed="81"/>
            <rFont val="Tahoma"/>
            <family val="2"/>
          </rPr>
          <t>Heal health equal to Half of DMG dealt rounded up</t>
        </r>
      </text>
    </comment>
    <comment ref="E14" authorId="0">
      <text>
        <r>
          <rPr>
            <b/>
            <sz val="9"/>
            <color indexed="81"/>
            <rFont val="Tahoma"/>
            <family val="2"/>
          </rPr>
          <t>Opponent cannot play combat cards for 1 turn</t>
        </r>
      </text>
    </comment>
    <comment ref="F14" authorId="0">
      <text>
        <r>
          <rPr>
            <b/>
            <sz val="9"/>
            <color indexed="81"/>
            <rFont val="Tahoma"/>
            <charset val="1"/>
          </rPr>
          <t>Hit: Gain +2 DR and can take damage for adjacent player</t>
        </r>
      </text>
    </comment>
    <comment ref="G14" authorId="1">
      <text>
        <r>
          <rPr>
            <b/>
            <sz val="9"/>
            <color indexed="81"/>
            <rFont val="Calibri"/>
          </rPr>
          <t>Action: Place a 2x1 destructible wall in an adjacent space.</t>
        </r>
      </text>
    </comment>
    <comment ref="H14" authorId="0">
      <text>
        <r>
          <rPr>
            <b/>
            <sz val="9"/>
            <color indexed="81"/>
            <rFont val="Tahoma"/>
            <family val="2"/>
          </rPr>
          <t>Action: You or adjacent player can't use or be hit by Tech or Element abilities for 1 turn</t>
        </r>
      </text>
    </comment>
    <comment ref="I14" authorId="1">
      <text>
        <r>
          <rPr>
            <b/>
            <sz val="9"/>
            <color indexed="81"/>
            <rFont val="Calibri"/>
          </rPr>
          <t>Gain 15 HP</t>
        </r>
      </text>
    </comment>
    <comment ref="A15" authorId="0">
      <text>
        <r>
          <rPr>
            <b/>
            <sz val="9"/>
            <color indexed="81"/>
            <rFont val="Tahoma"/>
            <charset val="1"/>
          </rPr>
          <t>Magic stuff</t>
        </r>
      </text>
    </comment>
    <comment ref="C15" authorId="0">
      <text>
        <r>
          <rPr>
            <b/>
            <sz val="9"/>
            <color indexed="81"/>
            <rFont val="Tahoma"/>
            <charset val="1"/>
          </rPr>
          <t>You can add a charge after the combat</t>
        </r>
      </text>
    </comment>
    <comment ref="D15" authorId="0">
      <text>
        <r>
          <rPr>
            <b/>
            <sz val="9"/>
            <color indexed="81"/>
            <rFont val="Tahoma"/>
            <family val="2"/>
          </rPr>
          <t>Steal one of opponents masteries for 3 turns</t>
        </r>
      </text>
    </comment>
    <comment ref="E15" authorId="0">
      <text>
        <r>
          <rPr>
            <b/>
            <sz val="9"/>
            <color indexed="81"/>
            <rFont val="Tahoma"/>
            <charset val="1"/>
          </rPr>
          <t>Steal 2 elements from opponents reserves</t>
        </r>
      </text>
    </comment>
    <comment ref="F15" authorId="0">
      <text>
        <r>
          <rPr>
            <b/>
            <sz val="9"/>
            <color indexed="81"/>
            <rFont val="Tahoma"/>
            <charset val="1"/>
          </rPr>
          <t>Charge: Add an additional charge to you or adjcent ally</t>
        </r>
      </text>
    </comment>
    <comment ref="G15" authorId="0">
      <text>
        <r>
          <rPr>
            <b/>
            <sz val="9"/>
            <color indexed="81"/>
            <rFont val="Tahoma"/>
            <charset val="1"/>
          </rPr>
          <t>Action: You can copy any player's charge within sight and replace any charge you currently had with it</t>
        </r>
      </text>
    </comment>
    <comment ref="H15" authorId="0">
      <text>
        <r>
          <rPr>
            <b/>
            <sz val="9"/>
            <color indexed="81"/>
            <rFont val="Tahoma"/>
            <family val="2"/>
          </rPr>
          <t>Element Combat: Keep current compound after attack regardless of who wins</t>
        </r>
      </text>
    </comment>
    <comment ref="I15" authorId="0">
      <text>
        <r>
          <rPr>
            <b/>
            <sz val="9"/>
            <color indexed="81"/>
            <rFont val="Tahoma"/>
            <charset val="1"/>
          </rPr>
          <t>You can choose current compound to be any compound of that level</t>
        </r>
      </text>
    </comment>
    <comment ref="A16" authorId="1">
      <text>
        <r>
          <rPr>
            <b/>
            <sz val="9"/>
            <color indexed="81"/>
            <rFont val="Calibri"/>
          </rPr>
          <t>"Magic"
Spirit</t>
        </r>
      </text>
    </comment>
    <comment ref="C16" authorId="0">
      <text>
        <r>
          <rPr>
            <b/>
            <sz val="9"/>
            <color indexed="81"/>
            <rFont val="Tahoma"/>
            <family val="2"/>
          </rPr>
          <t>You can remove an element from your compound for a +3 bonus.</t>
        </r>
      </text>
    </comment>
    <comment ref="D16" authorId="0">
      <text>
        <r>
          <rPr>
            <b/>
            <sz val="9"/>
            <color indexed="81"/>
            <rFont val="Tahoma"/>
            <family val="2"/>
          </rPr>
          <t>You can add another element to the compound with a -2 penalty</t>
        </r>
      </text>
    </comment>
    <comment ref="E16" authorId="0">
      <text>
        <r>
          <rPr>
            <b/>
            <sz val="9"/>
            <color indexed="81"/>
            <rFont val="Tahoma"/>
            <charset val="1"/>
          </rPr>
          <t>The element attack's AOE increases by 1 but receive a -1 penalty.</t>
        </r>
      </text>
    </comment>
    <comment ref="F16" authorId="0">
      <text>
        <r>
          <rPr>
            <b/>
            <sz val="9"/>
            <color indexed="81"/>
            <rFont val="Tahoma"/>
            <charset val="1"/>
          </rPr>
          <t>Element Hit: Receive a +2 or -2 effectiveness to an elemental hit</t>
        </r>
      </text>
    </comment>
    <comment ref="G16" authorId="0">
      <text>
        <r>
          <rPr>
            <b/>
            <sz val="9"/>
            <color indexed="81"/>
            <rFont val="Tahoma"/>
            <family val="2"/>
          </rPr>
          <t>Action: You can look at an opponents charged element within sight and receive a +2 bonus in element combat until end of turn</t>
        </r>
      </text>
    </comment>
    <comment ref="H16" authorId="0">
      <text>
        <r>
          <rPr>
            <b/>
            <sz val="9"/>
            <color indexed="81"/>
            <rFont val="Tahoma"/>
            <charset val="1"/>
          </rPr>
          <t>Element hit: Sacrifice a number of elements equal to target charge within sight and cancel it</t>
        </r>
      </text>
    </comment>
    <comment ref="I16" authorId="1">
      <text>
        <r>
          <rPr>
            <b/>
            <sz val="9"/>
            <color indexed="81"/>
            <rFont val="Calibri"/>
          </rPr>
          <t>Next element used receives a +2 bonus</t>
        </r>
      </text>
    </comment>
    <comment ref="A17" authorId="0">
      <text>
        <r>
          <rPr>
            <b/>
            <sz val="9"/>
            <color indexed="81"/>
            <rFont val="Tahoma"/>
            <charset val="1"/>
          </rPr>
          <t>Card draw / discard
Negotiations
Manipulation</t>
        </r>
      </text>
    </comment>
    <comment ref="C17" authorId="0">
      <text>
        <r>
          <rPr>
            <b/>
            <sz val="9"/>
            <color indexed="81"/>
            <rFont val="Tahoma"/>
            <family val="2"/>
          </rPr>
          <t>Draw 2 cards</t>
        </r>
      </text>
    </comment>
    <comment ref="D17" authorId="0">
      <text>
        <r>
          <rPr>
            <b/>
            <sz val="9"/>
            <color indexed="81"/>
            <rFont val="Tahoma"/>
            <charset val="1"/>
          </rPr>
          <t>Gain 1 Mind regardless of who wins</t>
        </r>
      </text>
    </comment>
    <comment ref="E17" authorId="0">
      <text>
        <r>
          <rPr>
            <b/>
            <sz val="9"/>
            <color indexed="81"/>
            <rFont val="Tahoma"/>
            <family val="2"/>
          </rPr>
          <t>Look at target opponents hand within sight and choose a card. They discard it and you can use it on your next turn</t>
        </r>
      </text>
    </comment>
    <comment ref="F17" authorId="0">
      <text>
        <r>
          <rPr>
            <b/>
            <sz val="9"/>
            <color indexed="81"/>
            <rFont val="Tahoma"/>
            <charset val="1"/>
          </rPr>
          <t>Draw/Discard: Prevent a player from drawing or discarding a card within eyesight</t>
        </r>
      </text>
    </comment>
    <comment ref="G17" authorId="0">
      <text>
        <r>
          <rPr>
            <b/>
            <sz val="9"/>
            <color indexed="81"/>
            <rFont val="Tahoma"/>
            <family val="2"/>
          </rPr>
          <t>Action: Draw 3 discard 1</t>
        </r>
      </text>
    </comment>
    <comment ref="H17" authorId="0">
      <text>
        <r>
          <rPr>
            <b/>
            <sz val="9"/>
            <color indexed="81"/>
            <rFont val="Tahoma"/>
            <charset val="1"/>
          </rPr>
          <t>Reaction Used: Gain the effects of a reaction card used by opponent instead</t>
        </r>
      </text>
    </comment>
    <comment ref="I17" authorId="1">
      <text>
        <r>
          <rPr>
            <b/>
            <sz val="9"/>
            <color indexed="81"/>
            <rFont val="Calibri"/>
          </rPr>
          <t>Take opponents next turn</t>
        </r>
      </text>
    </comment>
    <comment ref="A18" authorId="1">
      <text>
        <r>
          <rPr>
            <b/>
            <sz val="9"/>
            <color indexed="81"/>
            <rFont val="Calibri"/>
          </rPr>
          <t>Logic
Manipulation</t>
        </r>
      </text>
    </comment>
    <comment ref="C18" authorId="0">
      <text>
        <r>
          <rPr>
            <b/>
            <sz val="9"/>
            <color indexed="81"/>
            <rFont val="Tahoma"/>
            <family val="2"/>
          </rPr>
          <t>Deal opponents attack to themselves or target within range</t>
        </r>
      </text>
    </comment>
    <comment ref="D18" authorId="0">
      <text>
        <r>
          <rPr>
            <b/>
            <sz val="9"/>
            <color indexed="81"/>
            <rFont val="Tahoma"/>
            <charset val="1"/>
          </rPr>
          <t>Opponent loses 2 Mind</t>
        </r>
      </text>
    </comment>
    <comment ref="E18" authorId="1">
      <text>
        <r>
          <rPr>
            <b/>
            <sz val="9"/>
            <color indexed="81"/>
            <rFont val="Calibri"/>
          </rPr>
          <t>Opponent discards a card at random</t>
        </r>
      </text>
    </comment>
    <comment ref="F18" authorId="0">
      <text>
        <r>
          <rPr>
            <b/>
            <sz val="9"/>
            <color indexed="81"/>
            <rFont val="Tahoma"/>
            <family val="2"/>
          </rPr>
          <t>Negotiation: Add a +2 bonus or -2 penalty to any player within sight before rolls</t>
        </r>
      </text>
    </comment>
    <comment ref="G18" authorId="0">
      <text>
        <r>
          <rPr>
            <b/>
            <sz val="9"/>
            <color indexed="81"/>
            <rFont val="Tahoma"/>
            <family val="2"/>
          </rPr>
          <t>Action: Make a negotiation against all opponents with no penalty for failure</t>
        </r>
      </text>
    </comment>
    <comment ref="H18" authorId="0">
      <text>
        <r>
          <rPr>
            <b/>
            <sz val="9"/>
            <color indexed="81"/>
            <rFont val="Tahoma"/>
            <family val="2"/>
          </rPr>
          <t>Action: Search your deck for 1 card</t>
        </r>
      </text>
    </comment>
    <comment ref="I18" authorId="1">
      <text>
        <r>
          <rPr>
            <b/>
            <sz val="9"/>
            <color indexed="81"/>
            <rFont val="Calibri"/>
          </rPr>
          <t>Your Mind increases by 3 for 2 turns</t>
        </r>
      </text>
    </comment>
    <comment ref="A20" authorId="0">
      <text>
        <r>
          <rPr>
            <b/>
            <sz val="9"/>
            <color indexed="81"/>
            <rFont val="Tahoma"/>
            <charset val="1"/>
          </rPr>
          <t>Ninja
thief</t>
        </r>
      </text>
    </comment>
    <comment ref="H20" authorId="1">
      <text>
        <r>
          <rPr>
            <b/>
            <sz val="9"/>
            <color indexed="81"/>
            <rFont val="Calibri"/>
          </rPr>
          <t>Make an attack on every player that moves into or through your range before your next turn.</t>
        </r>
      </text>
    </comment>
    <comment ref="I20" authorId="0">
      <text>
        <r>
          <rPr>
            <b/>
            <sz val="9"/>
            <color indexed="81"/>
            <rFont val="Tahoma"/>
            <charset val="1"/>
          </rPr>
          <t>You cannot engage in any combat until your next turn</t>
        </r>
      </text>
    </comment>
    <comment ref="C21" authorId="0">
      <text>
        <r>
          <rPr>
            <b/>
            <sz val="9"/>
            <color indexed="81"/>
            <rFont val="Tahoma"/>
            <family val="2"/>
          </rPr>
          <t>Switch places with opponent</t>
        </r>
      </text>
    </comment>
    <comment ref="G21" authorId="1">
      <text>
        <r>
          <rPr>
            <b/>
            <sz val="9"/>
            <color indexed="81"/>
            <rFont val="Calibri"/>
          </rPr>
          <t>Construct: a thrown item with R:1 that makes all targets receive -3 for 1 turn</t>
        </r>
      </text>
    </comment>
    <comment ref="H21" authorId="0">
      <text>
        <r>
          <rPr>
            <b/>
            <sz val="9"/>
            <color indexed="81"/>
            <rFont val="Tahoma"/>
            <family val="2"/>
          </rPr>
          <t>Attack Mod: Add 3 range to your attack</t>
        </r>
      </text>
    </comment>
    <comment ref="A22" authorId="0">
      <text>
        <r>
          <rPr>
            <b/>
            <sz val="9"/>
            <color indexed="81"/>
            <rFont val="Tahoma"/>
            <charset val="1"/>
          </rPr>
          <t>Speed fighter</t>
        </r>
      </text>
    </comment>
    <comment ref="G22" authorId="0">
      <text>
        <r>
          <rPr>
            <b/>
            <sz val="9"/>
            <color indexed="81"/>
            <rFont val="Tahoma"/>
            <charset val="1"/>
          </rPr>
          <t>Movement Mod: Deal Dmg to adjacent target equal to number of spaces moved if opponent fails an Agility check vs yours</t>
        </r>
      </text>
    </comment>
    <comment ref="D23" authorId="0">
      <text>
        <r>
          <rPr>
            <b/>
            <sz val="9"/>
            <color indexed="81"/>
            <rFont val="Tahoma"/>
            <charset val="1"/>
          </rPr>
          <t>Add DMG equal to your overroll to the attack</t>
        </r>
      </text>
    </comment>
    <comment ref="E23" authorId="0">
      <text>
        <r>
          <rPr>
            <b/>
            <sz val="9"/>
            <color indexed="81"/>
            <rFont val="Tahoma"/>
            <family val="2"/>
          </rPr>
          <t>You, an ally within range or opponent gets a bonus or penalty to psi equal to half their Tech rounded up on their next turn.</t>
        </r>
      </text>
    </comment>
    <comment ref="G25" authorId="0">
      <text>
        <r>
          <rPr>
            <b/>
            <sz val="9"/>
            <color indexed="81"/>
            <rFont val="Tahoma"/>
            <family val="2"/>
          </rPr>
          <t>Gain health when you move.</t>
        </r>
      </text>
    </comment>
    <comment ref="A26" authorId="1">
      <text>
        <r>
          <rPr>
            <b/>
            <sz val="9"/>
            <color indexed="81"/>
            <rFont val="Calibri"/>
          </rPr>
          <t>Breaks coumpounds down to hit multiple targets</t>
        </r>
      </text>
    </comment>
    <comment ref="F26" authorId="1">
      <text>
        <r>
          <rPr>
            <b/>
            <sz val="9"/>
            <color indexed="81"/>
            <rFont val="Calibri"/>
          </rPr>
          <t>Element hit: Effects last an additional turn but for half strength. If it is a multiple turn effect, just add another turn without reducing it.</t>
        </r>
      </text>
    </comment>
    <comment ref="G26" authorId="0">
      <text>
        <r>
          <rPr>
            <b/>
            <sz val="9"/>
            <color indexed="81"/>
            <rFont val="Tahoma"/>
            <charset val="1"/>
          </rPr>
          <t>Movement mod: Everyone that you pass by has to make an agility check or gets hit with current charge. Discard the charge afterward</t>
        </r>
      </text>
    </comment>
    <comment ref="H26" authorId="0">
      <text>
        <r>
          <rPr>
            <b/>
            <sz val="9"/>
            <color indexed="81"/>
            <rFont val="Tahoma"/>
            <family val="2"/>
          </rPr>
          <t>Put x cards from the top of your deck into the discard pile and gain x elements +2</t>
        </r>
      </text>
    </comment>
    <comment ref="I26" authorId="1">
      <text>
        <r>
          <rPr>
            <b/>
            <sz val="9"/>
            <color indexed="81"/>
            <rFont val="Calibri"/>
          </rPr>
          <t>All charged elements explode on their castor</t>
        </r>
      </text>
    </comment>
    <comment ref="I27" authorId="1">
      <text>
        <r>
          <rPr>
            <b/>
            <sz val="9"/>
            <color indexed="81"/>
            <rFont val="Calibri"/>
          </rPr>
          <t>Increse the radius of an element by 2 and lower the DMG by 3</t>
        </r>
      </text>
    </comment>
    <comment ref="G28" authorId="0">
      <text>
        <r>
          <rPr>
            <b/>
            <sz val="9"/>
            <color indexed="81"/>
            <rFont val="Tahoma"/>
            <family val="2"/>
          </rPr>
          <t>Action: Look at the top 3 cards of opponent within eyesights deck and choose an action. Until end of next turn you can use the action. Discard the rest</t>
        </r>
      </text>
    </comment>
    <comment ref="H28" authorId="0">
      <text>
        <r>
          <rPr>
            <b/>
            <sz val="9"/>
            <color indexed="81"/>
            <rFont val="Tahoma"/>
            <family val="2"/>
          </rPr>
          <t>Look at the top 5 cards of your deck and draw 2. Put the other 3 on the bottom in any order</t>
        </r>
      </text>
    </comment>
    <comment ref="F30" authorId="0">
      <text>
        <r>
          <rPr>
            <b/>
            <sz val="9"/>
            <color indexed="81"/>
            <rFont val="Tahoma"/>
            <charset val="1"/>
          </rPr>
          <t>Before Combat: If attack is successful, weapon get a +1 bonus for the rest of the fight</t>
        </r>
      </text>
    </comment>
    <comment ref="G30" authorId="0">
      <text>
        <r>
          <rPr>
            <b/>
            <sz val="9"/>
            <color indexed="81"/>
            <rFont val="Tahoma"/>
            <family val="2"/>
          </rPr>
          <t>Construct: a one-time use item that deals x damage in R:1 radius where x is equal to your Tech</t>
        </r>
      </text>
    </comment>
    <comment ref="H30" authorId="0">
      <text>
        <r>
          <rPr>
            <b/>
            <sz val="9"/>
            <color indexed="81"/>
            <rFont val="Tahoma"/>
            <family val="2"/>
          </rPr>
          <t>Perform a force check on an opponent within range and if successful, you can hit opponent with a weapon ability or item</t>
        </r>
      </text>
    </comment>
    <comment ref="F32" authorId="0">
      <text>
        <r>
          <rPr>
            <b/>
            <sz val="9"/>
            <color indexed="81"/>
            <rFont val="Tahoma"/>
            <charset val="1"/>
          </rPr>
          <t>Defense against Tech: Cancel Tech attack</t>
        </r>
      </text>
    </comment>
    <comment ref="G32" authorId="0">
      <text>
        <r>
          <rPr>
            <b/>
            <sz val="9"/>
            <color indexed="81"/>
            <rFont val="Tahoma"/>
            <family val="2"/>
          </rPr>
          <t>Construct: a healing item heals a target for x point where x is equal to your Tech</t>
        </r>
      </text>
    </comment>
    <comment ref="H32" authorId="0">
      <text>
        <r>
          <rPr>
            <b/>
            <sz val="9"/>
            <color indexed="81"/>
            <rFont val="Tahoma"/>
            <family val="2"/>
          </rPr>
          <t>Remove all negative status effects and immune to Tech attacks for 3 turns</t>
        </r>
      </text>
    </comment>
    <comment ref="I32" authorId="1">
      <text>
        <r>
          <rPr>
            <b/>
            <sz val="9"/>
            <color indexed="81"/>
            <rFont val="Calibri"/>
          </rPr>
          <t>You can choose to have your weapon break and absorb all of the damage</t>
        </r>
      </text>
    </comment>
    <comment ref="A34" authorId="1">
      <text>
        <r>
          <rPr>
            <b/>
            <sz val="9"/>
            <color indexed="81"/>
            <rFont val="Calibri"/>
          </rPr>
          <t>Magic ???</t>
        </r>
      </text>
    </comment>
    <comment ref="F34" authorId="0">
      <text>
        <r>
          <rPr>
            <b/>
            <sz val="9"/>
            <color indexed="81"/>
            <rFont val="Tahoma"/>
            <charset val="1"/>
          </rPr>
          <t xml:space="preserve">Element use: Sacrifice the same elements in current compound plus 2 additional elements and copy it to another target within range </t>
        </r>
      </text>
    </comment>
    <comment ref="G34" authorId="0">
      <text>
        <r>
          <rPr>
            <b/>
            <sz val="9"/>
            <color indexed="81"/>
            <rFont val="Tahoma"/>
            <family val="2"/>
          </rPr>
          <t>Construct: Take current compound and turn it into an item that expires at end of battle.</t>
        </r>
      </text>
    </comment>
    <comment ref="E36" authorId="0">
      <text>
        <r>
          <rPr>
            <b/>
            <sz val="9"/>
            <color indexed="81"/>
            <rFont val="Tahoma"/>
            <charset val="1"/>
          </rPr>
          <t>You, an ally within range or opponent receive a bonus or penalty to Mind equal to  half of their Tech rounded up for 1 turn.</t>
        </r>
      </text>
    </comment>
    <comment ref="G36" authorId="0">
      <text>
        <r>
          <rPr>
            <b/>
            <sz val="9"/>
            <color indexed="81"/>
            <rFont val="Tahoma"/>
            <charset val="1"/>
          </rPr>
          <t>Attack Mod: Give all  Tech effects that you currently have to opponent</t>
        </r>
      </text>
    </comment>
    <comment ref="H36" authorId="0">
      <text>
        <r>
          <rPr>
            <b/>
            <sz val="9"/>
            <color indexed="81"/>
            <rFont val="Tahoma"/>
            <charset val="1"/>
          </rPr>
          <t>Perform a Mind check against an opponent within range and if they lose, you can discard and use any Tech cards on them</t>
        </r>
      </text>
    </comment>
    <comment ref="G37" authorId="0">
      <text>
        <r>
          <rPr>
            <b/>
            <sz val="9"/>
            <color indexed="81"/>
            <rFont val="Tahoma"/>
            <charset val="1"/>
          </rPr>
          <t>Construct an item that allows a player to draw or discard a card</t>
        </r>
      </text>
    </comment>
    <comment ref="A38" authorId="0">
      <text>
        <r>
          <rPr>
            <b/>
            <sz val="9"/>
            <color indexed="81"/>
            <rFont val="Tahoma"/>
            <charset val="1"/>
          </rPr>
          <t>Knight</t>
        </r>
      </text>
    </comment>
    <comment ref="F38" authorId="0">
      <text>
        <r>
          <rPr>
            <b/>
            <sz val="9"/>
            <color indexed="81"/>
            <rFont val="Tahoma"/>
            <charset val="1"/>
          </rPr>
          <t>Defensive success: Deal 8 DMG</t>
        </r>
      </text>
    </comment>
    <comment ref="H38" authorId="0">
      <text>
        <r>
          <rPr>
            <b/>
            <sz val="9"/>
            <color indexed="81"/>
            <rFont val="Tahoma"/>
            <charset val="1"/>
          </rPr>
          <t>Gain a +x DMG bonus on next turn equal to the amount of health lost</t>
        </r>
      </text>
    </comment>
    <comment ref="A40" authorId="1">
      <text>
        <r>
          <rPr>
            <b/>
            <sz val="9"/>
            <color indexed="81"/>
            <rFont val="Calibri"/>
          </rPr>
          <t>Makes spells hit less people and deal more damage</t>
        </r>
      </text>
    </comment>
    <comment ref="F40" authorId="0">
      <text>
        <r>
          <rPr>
            <b/>
            <sz val="9"/>
            <color indexed="81"/>
            <rFont val="Tahoma"/>
            <charset val="1"/>
          </rPr>
          <t>Element hit: Effects last 1 turn less, but do the same net results. If it does not have multiple turns, it gains +3 effectiveness</t>
        </r>
      </text>
    </comment>
    <comment ref="H40" authorId="0">
      <text>
        <r>
          <rPr>
            <b/>
            <sz val="9"/>
            <color indexed="81"/>
            <rFont val="Tahoma"/>
            <family val="2"/>
          </rPr>
          <t>Perform a Force check against adjacent opponent and if you succeed, hit them with one of your charges. Gain an x bonus on the check where x is equal to half the elements sacrificed rounded down.</t>
        </r>
      </text>
    </comment>
    <comment ref="I40" authorId="1">
      <text>
        <r>
          <rPr>
            <b/>
            <sz val="9"/>
            <color indexed="81"/>
            <rFont val="Calibri"/>
          </rPr>
          <t>Randomly adds a new element to the current attack</t>
        </r>
      </text>
    </comment>
    <comment ref="C42" authorId="0">
      <text>
        <r>
          <rPr>
            <b/>
            <sz val="9"/>
            <color indexed="81"/>
            <rFont val="Tahoma"/>
            <family val="2"/>
          </rPr>
          <t>Opponent loses 1 mind. If you score priority, each other opponent loses 1 mind.</t>
        </r>
      </text>
    </comment>
    <comment ref="D42" authorId="0">
      <text>
        <r>
          <rPr>
            <b/>
            <sz val="9"/>
            <color indexed="81"/>
            <rFont val="Tahoma"/>
            <family val="2"/>
          </rPr>
          <t>Opponent discards a card at random and if that card was an attack, deal +6 DMG</t>
        </r>
      </text>
    </comment>
    <comment ref="H42" authorId="0">
      <text>
        <r>
          <rPr>
            <b/>
            <sz val="9"/>
            <color indexed="81"/>
            <rFont val="Tahoma"/>
            <charset val="1"/>
          </rPr>
          <t>Make a Strength check against an opponent and if successful, you can make them attack a target within range</t>
        </r>
      </text>
    </comment>
    <comment ref="F43" authorId="0">
      <text>
        <r>
          <rPr>
            <b/>
            <sz val="9"/>
            <color indexed="81"/>
            <rFont val="Tahoma"/>
            <family val="2"/>
          </rPr>
          <t>Hit: Opponent discards a card</t>
        </r>
      </text>
    </comment>
    <comment ref="G43" authorId="0">
      <text>
        <r>
          <rPr>
            <b/>
            <sz val="9"/>
            <color indexed="81"/>
            <rFont val="Tahoma"/>
            <charset val="1"/>
          </rPr>
          <t>Attack Mod: Opponent receives a -2 penalty to the attack speed of your choice</t>
        </r>
      </text>
    </comment>
    <comment ref="A44" authorId="0">
      <text>
        <r>
          <rPr>
            <b/>
            <sz val="9"/>
            <color indexed="81"/>
            <rFont val="Tahoma"/>
            <family val="2"/>
          </rPr>
          <t>Magic nullification</t>
        </r>
      </text>
    </comment>
    <comment ref="C44" authorId="0">
      <text>
        <r>
          <rPr>
            <b/>
            <sz val="9"/>
            <color indexed="81"/>
            <rFont val="Tahoma"/>
            <family val="2"/>
          </rPr>
          <t>If you lose to an element attack, sacrifice 3 elements to cancel it</t>
        </r>
      </text>
    </comment>
    <comment ref="D44" authorId="0">
      <text>
        <r>
          <rPr>
            <b/>
            <sz val="9"/>
            <color indexed="81"/>
            <rFont val="Tahoma"/>
            <family val="2"/>
          </rPr>
          <t>Gain +2 DR and an additional +2 DR if hit by an element. Compounds are unaltered for the attack</t>
        </r>
      </text>
    </comment>
    <comment ref="E44" authorId="1">
      <text>
        <r>
          <rPr>
            <b/>
            <sz val="9"/>
            <color indexed="81"/>
            <rFont val="Calibri"/>
          </rPr>
          <t>Cancel opponent's stored charge and they can't use elements for 2 turns</t>
        </r>
      </text>
    </comment>
    <comment ref="F44" authorId="0">
      <text>
        <r>
          <rPr>
            <b/>
            <sz val="9"/>
            <color indexed="81"/>
            <rFont val="Tahoma"/>
            <family val="2"/>
          </rPr>
          <t>Defense: Cancel opponents element attack of charge level 1.
You can sacrifice any number of elements to increase the effectiveness of a defensive card by 1.</t>
        </r>
      </text>
    </comment>
    <comment ref="G44" authorId="0">
      <text>
        <r>
          <rPr>
            <b/>
            <sz val="9"/>
            <color indexed="81"/>
            <rFont val="Tahoma"/>
            <family val="2"/>
          </rPr>
          <t>Sacrifice current charge and imbue armor with it's effects upon being hit</t>
        </r>
      </text>
    </comment>
    <comment ref="H44" authorId="0">
      <text>
        <r>
          <rPr>
            <b/>
            <sz val="9"/>
            <color indexed="81"/>
            <rFont val="Tahoma"/>
            <charset val="1"/>
          </rPr>
          <t>Sacrifice x elements and heal twice that much health</t>
        </r>
      </text>
    </comment>
    <comment ref="I44" authorId="0">
      <text>
        <r>
          <rPr>
            <b/>
            <sz val="9"/>
            <color indexed="81"/>
            <rFont val="Tahoma"/>
            <family val="2"/>
          </rPr>
          <t>All players compounds are canceled</t>
        </r>
      </text>
    </comment>
    <comment ref="A46" authorId="1">
      <text>
        <r>
          <rPr>
            <b/>
            <sz val="9"/>
            <color indexed="81"/>
            <rFont val="Calibri"/>
          </rPr>
          <t>A fighter that gains bonuses by sparing opponents damage</t>
        </r>
      </text>
    </comment>
    <comment ref="H46" authorId="0">
      <text>
        <r>
          <rPr>
            <b/>
            <sz val="9"/>
            <color indexed="81"/>
            <rFont val="Tahoma"/>
            <charset val="1"/>
          </rPr>
          <t>Rest mod: Gain +4 health and draw an extra card. Each other adjacent player receives these effects as well</t>
        </r>
      </text>
    </comment>
    <comment ref="I46" authorId="0">
      <text>
        <r>
          <rPr>
            <b/>
            <sz val="9"/>
            <color indexed="81"/>
            <rFont val="Tahoma"/>
            <charset val="1"/>
          </rPr>
          <t>Sacrifice 1 Mind and remove all DMG</t>
        </r>
      </text>
    </comment>
    <comment ref="I47" authorId="1">
      <text>
        <r>
          <rPr>
            <b/>
            <sz val="9"/>
            <color indexed="81"/>
            <rFont val="Calibri"/>
          </rPr>
          <t>You don't deal damage this attack, instead gain 10 Health, draw 2 cards and gain 1 Mind</t>
        </r>
      </text>
    </comment>
    <comment ref="A48" authorId="0">
      <text>
        <r>
          <rPr>
            <b/>
            <sz val="9"/>
            <color indexed="81"/>
            <rFont val="Tahoma"/>
            <family val="2"/>
          </rPr>
          <t>Magic Transformations</t>
        </r>
      </text>
    </comment>
    <comment ref="E48" authorId="0">
      <text>
        <r>
          <rPr>
            <b/>
            <sz val="9"/>
            <color indexed="81"/>
            <rFont val="Tahoma"/>
            <family val="2"/>
          </rPr>
          <t>You can negotiate after the attack with an x bonus where x is equal to half the number of elements sacrificed round down</t>
        </r>
      </text>
    </comment>
    <comment ref="F48" authorId="0">
      <text>
        <r>
          <rPr>
            <b/>
            <sz val="9"/>
            <color indexed="81"/>
            <rFont val="Tahoma"/>
            <charset val="1"/>
          </rPr>
          <t>Element use: You can sacrifice an element to redirect an element being used on you or adjacent target to you or an adjacent target</t>
        </r>
      </text>
    </comment>
    <comment ref="G48" authorId="0">
      <text>
        <r>
          <rPr>
            <b/>
            <sz val="9"/>
            <color indexed="81"/>
            <rFont val="Tahoma"/>
            <family val="2"/>
          </rPr>
          <t>Action: Cancel charge and draw cards equal to the number of elements within the charges -1</t>
        </r>
      </text>
    </comment>
    <comment ref="I48" authorId="0">
      <text>
        <r>
          <rPr>
            <b/>
            <sz val="9"/>
            <color indexed="81"/>
            <rFont val="Tahoma"/>
            <family val="2"/>
          </rPr>
          <t>Draw 2 cards and opponent discards 1</t>
        </r>
      </text>
    </comment>
    <comment ref="I51" authorId="1">
      <text>
        <r>
          <rPr>
            <b/>
            <sz val="9"/>
            <color indexed="81"/>
            <rFont val="Calibri"/>
          </rPr>
          <t>The Man with the Head of a Dog grants you +2 Speed, +4 DMG and a +3 bonus for 3 turns</t>
        </r>
      </text>
    </comment>
    <comment ref="I54" authorId="1">
      <text>
        <r>
          <rPr>
            <b/>
            <sz val="9"/>
            <color indexed="81"/>
            <rFont val="Calibri"/>
          </rPr>
          <t>Angel woman made of multi colored light orbs</t>
        </r>
      </text>
    </comment>
    <comment ref="I57" authorId="1">
      <text>
        <r>
          <rPr>
            <b/>
            <sz val="9"/>
            <color indexed="81"/>
            <rFont val="Calibri"/>
          </rPr>
          <t>Maiden of war</t>
        </r>
      </text>
    </comment>
    <comment ref="I60" authorId="1">
      <text>
        <r>
          <rPr>
            <b/>
            <sz val="9"/>
            <color indexed="81"/>
            <rFont val="Calibri"/>
          </rPr>
          <t>The Sculptor of man grants you an</t>
        </r>
      </text>
    </comment>
    <comment ref="I63" authorId="1">
      <text>
        <r>
          <rPr>
            <b/>
            <sz val="9"/>
            <color indexed="81"/>
            <rFont val="Calibri"/>
          </rPr>
          <t>The Abstract Abomination grants you an extra reroll with a +1 bonus on all rolls for 3 turns</t>
        </r>
      </text>
    </comment>
    <comment ref="E66" authorId="1">
      <text>
        <r>
          <rPr>
            <b/>
            <sz val="9"/>
            <color indexed="81"/>
            <rFont val="Calibri"/>
          </rPr>
          <t>Prevents opponent from rolling criticals for 1 turn</t>
        </r>
      </text>
    </comment>
    <comment ref="H66" authorId="1">
      <text>
        <r>
          <rPr>
            <b/>
            <sz val="9"/>
            <color indexed="81"/>
            <rFont val="Calibri"/>
          </rPr>
          <t>All allies "20" crirical range increses by 1 for next roll</t>
        </r>
      </text>
    </comment>
    <comment ref="I66" authorId="1">
      <text>
        <r>
          <rPr>
            <b/>
            <sz val="9"/>
            <color indexed="81"/>
            <rFont val="Calibri"/>
          </rPr>
          <t>Gain an additional 20 EXP</t>
        </r>
      </text>
    </comment>
    <comment ref="I67" authorId="1">
      <text>
        <r>
          <rPr>
            <b/>
            <sz val="9"/>
            <color indexed="81"/>
            <rFont val="Calibri"/>
          </rPr>
          <t>The Serpent of ??? Grants you with 1 HP if all HP is lost</t>
        </r>
      </text>
    </comment>
    <comment ref="C70" authorId="1">
      <text>
        <r>
          <rPr>
            <b/>
            <sz val="9"/>
            <color indexed="81"/>
            <rFont val="Calibri"/>
          </rPr>
          <t>If the player is at full health, you get a +3 bonus</t>
        </r>
      </text>
    </comment>
    <comment ref="D70" authorId="1">
      <text>
        <r>
          <rPr>
            <b/>
            <sz val="9"/>
            <color indexed="81"/>
            <rFont val="Calibri"/>
          </rPr>
          <t>Gain a +2 bonus to your attack when your HP is full</t>
        </r>
      </text>
    </comment>
    <comment ref="F70" authorId="1">
      <text>
        <r>
          <rPr>
            <b/>
            <sz val="9"/>
            <color indexed="81"/>
            <rFont val="Calibri"/>
          </rPr>
          <t>You can move an extra space for every HP point under 6</t>
        </r>
      </text>
    </comment>
    <comment ref="G70" authorId="1">
      <text>
        <r>
          <rPr>
            <b/>
            <sz val="9"/>
            <color indexed="81"/>
            <rFont val="Calibri"/>
          </rPr>
          <t>SPD vs SPD. If sucessful, drag a player back into the battle</t>
        </r>
      </text>
    </comment>
    <comment ref="H70" authorId="1">
      <text>
        <r>
          <rPr>
            <b/>
            <sz val="9"/>
            <color indexed="81"/>
            <rFont val="Calibri"/>
          </rPr>
          <t>You are removed from the battle for 1 turn</t>
        </r>
      </text>
    </comment>
    <comment ref="I70" authorId="1">
      <text>
        <r>
          <rPr>
            <b/>
            <sz val="9"/>
            <color indexed="81"/>
            <rFont val="Calibri"/>
          </rPr>
          <t>Switch spaces with any player</t>
        </r>
      </text>
    </comment>
    <comment ref="I71" authorId="1">
      <text>
        <r>
          <rPr>
            <b/>
            <sz val="9"/>
            <color indexed="81"/>
            <rFont val="Calibri"/>
          </rPr>
          <t>Replace your character sheet with a dead characters for 3 turns</t>
        </r>
      </text>
    </comment>
    <comment ref="C73" authorId="1">
      <text>
        <r>
          <rPr>
            <b/>
            <sz val="9"/>
            <color indexed="81"/>
            <rFont val="Calibri"/>
          </rPr>
          <t>Pulls target towards you for a melee attack. Counts as a melee attack</t>
        </r>
      </text>
    </comment>
    <comment ref="D73" authorId="1">
      <text>
        <r>
          <rPr>
            <b/>
            <sz val="9"/>
            <color indexed="81"/>
            <rFont val="Calibri"/>
          </rPr>
          <t>Gain a bonus to DMG = the number of HP under 10. Counts as an unarmed range/melee attack</t>
        </r>
      </text>
    </comment>
    <comment ref="E73" authorId="1">
      <text>
        <r>
          <rPr>
            <b/>
            <sz val="9"/>
            <color indexed="81"/>
            <rFont val="Calibri"/>
          </rPr>
          <t>You can make an unarmed attack as a ranged attack with a X2 DMG bonus</t>
        </r>
      </text>
    </comment>
    <comment ref="G73" authorId="1">
      <text>
        <r>
          <rPr>
            <b/>
            <sz val="9"/>
            <color indexed="81"/>
            <rFont val="Calibri"/>
          </rPr>
          <t>BH explodes on target and deals 1/2 the amount of it's HP as DMG R: 3.</t>
        </r>
      </text>
    </comment>
    <comment ref="H73" authorId="1">
      <text>
        <r>
          <rPr>
            <b/>
            <sz val="9"/>
            <color indexed="81"/>
            <rFont val="Calibri"/>
          </rPr>
          <t>If you are under 15 HP, you can make a "Blood Harvester" (HP: 10, Bonus 2, Speed 4). The BH has 10 HP and while it's alive, you can't die. When a BH dies, lose 10 HP</t>
        </r>
      </text>
    </comment>
    <comment ref="I73" authorId="1">
      <text>
        <r>
          <rPr>
            <b/>
            <sz val="9"/>
            <color indexed="81"/>
            <rFont val="Calibri"/>
          </rPr>
          <t>All BHs gain an additional 5 HP from attacks for 3 turns</t>
        </r>
      </text>
    </comment>
    <comment ref="I74" authorId="1">
      <text>
        <r>
          <rPr>
            <b/>
            <sz val="9"/>
            <color indexed="81"/>
            <rFont val="Calibri"/>
          </rPr>
          <t>Gives all Blood Harvesters gains a bonus +3 bonus</t>
        </r>
      </text>
    </comment>
    <comment ref="C76" authorId="1">
      <text>
        <r>
          <rPr>
            <b/>
            <sz val="9"/>
            <color indexed="81"/>
            <rFont val="Calibri"/>
          </rPr>
          <t>Deals 1 DMG to you, 3 to opponent, and player can't heal for 1 turn if with unarmed</t>
        </r>
      </text>
    </comment>
    <comment ref="D76" authorId="1">
      <text>
        <r>
          <rPr>
            <b/>
            <sz val="9"/>
            <color indexed="81"/>
            <rFont val="Calibri"/>
          </rPr>
          <t>Deals 5 DMG to you and opponent.  If you kill with the attack, gain a DMG bonus on next attack = to the over DMG if unarmed</t>
        </r>
      </text>
    </comment>
    <comment ref="E76" authorId="1">
      <text>
        <r>
          <rPr>
            <b/>
            <sz val="9"/>
            <color indexed="81"/>
            <rFont val="Calibri"/>
          </rPr>
          <t>Deals 3 DMG to you whether or not you hit, and trigger all weapon abilities If unarmed</t>
        </r>
      </text>
    </comment>
    <comment ref="F76" authorId="1">
      <text>
        <r>
          <rPr>
            <b/>
            <sz val="9"/>
            <color indexed="81"/>
            <rFont val="Calibri"/>
          </rPr>
          <t>Unarmed attacks deal double your DMG bonus</t>
        </r>
      </text>
    </comment>
    <comment ref="G76" authorId="1">
      <text>
        <r>
          <rPr>
            <b/>
            <sz val="9"/>
            <color indexed="81"/>
            <rFont val="Calibri"/>
          </rPr>
          <t>Gain +5 blood % for each 1 HP sacrificed</t>
        </r>
      </text>
    </comment>
    <comment ref="H76" authorId="1">
      <text>
        <r>
          <rPr>
            <b/>
            <sz val="9"/>
            <color indexed="81"/>
            <rFont val="Calibri"/>
          </rPr>
          <t>At the cost of 75 B%, you and all allies gain +5 DMG on next hit</t>
        </r>
      </text>
    </comment>
    <comment ref="I76" authorId="1">
      <text>
        <r>
          <rPr>
            <b/>
            <sz val="9"/>
            <color indexed="81"/>
            <rFont val="Calibri"/>
          </rPr>
          <t>Take an additonal 3 DMG and gain +6 DMG on next hit</t>
        </r>
      </text>
    </comment>
    <comment ref="I77" authorId="1">
      <text>
        <r>
          <rPr>
            <b/>
            <sz val="9"/>
            <color indexed="81"/>
            <rFont val="Calibri"/>
          </rPr>
          <t>Deals 6 DMG + an additional X DMG for each HP you sacrifice</t>
        </r>
      </text>
    </comment>
    <comment ref="C79" authorId="1">
      <text>
        <r>
          <rPr>
            <b/>
            <sz val="9"/>
            <color indexed="81"/>
            <rFont val="Calibri"/>
          </rPr>
          <t>If you have 0 on para,  and use this attack, the parameter reverts back to 1</t>
        </r>
      </text>
    </comment>
    <comment ref="D79" authorId="1">
      <text>
        <r>
          <rPr>
            <b/>
            <sz val="9"/>
            <color indexed="81"/>
            <rFont val="Calibri"/>
          </rPr>
          <t>Gain +1 melee attack bonus for each turn you have spent in the spot</t>
        </r>
      </text>
    </comment>
    <comment ref="E79" authorId="1">
      <text>
        <r>
          <rPr>
            <b/>
            <sz val="9"/>
            <color indexed="81"/>
            <rFont val="Calibri"/>
          </rPr>
          <t>Gain HP = to 1/3 DMG dealt</t>
        </r>
      </text>
    </comment>
    <comment ref="F79" authorId="1">
      <text>
        <r>
          <rPr>
            <b/>
            <sz val="9"/>
            <color indexed="81"/>
            <rFont val="Calibri"/>
          </rPr>
          <t>Heal target  1 HP for each HP sacrificed</t>
        </r>
      </text>
    </comment>
    <comment ref="G79" authorId="1">
      <text>
        <r>
          <rPr>
            <b/>
            <sz val="9"/>
            <color indexed="81"/>
            <rFont val="Calibri"/>
          </rPr>
          <t>Light armor counts as HP</t>
        </r>
      </text>
    </comment>
    <comment ref="H79" authorId="1">
      <text>
        <r>
          <rPr>
            <b/>
            <sz val="9"/>
            <color indexed="81"/>
            <rFont val="Calibri"/>
          </rPr>
          <t>If you have more than 1/2 HP, you can kill yourself and revive a player to 1/2 HP</t>
        </r>
      </text>
    </comment>
    <comment ref="I79" authorId="1">
      <text>
        <r>
          <rPr>
            <b/>
            <sz val="9"/>
            <color indexed="81"/>
            <rFont val="Calibri"/>
          </rPr>
          <t>ARMOR DOESN'T TRIGGER! If you were to die on this roll, opponent has 3 turns to live</t>
        </r>
      </text>
    </comment>
    <comment ref="I80" authorId="1">
      <text>
        <r>
          <rPr>
            <b/>
            <sz val="9"/>
            <color indexed="81"/>
            <rFont val="Calibri"/>
          </rPr>
          <t>If anyone rolls a 20 and you are currently dead, come back to life with 1/2 HP</t>
        </r>
      </text>
    </comment>
    <comment ref="C82" authorId="1">
      <text>
        <r>
          <rPr>
            <b/>
            <sz val="9"/>
            <color indexed="81"/>
            <rFont val="Calibri"/>
          </rPr>
          <t>If your HP is an even number, gain 1 element and a +1 to an element attack. If it's odd gain 2 DMG and a +1 to a melee attack</t>
        </r>
      </text>
    </comment>
    <comment ref="D82" authorId="1">
      <text>
        <r>
          <rPr>
            <b/>
            <sz val="9"/>
            <color indexed="81"/>
            <rFont val="Calibri"/>
          </rPr>
          <t>Flip a coin: Heads, double the attack. Tails, you get hit instead</t>
        </r>
      </text>
    </comment>
    <comment ref="E82" authorId="1">
      <text>
        <r>
          <rPr>
            <b/>
            <sz val="9"/>
            <color indexed="81"/>
            <rFont val="Calibri"/>
          </rPr>
          <t>Healing and DMG elements invert</t>
        </r>
      </text>
    </comment>
    <comment ref="F82" authorId="1">
      <text>
        <r>
          <rPr>
            <b/>
            <sz val="9"/>
            <color indexed="81"/>
            <rFont val="Calibri"/>
          </rPr>
          <t>Change everyones blood type to another for 1 turn</t>
        </r>
      </text>
    </comment>
    <comment ref="G82" authorId="1">
      <text>
        <r>
          <rPr>
            <b/>
            <sz val="9"/>
            <color indexed="81"/>
            <rFont val="Calibri"/>
          </rPr>
          <t>Roll a 6 sided die:
1: -3 penalty
2: Lose 3 ELE
3: Lose 10 HP
4: Gain 10 HP
5: Gain a LVL 3
6: +3 and reflip</t>
        </r>
      </text>
    </comment>
    <comment ref="H82" authorId="1">
      <text>
        <r>
          <rPr>
            <b/>
            <sz val="9"/>
            <color indexed="81"/>
            <rFont val="Calibri"/>
          </rPr>
          <t>Charge one additional element without taking up a hand if under 10 HP</t>
        </r>
      </text>
    </comment>
    <comment ref="I82" authorId="1">
      <text>
        <r>
          <rPr>
            <b/>
            <sz val="9"/>
            <color indexed="81"/>
            <rFont val="Calibri"/>
          </rPr>
          <t>Your blood mods all = + for 2 turns</t>
        </r>
      </text>
    </comment>
    <comment ref="I83" authorId="1">
      <text>
        <r>
          <rPr>
            <b/>
            <sz val="9"/>
            <color indexed="81"/>
            <rFont val="Calibri"/>
          </rPr>
          <t>Opponents blood mods all = - for 2 turns</t>
        </r>
      </text>
    </comment>
    <comment ref="C85" authorId="1">
      <text>
        <r>
          <rPr>
            <b/>
            <sz val="9"/>
            <color indexed="81"/>
            <rFont val="Calibri"/>
          </rPr>
          <t>Steals 6 EXP from the player and adds 1 to all of your EXP</t>
        </r>
      </text>
    </comment>
    <comment ref="D85" authorId="1">
      <text>
        <r>
          <rPr>
            <b/>
            <sz val="9"/>
            <color indexed="81"/>
            <rFont val="Calibri"/>
          </rPr>
          <t>Player can't attack you on their next turn</t>
        </r>
      </text>
    </comment>
    <comment ref="E85" authorId="1">
      <text>
        <r>
          <rPr>
            <b/>
            <sz val="9"/>
            <color indexed="81"/>
            <rFont val="Calibri"/>
          </rPr>
          <t>Disables players Blood Ability if triggered for 2 turns</t>
        </r>
      </text>
    </comment>
    <comment ref="F85" authorId="1">
      <text>
        <r>
          <rPr>
            <b/>
            <sz val="9"/>
            <color indexed="81"/>
            <rFont val="Calibri"/>
          </rPr>
          <t>Triggers every players  Blood Ability if they are under 3 HP</t>
        </r>
      </text>
    </comment>
    <comment ref="H85" authorId="1">
      <text>
        <r>
          <rPr>
            <b/>
            <sz val="9"/>
            <color indexed="81"/>
            <rFont val="Calibri"/>
          </rPr>
          <t xml:space="preserve">If player is at 3 HP or under, skip your next turn and take theirs next turn </t>
        </r>
      </text>
    </comment>
    <comment ref="I85" authorId="1">
      <text>
        <r>
          <rPr>
            <b/>
            <sz val="9"/>
            <color indexed="81"/>
            <rFont val="Calibri"/>
          </rPr>
          <t>You can view targets character sheet at any point during the battle</t>
        </r>
      </text>
    </comment>
    <comment ref="I86" authorId="1">
      <text>
        <r>
          <rPr>
            <b/>
            <sz val="9"/>
            <color indexed="81"/>
            <rFont val="Calibri"/>
          </rPr>
          <t>Turns target to the trait sample MO and goes rogue</t>
        </r>
      </text>
    </comment>
    <comment ref="C110" authorId="0">
      <text>
        <r>
          <rPr>
            <b/>
            <sz val="9"/>
            <color indexed="81"/>
            <rFont val="Tahoma"/>
            <family val="2"/>
          </rPr>
          <t>Before attack roll, you can use a weapon in your inventory for the attack if within range</t>
        </r>
      </text>
    </comment>
    <comment ref="E110" authorId="1">
      <text>
        <r>
          <rPr>
            <b/>
            <sz val="9"/>
            <color indexed="81"/>
            <rFont val="Calibri"/>
          </rPr>
          <t>Opponent can't use any ranged attacks for one turn</t>
        </r>
      </text>
    </comment>
    <comment ref="F110" authorId="1">
      <text>
        <r>
          <rPr>
            <b/>
            <sz val="9"/>
            <color indexed="81"/>
            <rFont val="Calibri"/>
          </rPr>
          <t>You can use your blood ability If you have under half HP and then lose all HP after attack</t>
        </r>
      </text>
    </comment>
    <comment ref="C111" authorId="0">
      <text>
        <r>
          <rPr>
            <b/>
            <sz val="9"/>
            <color indexed="81"/>
            <rFont val="Tahoma"/>
            <charset val="1"/>
          </rPr>
          <t>Attack has optional additional vertical range by one unit</t>
        </r>
      </text>
    </comment>
    <comment ref="F111" authorId="1">
      <text>
        <r>
          <rPr>
            <b/>
            <sz val="9"/>
            <color indexed="81"/>
            <rFont val="Calibri"/>
          </rPr>
          <t>Range: 9-11. Add +4 DMG and -1 bonus to an elemental attack and both players reroll</t>
        </r>
      </text>
    </comment>
    <comment ref="D112" authorId="1">
      <text>
        <r>
          <rPr>
            <b/>
            <sz val="9"/>
            <color indexed="81"/>
            <rFont val="Calibri"/>
          </rPr>
          <t>Gain a % bonus on next turns action equal to 1/2 of life lost.</t>
        </r>
      </text>
    </comment>
    <comment ref="F112" authorId="1">
      <text>
        <r>
          <rPr>
            <b/>
            <sz val="9"/>
            <color indexed="81"/>
            <rFont val="Calibri"/>
          </rPr>
          <t>Target players blood type inverts</t>
        </r>
      </text>
    </comment>
    <comment ref="D113" authorId="1">
      <text>
        <r>
          <rPr>
            <b/>
            <sz val="9"/>
            <color indexed="81"/>
            <rFont val="Calibri"/>
          </rPr>
          <t>Being in a net is treated like being in a grapple, except you can't reverse it, only attempt to escape it.  Players can pick the ensnared player up.  The dc to beat to escape the net is 20.  Other players can free the player if the take an attack action.</t>
        </r>
      </text>
    </comment>
    <comment ref="D114" authorId="1">
      <text>
        <r>
          <rPr>
            <b/>
            <sz val="9"/>
            <color indexed="81"/>
            <rFont val="Calibri"/>
          </rPr>
          <t>Gain blood 3 blood % for each point of over roll</t>
        </r>
      </text>
    </comment>
    <comment ref="D115" authorId="1">
      <text>
        <r>
          <rPr>
            <b/>
            <sz val="9"/>
            <color indexed="81"/>
            <rFont val="Calibri"/>
          </rPr>
          <t>Negotiate and gain a bonus to Mind +2 if your blood % is even an even number</t>
        </r>
      </text>
    </comment>
    <comment ref="D116" authorId="1">
      <text>
        <r>
          <rPr>
            <b/>
            <sz val="9"/>
            <color indexed="81"/>
            <rFont val="Calibri"/>
          </rPr>
          <t>Gain a +2 bonus on only this player for the rest of the battle</t>
        </r>
      </text>
    </comment>
  </commentList>
</comments>
</file>

<file path=xl/sharedStrings.xml><?xml version="1.0" encoding="utf-8"?>
<sst xmlns="http://schemas.openxmlformats.org/spreadsheetml/2006/main" count="4670" uniqueCount="2158">
  <si>
    <t>Class</t>
  </si>
  <si>
    <t>Assault</t>
  </si>
  <si>
    <t>Force</t>
  </si>
  <si>
    <t>Tech</t>
  </si>
  <si>
    <t>Recon</t>
  </si>
  <si>
    <t>Agility</t>
  </si>
  <si>
    <t>Charisma</t>
  </si>
  <si>
    <t>Psyche</t>
  </si>
  <si>
    <t>Cross-Class</t>
  </si>
  <si>
    <t>Parameters</t>
  </si>
  <si>
    <t>Striker</t>
  </si>
  <si>
    <t>Enforcer</t>
  </si>
  <si>
    <t>Vanguard</t>
  </si>
  <si>
    <t>Force + Vitality</t>
  </si>
  <si>
    <t>Security</t>
  </si>
  <si>
    <t>Vitality</t>
  </si>
  <si>
    <t>Pilot</t>
  </si>
  <si>
    <t>Infiltrator</t>
  </si>
  <si>
    <t>Diffuser</t>
  </si>
  <si>
    <t>Hunter</t>
  </si>
  <si>
    <t>Engineer</t>
  </si>
  <si>
    <t>Tech + Psyche</t>
  </si>
  <si>
    <t>Tech + Vitality</t>
  </si>
  <si>
    <t>Transmuter</t>
  </si>
  <si>
    <t>Sentinel</t>
  </si>
  <si>
    <t>Equilizer</t>
  </si>
  <si>
    <t>PSI</t>
  </si>
  <si>
    <t>PSITech</t>
  </si>
  <si>
    <t>Accelerator</t>
  </si>
  <si>
    <t>Force + Psyche</t>
  </si>
  <si>
    <t>Critical-1</t>
  </si>
  <si>
    <t>Critical-20</t>
  </si>
  <si>
    <t>Characters</t>
  </si>
  <si>
    <t>Bast</t>
  </si>
  <si>
    <t>Aloe</t>
  </si>
  <si>
    <t>Ryze Taranth</t>
  </si>
  <si>
    <t>Jacelyn</t>
  </si>
  <si>
    <t>Valin Taranth</t>
  </si>
  <si>
    <t>Talic Volk</t>
  </si>
  <si>
    <t>Zelaz</t>
  </si>
  <si>
    <t>Nali</t>
  </si>
  <si>
    <t>Ana Odenka</t>
  </si>
  <si>
    <t>Trip</t>
  </si>
  <si>
    <t>Grapple</t>
  </si>
  <si>
    <t>Disarm</t>
  </si>
  <si>
    <t>Tackle</t>
  </si>
  <si>
    <t>Chain Attack</t>
  </si>
  <si>
    <t>Sunder Attack</t>
  </si>
  <si>
    <t>Jons Hazken</t>
  </si>
  <si>
    <t>Accumulate</t>
  </si>
  <si>
    <t>Blind Attack</t>
  </si>
  <si>
    <t>Rally</t>
  </si>
  <si>
    <t>Scan</t>
  </si>
  <si>
    <t>Demoralize</t>
  </si>
  <si>
    <t>Cavok</t>
  </si>
  <si>
    <t>Dosk</t>
  </si>
  <si>
    <t>Lower Sarivan</t>
  </si>
  <si>
    <t>Upper Sarivan</t>
  </si>
  <si>
    <t>Nation</t>
  </si>
  <si>
    <t>Modi Operandus</t>
  </si>
  <si>
    <t>Versatility</t>
  </si>
  <si>
    <t>Parameter Focus</t>
  </si>
  <si>
    <t>Specialization</t>
  </si>
  <si>
    <t>Trait Sample</t>
  </si>
  <si>
    <t>Religion</t>
  </si>
  <si>
    <t>ID Shift</t>
  </si>
  <si>
    <t>Classes</t>
  </si>
  <si>
    <t>Growth System</t>
  </si>
  <si>
    <t>Collective Experience</t>
  </si>
  <si>
    <t>Base Class</t>
  </si>
  <si>
    <t>Cross Class</t>
  </si>
  <si>
    <t>Custom Class</t>
  </si>
  <si>
    <t>Level Based</t>
  </si>
  <si>
    <t>Nanobot Manipulation</t>
  </si>
  <si>
    <t>Worship</t>
  </si>
  <si>
    <t>Blood</t>
  </si>
  <si>
    <t>Divine Prayer</t>
  </si>
  <si>
    <t>Blood Consumption</t>
  </si>
  <si>
    <t>Actions</t>
  </si>
  <si>
    <t>Active Experience</t>
  </si>
  <si>
    <t>Class Cards</t>
  </si>
  <si>
    <t>A-7+</t>
  </si>
  <si>
    <t>B-6+</t>
  </si>
  <si>
    <t>C-1+</t>
  </si>
  <si>
    <t>D-9+</t>
  </si>
  <si>
    <t>E-2+</t>
  </si>
  <si>
    <t>F-4+</t>
  </si>
  <si>
    <t>G-8+</t>
  </si>
  <si>
    <t>H-5+</t>
  </si>
  <si>
    <t>I-3+</t>
  </si>
  <si>
    <t>O-0+</t>
  </si>
  <si>
    <t>Heat</t>
  </si>
  <si>
    <t>Zephyr</t>
  </si>
  <si>
    <t>Spark</t>
  </si>
  <si>
    <t>Cold</t>
  </si>
  <si>
    <t>Liquid</t>
  </si>
  <si>
    <t>Mineral</t>
  </si>
  <si>
    <t>Blood Type</t>
  </si>
  <si>
    <t>Fusion Attack</t>
  </si>
  <si>
    <t>Maintenance</t>
  </si>
  <si>
    <t>Assemble</t>
  </si>
  <si>
    <t>Escape</t>
  </si>
  <si>
    <t>Xen2</t>
  </si>
  <si>
    <t>Skills</t>
  </si>
  <si>
    <t>--         Blood Abilities         +</t>
  </si>
  <si>
    <t>Mind</t>
  </si>
  <si>
    <t>Force + Mind</t>
  </si>
  <si>
    <t>Tech + Mind</t>
  </si>
  <si>
    <t>Tech + Force</t>
  </si>
  <si>
    <t>Vitality + Psyche</t>
  </si>
  <si>
    <t>Vitality + Mind</t>
  </si>
  <si>
    <t>Psyche + Mind</t>
  </si>
  <si>
    <t>Level 1</t>
  </si>
  <si>
    <t>Level 2</t>
  </si>
  <si>
    <t>Level 3</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</si>
  <si>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</si>
  <si>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</si>
  <si>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</si>
  <si>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</si>
  <si>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</si>
  <si>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</si>
  <si>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</si>
  <si>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</si>
  <si>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</si>
  <si>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</si>
  <si>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</si>
  <si>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</si>
  <si>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</si>
  <si>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</si>
  <si>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</si>
  <si>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</si>
  <si>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</si>
  <si>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</si>
  <si>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</si>
  <si>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</si>
  <si>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</si>
  <si>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</si>
  <si>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</si>
  <si>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</si>
  <si>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</si>
  <si>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</si>
  <si>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</si>
  <si>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</si>
  <si>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Level 32</t>
  </si>
  <si>
    <t>Level 33</t>
  </si>
  <si>
    <t>Level 34</t>
  </si>
  <si>
    <t>Level 35</t>
  </si>
  <si>
    <t>Level 36</t>
  </si>
  <si>
    <t>Level 37</t>
  </si>
  <si>
    <t>Level 38</t>
  </si>
  <si>
    <t>Level 39</t>
  </si>
  <si>
    <t>Level 40</t>
  </si>
  <si>
    <t>Level 41</t>
  </si>
  <si>
    <t>Level 42</t>
  </si>
  <si>
    <t>Level 43</t>
  </si>
  <si>
    <t>Level 44</t>
  </si>
  <si>
    <t>Level 45</t>
  </si>
  <si>
    <t>Level 46</t>
  </si>
  <si>
    <t>Level 47</t>
  </si>
  <si>
    <t>Level 48</t>
  </si>
  <si>
    <t>Level 49</t>
  </si>
  <si>
    <t>Level 50</t>
  </si>
  <si>
    <t>Versitility</t>
  </si>
  <si>
    <t>24 Agility</t>
  </si>
  <si>
    <t>24 Tech</t>
  </si>
  <si>
    <t>24 Force</t>
  </si>
  <si>
    <t>24 Vitality</t>
  </si>
  <si>
    <t>24 Psyche</t>
  </si>
  <si>
    <t>24 Mind</t>
  </si>
  <si>
    <t>30 Agility</t>
  </si>
  <si>
    <t>30 Tech</t>
  </si>
  <si>
    <t>30 Force</t>
  </si>
  <si>
    <t>30 Vitality</t>
  </si>
  <si>
    <t>30 Psyche</t>
  </si>
  <si>
    <t>30 Mind</t>
  </si>
  <si>
    <t>36 Agility</t>
  </si>
  <si>
    <t>36 Tech</t>
  </si>
  <si>
    <t>36 Force</t>
  </si>
  <si>
    <t>36 Vitality</t>
  </si>
  <si>
    <t>36 Psyche</t>
  </si>
  <si>
    <t>36 Mind</t>
  </si>
  <si>
    <t xml:space="preserve"> </t>
  </si>
  <si>
    <t>Elements</t>
  </si>
  <si>
    <t>Base 6</t>
  </si>
  <si>
    <t>Level 2 Compounds</t>
  </si>
  <si>
    <t>Zephyr+Heat=Flame</t>
  </si>
  <si>
    <t>Heat+Liquid=Acid</t>
  </si>
  <si>
    <t>Level 3 Compounds</t>
  </si>
  <si>
    <t>Zephyr+Liquid=Mist</t>
  </si>
  <si>
    <t>Level 4 Compounds</t>
  </si>
  <si>
    <t>Zephyr+Heat+Cold=Wind</t>
  </si>
  <si>
    <t>Level 5 Compounds</t>
  </si>
  <si>
    <t>Zephyr+Spark+Heat+Mineral=Blaze</t>
  </si>
  <si>
    <t>Zephyr+Spark+Heat+Mineral+Liquid=Flare</t>
  </si>
  <si>
    <t>Zephyr+Spark+Mineral+Liquid+Cold=Blizzard</t>
  </si>
  <si>
    <t>Fire</t>
  </si>
  <si>
    <t>Water</t>
  </si>
  <si>
    <t>Wind</t>
  </si>
  <si>
    <t>Ice</t>
  </si>
  <si>
    <t>Lightning</t>
  </si>
  <si>
    <t>X</t>
  </si>
  <si>
    <t>Damage</t>
  </si>
  <si>
    <t>Healing</t>
  </si>
  <si>
    <t>Buff</t>
  </si>
  <si>
    <t>Special</t>
  </si>
  <si>
    <t>Debuff</t>
  </si>
  <si>
    <t>Spark+Mineral=Shock</t>
  </si>
  <si>
    <t>6 DMG</t>
  </si>
  <si>
    <t>Deals 1 parameter DMG</t>
  </si>
  <si>
    <t>Player receives a +3 bonus on their next turn and is forced into attacking closest player</t>
  </si>
  <si>
    <t>DMG on next hit increases = to half the amount of health lost and no cap</t>
  </si>
  <si>
    <t>Deals 6 DMG and hits all players touching spaces with each other</t>
  </si>
  <si>
    <t>Rock</t>
  </si>
  <si>
    <t>Zephyr+Liquid+Cold=Ice</t>
  </si>
  <si>
    <t>1=1</t>
  </si>
  <si>
    <t>2=3</t>
  </si>
  <si>
    <t>3=7</t>
  </si>
  <si>
    <t>4=15</t>
  </si>
  <si>
    <t>1=2</t>
  </si>
  <si>
    <t>2=1</t>
  </si>
  <si>
    <t>1=3</t>
  </si>
  <si>
    <t>3=1</t>
  </si>
  <si>
    <t>1=4</t>
  </si>
  <si>
    <t>2=6</t>
  </si>
  <si>
    <t>3=4</t>
  </si>
  <si>
    <t>4=1</t>
  </si>
  <si>
    <t>1=5</t>
  </si>
  <si>
    <t>2=10</t>
  </si>
  <si>
    <t>3=10</t>
  </si>
  <si>
    <t>4=5</t>
  </si>
  <si>
    <t>5=1</t>
  </si>
  <si>
    <t>5=31</t>
  </si>
  <si>
    <t>6=62</t>
  </si>
  <si>
    <t>1=6</t>
  </si>
  <si>
    <t>2=15</t>
  </si>
  <si>
    <t>3=20</t>
  </si>
  <si>
    <t>5=6</t>
  </si>
  <si>
    <t>6=0</t>
  </si>
  <si>
    <t>0=0</t>
  </si>
  <si>
    <t>LightningXX</t>
  </si>
  <si>
    <t>WindXX</t>
  </si>
  <si>
    <t>IceXX</t>
  </si>
  <si>
    <t>FireXX</t>
  </si>
  <si>
    <t>WaterXX</t>
  </si>
  <si>
    <t>RockXX</t>
  </si>
  <si>
    <t>Zephyr +Heat+Liquid+Cold=Squall</t>
  </si>
  <si>
    <t>Zephyr+Mineral+Liquid+Cold=Glacier</t>
  </si>
  <si>
    <t>Zephyr+Spark+Heat+Mineral+Cold=Tempest</t>
  </si>
  <si>
    <t>Zephyr+Spark+Heat+Liquid+Cold=Cyclone</t>
  </si>
  <si>
    <t>Zephyr+Heat+Mineral+Liquid+Cold=Tsunami</t>
  </si>
  <si>
    <t>Blood Ability 1</t>
  </si>
  <si>
    <t>Blood Ability 2</t>
  </si>
  <si>
    <t>Spark+Heat+Mineral+Liquid=Boulder</t>
  </si>
  <si>
    <t>???</t>
  </si>
  <si>
    <t>Deals 9, and an extra 5 if it hits light Armor</t>
  </si>
  <si>
    <t>Deals 7 DMG and an additional 1 DMG for each point of heavy armor equipped</t>
  </si>
  <si>
    <t>Deals 2 DMG and an additional 2 DMG for each space between caster and target</t>
  </si>
  <si>
    <t>Deals 10 DMG and an additional 2 DMG for each element sacrificed R:3</t>
  </si>
  <si>
    <t xml:space="preserve">Deals DMG equal to half the number of inventory held R:5 </t>
  </si>
  <si>
    <t>Deals 4 DMG every turn, but if the player with flame hits another, it moves to them instead</t>
  </si>
  <si>
    <t>Deals 10 DMG and an additional 2 DMG and R each time its used</t>
  </si>
  <si>
    <t>Player can choose to reroll once on all rolls for 2 turns</t>
  </si>
  <si>
    <t>Deals 12 DMG, knock target back 1, and creates a destructable wall</t>
  </si>
  <si>
    <t>Players can't use ranged attacks for 2 turns</t>
  </si>
  <si>
    <t>Can redistribute HP amoung all allies within range +8 extra HP R:4</t>
  </si>
  <si>
    <t>All</t>
  </si>
  <si>
    <t>Guard</t>
  </si>
  <si>
    <t>Disengage</t>
  </si>
  <si>
    <t>Speed</t>
  </si>
  <si>
    <t>Purification</t>
  </si>
  <si>
    <t>Health</t>
  </si>
  <si>
    <t>Perfectionist</t>
  </si>
  <si>
    <t>Intensify</t>
  </si>
  <si>
    <t>Overflow</t>
  </si>
  <si>
    <t>Calibrate</t>
  </si>
  <si>
    <t>Tweak</t>
  </si>
  <si>
    <t>Modify</t>
  </si>
  <si>
    <t>Wall</t>
  </si>
  <si>
    <t>Zephyr+Mineral=Sand</t>
  </si>
  <si>
    <t>Heat+Mineral=Cinder</t>
  </si>
  <si>
    <t>Fire/Rock</t>
  </si>
  <si>
    <t>Light/Water</t>
  </si>
  <si>
    <t>Cold/Wind</t>
  </si>
  <si>
    <t>Zephyr+Cold=Frost</t>
  </si>
  <si>
    <t>Zephyr+Heat+Mineral=Fire</t>
  </si>
  <si>
    <t>Spark+Mineral+Liquid=Lightning</t>
  </si>
  <si>
    <t>Fire/Light</t>
  </si>
  <si>
    <t>Ice/Light</t>
  </si>
  <si>
    <t>Rock/Water</t>
  </si>
  <si>
    <t>Wind/Water</t>
  </si>
  <si>
    <t>Fire/Ice</t>
  </si>
  <si>
    <t>Light/Ice</t>
  </si>
  <si>
    <t>Rock/Wind</t>
  </si>
  <si>
    <t>Water/Wind</t>
  </si>
  <si>
    <t>Light/Fire</t>
  </si>
  <si>
    <t>Ice/Fire</t>
  </si>
  <si>
    <t>Water/Rock</t>
  </si>
  <si>
    <t>Wind/Rock</t>
  </si>
  <si>
    <t>Spark+Heat+Liquid=Thunder</t>
  </si>
  <si>
    <t>Zephyr+Spark+Liquid=Rain</t>
  </si>
  <si>
    <t>Zephyr+Spark+Cold=Snow</t>
  </si>
  <si>
    <t>Heat+Mineral+Liquid=Rust</t>
  </si>
  <si>
    <t>Zephyr+Spark+Mineral=Alloy</t>
  </si>
  <si>
    <t>Zephyr+Mineral+Liquid=Gravity</t>
  </si>
  <si>
    <t>Zephyr+Heat+Liquid=Breath</t>
  </si>
  <si>
    <t>Move player 3 spaces.  Wind deals 3 DMG for each space the player was moved into a wall</t>
  </si>
  <si>
    <t>Zephyr+Spark+Mineral+Liquid=Storm</t>
  </si>
  <si>
    <t>Zephyr+Heat+Mineral+Liquid=Inferno</t>
  </si>
  <si>
    <t>Mineral+Liquid=Plasma</t>
  </si>
  <si>
    <t>Drains 5 HP from the player</t>
  </si>
  <si>
    <t>Revives to fallen player to 1 HP</t>
  </si>
  <si>
    <t>Critical range increase to 19-20 for 2 turns</t>
  </si>
  <si>
    <t>Heals 4 HP for 4 turns</t>
  </si>
  <si>
    <t>Can't tell how much HP you have and all penalties don't effect you for 2 turns</t>
  </si>
  <si>
    <t>Zephyr+Spark+Heat+Liquid=Beam</t>
  </si>
  <si>
    <t>Zephyr+Spark+Mineral+Cold=Ray</t>
  </si>
  <si>
    <t>Zephyr+Spark+Heat+Cold=Gale</t>
  </si>
  <si>
    <t>Zephyr+Heat+Mineral+Cold=Tornado</t>
  </si>
  <si>
    <t>Add 25% to players blood ability percentage R:3</t>
  </si>
  <si>
    <t>Zephyr+Mineral+Cold=Cloud</t>
  </si>
  <si>
    <t>Player Can't use criticals for 3 turns</t>
  </si>
  <si>
    <t>Zephyr+Spark+Liquid+Cold=Torrent</t>
  </si>
  <si>
    <t>Use a d10 +10 for offense for 3 turns</t>
  </si>
  <si>
    <t>Zephyr+Spark+Heat=Ash</t>
  </si>
  <si>
    <t>Spark+Heat+Mineral=Stone</t>
  </si>
  <si>
    <t>Heals 14 HP and can pass the max HP. Lose 2 HP every turn until max is reached again</t>
  </si>
  <si>
    <t>Piercing</t>
  </si>
  <si>
    <t>Control</t>
  </si>
  <si>
    <t>Focus</t>
  </si>
  <si>
    <t>Fortify</t>
  </si>
  <si>
    <t>Parry Attack</t>
  </si>
  <si>
    <t>Strength</t>
  </si>
  <si>
    <t>The next elements bounce off of player for 1 turn</t>
  </si>
  <si>
    <t>Player can't use items or switch weapons for 3 turns</t>
  </si>
  <si>
    <t>Deals DMG = to the number of players hit x4 R:4</t>
  </si>
  <si>
    <t>Deals 4 DMG and an additional 2 DMG for each space between caster and target</t>
  </si>
  <si>
    <t>Deals 4 DMG, and on the next turn heals 12 HP</t>
  </si>
  <si>
    <t>Players receives +2 to all rolls for 2 turn R:3</t>
  </si>
  <si>
    <t>Player receives -3 to all rolls for 1 turn</t>
  </si>
  <si>
    <t>All blood bonus/penalties are doubled and phyiscal DMG deal 4 less for 3 turns</t>
  </si>
  <si>
    <t>Physical DMG deals an additional +4, and no blood bonus/penalties 3 turns</t>
  </si>
  <si>
    <t>Deals 8 DMG and an additional 1 for each point of Psyche R:6</t>
  </si>
  <si>
    <t>Deals 16 DMG and take 2 parameter DMG R:2</t>
  </si>
  <si>
    <t>Deals 12 DMG to all player in the effective range and you can rearrange them any way. R:7</t>
  </si>
  <si>
    <t>Deals 14 DMG and receive -3 for 3 turns R:4</t>
  </si>
  <si>
    <t>Repairs 3 DUR and weapon receives a +1 bonus for the whole battle or +2 Heavy armor</t>
  </si>
  <si>
    <t>Negotiations</t>
  </si>
  <si>
    <t>Intimidate</t>
  </si>
  <si>
    <t>Invite</t>
  </si>
  <si>
    <t>Flees the battle</t>
  </si>
  <si>
    <t>Enrage</t>
  </si>
  <si>
    <t>Berserk</t>
  </si>
  <si>
    <t>Confuse</t>
  </si>
  <si>
    <t>Threaten</t>
  </si>
  <si>
    <t>Can only use def</t>
  </si>
  <si>
    <t>Startle</t>
  </si>
  <si>
    <t>Provoke</t>
  </si>
  <si>
    <t>Player targets you</t>
  </si>
  <si>
    <t>Barter</t>
  </si>
  <si>
    <t>Give Item</t>
  </si>
  <si>
    <t>Penalty -2</t>
  </si>
  <si>
    <t>DC: 8</t>
  </si>
  <si>
    <t>DC: 12</t>
  </si>
  <si>
    <t>DC: 20</t>
  </si>
  <si>
    <t>DC: 16</t>
  </si>
  <si>
    <t>DC: 22</t>
  </si>
  <si>
    <t>DC: 18</t>
  </si>
  <si>
    <t>DC: 14</t>
  </si>
  <si>
    <t>Deal 2 DMG to self</t>
  </si>
  <si>
    <t>DC: 10</t>
  </si>
  <si>
    <t>Disturb</t>
  </si>
  <si>
    <t>Relax</t>
  </si>
  <si>
    <t>Unnerve</t>
  </si>
  <si>
    <t>Take their turn</t>
  </si>
  <si>
    <t>Player joins</t>
  </si>
  <si>
    <t>Perplex</t>
  </si>
  <si>
    <t>Player skipped</t>
  </si>
  <si>
    <t>Doubt</t>
  </si>
  <si>
    <t>Lose armor</t>
  </si>
  <si>
    <t>Stress</t>
  </si>
  <si>
    <t>Ruse</t>
  </si>
  <si>
    <t>Player goes rogue</t>
  </si>
  <si>
    <t>Manipulate</t>
  </si>
  <si>
    <t>Mind -1</t>
  </si>
  <si>
    <t>Break</t>
  </si>
  <si>
    <t>If you fail, lose 1 mind for the battle and receive a -1 penalty for the action</t>
  </si>
  <si>
    <t>Stalker</t>
  </si>
  <si>
    <t>Corrupter</t>
  </si>
  <si>
    <t>Undead</t>
  </si>
  <si>
    <t>Slayer</t>
  </si>
  <si>
    <t>All status effects are removed and inverts blood type R:2</t>
  </si>
  <si>
    <t>Gain an extra 2 speed and +2 bonus, but lose 3 DR for 3 turns</t>
  </si>
  <si>
    <t>C</t>
  </si>
  <si>
    <t>A</t>
  </si>
  <si>
    <t>AN</t>
  </si>
  <si>
    <t>N</t>
  </si>
  <si>
    <t>E</t>
  </si>
  <si>
    <t>Prayer</t>
  </si>
  <si>
    <t>Plea</t>
  </si>
  <si>
    <t>Blood Influence</t>
  </si>
  <si>
    <t>Sadistic Blood</t>
  </si>
  <si>
    <t>Dark Enlightenment</t>
  </si>
  <si>
    <t>Reanimate</t>
  </si>
  <si>
    <t>Xen</t>
  </si>
  <si>
    <t>Zhanif</t>
  </si>
  <si>
    <t>Shiir</t>
  </si>
  <si>
    <t>Blood Offering</t>
  </si>
  <si>
    <t>Maniacal Blood</t>
  </si>
  <si>
    <t>Vicious Blood</t>
  </si>
  <si>
    <t>SIphon Blood</t>
  </si>
  <si>
    <t>Blood Donor</t>
  </si>
  <si>
    <t>Base-Class</t>
  </si>
  <si>
    <t>Blood Vitalize</t>
  </si>
  <si>
    <t>Martyrdom</t>
  </si>
  <si>
    <t>Blood Haste</t>
  </si>
  <si>
    <t>Merciless Blood</t>
  </si>
  <si>
    <t>Savage Blood</t>
  </si>
  <si>
    <t>Blood Sacrifice</t>
  </si>
  <si>
    <t>Religious</t>
  </si>
  <si>
    <t>Blood Masquerade</t>
  </si>
  <si>
    <t>Blood Trance</t>
  </si>
  <si>
    <t>Blood Roulette</t>
  </si>
  <si>
    <t>Sanity's Requiem</t>
  </si>
  <si>
    <t>Bad Blood</t>
  </si>
  <si>
    <t>Undying Blood</t>
  </si>
  <si>
    <t>Harlequin</t>
  </si>
  <si>
    <t>PSIcho Blood</t>
  </si>
  <si>
    <t>Pure Blood</t>
  </si>
  <si>
    <t>Requital Torment</t>
  </si>
  <si>
    <t>Blood Juggler</t>
  </si>
  <si>
    <t>Blood Veil</t>
  </si>
  <si>
    <t>Morbid Existence</t>
  </si>
  <si>
    <t>Double Dosage</t>
  </si>
  <si>
    <t>Reaper</t>
  </si>
  <si>
    <t>Blood Harvester</t>
  </si>
  <si>
    <t>Blood Bomb</t>
  </si>
  <si>
    <t>Lashing Blood</t>
  </si>
  <si>
    <t>Surging Blood</t>
  </si>
  <si>
    <t>First Blood</t>
  </si>
  <si>
    <t>Blood Trail</t>
  </si>
  <si>
    <t>Wrenching Blood</t>
  </si>
  <si>
    <t>Taste for Blood</t>
  </si>
  <si>
    <t>Blood Cry</t>
  </si>
  <si>
    <t>Rapid Blood</t>
  </si>
  <si>
    <t>Shadow Mimicry</t>
  </si>
  <si>
    <t>Dead Set</t>
  </si>
  <si>
    <t>Change of Heart</t>
  </si>
  <si>
    <t>Blood Connection</t>
  </si>
  <si>
    <t>Restless Blood</t>
  </si>
  <si>
    <t>Eager Blood</t>
  </si>
  <si>
    <t>Ominous Blood</t>
  </si>
  <si>
    <t>Body Double</t>
  </si>
  <si>
    <t>Bash</t>
  </si>
  <si>
    <t>total</t>
  </si>
  <si>
    <t>Devotion</t>
  </si>
  <si>
    <t>Doquaron</t>
  </si>
  <si>
    <t>Egatait</t>
  </si>
  <si>
    <t>Haborrs</t>
  </si>
  <si>
    <t>Tsonexa</t>
  </si>
  <si>
    <t>Lazugoan</t>
  </si>
  <si>
    <t>Net</t>
  </si>
  <si>
    <t>Suppress</t>
  </si>
  <si>
    <t>Shield</t>
  </si>
  <si>
    <t>Dispersion</t>
  </si>
  <si>
    <t>Mercy</t>
  </si>
  <si>
    <t>Vengence</t>
  </si>
  <si>
    <t>Outbreak</t>
  </si>
  <si>
    <t>Staggering Faith</t>
  </si>
  <si>
    <t>Talasnia</t>
  </si>
  <si>
    <t>Northern Rim</t>
  </si>
  <si>
    <t>Character</t>
  </si>
  <si>
    <t>Burst</t>
  </si>
  <si>
    <t>Blood Patchwork</t>
  </si>
  <si>
    <t>?</t>
  </si>
  <si>
    <t>Cyal</t>
  </si>
  <si>
    <t>Need Art</t>
  </si>
  <si>
    <t>Finish</t>
  </si>
  <si>
    <t>Color/Varient</t>
  </si>
  <si>
    <t>Color</t>
  </si>
  <si>
    <t>Redo</t>
  </si>
  <si>
    <t>Color/Alter</t>
  </si>
  <si>
    <t>Name/Color</t>
  </si>
  <si>
    <t>Arbiter</t>
  </si>
  <si>
    <t>4--8</t>
  </si>
  <si>
    <t>Dagger</t>
  </si>
  <si>
    <t>_________________________|___________________________|_________________________</t>
  </si>
  <si>
    <r>
      <t>_________________________|__________</t>
    </r>
    <r>
      <rPr>
        <sz val="12"/>
        <color indexed="8"/>
        <rFont val="Copperplate Gothic Light"/>
      </rPr>
      <t>ITEMS</t>
    </r>
    <r>
      <rPr>
        <sz val="12"/>
        <color indexed="8"/>
        <rFont val="Calibri"/>
        <scheme val="minor"/>
      </rPr>
      <t>__________|_________________________</t>
    </r>
  </si>
  <si>
    <t>Counter</t>
  </si>
  <si>
    <t>Slavixia</t>
  </si>
  <si>
    <t>Mobility</t>
  </si>
  <si>
    <t>Unarmed</t>
  </si>
  <si>
    <t>Dexterity</t>
  </si>
  <si>
    <t>Endurence</t>
  </si>
  <si>
    <t>Manipulation</t>
  </si>
  <si>
    <t>Chemistry</t>
  </si>
  <si>
    <t>Death Companion</t>
  </si>
  <si>
    <t>Revitalize</t>
  </si>
  <si>
    <t>Overpower</t>
  </si>
  <si>
    <t>Light</t>
  </si>
  <si>
    <t>Medium</t>
  </si>
  <si>
    <t>Heavy</t>
  </si>
  <si>
    <t>You can make a move action after the attack</t>
  </si>
  <si>
    <t>Dash</t>
  </si>
  <si>
    <t>Attacks</t>
  </si>
  <si>
    <t>Abilities</t>
  </si>
  <si>
    <t>Free</t>
  </si>
  <si>
    <t>Half</t>
  </si>
  <si>
    <t>Full</t>
  </si>
  <si>
    <t>Terrain doesn't hinder you as much</t>
  </si>
  <si>
    <t>You can take a move action with another player</t>
  </si>
  <si>
    <t>Switch</t>
  </si>
  <si>
    <t>Overdrive</t>
  </si>
  <si>
    <t>You can change your weapon after the attack</t>
  </si>
  <si>
    <t>Repairs an item by  2 , reloads it and temporarily increases capacity by 2</t>
  </si>
  <si>
    <t>Wide</t>
  </si>
  <si>
    <t>Power</t>
  </si>
  <si>
    <t>Double your DMG bonus and no cap</t>
  </si>
  <si>
    <t>Receive a +3 DMG bonus for 1 turn</t>
  </si>
  <si>
    <t>Criticals</t>
  </si>
  <si>
    <t>Make 2 move actions. Enemy space don't hinder you</t>
  </si>
  <si>
    <t>You are removed from combat if you were beaten by a base roll of 12 or &lt;</t>
  </si>
  <si>
    <t>Take another turn with a +5 bonus</t>
  </si>
  <si>
    <t>Increases the bonus that Calibrate gives by 1</t>
  </si>
  <si>
    <t>Increases Calibrates range by 1</t>
  </si>
  <si>
    <t>Inceases weapon bonus by 1</t>
  </si>
  <si>
    <t>Knock opponent back 1 space and deal 4 DMG</t>
  </si>
  <si>
    <t>Deal an additional 12 damage and no DMG cap</t>
  </si>
  <si>
    <t>Psi</t>
  </si>
  <si>
    <t>Confiscate</t>
  </si>
  <si>
    <t>Take an item from the opponent</t>
  </si>
  <si>
    <t>Parry</t>
  </si>
  <si>
    <t>Deals 2 weapon DMG</t>
  </si>
  <si>
    <t>Sunder</t>
  </si>
  <si>
    <t>Deals 2 heavy armor DMG</t>
  </si>
  <si>
    <t>You can choose to take all damage for any adjacent player</t>
  </si>
  <si>
    <t>Gain 2 HP</t>
  </si>
  <si>
    <t>Opponents can't move through your adjacent spaces and + 2 DR for 1 turn</t>
  </si>
  <si>
    <t>Gain 1 heavy armor</t>
  </si>
  <si>
    <t>All bad status effects are removed and no bad status effects for 2 turns</t>
  </si>
  <si>
    <t>Gain 16 HP</t>
  </si>
  <si>
    <t>Stable</t>
  </si>
  <si>
    <t>You can keep 2 elements used from the attack</t>
  </si>
  <si>
    <t>Gain a bonus for half of each element that you used on the attack</t>
  </si>
  <si>
    <t>Element</t>
  </si>
  <si>
    <t>Deal extra DMG equal to half your Psyche</t>
  </si>
  <si>
    <t>Swap current charge with other elements in inventory</t>
  </si>
  <si>
    <t>Add any 2 elements to your inventory</t>
  </si>
  <si>
    <t>Charge your current elements by 2 instead of 1, at twice the MP cost</t>
  </si>
  <si>
    <t>Supercharge</t>
  </si>
  <si>
    <t>The next element used receives a +3 bonus</t>
  </si>
  <si>
    <t>You have unlimted elements for 2 turns</t>
  </si>
  <si>
    <t>Randomly adds a new element to the current attack</t>
  </si>
  <si>
    <t>Base Class RYGs</t>
  </si>
  <si>
    <t>Opponent can't use the same action speed on their next action</t>
  </si>
  <si>
    <t>Feint</t>
  </si>
  <si>
    <t>Disorienting</t>
  </si>
  <si>
    <t>Player loses all action abilities for 2 turns</t>
  </si>
  <si>
    <t>Player loses 1 mind for the fight</t>
  </si>
  <si>
    <t>Unnerving</t>
  </si>
  <si>
    <t>If you fail your Negotiation check, you can pick an option that is &lt; than roll</t>
  </si>
  <si>
    <t>You can view opponents stats</t>
  </si>
  <si>
    <t>All allies receive +2 on their next action</t>
  </si>
  <si>
    <t>Your Mind increases by 3 for 2 turns</t>
  </si>
  <si>
    <t>You can reroll with a +1 bonus</t>
  </si>
  <si>
    <t>Take opponents next turn</t>
  </si>
  <si>
    <t>Merge</t>
  </si>
  <si>
    <t>Receive a +2 bonus to your next action</t>
  </si>
  <si>
    <t>Deal your base DMG regardless of who won the attack</t>
  </si>
  <si>
    <t>Double</t>
  </si>
  <si>
    <t>Haste</t>
  </si>
  <si>
    <t>Move at 3x your speed</t>
  </si>
  <si>
    <t>Items used are +2 points (HP, DMG) more effective on targeted player</t>
  </si>
  <si>
    <t>Your weapon takes 2 DMG and has double class ability</t>
  </si>
  <si>
    <t>Construct a 1-time-use weapon with a bonus of 4. CAP: 10</t>
  </si>
  <si>
    <t>Distance</t>
  </si>
  <si>
    <t>Melee: +1 bonus, Ranged: +2 DMG</t>
  </si>
  <si>
    <t>Hit 2 horizontally adjacent targets for damage equal to your DMG</t>
  </si>
  <si>
    <t>Gain a + 4 bonus if neutral priority</t>
  </si>
  <si>
    <t>Scout</t>
  </si>
  <si>
    <t>Weapon</t>
  </si>
  <si>
    <t>Blood Rage</t>
  </si>
  <si>
    <t>Tranquil Blood</t>
  </si>
  <si>
    <t>Masked Blood</t>
  </si>
  <si>
    <t>Zephyr+Spark=Particle</t>
  </si>
  <si>
    <t>Semi-Auto</t>
  </si>
  <si>
    <t>Full-Auto</t>
  </si>
  <si>
    <t>Shot</t>
  </si>
  <si>
    <t>Ability</t>
  </si>
  <si>
    <t>The next elements bounce off of player for 3 turns</t>
  </si>
  <si>
    <t>Magic</t>
  </si>
  <si>
    <t>Dash Attack</t>
  </si>
  <si>
    <t>Player can't use items or switch weapons for 2 turns</t>
  </si>
  <si>
    <t>Cancel all currently equipped elements from all players and heal 2 HP for each</t>
  </si>
  <si>
    <t>Can redistribute HP amoung all allies within range +10 extra HP R:4</t>
  </si>
  <si>
    <t>Inverts players elements and have unlimted for 3 turns</t>
  </si>
  <si>
    <t>Deals DMG = to the number of players hit x3 R:4</t>
  </si>
  <si>
    <t>DMG increases = to half the amount of health lost and no cap for 3 turns</t>
  </si>
  <si>
    <t>Player can't use critical and use a d10 +10 for combat rolls for 3 turns</t>
  </si>
  <si>
    <t>Random action: 1) melee 2) ranged 3) magic 4) item 5) negotiate 6) run. For 3 turns</t>
  </si>
  <si>
    <t>Revives to fallen player to 5 HP</t>
  </si>
  <si>
    <t>Deals 14 DMG, knock target back 1, and creates a destructable wall</t>
  </si>
  <si>
    <t>Gain 1 DR and can only move 1 space for 3 turns</t>
  </si>
  <si>
    <t>Players next 2 turns are skipped</t>
  </si>
  <si>
    <t>Gain an extra 1 speed, but lose 6 DR for 3 turns</t>
  </si>
  <si>
    <t>Critical range increase to DEF:2-3 OFF: 19-20 for 3 turns</t>
  </si>
  <si>
    <t>Player can't attack for 2 turns</t>
  </si>
  <si>
    <t>Player's health is now set to half of their starting health</t>
  </si>
  <si>
    <t>All blood bonus/penalties are doubled for 3 turns</t>
  </si>
  <si>
    <t>Heals all player in R:2 for 2x the number of people healed</t>
  </si>
  <si>
    <t>Heals 8 HP and an additional 5 if the player is under 10 HP</t>
  </si>
  <si>
    <t>Weapon breaks in 2 turns</t>
  </si>
  <si>
    <t>Deals 2 DMG +1 for each over roll R:3</t>
  </si>
  <si>
    <t>Can't tell your HP and all penalties (including death) don't effect you for 3 turns</t>
  </si>
  <si>
    <t>Deals 10 DMG and is unaffected by blood types</t>
  </si>
  <si>
    <t>Ice/Wind</t>
  </si>
  <si>
    <t>Heals a parameter and gain 1 heavy armor or reapairs weapon</t>
  </si>
  <si>
    <t>Heals 4 HP for 4 turns. You can give your unused turns to heal players you touch</t>
  </si>
  <si>
    <t>Charge Attack</t>
  </si>
  <si>
    <t>Stabilize</t>
  </si>
  <si>
    <t>Lift</t>
  </si>
  <si>
    <t>Mimic Attack</t>
  </si>
  <si>
    <t>Exert</t>
  </si>
  <si>
    <t>Counter Attack</t>
  </si>
  <si>
    <t>Void</t>
  </si>
  <si>
    <t>Spark+Mineral+Void=Lightning</t>
  </si>
  <si>
    <t>Zephyr+Heat+Void=Breath</t>
  </si>
  <si>
    <t>Zephyr+Spark+Void=Rain</t>
  </si>
  <si>
    <t>Spark+Heat+Void=Thunder</t>
  </si>
  <si>
    <t>Heat+Mineral+Void=Rust</t>
  </si>
  <si>
    <t>Zephyr+Mineral+Void=Gravity</t>
  </si>
  <si>
    <t>Zephyr+Spark+Heat+Void=Beam</t>
  </si>
  <si>
    <t>Zephyr+Spark+Mineral+Void=Storm</t>
  </si>
  <si>
    <t>Zephyr+Heat+Mineral+Void=Inferno</t>
  </si>
  <si>
    <t>Spark+Heat+Mineral+Void=Boulder</t>
  </si>
  <si>
    <t>Zephyr+Spark+Heat+Mineral+Void=Flare</t>
  </si>
  <si>
    <t>Void+Liquid=Icicle</t>
  </si>
  <si>
    <t>Mineral+Liquid=Crystal</t>
  </si>
  <si>
    <t>Zephyr+Heat+Liquid=Wind</t>
  </si>
  <si>
    <t>Zephyr+Void+Liquid=Ice</t>
  </si>
  <si>
    <t>Spark+Void+Liquid=Water</t>
  </si>
  <si>
    <t>Spark+Mineral+Liquid=Electricity</t>
  </si>
  <si>
    <t>Heat+Void+Liquid=</t>
  </si>
  <si>
    <t>Heat+Mineral+Liquid=Steam</t>
  </si>
  <si>
    <t>Mineral+Void+Liquid=Cascade</t>
  </si>
  <si>
    <t>Zephyr+Spark+Liquid=Snow</t>
  </si>
  <si>
    <t>Zephyr+Mineral+Liquid=Cloud</t>
  </si>
  <si>
    <t>Spark+Heat+Liquid=Aurora</t>
  </si>
  <si>
    <t>Zephyr+Spark+Heat+Liquid=Gale</t>
  </si>
  <si>
    <t>Zephyr+Spark+Mineral+Liquid=Ray</t>
  </si>
  <si>
    <t>Zephyr+Spark+Void+Liquid=Torrent</t>
  </si>
  <si>
    <t>Zephyr+Heat+Mineral+Liquid=Tornado</t>
  </si>
  <si>
    <t>Zephyr+Heat+Void+Liquid=Squall</t>
  </si>
  <si>
    <t>Zephyr+Mineral+Void+Liquid=Glacier</t>
  </si>
  <si>
    <t>Spark+Heat+Mineral+Liquid=Magnet</t>
  </si>
  <si>
    <t>Spark+Heat+Void+Liquid=Flood</t>
  </si>
  <si>
    <t>Spark+Mineral+Void+Liquid=Voltage</t>
  </si>
  <si>
    <t>Heat+Mineral+Void+Liquid=Ether</t>
  </si>
  <si>
    <t>Zephyr+Spark+Heat+Mineral+Liquid=Tempest</t>
  </si>
  <si>
    <t>Zephyr+Spark+Heat+Void+Liquid=Cyclone</t>
  </si>
  <si>
    <t>Zephyr+Spark+Mineral+Void+Liquid=Blizzard</t>
  </si>
  <si>
    <t>Zephyr+Heat+Mineral+Void+Liquid=Tsunami</t>
  </si>
  <si>
    <t>Spark+Heat+Mineral+Void+Liquid=Meteor</t>
  </si>
  <si>
    <t>Hydro</t>
  </si>
  <si>
    <t>Light/Dark</t>
  </si>
  <si>
    <t>Dark</t>
  </si>
  <si>
    <t>Mineral+Void=</t>
  </si>
  <si>
    <t>Deals 3 DMG every turn for 3 turns. Can take a full round action to pat out the flame</t>
  </si>
  <si>
    <t>Deals 9 DMG if an even number was rolled, or 5 damage if an odd number was rolled</t>
  </si>
  <si>
    <t>Spark+Void=Warp</t>
  </si>
  <si>
    <t>Player receives -1 initiative to all rolls for 3 turns</t>
  </si>
  <si>
    <t>Spark+Liquid=Jolt</t>
  </si>
  <si>
    <t>Heat+Mineral=Torch</t>
  </si>
  <si>
    <t>Spark+Heat=Cinder</t>
  </si>
  <si>
    <t>Melee weapon attacks deal +2 DMG for 3 turns</t>
  </si>
  <si>
    <t>You are removed from combat for 1 turn</t>
  </si>
  <si>
    <t>Heat+Void=Plasma</t>
  </si>
  <si>
    <t>Deals 1 heavy armor and 2 light armor DMG</t>
  </si>
  <si>
    <t>Zephyr+Spark=Light</t>
  </si>
  <si>
    <t>Take an immediate turn with +4</t>
  </si>
  <si>
    <t>Heals one player for 6 and all adjacent players for 3</t>
  </si>
  <si>
    <t>Zephyr+Void=Shadow</t>
  </si>
  <si>
    <t>Gain a +1 bonus for 2 turns</t>
  </si>
  <si>
    <t>Precision Attack</t>
  </si>
  <si>
    <t>Dispersion Attack</t>
  </si>
  <si>
    <t>Vehicles</t>
  </si>
  <si>
    <t>Ranged</t>
  </si>
  <si>
    <t>Melee</t>
  </si>
  <si>
    <t>Armor</t>
  </si>
  <si>
    <t>Robots</t>
  </si>
  <si>
    <t>Chemical</t>
  </si>
  <si>
    <t>Syphon Attack</t>
  </si>
  <si>
    <t>Merciful Attack</t>
  </si>
  <si>
    <t>Provoking Attack</t>
  </si>
  <si>
    <t>Concentrated Attack</t>
  </si>
  <si>
    <t>Element Attack</t>
  </si>
  <si>
    <t>Overdrive Attack</t>
  </si>
  <si>
    <t>SoldierTech</t>
  </si>
  <si>
    <t>MedTech</t>
  </si>
  <si>
    <t>Redirect Attack</t>
  </si>
  <si>
    <t>Consolidation Attack</t>
  </si>
  <si>
    <t>Survivor</t>
  </si>
  <si>
    <t>Nationalities</t>
  </si>
  <si>
    <t>Base Stats</t>
  </si>
  <si>
    <t>Action Slots</t>
  </si>
  <si>
    <t>Attack Slots</t>
  </si>
  <si>
    <t>8 + 22 = 32</t>
  </si>
  <si>
    <t>Nothern Rim</t>
  </si>
  <si>
    <t>Readying Attack</t>
  </si>
  <si>
    <t>Recoop</t>
  </si>
  <si>
    <t>Transmutation</t>
  </si>
  <si>
    <t>Stable Attack</t>
  </si>
  <si>
    <t>Intimidation Attack</t>
  </si>
  <si>
    <t>Demoralizing Attack</t>
  </si>
  <si>
    <t>Vigilant Attack</t>
  </si>
  <si>
    <t>Side-Arm Attack</t>
  </si>
  <si>
    <t>Grenade</t>
  </si>
  <si>
    <t>Crippling Attack</t>
  </si>
  <si>
    <t>Devastating Attack</t>
  </si>
  <si>
    <t>Psi Scan</t>
  </si>
  <si>
    <t>Psi Tech</t>
  </si>
  <si>
    <t>Mind Tech</t>
  </si>
  <si>
    <t>Ward Attack</t>
  </si>
  <si>
    <t>Fall Attack</t>
  </si>
  <si>
    <t>Strength Tech</t>
  </si>
  <si>
    <t>Defense Tech</t>
  </si>
  <si>
    <t>Deals 3 dmg and an additional 3 for 2 more turns</t>
  </si>
  <si>
    <t>Deals 8, and an extra 4 if it hits light Armor</t>
  </si>
  <si>
    <t>Deals 10 DMG and that cannot be reduced</t>
  </si>
  <si>
    <t>Hits the space behind the target as well for 6 DMG</t>
  </si>
  <si>
    <t>A player may attempt a negotiation as a free action once per turn. Each action has</t>
  </si>
  <si>
    <t>an individual DC with both players MIND modifiers included. If the negotiator fails</t>
  </si>
  <si>
    <t>a negotiation attempt, they lose 1 MIND for the duration of the fight.</t>
  </si>
  <si>
    <t>WEAPONS</t>
  </si>
  <si>
    <t>Weapons have three main stats: Light, Medium and Heavy. Whenever a</t>
  </si>
  <si>
    <t>player performs an acton of that attack speed, they include their weapons</t>
  </si>
  <si>
    <t xml:space="preserve">corresponding stat bonus as well. </t>
  </si>
  <si>
    <t>Attack speed</t>
  </si>
  <si>
    <t>size</t>
  </si>
  <si>
    <t>5 = 1-4, 2-3</t>
  </si>
  <si>
    <t>7 = 1-6, 2-5, 3-4</t>
  </si>
  <si>
    <t>9 = 1-8, 2-7, 3-6, 4-5</t>
  </si>
  <si>
    <t>11 = 1-10, 2-9, 3-8, 4-7, 5-6</t>
  </si>
  <si>
    <t>Damage (VG)</t>
  </si>
  <si>
    <t>Damage (PNP)</t>
  </si>
  <si>
    <t>1d4</t>
  </si>
  <si>
    <t>VG DMG TOT</t>
  </si>
  <si>
    <t>7, 9</t>
  </si>
  <si>
    <t>9, 11</t>
  </si>
  <si>
    <t>11, 13, 15</t>
  </si>
  <si>
    <t>13 = 1-12, 2-11, 3-10, 4-9, 5-8, 6-7</t>
  </si>
  <si>
    <t>13, 15, 17</t>
  </si>
  <si>
    <t>15 = 1-14, 2-13, 3-12, 4-11, 5-10, 6-9, 7-8</t>
  </si>
  <si>
    <t>15, 17, 19, 21</t>
  </si>
  <si>
    <t>1d8-2d4, 1d10</t>
  </si>
  <si>
    <t>1d6, 1d8-2d4</t>
  </si>
  <si>
    <t>1d10, 1d12-2d6, 3d4</t>
  </si>
  <si>
    <t>1d12-2d6, 3d4, 2d8</t>
  </si>
  <si>
    <t>17 = 1-16, 2-15, 3-14, 4-13, 5-12, 6-11, 7-10, 8-9</t>
  </si>
  <si>
    <t>19 = 1-18, 2-17, 3-16, 4-15, 5-14, 6-13, 7-12, 8-11, 9-10</t>
  </si>
  <si>
    <t>17, 19, 21, 23</t>
  </si>
  <si>
    <t>3d4, 2d8, 4d4, 1d20-3d6</t>
  </si>
  <si>
    <t>19, 21, 23, 25, 27</t>
  </si>
  <si>
    <t>Range Tech</t>
  </si>
  <si>
    <t>Psi Craft</t>
  </si>
  <si>
    <t>Spark+Heat=Torch</t>
  </si>
  <si>
    <t>Deals 6 DMG and an extra 4 if it hits light Armor</t>
  </si>
  <si>
    <t>Hits target for 8 and target behind them for 4</t>
  </si>
  <si>
    <t>Deals 12 DMG and receives -1 DMG for each space between the target</t>
  </si>
  <si>
    <t>Deals 2 DMG +1 for each over roll R:2 Half DMG for targets in adjcent spaces</t>
  </si>
  <si>
    <t>Heals 12 HP and lose 2 HP for 3 turns.</t>
  </si>
  <si>
    <t>Zephyr+Spark=Flash</t>
  </si>
  <si>
    <t>Removes a random status effect R:3</t>
  </si>
  <si>
    <t>Heals 4 HP for 4 turns. You give an unused turn of healing to any players you touch</t>
  </si>
  <si>
    <t>Draw a card and receive a +1 bonus for 1 turn</t>
  </si>
  <si>
    <t>Random action: 1) melee 2) ranged 3) magic 4) item 5) negotiate 6) run. For 2 turns</t>
  </si>
  <si>
    <t>Can distribute 12 HP among all players within range R:3</t>
  </si>
  <si>
    <t>Receive a +10 DMG bonus on their next 2 turns and is forced into attacking closest player</t>
  </si>
  <si>
    <t>Discard a card and receive a -1 penalty for 1 turn</t>
  </si>
  <si>
    <t>Physical attacks deal +4 DMG for 2 turns</t>
  </si>
  <si>
    <t>Hits all players in a straight line for 10 DMG</t>
  </si>
  <si>
    <t>Deals 12 DMG R:1 and an additional 2 DMG and R each time its used</t>
  </si>
  <si>
    <t>Zephyr+Spark+Heat+Mineral+Liquid=Inferno</t>
  </si>
  <si>
    <t>Deals 12 DMG to all hit, knock target back 1, and creates a destructable wall 3 spaces wide</t>
  </si>
  <si>
    <t>Deals 4 DMG for each element sacrificed R:3. up to 5 elements can be sacrificed at a time</t>
  </si>
  <si>
    <t>Deals 12 DMG to all player in the effective range and you can rearrange them any way. R:4</t>
  </si>
  <si>
    <t>Deals 10 DMG and additional DMG equal to their Tech R:(players within range of each other)</t>
  </si>
  <si>
    <t>Deals 14 DMG and all players are frozen for 1 turn R:2</t>
  </si>
  <si>
    <t>Deals 16 DMG and take 2 parameter DMG to one parameter</t>
  </si>
  <si>
    <t>Player can't use critical and use a d10 +10 for combat rolls for 2 turns</t>
  </si>
  <si>
    <t>Gain 1 DR and can only move 1 space for 2 turns</t>
  </si>
  <si>
    <t>Next hit deals extra DMG equal to the amount of health lost</t>
  </si>
  <si>
    <t>Zephyr+Spark+Heat+Mineral=Flare</t>
  </si>
  <si>
    <t>Zephyr+Heat+Mineral+Liquid=Blaze</t>
  </si>
  <si>
    <t>Deals 6 DMG R:1</t>
  </si>
  <si>
    <t>Deals 8 DMG and hits all players touching spaces with each other</t>
  </si>
  <si>
    <t>Heals 6 HP. R:2 gets healed 4</t>
  </si>
  <si>
    <t>Cancel all currently equipped elements from all players and heal 2 HP for each. Keep elements</t>
  </si>
  <si>
    <t>Heal yourself for 5x the number of people within R:2</t>
  </si>
  <si>
    <t>All penalties, bonuses and death don't effect you or degrade for 2 turns.</t>
  </si>
  <si>
    <t>You can't lose priority for 2 turns</t>
  </si>
  <si>
    <t>Liquid+Void=Icicle</t>
  </si>
  <si>
    <t>Zephyr+Void=Frost</t>
  </si>
  <si>
    <t>Mineral+Void=Crystal</t>
  </si>
  <si>
    <t>Spark+Void=Static</t>
  </si>
  <si>
    <t>Heat+Void=Warp</t>
  </si>
  <si>
    <t>Zephyr+Heat+Void=Wind</t>
  </si>
  <si>
    <t>Zephyr+Liquid+Void=Ice</t>
  </si>
  <si>
    <t>Spark+Liquid+Void=Water</t>
  </si>
  <si>
    <t>Spark+Mineral+Void=Current</t>
  </si>
  <si>
    <t>Heat+Liquid+Void=Surge</t>
  </si>
  <si>
    <t>Mineral+Liquid+Void=Cascade</t>
  </si>
  <si>
    <t>Zephyr+Spark+Void=Snow</t>
  </si>
  <si>
    <t>Zephyr+Mineral+Void=Cloud</t>
  </si>
  <si>
    <t>Spark+Heat+Void=Aurora</t>
  </si>
  <si>
    <t>Zephyr+Mineral+Liquid+Void=Glacier</t>
  </si>
  <si>
    <t>Zephyr+Spark+Heat+Void=Gale</t>
  </si>
  <si>
    <t>Spark+Heat+Mineral+Void=Magnet</t>
  </si>
  <si>
    <t>Spark+Heat+Liquid+Void=Hydro</t>
  </si>
  <si>
    <t>Zephyr+Heat+Liquid+Void=Squall</t>
  </si>
  <si>
    <t>Spark+Mineral+Liquid+Void=Voltage</t>
  </si>
  <si>
    <t>Zephyr+Spark+Liquid+Void=Torrent</t>
  </si>
  <si>
    <t>Zephyr+Heat+Mineral+Void=Tornado</t>
  </si>
  <si>
    <t>Heat+Mineral+Liquid+Void=Ether</t>
  </si>
  <si>
    <t>Zephyr+Spark+Heat+Mineral+Void=Tempest</t>
  </si>
  <si>
    <t>Zephyr+Spark+Heat+Liquid+Void=Cyclone</t>
  </si>
  <si>
    <t>Zephyr+Spark+Mineral+Liquid+Void=Blizzard</t>
  </si>
  <si>
    <t>Zephyr+Heat+Mineral+Liquid+Void=Tsunami</t>
  </si>
  <si>
    <t>Spark+Heat+Mineral+Liquid+Void=Meteor</t>
  </si>
  <si>
    <t>Slag</t>
  </si>
  <si>
    <t>Steam</t>
  </si>
  <si>
    <t>Heat+Mineral+Void=Ember</t>
  </si>
  <si>
    <t>Ash</t>
  </si>
  <si>
    <t>Zephyr+Spark+Heat+Liquid=Sol</t>
  </si>
  <si>
    <t>Zephyr+Spark+Mineral+Void=Moon</t>
  </si>
  <si>
    <t>Zephyr+Spark+Heat=Ray</t>
  </si>
  <si>
    <t>Player can't use defensive actions but gains a +2 bonus when scoring priority for 2 turns</t>
  </si>
  <si>
    <t>When you use an action you don't discard it for 2 turns R:1</t>
  </si>
  <si>
    <t>Quick Attack</t>
  </si>
  <si>
    <t>Protect</t>
  </si>
  <si>
    <t>Defense</t>
  </si>
  <si>
    <t>Tech Boost</t>
  </si>
  <si>
    <t>Psi Morph</t>
  </si>
  <si>
    <t>Cancel</t>
  </si>
  <si>
    <t>Disrupt Attack</t>
  </si>
  <si>
    <t>Finisher</t>
  </si>
  <si>
    <t>Retaliation</t>
  </si>
  <si>
    <t>Targeting Attack</t>
  </si>
  <si>
    <t>Restore</t>
  </si>
  <si>
    <t>Anti-Virus</t>
  </si>
  <si>
    <t>Mind Craft</t>
  </si>
  <si>
    <t>Scarring Attack</t>
  </si>
  <si>
    <t>Healing Attack</t>
  </si>
  <si>
    <t>Prying Attack</t>
  </si>
  <si>
    <t>Shell</t>
  </si>
  <si>
    <t>Guilt</t>
  </si>
  <si>
    <t>Catch Attack</t>
  </si>
  <si>
    <t>Psi Shield</t>
  </si>
  <si>
    <t>Understanding</t>
  </si>
  <si>
    <t>Concussive Attack</t>
  </si>
  <si>
    <t>EchoTech</t>
  </si>
  <si>
    <t>Reaction</t>
  </si>
  <si>
    <t>Smoke bomb</t>
  </si>
  <si>
    <t>Disarm Attack</t>
  </si>
  <si>
    <t>Administer</t>
  </si>
  <si>
    <t>Analyze</t>
  </si>
  <si>
    <t>Crush</t>
  </si>
  <si>
    <t>Dictate</t>
  </si>
  <si>
    <t>Potion</t>
  </si>
  <si>
    <t>Lure Attack</t>
  </si>
  <si>
    <t>Firewall</t>
  </si>
  <si>
    <t>Smash Attack</t>
  </si>
  <si>
    <t>Intel</t>
  </si>
  <si>
    <t>Energy</t>
  </si>
  <si>
    <t>Acceration</t>
  </si>
  <si>
    <t>Piracy</t>
  </si>
  <si>
    <t>Persistence</t>
  </si>
  <si>
    <t>Psi Copy</t>
  </si>
  <si>
    <t>Fork</t>
  </si>
  <si>
    <t>Meddle</t>
  </si>
  <si>
    <t>Leak</t>
  </si>
  <si>
    <t>Mage</t>
  </si>
  <si>
    <t>Earth</t>
  </si>
  <si>
    <t>Magnet Attack</t>
  </si>
  <si>
    <t>SniperTech</t>
  </si>
  <si>
    <t>Controlling Attack</t>
  </si>
  <si>
    <t>Order</t>
  </si>
  <si>
    <t>Revenge</t>
  </si>
  <si>
    <t>Spacing Attack</t>
  </si>
  <si>
    <t>Combination</t>
  </si>
  <si>
    <t>Stamina Attack</t>
  </si>
  <si>
    <t>Priority Attack</t>
  </si>
  <si>
    <t>Boost</t>
  </si>
  <si>
    <t>Flashbang</t>
  </si>
  <si>
    <t>Control Attack</t>
  </si>
  <si>
    <t>Mental Attack</t>
  </si>
  <si>
    <t>Psi Steal</t>
  </si>
  <si>
    <t>RULES</t>
  </si>
  <si>
    <t>If both players roll the same number they clash, whatever that means</t>
  </si>
  <si>
    <t>Bludgeoning</t>
  </si>
  <si>
    <t>Lacerating</t>
  </si>
  <si>
    <t>Rending</t>
  </si>
  <si>
    <t>Rapier, Dagger</t>
  </si>
  <si>
    <t>Sword, Cleaver</t>
  </si>
  <si>
    <t>Hammer, Mace</t>
  </si>
  <si>
    <t>Saw, Claw</t>
  </si>
  <si>
    <t>Prism</t>
  </si>
  <si>
    <t>Instinct</t>
  </si>
  <si>
    <t>Instinct + Tech</t>
  </si>
  <si>
    <t>Instinct + Force</t>
  </si>
  <si>
    <t>Instinct + Vitality</t>
  </si>
  <si>
    <t>Instinct + Psyche</t>
  </si>
  <si>
    <t>Instinct + Mind</t>
  </si>
  <si>
    <t>Forcefield</t>
  </si>
  <si>
    <t>Cancel Attack</t>
  </si>
  <si>
    <t>Panic</t>
  </si>
  <si>
    <t>Psi Push</t>
  </si>
  <si>
    <t>Imbue Attack</t>
  </si>
  <si>
    <t>Spy</t>
  </si>
  <si>
    <t>Convincing Attack</t>
  </si>
  <si>
    <t>Annihiltor</t>
  </si>
  <si>
    <t>Swift Attack</t>
  </si>
  <si>
    <t>Weapon Proficiency</t>
  </si>
  <si>
    <t>Proficiency</t>
  </si>
  <si>
    <t>Wave Attack</t>
  </si>
  <si>
    <t>Psi Strike</t>
  </si>
  <si>
    <t>Elemental Attack</t>
  </si>
  <si>
    <t>Winding</t>
  </si>
  <si>
    <t>Staff, Fists</t>
  </si>
  <si>
    <t>Concussive</t>
  </si>
  <si>
    <t>Hack</t>
  </si>
  <si>
    <t>Switch Attack</t>
  </si>
  <si>
    <t>Rush Attack</t>
  </si>
  <si>
    <t>Player can't target you</t>
  </si>
  <si>
    <t>DC: 15</t>
  </si>
  <si>
    <t>DC: 24</t>
  </si>
  <si>
    <t>DC: 26</t>
  </si>
  <si>
    <t>DC: 28</t>
  </si>
  <si>
    <t>Player discards a card</t>
  </si>
  <si>
    <t>Move for opponent</t>
  </si>
  <si>
    <t>Trick</t>
  </si>
  <si>
    <t>DC: 11</t>
  </si>
  <si>
    <t>DC: 13</t>
  </si>
  <si>
    <t>DC: 17</t>
  </si>
  <si>
    <t>Player drops equipment</t>
  </si>
  <si>
    <t>DC: 19</t>
  </si>
  <si>
    <t>Critical range -1</t>
  </si>
  <si>
    <t>DC: 30</t>
  </si>
  <si>
    <t>Paranoia</t>
  </si>
  <si>
    <t>Player is skipped</t>
  </si>
  <si>
    <t>Player reveals their hand</t>
  </si>
  <si>
    <t>Interrogate</t>
  </si>
  <si>
    <t>Calm</t>
  </si>
  <si>
    <t>Ex</t>
  </si>
  <si>
    <t>Short sword</t>
  </si>
  <si>
    <t>Sword</t>
  </si>
  <si>
    <t>Two handed sword</t>
  </si>
  <si>
    <t>Zweihander</t>
  </si>
  <si>
    <t>Machette</t>
  </si>
  <si>
    <t>2d8, 4d4, 1d20-3d6,</t>
  </si>
  <si>
    <t>4--3</t>
  </si>
  <si>
    <t>3--2</t>
  </si>
  <si>
    <t>3--1</t>
  </si>
  <si>
    <t>2--0</t>
  </si>
  <si>
    <t>2-- (-1)</t>
  </si>
  <si>
    <t>1-- (-2)</t>
  </si>
  <si>
    <t>Items</t>
  </si>
  <si>
    <t>Size: 1</t>
  </si>
  <si>
    <t>Size: 2</t>
  </si>
  <si>
    <t>Purifier</t>
  </si>
  <si>
    <t>Refresher</t>
  </si>
  <si>
    <t>Rations</t>
  </si>
  <si>
    <t>Instinct                          Tech                            Force                          Vitality                        Psyche                           Mind</t>
  </si>
  <si>
    <t>INSTINT</t>
  </si>
  <si>
    <t>Survival: Used for scavenge and evade checks</t>
  </si>
  <si>
    <t>VITALITY</t>
  </si>
  <si>
    <t>Tech: Determines the effectiveness of machine related interactions</t>
  </si>
  <si>
    <t>PSYCHE</t>
  </si>
  <si>
    <t>MIND</t>
  </si>
  <si>
    <t>Charisma: Adds bonuses to negotiations</t>
  </si>
  <si>
    <t>Mastery: Allows access to additional base elements</t>
  </si>
  <si>
    <t xml:space="preserve">FORCE </t>
  </si>
  <si>
    <t>Brutality: Gives a base bonus to each attack</t>
  </si>
  <si>
    <t>Stability: Add 2 to your element reserves for each point</t>
  </si>
  <si>
    <t>Light Armor</t>
  </si>
  <si>
    <t>Heavy Armor</t>
  </si>
  <si>
    <t>Endurance: Increases max health, time in last stand. BASE HEALTH IS 16. Each point adds 2</t>
  </si>
  <si>
    <t>disease resis</t>
  </si>
  <si>
    <t>You can scavenge 3 outside of  battle</t>
  </si>
  <si>
    <t>Skill Pack</t>
  </si>
  <si>
    <t>Receive 2 random action cards</t>
  </si>
  <si>
    <t>Size: 0</t>
  </si>
  <si>
    <t>Currency</t>
  </si>
  <si>
    <t>Permanently increases 1 parameter</t>
  </si>
  <si>
    <t>Stat booster</t>
  </si>
  <si>
    <t>EXP</t>
  </si>
  <si>
    <t>HOW TO GAIN EXP</t>
  </si>
  <si>
    <t>Dying: - 5</t>
  </si>
  <si>
    <t>TOTAL</t>
  </si>
  <si>
    <t>LVL</t>
  </si>
  <si>
    <t>Rarity: 10/100</t>
  </si>
  <si>
    <t>Removes a status effect</t>
  </si>
  <si>
    <t>Find weapon</t>
  </si>
  <si>
    <t>Rarity: 4/100</t>
  </si>
  <si>
    <t>Rarity: 2/100</t>
  </si>
  <si>
    <t>91--93</t>
  </si>
  <si>
    <t>84--88</t>
  </si>
  <si>
    <t>92--94</t>
  </si>
  <si>
    <t>Ammo</t>
  </si>
  <si>
    <t>Supply bag</t>
  </si>
  <si>
    <t>Fuel</t>
  </si>
  <si>
    <t>First Aid</t>
  </si>
  <si>
    <t>Deals 12 DMG R:1</t>
  </si>
  <si>
    <t>Put your discard pile onto the bottom of your deck</t>
  </si>
  <si>
    <t>87--90</t>
  </si>
  <si>
    <t>FIND RATES</t>
  </si>
  <si>
    <t>98-00</t>
  </si>
  <si>
    <t>96--97</t>
  </si>
  <si>
    <t>94--95</t>
  </si>
  <si>
    <t>Scavenge +1</t>
  </si>
  <si>
    <t>95--97</t>
  </si>
  <si>
    <t>93--94</t>
  </si>
  <si>
    <t>Scavenge +2</t>
  </si>
  <si>
    <t>Scavenge +3</t>
  </si>
  <si>
    <t>Scavenge +4</t>
  </si>
  <si>
    <t>97-00</t>
  </si>
  <si>
    <t>94--96</t>
  </si>
  <si>
    <t>Scavenge +5</t>
  </si>
  <si>
    <t>93--96</t>
  </si>
  <si>
    <t>90--92</t>
  </si>
  <si>
    <t>89--92</t>
  </si>
  <si>
    <t>Scavenge +6</t>
  </si>
  <si>
    <t>Scavenge +7</t>
  </si>
  <si>
    <t>96-00</t>
  </si>
  <si>
    <t>92--95</t>
  </si>
  <si>
    <t>88--91</t>
  </si>
  <si>
    <t>91--95</t>
  </si>
  <si>
    <t>86--90</t>
  </si>
  <si>
    <t>Scavenge +9</t>
  </si>
  <si>
    <t>Scavenge +8</t>
  </si>
  <si>
    <t>Scavenge +10</t>
  </si>
  <si>
    <t>Scavenge +11</t>
  </si>
  <si>
    <t>Scavenge +12</t>
  </si>
  <si>
    <t>95-00</t>
  </si>
  <si>
    <t>89--94</t>
  </si>
  <si>
    <t>90--94</t>
  </si>
  <si>
    <t>85--89</t>
  </si>
  <si>
    <t>83--88</t>
  </si>
  <si>
    <t>DMG1d20, 3d6, 2d10 = 7</t>
  </si>
  <si>
    <t>DMG1d12, 2d6 = 3</t>
  </si>
  <si>
    <t>DMG1d10 = 2</t>
  </si>
  <si>
    <t>DMG1d8, 2d4 = 1</t>
  </si>
  <si>
    <t>DMG3d4 = 4</t>
  </si>
  <si>
    <t>DMG2d8 = 5</t>
  </si>
  <si>
    <t>DMG4d4 = 6</t>
  </si>
  <si>
    <t>DMG5d4, 2d12 = 8</t>
  </si>
  <si>
    <t>DMG3d8, 4d6 = 9</t>
  </si>
  <si>
    <t>DMG6d4 = 11</t>
  </si>
  <si>
    <t>DMG3d10 = 13</t>
  </si>
  <si>
    <t>DMG5d6 = 14</t>
  </si>
  <si>
    <t>ATK 1 = 1</t>
  </si>
  <si>
    <t>Size 3 = 14-16</t>
  </si>
  <si>
    <t>Quality find rate</t>
  </si>
  <si>
    <t>Strength: Used for overpowering and equiping weapons. ADD 2X STRENGTH TO STR CHECKS</t>
  </si>
  <si>
    <t>Roll percentile for how much fuel is found</t>
  </si>
  <si>
    <t>Size: 1 for each 100</t>
  </si>
  <si>
    <t>Size: 1 for each 1</t>
  </si>
  <si>
    <t>Find 1d2 worth of Heavy Armor</t>
  </si>
  <si>
    <t>Find 1d8 worth of Light Armor</t>
  </si>
  <si>
    <t>Find food that removes 1d4 worth of Hunger</t>
  </si>
  <si>
    <t>Size: 1 (Unless mastered)</t>
  </si>
  <si>
    <t>Size: 1 for each 2</t>
  </si>
  <si>
    <t>Find supplies that heal 1d10 worth of health</t>
  </si>
  <si>
    <t>Size: 1 for every 4</t>
  </si>
  <si>
    <t>Find 1d6 ammo</t>
  </si>
  <si>
    <t>Find 1d12 Experience</t>
  </si>
  <si>
    <t>Roll: 41--50</t>
  </si>
  <si>
    <t>Roll: 51--60</t>
  </si>
  <si>
    <t>Roll: 61--70</t>
  </si>
  <si>
    <t>Roll: 71--74</t>
  </si>
  <si>
    <t>Roll: 75--78</t>
  </si>
  <si>
    <t>Roll: 79--82</t>
  </si>
  <si>
    <t>Roll: 83--86</t>
  </si>
  <si>
    <t>Roll: 87--90</t>
  </si>
  <si>
    <t>Roll: 91--94</t>
  </si>
  <si>
    <t>Roll: 95--96</t>
  </si>
  <si>
    <t>Roll: 97--98</t>
  </si>
  <si>
    <t>Roll: 99-00</t>
  </si>
  <si>
    <t>Tier 0 = 1- 60</t>
  </si>
  <si>
    <t>Tier 1 = 61 - 87</t>
  </si>
  <si>
    <t>Tier 2 = 88 - 00</t>
  </si>
  <si>
    <t>Price: 5</t>
  </si>
  <si>
    <t>Price: 3</t>
  </si>
  <si>
    <t>Price: 10</t>
  </si>
  <si>
    <t>Price: 3 per 1 Hunger</t>
  </si>
  <si>
    <t>Price: 3 per 1 Health</t>
  </si>
  <si>
    <t>Price: N/A</t>
  </si>
  <si>
    <t>Price: 3 per bullet</t>
  </si>
  <si>
    <t>Find 1d6 Elements</t>
  </si>
  <si>
    <t>Winning a competitive match: 20</t>
  </si>
  <si>
    <t>Killing: 5 (5 for each player if co-op)</t>
  </si>
  <si>
    <t>Completeing missions: Varies</t>
  </si>
  <si>
    <t>Find 1d20 +5 money</t>
  </si>
  <si>
    <t>Price: 3 per EXP</t>
  </si>
  <si>
    <t>Price: 1 per 2 Fuel</t>
  </si>
  <si>
    <t>Price: 10 + Size*5 + tier*20</t>
  </si>
  <si>
    <t>Price: 15 to chose 1 from 3 random cards 25 if chosen from a selection</t>
  </si>
  <si>
    <t>Weapon Tech</t>
  </si>
  <si>
    <t>Armored Attack</t>
  </si>
  <si>
    <t>Alteration</t>
  </si>
  <si>
    <t>Mastery</t>
  </si>
  <si>
    <t>Board Control</t>
  </si>
  <si>
    <t>Stamina</t>
  </si>
  <si>
    <t>Weapons</t>
  </si>
  <si>
    <t>Priority</t>
  </si>
  <si>
    <t>Mod Attack</t>
  </si>
  <si>
    <t>Gut Shot</t>
  </si>
  <si>
    <t>Disabling</t>
  </si>
  <si>
    <t>Reactive Attack</t>
  </si>
  <si>
    <t>Haste Attack</t>
  </si>
  <si>
    <t>Mulligan Attack</t>
  </si>
  <si>
    <t>Combat Expertise</t>
  </si>
  <si>
    <t>Bleed Attack</t>
  </si>
  <si>
    <t>Disorienting Attack</t>
  </si>
  <si>
    <t>Trick Attack</t>
  </si>
  <si>
    <t>Pressuring Attack</t>
  </si>
  <si>
    <t>Accumulation Attack</t>
  </si>
  <si>
    <t>Recycle</t>
  </si>
  <si>
    <t>Alter</t>
  </si>
  <si>
    <t>Prepartion</t>
  </si>
  <si>
    <t>Immobilize Attack</t>
  </si>
  <si>
    <t>Focused Attack</t>
  </si>
  <si>
    <t>Aid</t>
  </si>
  <si>
    <t>Size 0 = 8-10</t>
  </si>
  <si>
    <t>Technician</t>
  </si>
  <si>
    <t>Neutralizing</t>
  </si>
  <si>
    <t>Sweep Attack</t>
  </si>
  <si>
    <t>Creation</t>
  </si>
  <si>
    <t>Psi Attack</t>
  </si>
  <si>
    <t>Speed Tech</t>
  </si>
  <si>
    <t>Strategize</t>
  </si>
  <si>
    <t>Winding Rush</t>
  </si>
  <si>
    <t>Scramble Attack</t>
  </si>
  <si>
    <t>Winding Attack</t>
  </si>
  <si>
    <t>Break Attack</t>
  </si>
  <si>
    <t>Utilize</t>
  </si>
  <si>
    <t>Remedy</t>
  </si>
  <si>
    <t>Curative Attack</t>
  </si>
  <si>
    <t>Card Draw</t>
  </si>
  <si>
    <t>Enhanced Attack</t>
  </si>
  <si>
    <t>Can't pick or use action</t>
  </si>
  <si>
    <t>Initiative</t>
  </si>
  <si>
    <t>CLP 1 = 1</t>
  </si>
  <si>
    <t>MAX CLP = 4</t>
  </si>
  <si>
    <t>1 = +1, 2 = 0, 3 = 1, 4 = 2</t>
  </si>
  <si>
    <t>If a player targets heavy armor or weapons, deal 1 point for each 5 DMG</t>
  </si>
  <si>
    <t>Inventory: Increases the amount you can carry. BASE INV IS 6. Each point adds 2</t>
  </si>
  <si>
    <t>Onslaught</t>
  </si>
  <si>
    <t>Set</t>
  </si>
  <si>
    <t>Aptitude</t>
  </si>
  <si>
    <t>Craft</t>
  </si>
  <si>
    <t>Rethink</t>
  </si>
  <si>
    <t>Reversal</t>
  </si>
  <si>
    <t>Stealth</t>
  </si>
  <si>
    <t>Pressure</t>
  </si>
  <si>
    <t>Cripple</t>
  </si>
  <si>
    <t>Virus</t>
  </si>
  <si>
    <t>Refactor</t>
  </si>
  <si>
    <t>Item Tech</t>
  </si>
  <si>
    <t>Mobility Tech</t>
  </si>
  <si>
    <t>Concentration</t>
  </si>
  <si>
    <t>SuperCharge</t>
  </si>
  <si>
    <t>Juggle</t>
  </si>
  <si>
    <t>Passage</t>
  </si>
  <si>
    <t>Bestow</t>
  </si>
  <si>
    <t>Sellout</t>
  </si>
  <si>
    <t>Null</t>
  </si>
  <si>
    <t>Nimble Attack</t>
  </si>
  <si>
    <t>Dyanmic Attack</t>
  </si>
  <si>
    <t>76/180</t>
  </si>
  <si>
    <t>Grenadier</t>
  </si>
  <si>
    <t>Protector</t>
  </si>
  <si>
    <t>Snipe</t>
  </si>
  <si>
    <t>Fragmentation</t>
  </si>
  <si>
    <t>Scavenge Mode Items</t>
  </si>
  <si>
    <t>Roll from</t>
  </si>
  <si>
    <t>Roll to</t>
  </si>
  <si>
    <t>Rarity (1/100)</t>
  </si>
  <si>
    <t>Sniper</t>
  </si>
  <si>
    <t>Brawler</t>
  </si>
  <si>
    <t>Deals 6 DMG and 4 more next turn to target and each horizontally adjacent players</t>
  </si>
  <si>
    <t>Elementals gain +2 bonus to elements for 2 turns</t>
  </si>
  <si>
    <t>All Tech effects are removed and can't use or be affected by tech for 1 turn</t>
  </si>
  <si>
    <t>Drains 5 HP from the player. Blood types are half as effective for this compound</t>
  </si>
  <si>
    <t>Gain 1 heavy and 6 light armor or reapairs weapon by 2</t>
  </si>
  <si>
    <t>Deals 1 heavy and 6 light armor damage</t>
  </si>
  <si>
    <t>Revives fallen player to 5 HP</t>
  </si>
  <si>
    <t>Deals 4 DMG every turn for 3 turns and any player you come in contact with takes 2 DMG</t>
  </si>
  <si>
    <t>Heals 8 HP and an additional 6 if the player is under 10 HP</t>
  </si>
  <si>
    <t>You can use a full round action as a free action until next turn</t>
  </si>
  <si>
    <t>If you take melee DMG, deal 3 DMG to the attacker for 3 turns</t>
  </si>
  <si>
    <t>Opponent can't use Heavy actions for 1 turn</t>
  </si>
  <si>
    <t>Deal 2 weapon damage</t>
  </si>
  <si>
    <t>R:3 Discard your hand and draw that many cards</t>
  </si>
  <si>
    <t>Discard 1 card R:2 and players can't use ranged attacks for 2 turns and don't draw on next turn</t>
  </si>
  <si>
    <t>Deals 10 DMG +1 for each element sacrificed. Elements must be used before rolls</t>
  </si>
  <si>
    <t>Deals DMG = to the number of players hit x3. R:(adjacent with each other R:2)</t>
  </si>
  <si>
    <t>Take an immediate turn with a +2 bonus</t>
  </si>
  <si>
    <t>Opponent has to choose random cards for their attacks for 3 turns</t>
  </si>
  <si>
    <t>Gain an extra 1 movement and lose all armor bonuses and DR bonuses for 2 turns R:1</t>
  </si>
  <si>
    <t>Critical range increase to DEF: 1-4 OFF: 17-20 for 2 turns and can't gain priority</t>
  </si>
  <si>
    <t>Inverts players elements and blood type and have unlimted use of elements for 3 turns</t>
  </si>
  <si>
    <t>Agility: Gives a bonus to move. BASE MOVE IS 3. Each 2 points in agility adds 1 to your move</t>
  </si>
  <si>
    <t>Range: Determines the effective range. BASE RANGE IS 3. Each 2 points add 1 to your range</t>
  </si>
  <si>
    <t>Intellect: Determines starting and natural max hand size. BASE HAND SIZE IS 3</t>
  </si>
  <si>
    <t>Max of any stat is 10</t>
  </si>
  <si>
    <t>Loadout</t>
  </si>
  <si>
    <t>Safety First</t>
  </si>
  <si>
    <t>Gunner</t>
  </si>
  <si>
    <t>Chemist</t>
  </si>
  <si>
    <t>Trader</t>
  </si>
  <si>
    <t>Scavenger</t>
  </si>
  <si>
    <t>100 Currency</t>
  </si>
  <si>
    <t>Size 1 = 10-12</t>
  </si>
  <si>
    <t>Size 2 = 12-14</t>
  </si>
  <si>
    <t>Size 4 = 16-18</t>
  </si>
  <si>
    <t>Size 5 = 18-20</t>
  </si>
  <si>
    <t>Size 6 = 20-22</t>
  </si>
  <si>
    <t>A weapon size 4, attack 5, damage 11 and 2 random weapons, 2 heavy armor and 4 light armor</t>
  </si>
  <si>
    <t>2 First Aid, 1 status remover, 4 heavy armor, 6 light armor and a melee weapon with size 2, attack 8 and 6 damage</t>
  </si>
  <si>
    <t>A ranged weapon CLP 3, size 2, attack 6 and damage 7, 1 random weapon, 12 ammo, 1 grenade, 1 heavy armor, 2 light armor and 1 random item</t>
  </si>
  <si>
    <t>6 elements of your choice in bag, 10 light armor, 1 random weapon, and an artifact that grants the player the ability to use any inventory elements as any type</t>
  </si>
  <si>
    <t>Scavenge 10 times</t>
  </si>
  <si>
    <t>Defensive</t>
  </si>
  <si>
    <t>Tactical</t>
  </si>
  <si>
    <t>Aggressive</t>
  </si>
  <si>
    <t>Non-Lethal</t>
  </si>
  <si>
    <t>Cool Down</t>
  </si>
  <si>
    <t>Overclocked</t>
  </si>
  <si>
    <t>Optimize</t>
  </si>
  <si>
    <t>Steady Attack</t>
  </si>
  <si>
    <t>Fortified</t>
  </si>
  <si>
    <t>Find supplies that heal 5-10 worth of health</t>
  </si>
  <si>
    <t>Tooth and Nail</t>
  </si>
  <si>
    <t>Zephyr+Spark+Heat=Fire</t>
  </si>
  <si>
    <t>Zephyr+Mineral+Liquid=Rust</t>
  </si>
  <si>
    <t>Zephyr+Spark+Mineral=Aurora</t>
  </si>
  <si>
    <t>Spark+Void+Liquid=Thunder</t>
  </si>
  <si>
    <t>Spark+Heat+Liquid=Plasma</t>
  </si>
  <si>
    <t>Heat+Mineral+Liquid=Stone</t>
  </si>
  <si>
    <t>Spark+Heat+Mineral=Ember</t>
  </si>
  <si>
    <t>Heat+Void+Liquid=Acid</t>
  </si>
  <si>
    <t>Spark+Mineral+Liquid=Water</t>
  </si>
  <si>
    <t>Heat+Mineral+Void=Metal</t>
  </si>
  <si>
    <t>Zephyr+Spark+Void=Flash</t>
  </si>
  <si>
    <t>Mineral+Void+Liquid=Crystal</t>
  </si>
  <si>
    <t>Mineral+Void=Gem</t>
  </si>
  <si>
    <t>Zephyr+Spark=Static</t>
  </si>
  <si>
    <t>Heat+Liquid=Flux</t>
  </si>
  <si>
    <t>Mineral+Liquid=Sand</t>
  </si>
  <si>
    <t>Heat+Void=Ash</t>
  </si>
  <si>
    <t>Zephyr+Heat+Void=Smoke</t>
  </si>
  <si>
    <t>Zephyr+Heat+Mineral=Flare</t>
  </si>
  <si>
    <t>Spark+Heat+Void=Voltage</t>
  </si>
  <si>
    <t>Ray</t>
  </si>
  <si>
    <t>Snow</t>
  </si>
  <si>
    <t>Breath</t>
  </si>
  <si>
    <t>Zephyr+Heat+Mineral+Liquid=Ether</t>
  </si>
  <si>
    <t>Zephyr+Spark+Heat+Void=Tornado</t>
  </si>
  <si>
    <t>Zephyr+Spark+Heat+Liquid=Squall</t>
  </si>
  <si>
    <t>Coal</t>
  </si>
  <si>
    <t>Zephyr+Spark+Mineral+Liquid=Boulder</t>
  </si>
  <si>
    <t>Zephyr+Mineral=Warp</t>
  </si>
  <si>
    <t>Spark+Void=Twilight</t>
  </si>
  <si>
    <t>Zephyr+Spark+Heat+Mineral+Void=Inferno</t>
  </si>
  <si>
    <t>Zephyr+Heat+Mineral+Void=Gale</t>
  </si>
  <si>
    <t>Spark+Heat+Mineral+Void=Alloy</t>
  </si>
  <si>
    <t>Target can't attack until end of next turn</t>
  </si>
  <si>
    <t>Draw a card and receive a +2 bonus for 1 turn</t>
  </si>
  <si>
    <t>Deals 5 DMG and 5 more on next turn</t>
  </si>
  <si>
    <t>Discard a card and receive a -2 penalty for 1 turn</t>
  </si>
  <si>
    <t>Deals 8 DMG if an even number was rolled and player behind is hit, or 5 DMG if odd</t>
  </si>
  <si>
    <t>You and target trade a random status effect and position</t>
  </si>
  <si>
    <t>Deals 6 DMG, 1 heavy and 6 light armor damage</t>
  </si>
  <si>
    <t>Target can't use defensive actions or lose priority for 1 turn</t>
  </si>
  <si>
    <t>Heals 10 HP and move target 5 spaces</t>
  </si>
  <si>
    <t>R:2 Heals 8 HP and may remove a status effect of your choice</t>
  </si>
  <si>
    <t>Target can use one Full-Round Action as a Free Action during next turn</t>
  </si>
  <si>
    <t>Player can choose to reroll once on all rolls for 1 turn</t>
  </si>
  <si>
    <t>R:1 Do not discard actions used. Effect lasts for 1 turn</t>
  </si>
  <si>
    <t>If you take melee DMG, deal 3 DMG to the attacker for 2 turns</t>
  </si>
  <si>
    <t>R:4 Players can't use ranged attacks or draw for 1 turn</t>
  </si>
  <si>
    <t>Deals 1 parameter damage of your choice</t>
  </si>
  <si>
    <t>Heals 4 HP for 4 turns. You give an unused turn of healing to any players that you come in contact with</t>
  </si>
  <si>
    <t>R:2 Gain an extra 1 movement and lose all armor bonuses and DR bonuses for 2 turns</t>
  </si>
  <si>
    <t>All penalties, bonuses and death don't effect you or degrade for 2 turns</t>
  </si>
  <si>
    <t>R:2 Player can't use critical and use a d10 +12 for combat rolls for 2 turns</t>
  </si>
  <si>
    <t>Receive a +8 DMG bonus on their next 2 turns and is forced into attacking closest player</t>
  </si>
  <si>
    <t>Zephyr+Spark+Void+Liquid=Geyser</t>
  </si>
  <si>
    <t>Drains 7 HP from the player. Blood types don't have any effect</t>
  </si>
  <si>
    <t>R:1 Revives fallen players to 10 HP</t>
  </si>
  <si>
    <t>R:3 Can distribute 14 HP among all players within range</t>
  </si>
  <si>
    <t>Zephyr+Heat+Void+Liquid=Storm</t>
  </si>
  <si>
    <t>Zephyr+Mineral+Void+Liquid=Torrent</t>
  </si>
  <si>
    <t>Take an immediate turn</t>
  </si>
  <si>
    <t>The next elements bounce off of player for 2 turns</t>
  </si>
  <si>
    <t>Deals 5 DMG every turn for 3 turns and any player you come in contact with takes 2 DMG</t>
  </si>
  <si>
    <t>In physical combat, opponent has to choose random cards for their attacks and cannot use Action cards against you for 2 turns</t>
  </si>
  <si>
    <t>Cancel all currently equipped elements from all players and heal 3 HP for each. Keep elements</t>
  </si>
  <si>
    <t>Spark+Heat+Void+Liquid=Sol</t>
  </si>
  <si>
    <t>Spark+Mineral+Void+Liquid=Glacier</t>
  </si>
  <si>
    <t>Heat+Mineral+Void+Liquid=Magma</t>
  </si>
  <si>
    <t>Zephyr+Spark+Mineral+Void+Liquid=Tsunami</t>
  </si>
  <si>
    <t>Zephyr+Heat+Mineral+Void+Liquid=Blizzard</t>
  </si>
  <si>
    <t>Knock Back: For each space that a player is being knocked back into an object they take 2 DMG</t>
  </si>
  <si>
    <t>Balanced Attack</t>
  </si>
  <si>
    <t>Lethal</t>
  </si>
  <si>
    <t>Bolster Attack</t>
  </si>
  <si>
    <t>Attack</t>
  </si>
  <si>
    <t>Bypass Attack</t>
  </si>
  <si>
    <t>Diplomatic</t>
  </si>
  <si>
    <t>Persuasive Attack</t>
  </si>
  <si>
    <t>Psionic</t>
  </si>
  <si>
    <t>Inversion</t>
  </si>
  <si>
    <t>Logic</t>
  </si>
  <si>
    <t>Deals 12 DMG, knock target back 1, and creates a destructable wall 3 spaces wide</t>
  </si>
  <si>
    <t>Attack or def</t>
  </si>
  <si>
    <t>Mind Tech Def</t>
  </si>
  <si>
    <t>Mobility Tech Attack</t>
  </si>
  <si>
    <t>Sidearm Attack</t>
  </si>
  <si>
    <t>Half or reaction</t>
  </si>
  <si>
    <t>Persuasion</t>
  </si>
  <si>
    <t>Catch</t>
  </si>
  <si>
    <t>Deny</t>
  </si>
  <si>
    <t>Sweep</t>
  </si>
  <si>
    <t>Critical</t>
  </si>
  <si>
    <t>Resupply</t>
  </si>
  <si>
    <t>Parameter Attack</t>
  </si>
  <si>
    <t>Mind Tactical</t>
  </si>
  <si>
    <t>Defense Tactical</t>
  </si>
  <si>
    <t>Range Tactical</t>
  </si>
  <si>
    <t>Mug Tactical</t>
  </si>
  <si>
    <t>Vigilant Defensive</t>
  </si>
  <si>
    <t>Curative Defensive</t>
  </si>
  <si>
    <t>Disrupting Defensive</t>
  </si>
  <si>
    <t>Charge Defensive</t>
  </si>
  <si>
    <t>Psi Tactical</t>
  </si>
  <si>
    <t>Imitate Tactical</t>
  </si>
  <si>
    <t>Syphon Tactical</t>
  </si>
  <si>
    <t>Redirect Tactical</t>
  </si>
  <si>
    <t>Tactical = 9</t>
  </si>
  <si>
    <t>Readying Defensive</t>
  </si>
  <si>
    <t>Convincing Defensive</t>
  </si>
  <si>
    <t>Strength Tactical</t>
  </si>
  <si>
    <t>Overclock</t>
  </si>
  <si>
    <t>Cycle</t>
  </si>
  <si>
    <t>Fall</t>
  </si>
  <si>
    <t>Defensive = 9</t>
  </si>
  <si>
    <t>Attack = 18</t>
  </si>
  <si>
    <t>Dash Defensive U</t>
  </si>
  <si>
    <t>Quick Defense C</t>
  </si>
  <si>
    <t>Mulligan Attack U</t>
  </si>
  <si>
    <t>Quick Defense U</t>
  </si>
  <si>
    <t>Quick Defensive R</t>
  </si>
  <si>
    <t>Dash Defense C</t>
  </si>
  <si>
    <t>Dash Defensive R</t>
  </si>
  <si>
    <t>Scramble Defensive U</t>
  </si>
  <si>
    <t>Scramble Defensive C</t>
  </si>
  <si>
    <t>Scramble Defensive R</t>
  </si>
  <si>
    <t>Mulligan Attack R</t>
  </si>
  <si>
    <t>Mulligan Attack C</t>
  </si>
  <si>
    <t>Smash Attack C</t>
  </si>
  <si>
    <t>Smash Attack U</t>
  </si>
  <si>
    <t>Smash Attack R</t>
  </si>
  <si>
    <t>Rush Attack C</t>
  </si>
  <si>
    <t>Rush Attack U</t>
  </si>
  <si>
    <t>Rush Attack R</t>
  </si>
  <si>
    <t>Rearrange all players within R:2</t>
  </si>
  <si>
    <t>Torch</t>
  </si>
  <si>
    <t xml:space="preserve">TECH </t>
  </si>
  <si>
    <t>Static</t>
  </si>
  <si>
    <t>All players within R:4 cannot use ranged attacks for 1 turn and receive a -1 penalty for 1 turn</t>
  </si>
  <si>
    <t>Zephyr+Void=???</t>
  </si>
  <si>
    <t>Mineral+Void=Frost</t>
  </si>
  <si>
    <t>Gem</t>
  </si>
  <si>
    <t>Z: 2-2</t>
  </si>
  <si>
    <t>H: 0-2</t>
  </si>
  <si>
    <t>M: 1-1</t>
  </si>
  <si>
    <t>L: 2-1</t>
  </si>
  <si>
    <t>V: 2-1</t>
  </si>
  <si>
    <t>S: 1-1</t>
  </si>
  <si>
    <t>Smoke</t>
  </si>
  <si>
    <t>Flux</t>
  </si>
  <si>
    <t>Zephyr+Mineral=???</t>
  </si>
  <si>
    <t>Max of any stat is 5</t>
  </si>
  <si>
    <t>1: +1 move, 2: +3 EVA, 3: +1 move, 4: +3 EVA, 5: +1 move</t>
  </si>
  <si>
    <t>1: +1 range 2: +3 ACC 3: +1 range 4: +3 ACC 5: +1 range</t>
  </si>
  <si>
    <t>Every point give +2 to melee and +1 to ranged</t>
  </si>
  <si>
    <t>Base health is 10 and every point adds 2 in addition to 1 guard. If an opponent rolls your guard value or lower, prevent all damage.</t>
  </si>
  <si>
    <t>Start with 1 element and every point unlocks another 1. Each point also gives 2 to max reserves</t>
  </si>
  <si>
    <t>Each point adds to base hand size. Starting hand size is 3</t>
  </si>
  <si>
    <t xml:space="preserve">Defense </t>
  </si>
  <si>
    <t>Quick Attack C</t>
  </si>
  <si>
    <t>2 defense</t>
  </si>
  <si>
    <t>4 attack</t>
  </si>
  <si>
    <t>2 reaction</t>
  </si>
  <si>
    <t>2 action</t>
  </si>
  <si>
    <t>Action</t>
  </si>
  <si>
    <t>Stance</t>
  </si>
  <si>
    <t>Counter Defense</t>
  </si>
  <si>
    <t>Redirect Defense</t>
  </si>
  <si>
    <t>Scan Attack</t>
  </si>
  <si>
    <t>Strategic Attack</t>
  </si>
  <si>
    <t>Intimidation Defense</t>
  </si>
  <si>
    <t>Provoke Attack</t>
  </si>
  <si>
    <t>Team Attack</t>
  </si>
  <si>
    <t>Charge</t>
  </si>
  <si>
    <t>Fighter</t>
  </si>
  <si>
    <t>Revenge Defense</t>
  </si>
  <si>
    <t>Inspire</t>
  </si>
  <si>
    <t>Move target 1 space</t>
  </si>
  <si>
    <t>Change to any element</t>
  </si>
  <si>
    <t>Draw and discard</t>
  </si>
  <si>
    <t>Heals 8 HP and lose 1 HP for 3 turns</t>
  </si>
  <si>
    <t>Heals 4 HP R:2</t>
  </si>
  <si>
    <t>Heals 8 HP and move target 4 spaces</t>
  </si>
  <si>
    <t>Zephyr+Heat+Void=Lightning</t>
  </si>
  <si>
    <t>Zephyr+Heat=Shock</t>
  </si>
  <si>
    <t>R:3 Heals 6 HP and may remove a status effect of your choice</t>
  </si>
  <si>
    <t>Heals 3 HP for 3 turns. You give an unused turn of healing to any players that you come in contact with</t>
  </si>
  <si>
    <t>Removes all status effects and can't be hit with elements for 1 turn.</t>
  </si>
  <si>
    <t>Find Weakness</t>
  </si>
  <si>
    <t>Gain 2 health</t>
  </si>
  <si>
    <t>Draw a card and receive a +2 bonus for 1 turn R:1</t>
  </si>
  <si>
    <t>Deals 1 DMG, and on the next turn heals 6 HP</t>
  </si>
  <si>
    <t>Deals 1 DMG and 2 more for 2 turns</t>
  </si>
  <si>
    <t>Gain 1 DEF for 1 turn and draw 2 cards</t>
  </si>
  <si>
    <t>Target discards a card and receive -1 DEF for 2 turns</t>
  </si>
  <si>
    <t>Do not discard cards used until next turn</t>
  </si>
  <si>
    <t>Receive a +3 DMG bonus on their next turn and is forced into attacking closest player</t>
  </si>
  <si>
    <t>Zephyr+Heat+Liquid=Steam</t>
  </si>
  <si>
    <t>Heat+Mineral+Void=???</t>
  </si>
  <si>
    <t>Deals 3 DMG R: 3</t>
  </si>
  <si>
    <t>Deals 1 DMG and steal a card from opponent's hand</t>
  </si>
  <si>
    <t>R:3 Can distribute 10 HP and 2 card draws among all players within range</t>
  </si>
  <si>
    <t>Hits all players in a straight line for 5 DMG. Bypasses DEF</t>
  </si>
  <si>
    <t>Deals 1 DMG and receive 1 DEF for 1 turn for each element sacrificed.</t>
  </si>
  <si>
    <t>Deal 0 damage if number was odd or 3 if even</t>
  </si>
  <si>
    <t>Look at the top 3 cards of target's deck and rearrange them any way you want. You may put any number of cards on bottom</t>
  </si>
  <si>
    <t>Drains 2 HP from player</t>
  </si>
  <si>
    <t>Move target 3 spaces and make them either draw or discard a card</t>
  </si>
  <si>
    <t>Long Attack</t>
  </si>
  <si>
    <t>All magic attacks receive -3 DMG</t>
  </si>
  <si>
    <t>Lock and Load</t>
  </si>
  <si>
    <t>Weakening Attack</t>
  </si>
  <si>
    <t>12 atk, 8 def, 6 rea, 4 act</t>
  </si>
  <si>
    <t>Deal -1 damage (-3 + 2)</t>
  </si>
  <si>
    <t>Deals +0 DMG and hits all players who are adjacent to a player who is being hit</t>
  </si>
  <si>
    <t>Column1</t>
  </si>
  <si>
    <t>Type</t>
  </si>
  <si>
    <t>DUAL ATTACKS</t>
  </si>
  <si>
    <t>Column2</t>
  </si>
  <si>
    <t>Inspiring Attack</t>
  </si>
  <si>
    <t>Column12</t>
  </si>
  <si>
    <t>Total</t>
  </si>
  <si>
    <t>Channel</t>
  </si>
  <si>
    <t>Revive</t>
  </si>
  <si>
    <t>Blast Attack</t>
  </si>
  <si>
    <t>Explosive</t>
  </si>
  <si>
    <t>Push Attack</t>
  </si>
  <si>
    <t>Disrupting Attack</t>
  </si>
  <si>
    <t xml:space="preserve">Heal </t>
  </si>
  <si>
    <t>Prismatic Attack</t>
  </si>
  <si>
    <t>Stun Attack</t>
  </si>
  <si>
    <t>Blinding Attack</t>
  </si>
  <si>
    <t>Copy Attack</t>
  </si>
  <si>
    <t>Heavy Attack</t>
  </si>
  <si>
    <t>Range Attack</t>
  </si>
  <si>
    <t>Duration</t>
  </si>
  <si>
    <t>Deplete Attack</t>
  </si>
  <si>
    <t>Piercing Attack</t>
  </si>
  <si>
    <t>Interference Attack</t>
  </si>
  <si>
    <t>Receiving Attack</t>
  </si>
  <si>
    <t xml:space="preserve">Defensive Attack </t>
  </si>
  <si>
    <t>Immobilizing Attack</t>
  </si>
  <si>
    <t>Smoke Attack</t>
  </si>
  <si>
    <t>TRI ATTACKS</t>
  </si>
  <si>
    <t>Borrow</t>
  </si>
  <si>
    <t>Disabling Attack</t>
  </si>
  <si>
    <t>Prohibition Attack</t>
  </si>
  <si>
    <t>Booster</t>
  </si>
  <si>
    <t>Pull Attack</t>
  </si>
  <si>
    <t>Column13</t>
  </si>
  <si>
    <t>2   02</t>
  </si>
  <si>
    <t>2   13</t>
  </si>
  <si>
    <t>Ranger</t>
  </si>
  <si>
    <t>Support</t>
  </si>
  <si>
    <t>Nullifier</t>
  </si>
  <si>
    <t>Channeler</t>
  </si>
  <si>
    <t>Controller</t>
  </si>
  <si>
    <t>Column132</t>
  </si>
  <si>
    <t>2   023</t>
  </si>
  <si>
    <t>2   134</t>
  </si>
  <si>
    <t>1   225</t>
  </si>
  <si>
    <t>Hindering Attack</t>
  </si>
  <si>
    <t>Assualt</t>
  </si>
  <si>
    <t>Conduit</t>
  </si>
  <si>
    <t>Assist</t>
  </si>
  <si>
    <t>Column1322</t>
  </si>
  <si>
    <t>2   0233</t>
  </si>
  <si>
    <t>2   1344</t>
  </si>
  <si>
    <t>1   2255</t>
  </si>
  <si>
    <t>1   3366</t>
  </si>
  <si>
    <t>2   336</t>
  </si>
  <si>
    <t>Shooter</t>
  </si>
  <si>
    <t>Annihilator</t>
  </si>
  <si>
    <t>Restoration</t>
  </si>
  <si>
    <t>Absorb Attack</t>
  </si>
  <si>
    <t>60/60</t>
  </si>
  <si>
    <t>Positions allies and opponents and immitates enemies</t>
  </si>
  <si>
    <t>MINION CLASS - 8 HP</t>
  </si>
  <si>
    <t>HEROIC CLASSES - 20 HP</t>
  </si>
  <si>
    <t>SOLDIER CLASSES - 12 HP</t>
  </si>
  <si>
    <t>Column122</t>
  </si>
  <si>
    <t>Prepare</t>
  </si>
  <si>
    <t>Forceful Attack</t>
  </si>
  <si>
    <t>Burst Attack</t>
  </si>
  <si>
    <t>Rage Attack</t>
  </si>
  <si>
    <t>Forcefield Attack</t>
  </si>
  <si>
    <t>Reckless</t>
  </si>
  <si>
    <t>Volatile</t>
  </si>
  <si>
    <t>Shaky</t>
  </si>
  <si>
    <t>Lanky</t>
  </si>
  <si>
    <t>Hasty</t>
  </si>
  <si>
    <t>Workaholic</t>
  </si>
  <si>
    <t>COMMON</t>
  </si>
  <si>
    <t>UNCOMMON</t>
  </si>
  <si>
    <t>RARE</t>
  </si>
  <si>
    <t>Selfless</t>
  </si>
  <si>
    <t>Thick Headed</t>
  </si>
  <si>
    <t>Meticulous</t>
  </si>
  <si>
    <t>Husky</t>
  </si>
  <si>
    <t>Bulky</t>
  </si>
  <si>
    <t>Petite</t>
  </si>
  <si>
    <t>Spontaneous</t>
  </si>
  <si>
    <t>Bipolar</t>
  </si>
  <si>
    <t>Parasitic</t>
  </si>
  <si>
    <t>Greedy</t>
  </si>
  <si>
    <t>Indecisive</t>
  </si>
  <si>
    <t>Scrawny</t>
  </si>
  <si>
    <t>Elitist</t>
  </si>
  <si>
    <t>Conscientious</t>
  </si>
  <si>
    <t>Extraverted</t>
  </si>
  <si>
    <t>Introverted</t>
  </si>
  <si>
    <t>Arrogant</t>
  </si>
  <si>
    <t>Derivative</t>
  </si>
  <si>
    <t>HIT: 3</t>
  </si>
  <si>
    <t>DMG: 2</t>
  </si>
  <si>
    <t>RNG: 1</t>
  </si>
  <si>
    <t>DMG: 1</t>
  </si>
  <si>
    <t>Move 3 spaces</t>
  </si>
  <si>
    <t>after attack</t>
  </si>
  <si>
    <t>turn</t>
  </si>
  <si>
    <t>HIT: 4</t>
  </si>
  <si>
    <t>DMG: 3</t>
  </si>
  <si>
    <t>RNG: 5</t>
  </si>
  <si>
    <t>GREEN</t>
  </si>
  <si>
    <t>HIT: 5</t>
  </si>
  <si>
    <t>RNG: 4</t>
  </si>
  <si>
    <t>RAD: 1</t>
  </si>
  <si>
    <t xml:space="preserve">Gain +1 RAD to </t>
  </si>
  <si>
    <t>HIT: 6</t>
  </si>
  <si>
    <t>DMG: 4</t>
  </si>
  <si>
    <t>CST: 0  ENG: 2</t>
  </si>
  <si>
    <t>CST: 1  ENG: 2</t>
  </si>
  <si>
    <t>CST: 2  ENG: 1</t>
  </si>
  <si>
    <t>Knockback</t>
  </si>
  <si>
    <t>opponent 3</t>
  </si>
  <si>
    <t>spaces</t>
  </si>
  <si>
    <t>Knockback all</t>
  </si>
  <si>
    <t xml:space="preserve">players hit by </t>
  </si>
  <si>
    <t>attack 1 spaces</t>
  </si>
  <si>
    <t>Move yourself or</t>
  </si>
  <si>
    <t>ally 2 spaces</t>
  </si>
  <si>
    <t>Hits all targets</t>
  </si>
  <si>
    <t>within a straight</t>
  </si>
  <si>
    <t>line</t>
  </si>
  <si>
    <t>yourself or ally</t>
  </si>
  <si>
    <t>RED</t>
  </si>
  <si>
    <t>CST: 3  ENG: 1</t>
  </si>
  <si>
    <t>HIT: 8</t>
  </si>
  <si>
    <t>DMG: 5</t>
  </si>
  <si>
    <t>RNG: 3</t>
  </si>
  <si>
    <t>RAD: 2</t>
  </si>
  <si>
    <t>Opponent</t>
  </si>
  <si>
    <t>receives -2 EVA</t>
  </si>
  <si>
    <t>on next defense</t>
  </si>
  <si>
    <t>CRT: 18</t>
  </si>
  <si>
    <t>HIT: 2</t>
  </si>
  <si>
    <t>Deals 2 DMG for</t>
  </si>
  <si>
    <t>2 turns</t>
  </si>
  <si>
    <t>receives -1 DEF</t>
  </si>
  <si>
    <t>for 2 turns</t>
  </si>
  <si>
    <t>Hits horizontally</t>
  </si>
  <si>
    <t>adjacent space</t>
  </si>
  <si>
    <t>Move target to</t>
  </si>
  <si>
    <t>or vertically only.</t>
  </si>
  <si>
    <t>Gain +2 range</t>
  </si>
  <si>
    <t>until end of turn</t>
  </si>
  <si>
    <t>CRT: 14</t>
  </si>
  <si>
    <t>CRT: 19</t>
  </si>
  <si>
    <t>RNG: 0</t>
  </si>
  <si>
    <t>CRT: 17</t>
  </si>
  <si>
    <t>HIT: 7</t>
  </si>
  <si>
    <t>Target's critical</t>
  </si>
  <si>
    <t>range is boosted</t>
  </si>
  <si>
    <t>by 3 for 1 turn</t>
  </si>
  <si>
    <t>Gain +2 HIT to</t>
  </si>
  <si>
    <t xml:space="preserve">  </t>
  </si>
  <si>
    <t>All hit receive -2</t>
  </si>
  <si>
    <t>HIT for 1 turn</t>
  </si>
  <si>
    <t>Cancels all buffs</t>
  </si>
  <si>
    <t>on opponent and</t>
  </si>
  <si>
    <t xml:space="preserve">they can't be </t>
  </si>
  <si>
    <t>affected by or use</t>
  </si>
  <si>
    <t>action for 1 turn.</t>
  </si>
  <si>
    <t>Doesn't hit allies.</t>
  </si>
  <si>
    <t xml:space="preserve">Opponent's hit </t>
  </si>
  <si>
    <t xml:space="preserve">have to target you </t>
  </si>
  <si>
    <t>next turn.</t>
  </si>
  <si>
    <t xml:space="preserve">Heal 1 HP to </t>
  </si>
  <si>
    <t>within RNG 2</t>
  </si>
  <si>
    <t>Lose 1 DEF and</t>
  </si>
  <si>
    <t>give +2 DEF to</t>
  </si>
  <si>
    <t xml:space="preserve">yourself or target </t>
  </si>
  <si>
    <t>within RNG: 3</t>
  </si>
  <si>
    <t xml:space="preserve">Opponent can't </t>
  </si>
  <si>
    <t>move for 1 turn</t>
  </si>
  <si>
    <t>Opponent cannot</t>
  </si>
  <si>
    <t>attack for 1 turn</t>
  </si>
  <si>
    <t xml:space="preserve"> +2 EVA to</t>
  </si>
  <si>
    <t>Heal target 4 HP</t>
  </si>
  <si>
    <t>within RNG: 2</t>
  </si>
  <si>
    <t>Removes all status</t>
  </si>
  <si>
    <t>DMG: 0</t>
  </si>
  <si>
    <t>RNG: 2</t>
  </si>
  <si>
    <t>Receive an extra</t>
  </si>
  <si>
    <t>charge</t>
  </si>
  <si>
    <t>BLUE</t>
  </si>
  <si>
    <t>Both charges can</t>
  </si>
  <si>
    <t>be of any type</t>
  </si>
  <si>
    <t>Choose a charge</t>
  </si>
  <si>
    <t xml:space="preserve">of opponents to </t>
  </si>
  <si>
    <t>steal</t>
  </si>
  <si>
    <t>Cancel 2 of</t>
  </si>
  <si>
    <t>opponents charges</t>
  </si>
  <si>
    <t>give energy for</t>
  </si>
  <si>
    <t>1 turn</t>
  </si>
  <si>
    <t>You can use one</t>
  </si>
  <si>
    <t>of opponent's</t>
  </si>
  <si>
    <t>level 1 abilities</t>
  </si>
  <si>
    <t>for free</t>
  </si>
  <si>
    <t>You can use any</t>
  </si>
  <si>
    <t>of opponents level</t>
  </si>
  <si>
    <t>2 attacks or lower</t>
  </si>
  <si>
    <t>Add a charge of</t>
  </si>
  <si>
    <t>within range</t>
  </si>
  <si>
    <t>Target adds an</t>
  </si>
  <si>
    <t>for 1 turn</t>
  </si>
  <si>
    <t xml:space="preserve">effects from target </t>
  </si>
  <si>
    <t>target within range</t>
  </si>
  <si>
    <t>Gain +2 DMG to</t>
  </si>
  <si>
    <t>for next defense</t>
  </si>
  <si>
    <t>any type to target</t>
  </si>
  <si>
    <t>extra turn to all</t>
  </si>
  <si>
    <t>effects for 1 turn</t>
  </si>
  <si>
    <t>WHITE</t>
  </si>
  <si>
    <t>RED/BLU</t>
  </si>
  <si>
    <t>GRN/RED</t>
  </si>
  <si>
    <t>GRN/WHT</t>
  </si>
  <si>
    <t>GRN/BLU</t>
  </si>
  <si>
    <t>RED/WHT</t>
  </si>
  <si>
    <t>BLU/WHT</t>
  </si>
  <si>
    <t xml:space="preserve">CST: 0  ENG: 2 </t>
  </si>
  <si>
    <t xml:space="preserve">CST: 1  ENG: 2 </t>
  </si>
  <si>
    <t xml:space="preserve">CST: 2  ENG: 1 </t>
  </si>
  <si>
    <t>DUAL ACTIONS</t>
  </si>
  <si>
    <t>Move in a straight</t>
  </si>
  <si>
    <t>and deal +1 DMG</t>
  </si>
  <si>
    <t>line towards target</t>
  </si>
  <si>
    <t>for each space.</t>
  </si>
  <si>
    <t>Knockback 2 and</t>
  </si>
  <si>
    <t>opponents cannot</t>
  </si>
  <si>
    <t>move into your</t>
  </si>
  <si>
    <t>adjacent spaces</t>
  </si>
  <si>
    <t>Move opponent</t>
  </si>
  <si>
    <t>5 spaces</t>
  </si>
  <si>
    <t>Opponent can't</t>
  </si>
  <si>
    <t>use attack effects</t>
  </si>
  <si>
    <t>target you on</t>
  </si>
  <si>
    <t>Gain +1 DEF and</t>
  </si>
  <si>
    <t>until next turn you</t>
  </si>
  <si>
    <t xml:space="preserve">can block any </t>
  </si>
  <si>
    <t>attacks towards</t>
  </si>
  <si>
    <t>allies within</t>
  </si>
  <si>
    <t xml:space="preserve">You can make </t>
  </si>
  <si>
    <t>range</t>
  </si>
  <si>
    <t>another attack</t>
  </si>
  <si>
    <t>on any target</t>
  </si>
  <si>
    <t>CMB: GRN/FOR</t>
  </si>
  <si>
    <t>CMB: GRN/WHT</t>
  </si>
  <si>
    <t>CMB: GRN/BLU</t>
  </si>
  <si>
    <t>CMB: RED/WHT</t>
  </si>
  <si>
    <t>CMB: RED/BLU</t>
  </si>
  <si>
    <t>CMB: WHT/BLU</t>
  </si>
  <si>
    <t>CMB: G/G/R</t>
  </si>
  <si>
    <t>CMB: G/G/W</t>
  </si>
  <si>
    <t>Opponent's move</t>
  </si>
  <si>
    <t>is reduced by 1 for</t>
  </si>
  <si>
    <t>duration of fight</t>
  </si>
  <si>
    <t>CMB: G/G/B</t>
  </si>
  <si>
    <t>Switch places</t>
  </si>
  <si>
    <t xml:space="preserve">with opponent </t>
  </si>
  <si>
    <t>CMB: G/R/R</t>
  </si>
  <si>
    <t>add 1knockback</t>
  </si>
  <si>
    <t>for the duration</t>
  </si>
  <si>
    <t>of fight</t>
  </si>
  <si>
    <t>CMB: G/R/W</t>
  </si>
  <si>
    <t>Heal target from</t>
  </si>
  <si>
    <t>death to 10 HP</t>
  </si>
  <si>
    <t>CMB: G/R/B</t>
  </si>
  <si>
    <t>Rearrange all</t>
  </si>
  <si>
    <t>players within</t>
  </si>
  <si>
    <t>range. Deal 1</t>
  </si>
  <si>
    <t>damage to all</t>
  </si>
  <si>
    <t>players moved</t>
  </si>
  <si>
    <t>Distribute 7 HP</t>
  </si>
  <si>
    <t>amongst all</t>
  </si>
  <si>
    <t>CMB: G/W/W</t>
  </si>
  <si>
    <t>HIT: 9</t>
  </si>
  <si>
    <t>Skip your next</t>
  </si>
  <si>
    <t>turn and take</t>
  </si>
  <si>
    <t>opponents next</t>
  </si>
  <si>
    <t>CMB: G/W/B</t>
  </si>
  <si>
    <t>TRI ACTIONS</t>
  </si>
  <si>
    <t>RAD: 3</t>
  </si>
  <si>
    <t>Steal 1 energy</t>
  </si>
  <si>
    <t>CMB: G/B/B</t>
  </si>
  <si>
    <t>Opponent loses</t>
  </si>
  <si>
    <t>1 DEF for duration</t>
  </si>
  <si>
    <t>from all players</t>
  </si>
  <si>
    <t>hit</t>
  </si>
  <si>
    <t>CMB: R/R/W</t>
  </si>
  <si>
    <t>HIT: 10</t>
  </si>
  <si>
    <t>Receive all</t>
  </si>
  <si>
    <t>charges that were</t>
  </si>
  <si>
    <t>used for the</t>
  </si>
  <si>
    <t>attack on miss</t>
  </si>
  <si>
    <t>CMB: R/R/B</t>
  </si>
  <si>
    <t>be healed for 3</t>
  </si>
  <si>
    <t>turns</t>
  </si>
  <si>
    <t>CMB: R/W/W</t>
  </si>
  <si>
    <t>use attack or</t>
  </si>
  <si>
    <t>higher for 2 turns</t>
  </si>
  <si>
    <t>action of level 1 or</t>
  </si>
  <si>
    <t>CMB: R/W/B</t>
  </si>
  <si>
    <t>Make an attack</t>
  </si>
  <si>
    <t>for opponent on</t>
  </si>
  <si>
    <t>CMB: R/B/B</t>
  </si>
  <si>
    <t>All hit can't use</t>
  </si>
  <si>
    <t>actions or attacks</t>
  </si>
  <si>
    <t>of the chosen</t>
  </si>
  <si>
    <t>color for 1 turn</t>
  </si>
  <si>
    <t>CMB: W/W/B</t>
  </si>
  <si>
    <t>receive energy</t>
  </si>
  <si>
    <t>CMB: W/B/B</t>
  </si>
  <si>
    <t>Harmonious</t>
  </si>
  <si>
    <t>Extension</t>
  </si>
  <si>
    <t>Command</t>
  </si>
  <si>
    <t>Sarcastic</t>
  </si>
  <si>
    <t>Red Draw</t>
  </si>
  <si>
    <t>Green Draw</t>
  </si>
  <si>
    <t>White Draw</t>
  </si>
  <si>
    <t>Blue Draw</t>
  </si>
  <si>
    <t>Enemy Spawn</t>
  </si>
  <si>
    <t>MINION CLASS - 8 HP --- DRONE CLASS - 4 HP</t>
  </si>
  <si>
    <t xml:space="preserve">Rallying Attack </t>
  </si>
  <si>
    <t>Aim</t>
  </si>
  <si>
    <t>Feint Attack</t>
  </si>
  <si>
    <t>Protects allies and manages energy</t>
  </si>
  <si>
    <t>Controls players and status effects</t>
  </si>
  <si>
    <t>Deals heavy damage and locks down a single opponent</t>
  </si>
  <si>
    <t>Heals allies and hits with range. crowd control</t>
  </si>
  <si>
    <t>Unnerving Attack</t>
  </si>
  <si>
    <t>Spot</t>
  </si>
  <si>
    <t>HIT:2 - DMG:1-2</t>
  </si>
  <si>
    <t>HIT:3 - DMG:2-3</t>
  </si>
  <si>
    <t>Combo fighter with knockback</t>
  </si>
  <si>
    <t>Snipe Attack</t>
  </si>
  <si>
    <t>Aggressive Attack</t>
  </si>
  <si>
    <t>Defensive Attack</t>
  </si>
  <si>
    <t xml:space="preserve">Fortifying Attack </t>
  </si>
  <si>
    <t>Dynamic Attack</t>
  </si>
  <si>
    <t>ENG +1</t>
  </si>
  <si>
    <t>ENG +2</t>
  </si>
  <si>
    <t>ENG -1</t>
  </si>
  <si>
    <t>ENG -2</t>
  </si>
  <si>
    <t>ENG -3</t>
  </si>
  <si>
    <t>HIT:5 - DMG:4-5</t>
  </si>
  <si>
    <t>HIT:6 - DMG:5-6</t>
  </si>
  <si>
    <t>HIT:7 - DMG:6-7</t>
  </si>
  <si>
    <t>Power Attack</t>
  </si>
  <si>
    <t>Drain Attack</t>
  </si>
  <si>
    <t>Coodinated Attack</t>
  </si>
  <si>
    <t>Hack Attack</t>
  </si>
  <si>
    <t>Unstable Attack</t>
  </si>
  <si>
    <t>Diminish Attack</t>
  </si>
  <si>
    <t>Cross Attack</t>
  </si>
  <si>
    <t>Generate</t>
  </si>
  <si>
    <t>Delay Attack</t>
  </si>
  <si>
    <t>lvl 3</t>
  </si>
  <si>
    <t>lvl 2</t>
  </si>
  <si>
    <t>lvl 1</t>
  </si>
  <si>
    <t>lvl 0</t>
  </si>
  <si>
    <t>Healer</t>
  </si>
  <si>
    <t>Saboteur</t>
  </si>
  <si>
    <t>Channeller</t>
  </si>
  <si>
    <t>Critical Attack</t>
  </si>
  <si>
    <t>Medic</t>
  </si>
  <si>
    <t>Random ability</t>
  </si>
  <si>
    <t>Modification</t>
  </si>
  <si>
    <t>HP/SPD = 1</t>
  </si>
  <si>
    <t>You cannot subtract range or crit</t>
  </si>
  <si>
    <t>RNG/MOV/DEF/DMG = 4</t>
  </si>
  <si>
    <t>HP +2, SPD -2</t>
  </si>
  <si>
    <t>HP +2, HIT -1</t>
  </si>
  <si>
    <t>RNG +1, HP -3</t>
  </si>
  <si>
    <t>HP +2, RNG -1</t>
  </si>
  <si>
    <t>HP +3, MOV -1</t>
  </si>
  <si>
    <t>HP +4, DEF -1</t>
  </si>
  <si>
    <t>DMG +1, HP -3</t>
  </si>
  <si>
    <t>HP +3, DMG -1</t>
  </si>
  <si>
    <t>RNG +1, SPD -3</t>
  </si>
  <si>
    <t>DEF +1, SPD -3</t>
  </si>
  <si>
    <t>SPD +3, DMG -1</t>
  </si>
  <si>
    <t>RNG +1, MOV -1</t>
  </si>
  <si>
    <t>MOV +1, DMG -1</t>
  </si>
  <si>
    <t>DMG +1, MOV -1</t>
  </si>
  <si>
    <t>DEF +1, DMG -1</t>
  </si>
  <si>
    <t>SPD +3, MOV -1</t>
  </si>
  <si>
    <t>Stopwatch</t>
  </si>
  <si>
    <t>Scan visor</t>
  </si>
  <si>
    <t>Targeting Reticle</t>
  </si>
  <si>
    <t>Helmet</t>
  </si>
  <si>
    <t>Bracers</t>
  </si>
  <si>
    <t>Greaves</t>
  </si>
  <si>
    <t>Jump Boots</t>
  </si>
  <si>
    <t>Light Boots</t>
  </si>
  <si>
    <t>CRT +2, DMG -1</t>
  </si>
  <si>
    <t>CRT +2, MOV -1</t>
  </si>
  <si>
    <t>DMG +1, SPD -3</t>
  </si>
  <si>
    <t xml:space="preserve">RARITY </t>
  </si>
  <si>
    <t>MOV +1, HP -3</t>
  </si>
  <si>
    <t>MOV +1, SPD -3</t>
  </si>
  <si>
    <t>RNG +1, DMG -1</t>
  </si>
  <si>
    <t>RNG +1, HIT -2</t>
  </si>
  <si>
    <t>RNG +1, EVA -2</t>
  </si>
  <si>
    <t>CRT +1, HIT -2</t>
  </si>
  <si>
    <t>CRT +1, EVA -2</t>
  </si>
  <si>
    <t>MOV +1, EVA -2</t>
  </si>
  <si>
    <t>MOV +1, HIT -2</t>
  </si>
  <si>
    <t>DEF +1, HP -3</t>
  </si>
  <si>
    <t>DMG +1, HIT -2</t>
  </si>
  <si>
    <t>DMG +1, EVA -2</t>
  </si>
  <si>
    <t>RAD/KNBCK</t>
  </si>
  <si>
    <t>HP +2, EVA -1</t>
  </si>
  <si>
    <t>SPD +2, HIT -1</t>
  </si>
  <si>
    <t>SPD +2, EVA -1</t>
  </si>
  <si>
    <t>5 1-2</t>
  </si>
  <si>
    <t>5 3-4</t>
  </si>
  <si>
    <t>5 5-6</t>
  </si>
  <si>
    <t>5 7-8</t>
  </si>
  <si>
    <t>5 9-10</t>
  </si>
  <si>
    <t>5 11-12</t>
  </si>
  <si>
    <t>5 13-14</t>
  </si>
  <si>
    <t>5 15-16</t>
  </si>
  <si>
    <t>5 17-18</t>
  </si>
  <si>
    <t>5 19-20</t>
  </si>
  <si>
    <t>5 21-22</t>
  </si>
  <si>
    <t>5 23-24</t>
  </si>
  <si>
    <t>5 25-26</t>
  </si>
  <si>
    <t>5 27-28</t>
  </si>
  <si>
    <t>5 29-30</t>
  </si>
  <si>
    <t>5 31-32</t>
  </si>
  <si>
    <t>5 33-34</t>
  </si>
  <si>
    <t>5 35-36</t>
  </si>
  <si>
    <t>5 37-38</t>
  </si>
  <si>
    <t>5 39-40</t>
  </si>
  <si>
    <t>5 41-42</t>
  </si>
  <si>
    <t>5 43-44</t>
  </si>
  <si>
    <t>5 45-46</t>
  </si>
  <si>
    <t>5 47-48</t>
  </si>
  <si>
    <t>5 49-50</t>
  </si>
  <si>
    <t>5 51-52</t>
  </si>
  <si>
    <t>5 53-54</t>
  </si>
  <si>
    <t>5 55-56</t>
  </si>
  <si>
    <t>5 57-58</t>
  </si>
  <si>
    <t>5 59-60</t>
  </si>
  <si>
    <t>5 61-62</t>
  </si>
  <si>
    <t>5 63-64</t>
  </si>
  <si>
    <t>5 65-66</t>
  </si>
  <si>
    <t>5 67-68</t>
  </si>
  <si>
    <t>5 69-70</t>
  </si>
  <si>
    <t>5 71-72</t>
  </si>
  <si>
    <t>5 73-74</t>
  </si>
  <si>
    <t>5 75-76</t>
  </si>
  <si>
    <t>5 77-78</t>
  </si>
  <si>
    <t>5 79-80</t>
  </si>
  <si>
    <t>5 81-82</t>
  </si>
  <si>
    <t>5 83-84</t>
  </si>
  <si>
    <t>5 85-86</t>
  </si>
  <si>
    <t>5 87-88</t>
  </si>
  <si>
    <t>5 89-90</t>
  </si>
  <si>
    <t>5 91-92</t>
  </si>
  <si>
    <t>5 93-94</t>
  </si>
  <si>
    <t>5 95-96</t>
  </si>
  <si>
    <t>5 97-98</t>
  </si>
  <si>
    <t>5 99-00</t>
  </si>
  <si>
    <t>Fury Attack</t>
  </si>
  <si>
    <t>Shot Attack</t>
  </si>
  <si>
    <t>Ranged Attack</t>
  </si>
  <si>
    <t>Bolstering Attack</t>
  </si>
  <si>
    <t>SPD +2, HP -2</t>
  </si>
  <si>
    <t>HIT +2, DMG -1</t>
  </si>
  <si>
    <t>HIT +2, MOV -1</t>
  </si>
  <si>
    <t>HIT +2, HP -3</t>
  </si>
  <si>
    <t>EVA +2, HP -3</t>
  </si>
  <si>
    <t>EVA +2, DMG -1</t>
  </si>
  <si>
    <t>EVA +2, MOV -1</t>
  </si>
  <si>
    <t>CRT +1, HP -3</t>
  </si>
  <si>
    <t>DEF +1, HIT -2</t>
  </si>
  <si>
    <t>DEF +1, EVA -2</t>
  </si>
  <si>
    <t>RAD +1, HP -4</t>
  </si>
  <si>
    <t>KNBCK +1, DMG -1</t>
  </si>
  <si>
    <t>HIT/EVA/CRT = 2</t>
  </si>
  <si>
    <t>HIT +2, SPD -3</t>
  </si>
  <si>
    <t>CRT +1, SPD -3</t>
  </si>
  <si>
    <t>EVA +2, SPD -3</t>
  </si>
  <si>
    <t>WAS NOT ADDED</t>
  </si>
  <si>
    <t>Lunge Attack</t>
  </si>
  <si>
    <t>Slash Attack</t>
  </si>
  <si>
    <t>Thrust Attack</t>
  </si>
  <si>
    <t>Cleansing ATK</t>
  </si>
  <si>
    <t xml:space="preserve">Network </t>
  </si>
  <si>
    <t>Offensive</t>
  </si>
  <si>
    <t>Rand Heal</t>
  </si>
  <si>
    <t>Redistribute</t>
  </si>
  <si>
    <t>Power Cell</t>
  </si>
  <si>
    <t>Defence Cell</t>
  </si>
  <si>
    <t>Speed Cell</t>
  </si>
  <si>
    <t>Health Cell</t>
  </si>
  <si>
    <t>Tech Cell</t>
  </si>
  <si>
    <t>Move Cell</t>
  </si>
  <si>
    <t>Range Cell</t>
  </si>
  <si>
    <t>Spike</t>
  </si>
  <si>
    <t>Utility</t>
  </si>
  <si>
    <t>Give HP</t>
  </si>
  <si>
    <t>DealToLowest</t>
  </si>
  <si>
    <t>DEFRandOpp</t>
  </si>
  <si>
    <t>DealToHighest</t>
  </si>
  <si>
    <t>DealToAll</t>
  </si>
  <si>
    <t>DEFLowestOpp</t>
  </si>
  <si>
    <t>ATKs +1, Take 1 DMG</t>
  </si>
  <si>
    <t>ENG +1, …</t>
  </si>
  <si>
    <t>Events</t>
  </si>
  <si>
    <t>Biomes</t>
  </si>
  <si>
    <t>Wasteland</t>
  </si>
  <si>
    <t>Ruins</t>
  </si>
  <si>
    <t>Coast</t>
  </si>
  <si>
    <t>Subway</t>
  </si>
  <si>
    <t>Desert</t>
  </si>
  <si>
    <t>Forest</t>
  </si>
  <si>
    <t>G: 2 R: 2</t>
  </si>
  <si>
    <t>W: 2 B: 2</t>
  </si>
  <si>
    <t>W: 2 B: 4</t>
  </si>
  <si>
    <t>G: 4 R: 2</t>
  </si>
  <si>
    <t>W: 4 B: 2</t>
  </si>
  <si>
    <t>G: 2 R: 4</t>
  </si>
  <si>
    <t>W: 1 B: 1</t>
  </si>
  <si>
    <t>G: 1 R: 1</t>
  </si>
  <si>
    <t>G: 1 R: 5</t>
  </si>
  <si>
    <t>G: 5 R: 1</t>
  </si>
  <si>
    <t>W: 5 B: 1</t>
  </si>
  <si>
    <t>W: 1 B: 5</t>
  </si>
  <si>
    <t>Green</t>
  </si>
  <si>
    <t>Red</t>
  </si>
  <si>
    <t>White</t>
  </si>
  <si>
    <t>Blue</t>
  </si>
  <si>
    <t>Mechanical</t>
  </si>
  <si>
    <t>Electrical</t>
  </si>
  <si>
    <t>Magnetic</t>
  </si>
  <si>
    <t>Gravitational</t>
  </si>
  <si>
    <t>Nuclear</t>
  </si>
  <si>
    <t>Ionization</t>
  </si>
  <si>
    <t>Thermal</t>
  </si>
  <si>
    <t>G: 4 R: 4</t>
  </si>
  <si>
    <t>W: 4 B: 4</t>
  </si>
  <si>
    <t>G: 3 R: 3</t>
  </si>
  <si>
    <t>W: 3 B: 3</t>
  </si>
  <si>
    <t>Swamp</t>
  </si>
  <si>
    <t>Caves</t>
  </si>
  <si>
    <t>Mountain</t>
  </si>
  <si>
    <t>Rural</t>
  </si>
  <si>
    <t>Urban</t>
  </si>
  <si>
    <t>Quests</t>
  </si>
  <si>
    <t>ChemPlant</t>
  </si>
  <si>
    <t>Battles</t>
  </si>
  <si>
    <t>Trials</t>
  </si>
  <si>
    <t>Interactions</t>
  </si>
  <si>
    <t>Choices</t>
  </si>
  <si>
    <t>1: Start fight</t>
  </si>
  <si>
    <t>2: Try to sneak by (Slowest char's MOV + GRN)</t>
  </si>
  <si>
    <t>3: Boost (All chars gain DMG boost = to RED used)</t>
  </si>
  <si>
    <t>4: Heal (All chars heal HP equal to WHT used)</t>
  </si>
  <si>
    <t>5: SPD UP (All chars gain SPD boost equal to 2x energy used)</t>
  </si>
  <si>
    <t>6: Hack (Random opponent loses action for each 2 BLU used)</t>
  </si>
  <si>
    <t>Explore / loot opportunity</t>
  </si>
  <si>
    <t>Standard battle</t>
  </si>
  <si>
    <t>Get to the exit</t>
  </si>
  <si>
    <t>Protect target</t>
  </si>
  <si>
    <t>Last certain number of turns</t>
  </si>
  <si>
    <t>Interact with objective</t>
  </si>
  <si>
    <t>Prevent target from exiting</t>
  </si>
  <si>
    <t>Find community of trader bots</t>
  </si>
  <si>
    <t>Find community of agricultural bots</t>
  </si>
  <si>
    <t>Terminals</t>
  </si>
  <si>
    <t>DMG terminal</t>
  </si>
  <si>
    <t>3 RED energy and gain 1 DMG</t>
  </si>
  <si>
    <t>TEC terminal</t>
  </si>
  <si>
    <t>3 RED energy and gain 1 TEC</t>
  </si>
  <si>
    <t>HP terminal</t>
  </si>
  <si>
    <t>3 WHT energy and gain 3 HP</t>
  </si>
  <si>
    <t>MOV terminal</t>
  </si>
  <si>
    <t>3 GRN energy and gain 1 MOV</t>
  </si>
  <si>
    <t>RNG terminal</t>
  </si>
  <si>
    <t>3 GRN energy and gain 1 RNG</t>
  </si>
  <si>
    <t>DEF terminal</t>
  </si>
  <si>
    <t>3 WHT energy and gain 1 DEF</t>
  </si>
  <si>
    <t>SPD terminal</t>
  </si>
  <si>
    <t>3 BLU energy and gain 3 SPD</t>
  </si>
  <si>
    <t>ENG terminal</t>
  </si>
  <si>
    <t>3 BLU energy and gain +2 WHT, RED and GRN energy</t>
  </si>
  <si>
    <t>Help communities defenses against rival group</t>
  </si>
  <si>
    <t xml:space="preserve">againt their master AI. </t>
  </si>
  <si>
    <t>A random character makes a TEC check</t>
  </si>
  <si>
    <t>1) They leave the party</t>
  </si>
  <si>
    <t>2) They lose a random stat</t>
  </si>
  <si>
    <t>3) They take DMG</t>
  </si>
  <si>
    <t>4) They gain HP</t>
  </si>
  <si>
    <t>5) They gain a random stat</t>
  </si>
  <si>
    <t>Master AI Influence</t>
  </si>
  <si>
    <t>6) ???</t>
  </si>
  <si>
    <t>Locked Container</t>
  </si>
  <si>
    <t>A random character/ characters make a DMG</t>
  </si>
  <si>
    <t>check against a container. If successful,</t>
  </si>
  <si>
    <t>Tracks</t>
  </si>
  <si>
    <t>Character with most RNG attempts to follow</t>
  </si>
  <si>
    <t>the trail of a target to a stash of energy.</t>
  </si>
  <si>
    <t>they gain an item.</t>
  </si>
  <si>
    <t>Hazardous Condition</t>
  </si>
  <si>
    <t>A bot of player's choice attempts to traverse</t>
  </si>
  <si>
    <t>suboptimal terrain with a DEF check. If they fail,</t>
  </si>
  <si>
    <t>they take DMG, if successful, somethin' happens</t>
  </si>
  <si>
    <t xml:space="preserve"> I suppose.</t>
  </si>
  <si>
    <t>Thief</t>
  </si>
  <si>
    <t>A thief tries stealing one of your items. The character</t>
  </si>
  <si>
    <t>with the most MOV attempts to catch them.</t>
  </si>
  <si>
    <t>Base Actions</t>
  </si>
  <si>
    <t>Scavenge</t>
  </si>
  <si>
    <t>"Hunt"</t>
  </si>
  <si>
    <t>5% find a focused biome outside of your energy type</t>
  </si>
  <si>
    <t>50% continue in same biome</t>
  </si>
  <si>
    <t>Draw three cards each turn</t>
  </si>
  <si>
    <t>Biome rates</t>
  </si>
  <si>
    <t>Path types</t>
  </si>
  <si>
    <t>Structure</t>
  </si>
  <si>
    <t>Road</t>
  </si>
  <si>
    <t>Wild</t>
  </si>
  <si>
    <t>Town</t>
  </si>
  <si>
    <t>Battleground</t>
  </si>
  <si>
    <t>Battle</t>
  </si>
  <si>
    <t>Quest</t>
  </si>
  <si>
    <t>Trial</t>
  </si>
  <si>
    <t>Terminal</t>
  </si>
  <si>
    <t>Social</t>
  </si>
  <si>
    <t>Hideout</t>
  </si>
  <si>
    <t>30% find a standard biome within your energy types</t>
  </si>
  <si>
    <t>15% find a focused biome within your energy type or standard outside</t>
  </si>
  <si>
    <t>Card parts</t>
  </si>
  <si>
    <t>A generic setting that is taking place specific to the path type</t>
  </si>
  <si>
    <t>EX. You find an abandoned building that looks like it has been recently vacated.</t>
  </si>
  <si>
    <t>Maybe something has been left behind?</t>
  </si>
  <si>
    <t>Generic Options for path</t>
  </si>
  <si>
    <t>Explore building</t>
  </si>
  <si>
    <t>Pass it</t>
  </si>
  <si>
    <t>Intro path (structure)</t>
  </si>
  <si>
    <t>Biome specific option (Forest)</t>
  </si>
  <si>
    <t>Climb up vines on the side of the building to get a look at upper floors</t>
  </si>
  <si>
    <t>stat specific option (MOV)</t>
  </si>
  <si>
    <t>(MOV 3+) Sneak in building quietly in case someone is still there.</t>
  </si>
  <si>
    <t xml:space="preserve">Structure </t>
  </si>
  <si>
    <t>cards</t>
  </si>
  <si>
    <t>Abandoned Building</t>
  </si>
  <si>
    <t>Hospital</t>
  </si>
  <si>
    <t>Store</t>
  </si>
  <si>
    <t>Options:</t>
  </si>
  <si>
    <t>Outcomes:</t>
  </si>
  <si>
    <t>Loot</t>
  </si>
  <si>
    <t>Termial (stats)</t>
  </si>
  <si>
    <t>New Actions</t>
  </si>
  <si>
    <t>Open</t>
  </si>
  <si>
    <t>Locked</t>
  </si>
  <si>
    <t>Occupied</t>
  </si>
  <si>
    <t>Enter</t>
  </si>
  <si>
    <t>Peek to see if anyone</t>
  </si>
  <si>
    <t>is inside RNG 3+</t>
  </si>
  <si>
    <t>Knock</t>
  </si>
  <si>
    <t>Break down door</t>
  </si>
  <si>
    <t>DMG 3+</t>
  </si>
  <si>
    <t>Hack into security</t>
  </si>
  <si>
    <t>TEC 3+</t>
  </si>
  <si>
    <t>Climb through upper</t>
  </si>
  <si>
    <t>floor MOV 3+</t>
  </si>
  <si>
    <t>Abandoned</t>
  </si>
  <si>
    <t>House</t>
  </si>
  <si>
    <t>Office</t>
  </si>
  <si>
    <t>Apartment</t>
  </si>
  <si>
    <t>Industrial</t>
  </si>
  <si>
    <t>Push</t>
  </si>
  <si>
    <t>Pull</t>
  </si>
  <si>
    <t>Blast</t>
  </si>
  <si>
    <t>Magnet</t>
  </si>
  <si>
    <t>Smash</t>
  </si>
  <si>
    <t>Diagnal</t>
  </si>
  <si>
    <t>Weaken</t>
  </si>
  <si>
    <t>Rev</t>
  </si>
  <si>
    <t>smoke</t>
  </si>
  <si>
    <t>Target</t>
  </si>
  <si>
    <t>Accelerate</t>
  </si>
  <si>
    <t>Beams</t>
  </si>
  <si>
    <t>Thrust</t>
  </si>
  <si>
    <t>Status</t>
  </si>
  <si>
    <t>Rush</t>
  </si>
  <si>
    <t>Lunge</t>
  </si>
  <si>
    <t>Destroy</t>
  </si>
  <si>
    <t>Bleed</t>
  </si>
  <si>
    <t>Ruin</t>
  </si>
  <si>
    <t>No heal</t>
  </si>
  <si>
    <t>Mod</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</si>
</sst>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2"/>
      <color indexed="8"/>
      <name val="Calibri"/>
      <scheme val="minor"/>
    </font>
    <font>
      <sz val="11"/>
      <color theme="1"/>
      <name val="Calibri"/>
      <family val="2"/>
      <scheme val="minor"/>
    </font>
    <font>
      <sz val="10"/>
      <name val="Arial"/>
      <family val="2"/>
    </font>
    <font>
      <sz val="11"/>
      <name val="Calibri"/>
      <family val="2"/>
      <scheme val="minor"/>
    </font>
    <font>
      <b/>
      <sz val="12"/>
      <color theme="7"/>
      <name val="Calibri"/>
      <family val="2"/>
      <scheme val="minor"/>
    </font>
    <font>
      <b/>
      <sz val="15"/>
      <color theme="7"/>
      <name val="Calibri"/>
      <family val="2"/>
      <scheme val="minor"/>
    </font>
    <font>
      <sz val="8"/>
      <name val="Calibri"/>
      <family val="2"/>
      <scheme val="minor"/>
    </font>
    <font>
      <u/>
      <sz val="12"/>
      <color theme="11"/>
      <name val="Calibri"/>
      <scheme val="minor"/>
    </font>
    <font>
      <sz val="14"/>
      <name val="Calibri"/>
      <scheme val="minor"/>
    </font>
    <font>
      <sz val="14"/>
      <color indexed="8"/>
      <name val="Calibri"/>
      <scheme val="minor"/>
    </font>
    <font>
      <sz val="9"/>
      <color indexed="81"/>
      <name val="Calibri"/>
    </font>
    <font>
      <b/>
      <sz val="9"/>
      <color indexed="81"/>
      <name val="Calibri"/>
    </font>
    <font>
      <sz val="12"/>
      <color theme="0"/>
      <name val="Calibri"/>
      <family val="2"/>
      <scheme val="minor"/>
    </font>
    <font>
      <b/>
      <sz val="14"/>
      <color theme="0"/>
      <name val="Calibri"/>
      <scheme val="minor"/>
    </font>
    <font>
      <u/>
      <sz val="12"/>
      <color theme="10"/>
      <name val="Calibri"/>
      <scheme val="minor"/>
    </font>
    <font>
      <sz val="14"/>
      <color indexed="8"/>
      <name val="Copperplate Gothic Light"/>
    </font>
    <font>
      <sz val="12"/>
      <color indexed="8"/>
      <name val="Copperplate Gothic Light"/>
    </font>
    <font>
      <sz val="26"/>
      <color indexed="8"/>
      <name val="Copperplate Gothic Light"/>
    </font>
    <font>
      <sz val="10"/>
      <color indexed="8"/>
      <name val="Copperplate Gothic Light"/>
    </font>
    <font>
      <sz val="8"/>
      <color indexed="8"/>
      <name val="Copperplate Gothic Light"/>
    </font>
    <font>
      <sz val="12"/>
      <color rgb="FF000000"/>
      <name val="Calibri"/>
      <scheme val="minor"/>
    </font>
    <font>
      <sz val="16"/>
      <color indexed="8"/>
      <name val="Copperplate Gothic Light"/>
    </font>
    <font>
      <b/>
      <sz val="12"/>
      <color indexed="8"/>
      <name val="Calibri"/>
      <scheme val="minor"/>
    </font>
    <font>
      <sz val="20"/>
      <color indexed="8"/>
      <name val="Copperplate Gothic Light"/>
    </font>
    <font>
      <sz val="24"/>
      <color indexed="8"/>
      <name val="Copperplate Gothic Light"/>
    </font>
    <font>
      <sz val="16"/>
      <color rgb="FF000000"/>
      <name val="Copperplate Gothic Light"/>
    </font>
    <font>
      <sz val="11"/>
      <name val="Calibri"/>
      <scheme val="minor"/>
    </font>
    <font>
      <b/>
      <sz val="9"/>
      <color indexed="81"/>
      <name val="Tahoma"/>
      <family val="2"/>
    </font>
    <font>
      <sz val="12"/>
      <color indexed="8"/>
      <name val="Calibri"/>
      <family val="2"/>
      <scheme val="minor"/>
    </font>
    <font>
      <b/>
      <sz val="9"/>
      <color indexed="81"/>
      <name val="Tahoma"/>
      <charset val="1"/>
    </font>
    <font>
      <sz val="14"/>
      <name val="Calibri"/>
      <family val="2"/>
      <scheme val="minor"/>
    </font>
    <font>
      <sz val="14"/>
      <color indexed="8"/>
      <name val="Calibri"/>
      <family val="2"/>
      <scheme val="minor"/>
    </font>
    <font>
      <sz val="12"/>
      <color indexed="8"/>
      <name val="Copperplate Gothic Light"/>
      <family val="2"/>
    </font>
    <font>
      <sz val="12"/>
      <color indexed="8"/>
      <name val="Calibri"/>
      <family val="2"/>
    </font>
    <font>
      <sz val="12"/>
      <color rgb="FF000000"/>
      <name val="Calibri"/>
      <family val="2"/>
      <scheme val="minor"/>
    </font>
    <font>
      <sz val="11"/>
      <color indexed="8"/>
      <name val="Calibri"/>
      <family val="2"/>
      <scheme val="minor"/>
    </font>
    <font>
      <sz val="8"/>
      <color indexed="8"/>
      <name val="Copperplate Gothic Light"/>
      <family val="2"/>
    </font>
    <font>
      <b/>
      <sz val="11"/>
      <name val="Calibri"/>
      <family val="2"/>
      <scheme val="minor"/>
    </font>
    <font>
      <sz val="9"/>
      <color indexed="81"/>
      <name val="Tahoma"/>
      <charset val="1"/>
    </font>
  </fonts>
  <fills count="32">
    <fill>
      <patternFill patternType="none"/>
    </fill>
    <fill>
      <patternFill patternType="gray125"/>
    </fill>
    <fill>
      <patternFill patternType="solid">
        <fgColor theme="6" tint="0.79998168889431442"/>
        <bgColor indexed="64"/>
      </patternFill>
    </fill>
    <fill>
      <patternFill patternType="solid">
        <fgColor theme="6" tint="-0.249977111117893"/>
        <bgColor indexed="64"/>
      </patternFill>
    </fill>
    <fill>
      <patternFill patternType="solid">
        <fgColor rgb="FFFFF357"/>
        <bgColor indexed="64"/>
      </patternFill>
    </fill>
    <fill>
      <patternFill patternType="solid">
        <fgColor theme="7"/>
        <bgColor theme="7"/>
      </patternFill>
    </fill>
    <fill>
      <patternFill patternType="solid">
        <fgColor theme="0" tint="-0.14999847407452621"/>
        <bgColor theme="0" tint="-0.14999847407452621"/>
      </patternFill>
    </fill>
    <fill>
      <patternFill patternType="solid">
        <fgColor theme="5"/>
        <bgColor theme="5"/>
      </patternFill>
    </fill>
    <fill>
      <patternFill patternType="solid">
        <fgColor theme="2" tint="-0.499984740745262"/>
        <bgColor indexed="64"/>
      </patternFill>
    </fill>
    <fill>
      <patternFill patternType="solid">
        <fgColor rgb="FF7B19C1"/>
        <bgColor indexed="64"/>
      </patternFill>
    </fill>
    <fill>
      <patternFill patternType="solid">
        <fgColor rgb="FF154ED5"/>
        <bgColor indexed="64"/>
      </patternFill>
    </fill>
    <fill>
      <patternFill patternType="solid">
        <fgColor rgb="FFE9EC00"/>
        <bgColor indexed="64"/>
      </patternFill>
    </fill>
    <fill>
      <patternFill patternType="solid">
        <fgColor rgb="FFDA0D15"/>
        <bgColor indexed="64"/>
      </patternFill>
    </fill>
    <fill>
      <patternFill patternType="solid">
        <fgColor rgb="FF3AD84D"/>
        <bgColor indexed="64"/>
      </patternFill>
    </fill>
    <fill>
      <patternFill patternType="solid">
        <fgColor rgb="FF898989"/>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rgb="FFFFF567"/>
        <bgColor indexed="64"/>
      </patternFill>
    </fill>
    <fill>
      <patternFill patternType="solid">
        <fgColor theme="5"/>
        <bgColor indexed="64"/>
      </patternFill>
    </fill>
    <fill>
      <patternFill patternType="solid">
        <fgColor theme="0" tint="-0.499984740745262"/>
        <bgColor indexed="64"/>
      </patternFill>
    </fill>
    <fill>
      <patternFill patternType="solid">
        <fgColor rgb="FF9E9E9E"/>
        <bgColor indexed="64"/>
      </patternFill>
    </fill>
    <fill>
      <patternFill patternType="solid">
        <fgColor rgb="FFB4B4B4"/>
        <bgColor indexed="64"/>
      </patternFill>
    </fill>
    <fill>
      <patternFill patternType="solid">
        <fgColor theme="0" tint="-0.14999847407452621"/>
        <bgColor indexed="64"/>
      </patternFill>
    </fill>
    <fill>
      <patternFill patternType="solid">
        <fgColor theme="5"/>
        <bgColor theme="0" tint="-0.14999847407452621"/>
      </patternFill>
    </fill>
    <fill>
      <patternFill patternType="solid">
        <fgColor rgb="FFFFF64B"/>
        <bgColor indexed="64"/>
      </patternFill>
    </fill>
    <fill>
      <patternFill patternType="solid">
        <fgColor theme="9" tint="0.39997558519241921"/>
        <bgColor theme="0" tint="-0.14999847407452621"/>
      </patternFill>
    </fill>
    <fill>
      <patternFill patternType="solid">
        <fgColor theme="9"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66"/>
        <bgColor indexed="64"/>
      </patternFill>
    </fill>
  </fills>
  <borders count="4">
    <border>
      <left/>
      <right/>
      <top/>
      <bottom/>
      <diagonal/>
    </border>
    <border>
      <left/>
      <right/>
      <top/>
      <bottom style="thick">
        <color theme="7" tint="-0.24994659260841701"/>
      </bottom>
      <diagonal/>
    </border>
    <border>
      <left/>
      <right/>
      <top style="medium">
        <color theme="1"/>
      </top>
      <bottom style="medium">
        <color theme="1"/>
      </bottom>
      <diagonal/>
    </border>
    <border>
      <left/>
      <right/>
      <top/>
      <bottom style="medium">
        <color theme="1"/>
      </bottom>
      <diagonal/>
    </border>
  </borders>
  <cellStyleXfs count="308">
    <xf numFmtId="0" fontId="0" fillId="0" borderId="0"/>
    <xf numFmtId="0" fontId="2" fillId="0" borderId="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177">
    <xf numFmtId="0" fontId="0" fillId="0" borderId="0" xfId="0"/>
    <xf numFmtId="0" fontId="3" fillId="0" borderId="0" xfId="1" applyFont="1"/>
    <xf numFmtId="49" fontId="3" fillId="0" borderId="0" xfId="1" applyNumberFormat="1" applyFont="1"/>
    <xf numFmtId="0" fontId="0" fillId="0" borderId="0" xfId="0" applyAlignment="1">
      <alignment horizontal="left"/>
    </xf>
    <xf numFmtId="0" fontId="3" fillId="0" borderId="0" xfId="1" applyFont="1" applyBorder="1"/>
    <xf numFmtId="0" fontId="8" fillId="0" borderId="0" xfId="1" applyFont="1" applyBorder="1" applyAlignment="1">
      <alignment horizontal="left" vertical="center"/>
    </xf>
    <xf numFmtId="0" fontId="8" fillId="0" borderId="0" xfId="1" applyFont="1" applyBorder="1" applyAlignment="1">
      <alignment vertical="center"/>
    </xf>
    <xf numFmtId="0" fontId="8" fillId="0" borderId="0" xfId="1"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3" fillId="0" borderId="0" xfId="1" applyFont="1" applyFill="1"/>
    <xf numFmtId="0" fontId="8" fillId="3" borderId="0" xfId="0" applyNumberFormat="1" applyFont="1" applyFill="1" applyBorder="1" applyAlignment="1" applyProtection="1">
      <alignment vertical="center"/>
    </xf>
    <xf numFmtId="0" fontId="8" fillId="4" borderId="0" xfId="0" applyNumberFormat="1" applyFont="1" applyFill="1" applyBorder="1" applyAlignment="1" applyProtection="1">
      <alignment vertical="center"/>
    </xf>
    <xf numFmtId="0" fontId="13" fillId="5" borderId="2" xfId="0" applyFont="1" applyFill="1" applyBorder="1" applyAlignment="1">
      <alignment vertical="center"/>
    </xf>
    <xf numFmtId="0" fontId="0" fillId="6" borderId="0" xfId="1" applyNumberFormat="1" applyFont="1" applyFill="1" applyBorder="1" applyAlignment="1"/>
    <xf numFmtId="0" fontId="3" fillId="6" borderId="0" xfId="1" applyNumberFormat="1" applyFont="1" applyFill="1" applyBorder="1" applyAlignment="1"/>
    <xf numFmtId="0" fontId="3" fillId="0" borderId="0" xfId="1" applyNumberFormat="1" applyFont="1" applyBorder="1" applyAlignment="1"/>
    <xf numFmtId="0" fontId="8" fillId="6" borderId="0" xfId="1" applyNumberFormat="1" applyFont="1" applyFill="1" applyBorder="1" applyAlignment="1">
      <alignment horizontal="left" vertical="center"/>
    </xf>
    <xf numFmtId="0" fontId="3" fillId="0" borderId="3" xfId="1" applyNumberFormat="1" applyFont="1" applyBorder="1" applyAlignment="1"/>
    <xf numFmtId="0" fontId="0" fillId="0" borderId="0" xfId="0" applyAlignment="1">
      <alignment vertical="center"/>
    </xf>
    <xf numFmtId="0" fontId="0" fillId="0" borderId="0" xfId="0" applyBorder="1"/>
    <xf numFmtId="0" fontId="9" fillId="8" borderId="0" xfId="0" applyFont="1" applyFill="1" applyAlignment="1">
      <alignmen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1" borderId="0" xfId="0" applyFont="1" applyFill="1" applyAlignment="1">
      <alignment horizontal="left" vertical="center"/>
    </xf>
    <xf numFmtId="0" fontId="9" fillId="10" borderId="0" xfId="0" applyFont="1" applyFill="1" applyAlignment="1">
      <alignment horizontal="left" vertical="center"/>
    </xf>
    <xf numFmtId="0" fontId="9" fillId="9" borderId="0" xfId="0" applyFont="1" applyFill="1" applyAlignment="1">
      <alignment horizontal="left" vertical="center"/>
    </xf>
    <xf numFmtId="0" fontId="12" fillId="7" borderId="0" xfId="0" applyFont="1" applyFill="1" applyAlignment="1">
      <alignment vertical="center"/>
    </xf>
    <xf numFmtId="0" fontId="16" fillId="0" borderId="0" xfId="0" applyFont="1"/>
    <xf numFmtId="0" fontId="0" fillId="14" borderId="0" xfId="0" applyFill="1"/>
    <xf numFmtId="0" fontId="16" fillId="14" borderId="0" xfId="0" applyFont="1" applyFill="1"/>
    <xf numFmtId="0" fontId="16" fillId="0" borderId="0" xfId="0" applyFont="1" applyAlignment="1">
      <alignment horizontal="center"/>
    </xf>
    <xf numFmtId="0" fontId="0" fillId="14" borderId="0" xfId="0" applyFill="1" applyBorder="1"/>
    <xf numFmtId="0" fontId="0" fillId="0" borderId="0" xfId="0" applyBorder="1" applyAlignment="1">
      <alignment horizontal="center" vertical="center"/>
    </xf>
    <xf numFmtId="0" fontId="3" fillId="0" borderId="0" xfId="1" applyFont="1" applyFill="1" applyBorder="1"/>
    <xf numFmtId="0" fontId="20" fillId="0" borderId="0" xfId="0" applyFont="1"/>
    <xf numFmtId="0" fontId="0" fillId="0" borderId="0" xfId="0" applyFont="1"/>
    <xf numFmtId="0" fontId="22" fillId="0" borderId="0" xfId="0" applyFont="1"/>
    <xf numFmtId="0" fontId="8" fillId="0" borderId="0" xfId="1" applyFont="1" applyBorder="1" applyAlignment="1">
      <alignment horizontal="center" vertical="center"/>
    </xf>
    <xf numFmtId="0" fontId="3" fillId="6" borderId="3" xfId="1" applyNumberFormat="1" applyFont="1" applyFill="1" applyBorder="1" applyAlignment="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20" fillId="0" borderId="0" xfId="0" applyFont="1" applyAlignment="1">
      <alignment horizontal="left"/>
    </xf>
    <xf numFmtId="0" fontId="0" fillId="0" borderId="0" xfId="0" applyAlignment="1">
      <alignment horizontal="left"/>
    </xf>
    <xf numFmtId="0" fontId="0" fillId="0" borderId="0" xfId="0" applyAlignment="1"/>
    <xf numFmtId="0" fontId="8" fillId="0" borderId="0" xfId="1" applyFont="1" applyAlignment="1">
      <alignment horizontal="center" vertical="center"/>
    </xf>
    <xf numFmtId="0" fontId="3" fillId="17" borderId="0" xfId="1" applyFont="1" applyFill="1"/>
    <xf numFmtId="0" fontId="3" fillId="17" borderId="0" xfId="1" applyNumberFormat="1" applyFont="1" applyFill="1" applyBorder="1" applyAlignment="1"/>
    <xf numFmtId="0" fontId="0" fillId="17" borderId="0" xfId="1" applyFont="1" applyFill="1" applyBorder="1"/>
    <xf numFmtId="0" fontId="3" fillId="18" borderId="0" xfId="1" applyFont="1" applyFill="1" applyBorder="1"/>
    <xf numFmtId="0" fontId="3" fillId="19" borderId="0" xfId="1" applyFont="1" applyFill="1" applyBorder="1"/>
    <xf numFmtId="0" fontId="3" fillId="19" borderId="0" xfId="1" applyFont="1" applyFill="1"/>
    <xf numFmtId="0" fontId="3" fillId="15" borderId="0" xfId="1" applyFont="1" applyFill="1" applyBorder="1"/>
    <xf numFmtId="0" fontId="3" fillId="15" borderId="0" xfId="1" applyFont="1" applyFill="1"/>
    <xf numFmtId="0" fontId="3" fillId="16" borderId="0" xfId="1" applyFont="1" applyFill="1" applyBorder="1"/>
    <xf numFmtId="0" fontId="3" fillId="16" borderId="0" xfId="1" applyFont="1" applyFill="1"/>
    <xf numFmtId="0" fontId="8" fillId="20" borderId="0" xfId="0" applyNumberFormat="1" applyFont="1" applyFill="1" applyBorder="1" applyAlignment="1" applyProtection="1">
      <alignment vertical="center"/>
    </xf>
    <xf numFmtId="0" fontId="8" fillId="21" borderId="0" xfId="0" applyNumberFormat="1" applyFont="1" applyFill="1" applyBorder="1" applyAlignment="1" applyProtection="1">
      <alignment vertical="center"/>
    </xf>
    <xf numFmtId="0" fontId="8" fillId="22" borderId="0" xfId="0" applyNumberFormat="1" applyFont="1" applyFill="1" applyBorder="1" applyAlignment="1" applyProtection="1">
      <alignment vertical="center"/>
    </xf>
    <xf numFmtId="0" fontId="0" fillId="0" borderId="0" xfId="0" applyAlignment="1">
      <alignment horizontal="left"/>
    </xf>
    <xf numFmtId="0" fontId="26" fillId="0" borderId="0" xfId="1" applyFont="1" applyFill="1"/>
    <xf numFmtId="0" fontId="28" fillId="0" borderId="0" xfId="0" applyFont="1"/>
    <xf numFmtId="0" fontId="0" fillId="0" borderId="0" xfId="0"/>
    <xf numFmtId="0" fontId="3" fillId="19" borderId="0" xfId="1" applyNumberFormat="1" applyFont="1" applyFill="1" applyBorder="1" applyAlignment="1"/>
    <xf numFmtId="0" fontId="3" fillId="23" borderId="0" xfId="1" applyFont="1" applyFill="1"/>
    <xf numFmtId="0" fontId="31" fillId="0" borderId="0" xfId="0" applyFont="1" applyAlignment="1">
      <alignment horizontal="left" vertical="center"/>
    </xf>
    <xf numFmtId="0" fontId="31" fillId="0" borderId="0" xfId="0" applyFont="1" applyAlignment="1">
      <alignment vertical="center"/>
    </xf>
    <xf numFmtId="0" fontId="3" fillId="23" borderId="0" xfId="1" applyFont="1" applyFill="1" applyBorder="1"/>
    <xf numFmtId="0" fontId="0" fillId="24" borderId="0" xfId="1" applyNumberFormat="1" applyFont="1" applyFill="1" applyBorder="1" applyAlignment="1"/>
    <xf numFmtId="0" fontId="8" fillId="19" borderId="0" xfId="0" applyNumberFormat="1" applyFont="1" applyFill="1" applyBorder="1" applyAlignment="1" applyProtection="1">
      <alignment vertical="center"/>
    </xf>
    <xf numFmtId="0" fontId="0" fillId="0" borderId="0" xfId="0" applyAlignment="1">
      <alignment horizontal="left"/>
    </xf>
    <xf numFmtId="0" fontId="28" fillId="0" borderId="0" xfId="0" applyFont="1" applyAlignment="1">
      <alignment horizontal="left"/>
    </xf>
    <xf numFmtId="0" fontId="0" fillId="0" borderId="0" xfId="0"/>
    <xf numFmtId="0" fontId="0" fillId="0" borderId="0" xfId="0" applyAlignment="1">
      <alignment horizontal="left"/>
    </xf>
    <xf numFmtId="0" fontId="0" fillId="0" borderId="0" xfId="0"/>
    <xf numFmtId="0" fontId="32" fillId="0" borderId="0" xfId="0" applyFont="1"/>
    <xf numFmtId="0" fontId="33" fillId="0" borderId="0" xfId="0" applyFont="1"/>
    <xf numFmtId="16" fontId="28" fillId="0" borderId="0" xfId="0" applyNumberFormat="1" applyFont="1" applyAlignment="1">
      <alignment horizontal="left"/>
    </xf>
    <xf numFmtId="0" fontId="0" fillId="0" borderId="0" xfId="0" applyAlignment="1">
      <alignment horizontal="left"/>
    </xf>
    <xf numFmtId="0" fontId="0" fillId="17" borderId="0" xfId="0" applyFill="1"/>
    <xf numFmtId="0" fontId="0" fillId="19" borderId="0" xfId="0" applyFill="1"/>
    <xf numFmtId="0" fontId="0" fillId="16" borderId="0" xfId="0" applyFill="1"/>
    <xf numFmtId="0" fontId="0" fillId="25" borderId="0" xfId="0" applyFill="1"/>
    <xf numFmtId="0" fontId="0" fillId="23" borderId="0" xfId="0" applyFill="1"/>
    <xf numFmtId="0" fontId="28" fillId="15" borderId="0" xfId="0" applyFont="1" applyFill="1"/>
    <xf numFmtId="0" fontId="8" fillId="20" borderId="0" xfId="1" applyFont="1" applyFill="1" applyAlignment="1">
      <alignment vertical="center"/>
    </xf>
    <xf numFmtId="0" fontId="35" fillId="17" borderId="0" xfId="1" applyFont="1" applyFill="1" applyBorder="1"/>
    <xf numFmtId="0" fontId="35" fillId="24" borderId="0" xfId="1" applyNumberFormat="1" applyFont="1" applyFill="1" applyBorder="1" applyAlignment="1"/>
    <xf numFmtId="0" fontId="30" fillId="0" borderId="0" xfId="1" applyFont="1" applyBorder="1" applyAlignment="1">
      <alignment horizontal="center" vertical="center"/>
    </xf>
    <xf numFmtId="0" fontId="28" fillId="0" borderId="0" xfId="0" applyFont="1" applyAlignment="1">
      <alignment horizontal="left"/>
    </xf>
    <xf numFmtId="0" fontId="0" fillId="0" borderId="0" xfId="0"/>
    <xf numFmtId="0" fontId="0" fillId="0" borderId="0" xfId="0"/>
    <xf numFmtId="0" fontId="34" fillId="0" borderId="0" xfId="0" applyFont="1" applyAlignment="1"/>
    <xf numFmtId="0" fontId="20" fillId="0" borderId="0" xfId="0" applyFont="1" applyAlignment="1"/>
    <xf numFmtId="0" fontId="28" fillId="0" borderId="0" xfId="0" applyFont="1" applyAlignment="1">
      <alignment horizontal="center"/>
    </xf>
    <xf numFmtId="0" fontId="28" fillId="0" borderId="0" xfId="0" applyFont="1" applyAlignment="1">
      <alignment horizontal="left"/>
    </xf>
    <xf numFmtId="0" fontId="0" fillId="0" borderId="0" xfId="0" applyAlignment="1">
      <alignment horizontal="left"/>
    </xf>
    <xf numFmtId="0" fontId="0" fillId="0" borderId="0" xfId="0"/>
    <xf numFmtId="0" fontId="3" fillId="27" borderId="0" xfId="1" applyFont="1" applyFill="1"/>
    <xf numFmtId="0" fontId="35" fillId="26" borderId="0" xfId="1" applyNumberFormat="1" applyFont="1" applyFill="1" applyBorder="1" applyAlignment="1"/>
    <xf numFmtId="0" fontId="26" fillId="27" borderId="0" xfId="1" applyFont="1" applyFill="1"/>
    <xf numFmtId="0" fontId="28" fillId="0" borderId="0" xfId="0" applyFont="1" applyAlignment="1">
      <alignment vertical="center"/>
    </xf>
    <xf numFmtId="0" fontId="28" fillId="0" borderId="0" xfId="0" applyNumberFormat="1" applyFont="1" applyAlignment="1">
      <alignment horizontal="left"/>
    </xf>
    <xf numFmtId="0" fontId="0" fillId="0" borderId="0" xfId="0"/>
    <xf numFmtId="0" fontId="0" fillId="0" borderId="0" xfId="0" applyAlignment="1">
      <alignment horizontal="left"/>
    </xf>
    <xf numFmtId="0" fontId="0" fillId="0" borderId="0" xfId="0"/>
    <xf numFmtId="0" fontId="28" fillId="28" borderId="0" xfId="0" applyFont="1" applyFill="1"/>
    <xf numFmtId="0" fontId="26" fillId="16" borderId="0" xfId="1" applyFont="1" applyFill="1"/>
    <xf numFmtId="0" fontId="30" fillId="20" borderId="0" xfId="0" applyNumberFormat="1" applyFont="1" applyFill="1" applyBorder="1" applyAlignment="1" applyProtection="1">
      <alignment vertical="center"/>
    </xf>
    <xf numFmtId="0" fontId="30" fillId="29" borderId="0" xfId="0" applyNumberFormat="1" applyFont="1" applyFill="1" applyBorder="1" applyAlignment="1" applyProtection="1">
      <alignment vertical="center"/>
    </xf>
    <xf numFmtId="0" fontId="8" fillId="25" borderId="0" xfId="0" applyNumberFormat="1" applyFont="1" applyFill="1" applyBorder="1" applyAlignment="1" applyProtection="1">
      <alignment vertical="center"/>
    </xf>
    <xf numFmtId="0" fontId="30" fillId="16" borderId="0" xfId="1" applyFont="1" applyFill="1" applyBorder="1" applyAlignment="1">
      <alignment vertical="center"/>
    </xf>
    <xf numFmtId="0" fontId="0" fillId="0" borderId="0" xfId="0" applyAlignment="1">
      <alignment horizontal="left"/>
    </xf>
    <xf numFmtId="0" fontId="0" fillId="0" borderId="0" xfId="0"/>
    <xf numFmtId="0" fontId="0" fillId="0" borderId="0" xfId="0"/>
    <xf numFmtId="0" fontId="0" fillId="0" borderId="0" xfId="0" applyAlignment="1">
      <alignment horizontal="left"/>
    </xf>
    <xf numFmtId="0" fontId="0" fillId="0" borderId="0" xfId="0"/>
    <xf numFmtId="0" fontId="30" fillId="3" borderId="0" xfId="0" applyNumberFormat="1" applyFont="1" applyFill="1" applyBorder="1" applyAlignment="1" applyProtection="1">
      <alignment vertical="center"/>
    </xf>
    <xf numFmtId="0" fontId="30" fillId="19" borderId="0" xfId="0" applyNumberFormat="1" applyFont="1" applyFill="1" applyBorder="1" applyAlignment="1" applyProtection="1">
      <alignment vertical="center"/>
    </xf>
    <xf numFmtId="0" fontId="30" fillId="25" borderId="0" xfId="0" applyNumberFormat="1" applyFont="1" applyFill="1" applyBorder="1" applyAlignment="1" applyProtection="1">
      <alignment vertical="center"/>
    </xf>
    <xf numFmtId="0" fontId="28" fillId="0" borderId="0" xfId="0" quotePrefix="1" applyFont="1"/>
    <xf numFmtId="16" fontId="0" fillId="0" borderId="0" xfId="0" applyNumberFormat="1" applyFont="1"/>
    <xf numFmtId="0" fontId="28" fillId="0" borderId="0" xfId="0" applyFont="1" applyAlignment="1">
      <alignment horizontal="left"/>
    </xf>
    <xf numFmtId="0" fontId="0" fillId="0" borderId="0" xfId="0" applyAlignment="1">
      <alignment horizontal="left"/>
    </xf>
    <xf numFmtId="0" fontId="0" fillId="0" borderId="0" xfId="0"/>
    <xf numFmtId="0" fontId="3" fillId="27" borderId="0" xfId="1" applyNumberFormat="1" applyFont="1" applyFill="1" applyBorder="1" applyAlignment="1"/>
    <xf numFmtId="0" fontId="3" fillId="31" borderId="0" xfId="1" applyFont="1" applyFill="1" applyBorder="1"/>
    <xf numFmtId="17" fontId="30" fillId="19" borderId="0" xfId="0" applyNumberFormat="1" applyFont="1" applyFill="1" applyBorder="1" applyAlignment="1" applyProtection="1">
      <alignment vertical="center"/>
    </xf>
    <xf numFmtId="0" fontId="28" fillId="17" borderId="0" xfId="1" applyFont="1" applyFill="1" applyBorder="1"/>
    <xf numFmtId="0" fontId="30" fillId="0" borderId="0" xfId="1" applyFont="1" applyAlignment="1">
      <alignment vertical="center"/>
    </xf>
    <xf numFmtId="0" fontId="3" fillId="15" borderId="0" xfId="1" applyNumberFormat="1" applyFont="1" applyFill="1" applyBorder="1" applyAlignment="1"/>
    <xf numFmtId="17" fontId="30" fillId="28" borderId="0" xfId="0" applyNumberFormat="1" applyFont="1" applyFill="1" applyBorder="1" applyAlignment="1" applyProtection="1">
      <alignment vertical="center"/>
    </xf>
    <xf numFmtId="0" fontId="30" fillId="28" borderId="0" xfId="0" applyNumberFormat="1" applyFont="1" applyFill="1" applyBorder="1" applyAlignment="1" applyProtection="1">
      <alignment vertical="center"/>
    </xf>
    <xf numFmtId="0" fontId="30" fillId="28" borderId="0" xfId="1" applyFont="1" applyFill="1" applyBorder="1" applyAlignment="1">
      <alignment vertical="center"/>
    </xf>
    <xf numFmtId="0" fontId="37" fillId="0" borderId="0" xfId="1" applyFont="1" applyFill="1"/>
    <xf numFmtId="0" fontId="26" fillId="6" borderId="0" xfId="1" applyNumberFormat="1" applyFont="1" applyFill="1" applyBorder="1" applyAlignment="1"/>
    <xf numFmtId="0" fontId="0" fillId="17" borderId="0" xfId="1" applyNumberFormat="1" applyFont="1" applyFill="1" applyBorder="1" applyAlignment="1"/>
    <xf numFmtId="0" fontId="3" fillId="16" borderId="0" xfId="1" applyNumberFormat="1" applyFont="1" applyFill="1" applyBorder="1" applyAlignment="1"/>
    <xf numFmtId="0" fontId="3" fillId="23" borderId="0" xfId="1" applyNumberFormat="1" applyFont="1" applyFill="1" applyBorder="1" applyAlignment="1"/>
    <xf numFmtId="0" fontId="26" fillId="16" borderId="0" xfId="1" applyNumberFormat="1" applyFont="1" applyFill="1" applyBorder="1" applyAlignment="1"/>
    <xf numFmtId="0" fontId="3" fillId="16" borderId="3" xfId="1" applyNumberFormat="1" applyFont="1" applyFill="1" applyBorder="1" applyAlignment="1"/>
    <xf numFmtId="0" fontId="26" fillId="0" borderId="0" xfId="1" applyFont="1" applyFill="1" applyBorder="1"/>
    <xf numFmtId="0" fontId="26" fillId="16" borderId="0" xfId="1" applyFont="1" applyFill="1" applyBorder="1"/>
    <xf numFmtId="0" fontId="0" fillId="0" borderId="0" xfId="0"/>
    <xf numFmtId="0" fontId="0" fillId="0" borderId="0" xfId="0"/>
    <xf numFmtId="20" fontId="0" fillId="0" borderId="0" xfId="0" applyNumberFormat="1"/>
    <xf numFmtId="9" fontId="0" fillId="0" borderId="0" xfId="0" applyNumberFormat="1"/>
    <xf numFmtId="0" fontId="28" fillId="0" borderId="0" xfId="0" applyFont="1" applyAlignment="1">
      <alignment horizontal="left"/>
    </xf>
    <xf numFmtId="0" fontId="17" fillId="0" borderId="0" xfId="0" applyFont="1" applyAlignment="1">
      <alignment horizontal="center" vertical="center"/>
    </xf>
    <xf numFmtId="0" fontId="15" fillId="0" borderId="0" xfId="0" applyFont="1" applyAlignment="1">
      <alignment horizontal="center" vertical="center"/>
    </xf>
    <xf numFmtId="0" fontId="0" fillId="0" borderId="0" xfId="0" applyAlignment="1">
      <alignment horizontal="center"/>
    </xf>
    <xf numFmtId="0" fontId="36" fillId="0" borderId="0" xfId="0" applyFont="1" applyAlignment="1">
      <alignment horizontal="center"/>
    </xf>
    <xf numFmtId="0" fontId="19" fillId="0" borderId="0" xfId="0" applyFont="1" applyAlignment="1">
      <alignment horizontal="center"/>
    </xf>
    <xf numFmtId="0" fontId="16" fillId="0" borderId="0" xfId="0" quotePrefix="1" applyFont="1" applyAlignment="1">
      <alignment horizontal="center"/>
    </xf>
    <xf numFmtId="0" fontId="18" fillId="0" borderId="0" xfId="0" applyFont="1" applyBorder="1" applyAlignment="1">
      <alignment horizontal="center"/>
    </xf>
    <xf numFmtId="0" fontId="33" fillId="0" borderId="0" xfId="0" applyFont="1" applyAlignment="1">
      <alignment horizontal="left"/>
    </xf>
    <xf numFmtId="0" fontId="16" fillId="0" borderId="0" xfId="0" applyFont="1" applyAlignment="1">
      <alignment horizontal="left"/>
    </xf>
    <xf numFmtId="0" fontId="0" fillId="0" borderId="0" xfId="0" applyAlignment="1">
      <alignment horizontal="left"/>
    </xf>
    <xf numFmtId="0" fontId="34" fillId="30" borderId="0" xfId="0" applyFont="1" applyFill="1" applyAlignment="1">
      <alignment horizontal="left"/>
    </xf>
    <xf numFmtId="0" fontId="20" fillId="30" borderId="0" xfId="0" applyFont="1" applyFill="1" applyAlignment="1">
      <alignment horizontal="left"/>
    </xf>
    <xf numFmtId="0" fontId="21" fillId="0" borderId="0" xfId="0" applyFont="1" applyAlignment="1">
      <alignment horizontal="center" vertical="center"/>
    </xf>
    <xf numFmtId="0" fontId="0" fillId="25" borderId="0" xfId="0" applyFill="1" applyAlignment="1">
      <alignment horizontal="left"/>
    </xf>
    <xf numFmtId="0" fontId="20" fillId="0" borderId="0" xfId="0" applyFont="1" applyAlignment="1">
      <alignment horizontal="left"/>
    </xf>
    <xf numFmtId="0" fontId="0" fillId="30" borderId="0" xfId="0" applyFill="1" applyAlignment="1">
      <alignment horizontal="left"/>
    </xf>
    <xf numFmtId="0" fontId="28" fillId="28" borderId="0" xfId="0" applyFont="1" applyFill="1" applyAlignment="1">
      <alignment horizontal="left"/>
    </xf>
    <xf numFmtId="0" fontId="0" fillId="28" borderId="0" xfId="0" applyFill="1" applyAlignment="1">
      <alignment horizontal="left"/>
    </xf>
    <xf numFmtId="0" fontId="34" fillId="0" borderId="0" xfId="0" applyFont="1" applyAlignment="1">
      <alignment horizontal="left"/>
    </xf>
    <xf numFmtId="0" fontId="28" fillId="30" borderId="0" xfId="0" applyFont="1" applyFill="1" applyAlignment="1">
      <alignment horizontal="left"/>
    </xf>
    <xf numFmtId="0" fontId="34" fillId="28" borderId="0" xfId="0" applyFont="1" applyFill="1" applyAlignment="1">
      <alignment horizontal="left"/>
    </xf>
    <xf numFmtId="0" fontId="20" fillId="28" borderId="0" xfId="0" applyFont="1" applyFill="1" applyAlignment="1">
      <alignment horizontal="left"/>
    </xf>
    <xf numFmtId="0" fontId="0" fillId="0" borderId="0" xfId="0" applyAlignment="1">
      <alignment horizontal="left" vertical="center"/>
    </xf>
    <xf numFmtId="0" fontId="23"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vertical="center"/>
    </xf>
    <xf numFmtId="0" fontId="21" fillId="0" borderId="0" xfId="0" applyFont="1" applyAlignment="1">
      <alignment horizontal="center"/>
    </xf>
    <xf numFmtId="0" fontId="0" fillId="0" borderId="0" xfId="0"/>
  </cellXfs>
  <cellStyles count="308">
    <cellStyle name="20% - Accent4 2" xfId="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Heading 1 2" xfId="3"/>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Normal" xfId="0" builtinId="0" customBuiltin="1"/>
    <cellStyle name="Normal 2" xfId="1"/>
    <cellStyle name="Percent 2" xfId="4"/>
  </cellStyles>
  <dxfs count="162">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solid">
          <fgColor indexed="64"/>
          <bgColor theme="4"/>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solid">
          <fgColor indexed="64"/>
          <bgColor theme="4"/>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solid">
          <fgColor indexed="64"/>
          <bgColor theme="4"/>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ill>
        <patternFill>
          <fgColor indexed="64"/>
          <bgColor theme="0"/>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ill>
        <patternFill>
          <fgColor indexed="64"/>
          <bgColor theme="0"/>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ill>
        <patternFill>
          <fgColor indexed="64"/>
          <bgColor theme="0"/>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ill>
        <patternFill>
          <fgColor indexed="64"/>
          <bgColor theme="0"/>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ill>
        <patternFill>
          <fgColor indexed="64"/>
          <bgColor theme="0"/>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ill>
        <patternFill>
          <fgColor indexed="64"/>
          <bgColor theme="0"/>
        </patternFill>
      </fill>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61"/>
      <tableStyleElement type="headerRow" dxfId="160"/>
      <tableStyleElement type="totalRow" dxfId="159"/>
      <tableStyleElement type="firstColumn" dxfId="158"/>
      <tableStyleElement type="lastColumn" dxfId="157"/>
      <tableStyleElement type="firstRowStripe" dxfId="156"/>
    </tableStyle>
    <tableStyle name="Customer List Pivot" table="0" count="12">
      <tableStyleElement type="wholeTable" dxfId="155"/>
      <tableStyleElement type="headerRow" dxfId="154"/>
      <tableStyleElement type="totalRow" dxfId="153"/>
      <tableStyleElement type="firstColumn" dxfId="152"/>
      <tableStyleElement type="firstRowStripe" dxfId="151"/>
      <tableStyleElement type="firstColumnStripe" dxfId="150"/>
      <tableStyleElement type="firstSubtotalRow" dxfId="149"/>
      <tableStyleElement type="secondSubtotalRow" dxfId="148"/>
      <tableStyleElement type="secondColumnSubheading" dxfId="147"/>
      <tableStyleElement type="thirdColumnSubheading" dxfId="146"/>
      <tableStyleElement type="firstRowSubheading" dxfId="145"/>
      <tableStyleElement type="secondRowSubheading" dxfId="144"/>
    </tableStyle>
  </tableStyles>
  <colors>
    <mruColors>
      <color rgb="FF00FF99"/>
      <color rgb="FFFFBAB7"/>
      <color rgb="FFFFCC66"/>
      <color rgb="FFFFCC00"/>
      <color rgb="FFFFF64B"/>
      <color rgb="FFFFFFC1"/>
      <color rgb="FFFDFF89"/>
      <color rgb="FFB07856"/>
      <color rgb="FFDF2F2F"/>
      <color rgb="FFFFEF2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2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3.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4.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30.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8B9076C-D658-6A43-9328-55E213D5F1AC}" type="doc">
      <dgm:prSet loTypeId="urn:microsoft.com/office/officeart/2008/layout/RadialCluster" loCatId="" qsTypeId="urn:microsoft.com/office/officeart/2005/8/quickstyle/simple3" qsCatId="simple" csTypeId="urn:microsoft.com/office/officeart/2005/8/colors/accent1_2" csCatId="accent1" phldr="1"/>
      <dgm:spPr/>
      <dgm:t>
        <a:bodyPr/>
        <a:lstStyle/>
        <a:p>
          <a:endParaRPr lang="en-US"/>
        </a:p>
      </dgm:t>
    </dgm:pt>
    <dgm:pt modelId="{78528300-5389-7445-958C-C442AEF27663}">
      <dgm:prSet phldrT="[Text]" phldr="1"/>
      <dgm:spPr/>
      <dgm:t>
        <a:bodyPr/>
        <a:lstStyle/>
        <a:p>
          <a:endParaRPr lang="en-US"/>
        </a:p>
      </dgm:t>
    </dgm:pt>
    <dgm:pt modelId="{6B49814A-7736-F042-A152-DA74084CD776}" type="parTrans" cxnId="{14F98CFC-A230-D047-83D6-ED27C18C3B19}">
      <dgm:prSet/>
      <dgm:spPr/>
      <dgm:t>
        <a:bodyPr/>
        <a:lstStyle/>
        <a:p>
          <a:endParaRPr lang="en-US"/>
        </a:p>
      </dgm:t>
    </dgm:pt>
    <dgm:pt modelId="{98CF4AEC-7B13-7A47-94D6-94A1AD331DD1}" type="sibTrans" cxnId="{14F98CFC-A230-D047-83D6-ED27C18C3B19}">
      <dgm:prSet/>
      <dgm:spPr/>
      <dgm:t>
        <a:bodyPr/>
        <a:lstStyle/>
        <a:p>
          <a:endParaRPr lang="en-US"/>
        </a:p>
      </dgm:t>
    </dgm:pt>
    <dgm:pt modelId="{D6D3DD60-ADAE-684B-94B4-D9CF9AC96A12}">
      <dgm:prSet phldrT="[Text]" custT="1"/>
      <dgm:spPr/>
      <dgm:t>
        <a:bodyPr/>
        <a:lstStyle/>
        <a:p>
          <a:r>
            <a:rPr lang="en-US" sz="1100">
              <a:latin typeface="Copperplate Gothic Light"/>
              <a:cs typeface="Copperplate Gothic Light"/>
            </a:rPr>
            <a:t>Blood Abilities</a:t>
          </a:r>
        </a:p>
      </dgm:t>
    </dgm:pt>
    <dgm:pt modelId="{15AE5708-B3B3-2347-A131-110B3BB0620E}" type="parTrans" cxnId="{57A132DB-DEB9-784E-812B-8CFE4FF79D84}">
      <dgm:prSet/>
      <dgm:spPr/>
      <dgm:t>
        <a:bodyPr/>
        <a:lstStyle/>
        <a:p>
          <a:endParaRPr lang="en-US"/>
        </a:p>
      </dgm:t>
    </dgm:pt>
    <dgm:pt modelId="{A3320122-9D02-904B-A5E7-B91D7AF5F443}" type="sibTrans" cxnId="{57A132DB-DEB9-784E-812B-8CFE4FF79D84}">
      <dgm:prSet/>
      <dgm:spPr/>
      <dgm:t>
        <a:bodyPr/>
        <a:lstStyle/>
        <a:p>
          <a:endParaRPr lang="en-US"/>
        </a:p>
      </dgm:t>
    </dgm:pt>
    <dgm:pt modelId="{949C0B1F-A40E-D148-B8B9-4FAF4E45D407}">
      <dgm:prSet phldrT="[Text]" phldr="1"/>
      <dgm:spPr/>
      <dgm:t>
        <a:bodyPr/>
        <a:lstStyle/>
        <a:p>
          <a:endParaRPr lang="en-US"/>
        </a:p>
      </dgm:t>
    </dgm:pt>
    <dgm:pt modelId="{13A689B5-AB19-3341-ADF4-083CA8ED0FCE}" type="parTrans" cxnId="{45774F04-2C1E-5E41-B79F-26C12CB53D35}">
      <dgm:prSet/>
      <dgm:spPr/>
      <dgm:t>
        <a:bodyPr/>
        <a:lstStyle/>
        <a:p>
          <a:endParaRPr lang="en-US"/>
        </a:p>
      </dgm:t>
    </dgm:pt>
    <dgm:pt modelId="{2C862E56-09E9-3B4A-BBA8-28E7643C09BA}" type="sibTrans" cxnId="{45774F04-2C1E-5E41-B79F-26C12CB53D35}">
      <dgm:prSet/>
      <dgm:spPr/>
      <dgm:t>
        <a:bodyPr/>
        <a:lstStyle/>
        <a:p>
          <a:endParaRPr lang="en-US"/>
        </a:p>
      </dgm:t>
    </dgm:pt>
    <dgm:pt modelId="{68406026-77F5-0741-B85E-D3296E64D466}">
      <dgm:prSet phldrT="[Text]" phldr="1"/>
      <dgm:spPr/>
      <dgm:t>
        <a:bodyPr/>
        <a:lstStyle/>
        <a:p>
          <a:endParaRPr lang="en-US"/>
        </a:p>
      </dgm:t>
    </dgm:pt>
    <dgm:pt modelId="{7443776D-AB90-9C46-BF33-68AAD1D559F6}" type="parTrans" cxnId="{D3F0ACD2-D76E-5A43-95A2-277ED15EDCC9}">
      <dgm:prSet/>
      <dgm:spPr/>
      <dgm:t>
        <a:bodyPr/>
        <a:lstStyle/>
        <a:p>
          <a:endParaRPr lang="en-US"/>
        </a:p>
      </dgm:t>
    </dgm:pt>
    <dgm:pt modelId="{B4A0EACB-F64C-D84E-90BF-F5CE15605AA6}" type="sibTrans" cxnId="{D3F0ACD2-D76E-5A43-95A2-277ED15EDCC9}">
      <dgm:prSet/>
      <dgm:spPr/>
      <dgm:t>
        <a:bodyPr/>
        <a:lstStyle/>
        <a:p>
          <a:endParaRPr lang="en-US"/>
        </a:p>
      </dgm:t>
    </dgm:pt>
    <dgm:pt modelId="{7A2ADD70-D100-224E-B2B4-1CD43320B842}">
      <dgm:prSet phldrT="[Text]"/>
      <dgm:spPr/>
      <dgm:t>
        <a:bodyPr/>
        <a:lstStyle/>
        <a:p>
          <a:endParaRPr lang="en-US"/>
        </a:p>
      </dgm:t>
    </dgm:pt>
    <dgm:pt modelId="{DBB1AED2-EEBB-6645-920B-E14B80F28F2A}" type="parTrans" cxnId="{007E57FA-5B62-E54D-A28F-2AFA519FD01C}">
      <dgm:prSet/>
      <dgm:spPr/>
      <dgm:t>
        <a:bodyPr/>
        <a:lstStyle/>
        <a:p>
          <a:endParaRPr lang="en-US"/>
        </a:p>
      </dgm:t>
    </dgm:pt>
    <dgm:pt modelId="{02E38F27-DCE5-0F4B-98A7-6B120A407DD6}" type="sibTrans" cxnId="{007E57FA-5B62-E54D-A28F-2AFA519FD01C}">
      <dgm:prSet/>
      <dgm:spPr/>
      <dgm:t>
        <a:bodyPr/>
        <a:lstStyle/>
        <a:p>
          <a:endParaRPr lang="en-US"/>
        </a:p>
      </dgm:t>
    </dgm:pt>
    <dgm:pt modelId="{BA4F1654-603A-804A-9850-F5DA1CB9923E}">
      <dgm:prSet phldrT="[Text]"/>
      <dgm:spPr/>
      <dgm:t>
        <a:bodyPr/>
        <a:lstStyle/>
        <a:p>
          <a:endParaRPr lang="en-US"/>
        </a:p>
      </dgm:t>
    </dgm:pt>
    <dgm:pt modelId="{869518B8-0660-0B46-9B52-773DFC526DC4}" type="parTrans" cxnId="{C5DF77C4-F7FB-EE42-918E-448E001A933B}">
      <dgm:prSet/>
      <dgm:spPr/>
      <dgm:t>
        <a:bodyPr/>
        <a:lstStyle/>
        <a:p>
          <a:endParaRPr lang="en-US"/>
        </a:p>
      </dgm:t>
    </dgm:pt>
    <dgm:pt modelId="{B3C55C42-58EB-0D4F-BF10-D14A42ED3A1A}" type="sibTrans" cxnId="{C5DF77C4-F7FB-EE42-918E-448E001A933B}">
      <dgm:prSet/>
      <dgm:spPr/>
      <dgm:t>
        <a:bodyPr/>
        <a:lstStyle/>
        <a:p>
          <a:endParaRPr lang="en-US"/>
        </a:p>
      </dgm:t>
    </dgm:pt>
    <dgm:pt modelId="{55C5CDC0-69BA-174F-9E9E-A259FCB43D6B}" type="pres">
      <dgm:prSet presAssocID="{18B9076C-D658-6A43-9328-55E213D5F1AC}" presName="Name0" presStyleCnt="0">
        <dgm:presLayoutVars>
          <dgm:chMax val="1"/>
          <dgm:chPref val="1"/>
          <dgm:dir/>
          <dgm:animOne val="branch"/>
          <dgm:animLvl val="lvl"/>
        </dgm:presLayoutVars>
      </dgm:prSet>
      <dgm:spPr/>
      <dgm:t>
        <a:bodyPr/>
        <a:lstStyle/>
        <a:p>
          <a:endParaRPr lang="en-US"/>
        </a:p>
      </dgm:t>
    </dgm:pt>
    <dgm:pt modelId="{F3953257-0410-574D-99AB-88E773CA6297}" type="pres">
      <dgm:prSet presAssocID="{78528300-5389-7445-958C-C442AEF27663}" presName="singleCycle" presStyleCnt="0"/>
      <dgm:spPr/>
      <dgm:t>
        <a:bodyPr/>
        <a:lstStyle/>
        <a:p>
          <a:endParaRPr lang="en-US"/>
        </a:p>
      </dgm:t>
    </dgm:pt>
    <dgm:pt modelId="{7E02E593-2A1C-A840-B777-26C52C399902}" type="pres">
      <dgm:prSet presAssocID="{78528300-5389-7445-958C-C442AEF27663}" presName="singleCenter" presStyleLbl="node1" presStyleIdx="0" presStyleCnt="6" custScaleX="41509" custScaleY="24382" custLinFactNeighborX="1079" custLinFactNeighborY="-220">
        <dgm:presLayoutVars>
          <dgm:chMax val="7"/>
          <dgm:chPref val="7"/>
        </dgm:presLayoutVars>
      </dgm:prSet>
      <dgm:spPr/>
      <dgm:t>
        <a:bodyPr/>
        <a:lstStyle/>
        <a:p>
          <a:endParaRPr lang="en-US"/>
        </a:p>
      </dgm:t>
    </dgm:pt>
    <dgm:pt modelId="{EBF13A26-CBF7-0D49-9582-CA1A62AA471F}" type="pres">
      <dgm:prSet presAssocID="{15AE5708-B3B3-2347-A131-110B3BB0620E}" presName="Name56" presStyleLbl="parChTrans1D2" presStyleIdx="0" presStyleCnt="5"/>
      <dgm:spPr/>
      <dgm:t>
        <a:bodyPr/>
        <a:lstStyle/>
        <a:p>
          <a:endParaRPr lang="en-US"/>
        </a:p>
      </dgm:t>
    </dgm:pt>
    <dgm:pt modelId="{F80479B4-39F3-1640-A4EB-5CD5742285A0}" type="pres">
      <dgm:prSet presAssocID="{D6D3DD60-ADAE-684B-94B4-D9CF9AC96A12}" presName="text0" presStyleLbl="node1" presStyleIdx="1" presStyleCnt="6" custScaleX="285609" custScaleY="27999" custRadScaleRad="23570" custRadScaleInc="12554">
        <dgm:presLayoutVars>
          <dgm:bulletEnabled val="1"/>
        </dgm:presLayoutVars>
      </dgm:prSet>
      <dgm:spPr/>
      <dgm:t>
        <a:bodyPr/>
        <a:lstStyle/>
        <a:p>
          <a:endParaRPr lang="en-US"/>
        </a:p>
      </dgm:t>
    </dgm:pt>
    <dgm:pt modelId="{BEC186A3-30B1-9743-B635-14B5D6FD0F21}" type="pres">
      <dgm:prSet presAssocID="{13A689B5-AB19-3341-ADF4-083CA8ED0FCE}" presName="Name56" presStyleLbl="parChTrans1D2" presStyleIdx="1" presStyleCnt="5"/>
      <dgm:spPr/>
      <dgm:t>
        <a:bodyPr/>
        <a:lstStyle/>
        <a:p>
          <a:endParaRPr lang="en-US"/>
        </a:p>
      </dgm:t>
    </dgm:pt>
    <dgm:pt modelId="{5F64F31C-0A27-8F4B-9BCE-13E78C1FDB0E}" type="pres">
      <dgm:prSet presAssocID="{949C0B1F-A40E-D148-B8B9-4FAF4E45D407}" presName="text0" presStyleLbl="node1" presStyleIdx="2" presStyleCnt="6" custScaleX="260795" custScaleY="34358" custRadScaleRad="176222" custRadScaleInc="27229">
        <dgm:presLayoutVars>
          <dgm:bulletEnabled val="1"/>
        </dgm:presLayoutVars>
      </dgm:prSet>
      <dgm:spPr/>
      <dgm:t>
        <a:bodyPr/>
        <a:lstStyle/>
        <a:p>
          <a:endParaRPr lang="en-US"/>
        </a:p>
      </dgm:t>
    </dgm:pt>
    <dgm:pt modelId="{C1A25E74-22FD-9246-B468-4AB3AD4A6ABC}" type="pres">
      <dgm:prSet presAssocID="{7443776D-AB90-9C46-BF33-68AAD1D559F6}" presName="Name56" presStyleLbl="parChTrans1D2" presStyleIdx="2" presStyleCnt="5"/>
      <dgm:spPr/>
      <dgm:t>
        <a:bodyPr/>
        <a:lstStyle/>
        <a:p>
          <a:endParaRPr lang="en-US"/>
        </a:p>
      </dgm:t>
    </dgm:pt>
    <dgm:pt modelId="{BBCD4E65-CBFE-1B46-89E3-C324327EB39D}" type="pres">
      <dgm:prSet presAssocID="{68406026-77F5-0741-B85E-D3296E64D466}" presName="text0" presStyleLbl="node1" presStyleIdx="3" presStyleCnt="6" custScaleX="261114" custScaleY="33885" custRadScaleRad="190354" custRadScaleInc="-150682">
        <dgm:presLayoutVars>
          <dgm:bulletEnabled val="1"/>
        </dgm:presLayoutVars>
      </dgm:prSet>
      <dgm:spPr/>
      <dgm:t>
        <a:bodyPr/>
        <a:lstStyle/>
        <a:p>
          <a:endParaRPr lang="en-US"/>
        </a:p>
      </dgm:t>
    </dgm:pt>
    <dgm:pt modelId="{0117C46D-D590-1C46-A6DE-97E9812E63AB}" type="pres">
      <dgm:prSet presAssocID="{869518B8-0660-0B46-9B52-773DFC526DC4}" presName="Name56" presStyleLbl="parChTrans1D2" presStyleIdx="3" presStyleCnt="5"/>
      <dgm:spPr/>
      <dgm:t>
        <a:bodyPr/>
        <a:lstStyle/>
        <a:p>
          <a:endParaRPr lang="en-US"/>
        </a:p>
      </dgm:t>
    </dgm:pt>
    <dgm:pt modelId="{FC875483-6C91-AF49-B87A-2F6BD20C6576}" type="pres">
      <dgm:prSet presAssocID="{BA4F1654-603A-804A-9850-F5DA1CB9923E}" presName="text0" presStyleLbl="node1" presStyleIdx="4" presStyleCnt="6" custScaleX="261483" custScaleY="34655" custRadScaleRad="186352" custRadScaleInc="150582">
        <dgm:presLayoutVars>
          <dgm:bulletEnabled val="1"/>
        </dgm:presLayoutVars>
      </dgm:prSet>
      <dgm:spPr/>
      <dgm:t>
        <a:bodyPr/>
        <a:lstStyle/>
        <a:p>
          <a:endParaRPr lang="en-US"/>
        </a:p>
      </dgm:t>
    </dgm:pt>
    <dgm:pt modelId="{A1636ABA-328E-CD42-B3D9-088211C41CFD}" type="pres">
      <dgm:prSet presAssocID="{DBB1AED2-EEBB-6645-920B-E14B80F28F2A}" presName="Name56" presStyleLbl="parChTrans1D2" presStyleIdx="4" presStyleCnt="5"/>
      <dgm:spPr/>
      <dgm:t>
        <a:bodyPr/>
        <a:lstStyle/>
        <a:p>
          <a:endParaRPr lang="en-US"/>
        </a:p>
      </dgm:t>
    </dgm:pt>
    <dgm:pt modelId="{645BDF9B-D837-AD45-BBFF-72C56C1C8F2B}" type="pres">
      <dgm:prSet presAssocID="{7A2ADD70-D100-224E-B2B4-1CD43320B842}" presName="text0" presStyleLbl="node1" presStyleIdx="5" presStyleCnt="6" custScaleX="261271" custScaleY="34240" custRadScaleRad="170271" custRadScaleInc="-26541">
        <dgm:presLayoutVars>
          <dgm:bulletEnabled val="1"/>
        </dgm:presLayoutVars>
      </dgm:prSet>
      <dgm:spPr/>
      <dgm:t>
        <a:bodyPr/>
        <a:lstStyle/>
        <a:p>
          <a:endParaRPr lang="en-US"/>
        </a:p>
      </dgm:t>
    </dgm:pt>
  </dgm:ptLst>
  <dgm:cxnLst>
    <dgm:cxn modelId="{C1330AF3-BA70-E34A-BF9E-36549FA29FDB}" type="presOf" srcId="{D6D3DD60-ADAE-684B-94B4-D9CF9AC96A12}" destId="{F80479B4-39F3-1640-A4EB-5CD5742285A0}" srcOrd="0" destOrd="0" presId="urn:microsoft.com/office/officeart/2008/layout/RadialCluster"/>
    <dgm:cxn modelId="{700D5BD5-BE56-AA4C-AF9B-4683CA7CDBD6}" type="presOf" srcId="{7A2ADD70-D100-224E-B2B4-1CD43320B842}" destId="{645BDF9B-D837-AD45-BBFF-72C56C1C8F2B}" srcOrd="0" destOrd="0" presId="urn:microsoft.com/office/officeart/2008/layout/RadialCluster"/>
    <dgm:cxn modelId="{34CD6669-734F-2648-8AEB-BD4065FFDC22}" type="presOf" srcId="{78528300-5389-7445-958C-C442AEF27663}" destId="{7E02E593-2A1C-A840-B777-26C52C399902}" srcOrd="0" destOrd="0" presId="urn:microsoft.com/office/officeart/2008/layout/RadialCluster"/>
    <dgm:cxn modelId="{C5DF77C4-F7FB-EE42-918E-448E001A933B}" srcId="{78528300-5389-7445-958C-C442AEF27663}" destId="{BA4F1654-603A-804A-9850-F5DA1CB9923E}" srcOrd="3" destOrd="0" parTransId="{869518B8-0660-0B46-9B52-773DFC526DC4}" sibTransId="{B3C55C42-58EB-0D4F-BF10-D14A42ED3A1A}"/>
    <dgm:cxn modelId="{6DD344D5-F180-444D-BB39-67835B19EE82}" type="presOf" srcId="{949C0B1F-A40E-D148-B8B9-4FAF4E45D407}" destId="{5F64F31C-0A27-8F4B-9BCE-13E78C1FDB0E}" srcOrd="0" destOrd="0" presId="urn:microsoft.com/office/officeart/2008/layout/RadialCluster"/>
    <dgm:cxn modelId="{A65E1536-98F0-E342-B8AF-835C6F992CD6}" type="presOf" srcId="{15AE5708-B3B3-2347-A131-110B3BB0620E}" destId="{EBF13A26-CBF7-0D49-9582-CA1A62AA471F}" srcOrd="0" destOrd="0" presId="urn:microsoft.com/office/officeart/2008/layout/RadialCluster"/>
    <dgm:cxn modelId="{007E57FA-5B62-E54D-A28F-2AFA519FD01C}" srcId="{78528300-5389-7445-958C-C442AEF27663}" destId="{7A2ADD70-D100-224E-B2B4-1CD43320B842}" srcOrd="4" destOrd="0" parTransId="{DBB1AED2-EEBB-6645-920B-E14B80F28F2A}" sibTransId="{02E38F27-DCE5-0F4B-98A7-6B120A407DD6}"/>
    <dgm:cxn modelId="{57A132DB-DEB9-784E-812B-8CFE4FF79D84}" srcId="{78528300-5389-7445-958C-C442AEF27663}" destId="{D6D3DD60-ADAE-684B-94B4-D9CF9AC96A12}" srcOrd="0" destOrd="0" parTransId="{15AE5708-B3B3-2347-A131-110B3BB0620E}" sibTransId="{A3320122-9D02-904B-A5E7-B91D7AF5F443}"/>
    <dgm:cxn modelId="{F68AB1F8-C13F-D048-9810-4FE3C24F8A3B}" type="presOf" srcId="{DBB1AED2-EEBB-6645-920B-E14B80F28F2A}" destId="{A1636ABA-328E-CD42-B3D9-088211C41CFD}" srcOrd="0" destOrd="0" presId="urn:microsoft.com/office/officeart/2008/layout/RadialCluster"/>
    <dgm:cxn modelId="{ED4EE88C-0C3A-5347-9020-B8291408CA9C}" type="presOf" srcId="{7443776D-AB90-9C46-BF33-68AAD1D559F6}" destId="{C1A25E74-22FD-9246-B468-4AB3AD4A6ABC}" srcOrd="0" destOrd="0" presId="urn:microsoft.com/office/officeart/2008/layout/RadialCluster"/>
    <dgm:cxn modelId="{439BC5A6-8DFF-6140-AF56-C3FEA9090D2F}" type="presOf" srcId="{13A689B5-AB19-3341-ADF4-083CA8ED0FCE}" destId="{BEC186A3-30B1-9743-B635-14B5D6FD0F21}" srcOrd="0" destOrd="0" presId="urn:microsoft.com/office/officeart/2008/layout/RadialCluster"/>
    <dgm:cxn modelId="{45774F04-2C1E-5E41-B79F-26C12CB53D35}" srcId="{78528300-5389-7445-958C-C442AEF27663}" destId="{949C0B1F-A40E-D148-B8B9-4FAF4E45D407}" srcOrd="1" destOrd="0" parTransId="{13A689B5-AB19-3341-ADF4-083CA8ED0FCE}" sibTransId="{2C862E56-09E9-3B4A-BBA8-28E7643C09BA}"/>
    <dgm:cxn modelId="{14F98CFC-A230-D047-83D6-ED27C18C3B19}" srcId="{18B9076C-D658-6A43-9328-55E213D5F1AC}" destId="{78528300-5389-7445-958C-C442AEF27663}" srcOrd="0" destOrd="0" parTransId="{6B49814A-7736-F042-A152-DA74084CD776}" sibTransId="{98CF4AEC-7B13-7A47-94D6-94A1AD331DD1}"/>
    <dgm:cxn modelId="{33ACA2FC-74E3-3646-89F8-2852C2A31D7A}" type="presOf" srcId="{BA4F1654-603A-804A-9850-F5DA1CB9923E}" destId="{FC875483-6C91-AF49-B87A-2F6BD20C6576}" srcOrd="0" destOrd="0" presId="urn:microsoft.com/office/officeart/2008/layout/RadialCluster"/>
    <dgm:cxn modelId="{DBF4AAFA-F6B6-5A42-8EF8-92E54F10C378}" type="presOf" srcId="{68406026-77F5-0741-B85E-D3296E64D466}" destId="{BBCD4E65-CBFE-1B46-89E3-C324327EB39D}" srcOrd="0" destOrd="0" presId="urn:microsoft.com/office/officeart/2008/layout/RadialCluster"/>
    <dgm:cxn modelId="{D8BD42F0-B0C5-BA40-A82D-1D1971043BB3}" type="presOf" srcId="{869518B8-0660-0B46-9B52-773DFC526DC4}" destId="{0117C46D-D590-1C46-A6DE-97E9812E63AB}" srcOrd="0" destOrd="0" presId="urn:microsoft.com/office/officeart/2008/layout/RadialCluster"/>
    <dgm:cxn modelId="{D3F0ACD2-D76E-5A43-95A2-277ED15EDCC9}" srcId="{78528300-5389-7445-958C-C442AEF27663}" destId="{68406026-77F5-0741-B85E-D3296E64D466}" srcOrd="2" destOrd="0" parTransId="{7443776D-AB90-9C46-BF33-68AAD1D559F6}" sibTransId="{B4A0EACB-F64C-D84E-90BF-F5CE15605AA6}"/>
    <dgm:cxn modelId="{9763C9DF-7144-F74B-BADA-A802A2E76D2F}" type="presOf" srcId="{18B9076C-D658-6A43-9328-55E213D5F1AC}" destId="{55C5CDC0-69BA-174F-9E9E-A259FCB43D6B}" srcOrd="0" destOrd="0" presId="urn:microsoft.com/office/officeart/2008/layout/RadialCluster"/>
    <dgm:cxn modelId="{90E5FA8C-F242-E94D-9A7E-90F7550FDFAC}" type="presParOf" srcId="{55C5CDC0-69BA-174F-9E9E-A259FCB43D6B}" destId="{F3953257-0410-574D-99AB-88E773CA6297}" srcOrd="0" destOrd="0" presId="urn:microsoft.com/office/officeart/2008/layout/RadialCluster"/>
    <dgm:cxn modelId="{7ECEA219-E85B-D645-BE7C-49E853F9B5CF}" type="presParOf" srcId="{F3953257-0410-574D-99AB-88E773CA6297}" destId="{7E02E593-2A1C-A840-B777-26C52C399902}" srcOrd="0" destOrd="0" presId="urn:microsoft.com/office/officeart/2008/layout/RadialCluster"/>
    <dgm:cxn modelId="{A79D5C6D-D062-E14F-8D9E-8241918160E8}" type="presParOf" srcId="{F3953257-0410-574D-99AB-88E773CA6297}" destId="{EBF13A26-CBF7-0D49-9582-CA1A62AA471F}" srcOrd="1" destOrd="0" presId="urn:microsoft.com/office/officeart/2008/layout/RadialCluster"/>
    <dgm:cxn modelId="{95122318-CD8F-1A4A-91C5-ACAC84F32E00}" type="presParOf" srcId="{F3953257-0410-574D-99AB-88E773CA6297}" destId="{F80479B4-39F3-1640-A4EB-5CD5742285A0}" srcOrd="2" destOrd="0" presId="urn:microsoft.com/office/officeart/2008/layout/RadialCluster"/>
    <dgm:cxn modelId="{EAA9A2DB-BDB0-AE42-90A7-1F190833E6B5}" type="presParOf" srcId="{F3953257-0410-574D-99AB-88E773CA6297}" destId="{BEC186A3-30B1-9743-B635-14B5D6FD0F21}" srcOrd="3" destOrd="0" presId="urn:microsoft.com/office/officeart/2008/layout/RadialCluster"/>
    <dgm:cxn modelId="{537CFF30-3621-7D4D-A5E9-A76AA862C8DE}" type="presParOf" srcId="{F3953257-0410-574D-99AB-88E773CA6297}" destId="{5F64F31C-0A27-8F4B-9BCE-13E78C1FDB0E}" srcOrd="4" destOrd="0" presId="urn:microsoft.com/office/officeart/2008/layout/RadialCluster"/>
    <dgm:cxn modelId="{F14273FB-3382-FE4A-886D-F0F39B016201}" type="presParOf" srcId="{F3953257-0410-574D-99AB-88E773CA6297}" destId="{C1A25E74-22FD-9246-B468-4AB3AD4A6ABC}" srcOrd="5" destOrd="0" presId="urn:microsoft.com/office/officeart/2008/layout/RadialCluster"/>
    <dgm:cxn modelId="{9FE5A787-51C4-4545-9B08-DCE5E46A71F0}" type="presParOf" srcId="{F3953257-0410-574D-99AB-88E773CA6297}" destId="{BBCD4E65-CBFE-1B46-89E3-C324327EB39D}" srcOrd="6" destOrd="0" presId="urn:microsoft.com/office/officeart/2008/layout/RadialCluster"/>
    <dgm:cxn modelId="{3F1CB999-BE18-284A-8807-4479F0238DD2}" type="presParOf" srcId="{F3953257-0410-574D-99AB-88E773CA6297}" destId="{0117C46D-D590-1C46-A6DE-97E9812E63AB}" srcOrd="7" destOrd="0" presId="urn:microsoft.com/office/officeart/2008/layout/RadialCluster"/>
    <dgm:cxn modelId="{CF51570C-316B-FA48-8731-C480CBCE3811}" type="presParOf" srcId="{F3953257-0410-574D-99AB-88E773CA6297}" destId="{FC875483-6C91-AF49-B87A-2F6BD20C6576}" srcOrd="8" destOrd="0" presId="urn:microsoft.com/office/officeart/2008/layout/RadialCluster"/>
    <dgm:cxn modelId="{81585FC8-58A2-5347-8308-C8A051096725}" type="presParOf" srcId="{F3953257-0410-574D-99AB-88E773CA6297}" destId="{A1636ABA-328E-CD42-B3D9-088211C41CFD}" srcOrd="9" destOrd="0" presId="urn:microsoft.com/office/officeart/2008/layout/RadialCluster"/>
    <dgm:cxn modelId="{E3E2107A-B5D2-9C4F-8043-06FF952344C9}" type="presParOf" srcId="{F3953257-0410-574D-99AB-88E773CA6297}" destId="{645BDF9B-D837-AD45-BBFF-72C56C1C8F2B}" srcOrd="10" destOrd="0" presId="urn:microsoft.com/office/officeart/2008/layout/RadialCluster"/>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:Machine</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pPr algn="r"/>
          <a:r>
            <a:rPr lang="en-US">
              <a:latin typeface="Copperplate Gothic Light"/>
              <a:cs typeface="Copperplate Gothic Light"/>
            </a:rPr>
            <a:t>:Money</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:Health</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:Light Armor</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:Heavy Armor</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val="rev"/>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0195" custLinFactNeighborY="5218">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833" custLinFactNeighborY="1043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5305"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0168" custLinFactNeighborY="9197">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05F3E0D4-0A21-2841-BDB0-BE2F60CEAF5A}" type="presOf" srcId="{DA96EB0F-84C1-4B42-87CD-074EAAF898EF}" destId="{90C21383-FC7F-3A4F-8592-4A77072F9FD0}" srcOrd="0" destOrd="0" presId="urn:microsoft.com/office/officeart/2008/layout/VerticalCurvedList"/>
    <dgm:cxn modelId="{D169685C-332C-F841-9326-0A59F94F9405}" srcId="{81267374-7496-7A46-B8DB-4423AEC32FB9}" destId="{57BF4E46-A552-CD45-805B-D4952EA963E0}" srcOrd="3" destOrd="0" parTransId="{BB70E527-F4B5-E24C-9FC0-A68BEC0A2B63}" sibTransId="{FDC6B4A2-6412-834F-AB3B-743A9AE7F358}"/>
    <dgm:cxn modelId="{B8BB8BF4-3FE2-4846-A812-59F3A9571CCF}"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1AAECD9C-49F1-5D4E-AE04-730A08EC71F5}" type="presOf" srcId="{6C7E1A0D-EC5A-5E4C-9283-701154E2E006}" destId="{667882B9-6965-A14E-9D95-7255C83D4E62}" srcOrd="0" destOrd="0" presId="urn:microsoft.com/office/officeart/2008/layout/VerticalCurvedList"/>
    <dgm:cxn modelId="{69CF7E1A-89C1-684D-B1AD-375423F91B6D}" type="presOf" srcId="{57BF4E46-A552-CD45-805B-D4952EA963E0}" destId="{5632D894-4A3A-4846-9C9C-6401F6F679FA}" srcOrd="0" destOrd="0" presId="urn:microsoft.com/office/officeart/2008/layout/VerticalCurvedList"/>
    <dgm:cxn modelId="{B2BC7B24-B191-644A-BCC1-77857F91DB3D}" type="presOf" srcId="{FD56B476-FA18-DB43-BB24-4A51582D3D12}" destId="{3CC9E11D-0CAF-7A4E-ABEF-118937D1BC55}" srcOrd="0" destOrd="0" presId="urn:microsoft.com/office/officeart/2008/layout/VerticalCurvedList"/>
    <dgm:cxn modelId="{D8CDC328-8ECB-4344-9C8F-41DC3A04AF06}" type="presOf" srcId="{F50D04EB-BEFF-E641-8566-98B5B5D707B3}" destId="{B5852350-322B-6E47-9B8E-D536EA11A3C3}"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B259DF5D-724F-D544-A502-21082210D932}" type="presOf" srcId="{2920B393-DB86-1740-85CF-209B40A5D285}" destId="{756E2863-77A9-7843-9AEE-5690D341450A}"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7862989C-453F-414B-9394-6A83DDD09B11}" type="presParOf" srcId="{3276486F-D810-EB48-8C76-4A2080B779CA}" destId="{D98700AF-CD94-9B44-B0B5-962A913FD00F}" srcOrd="0" destOrd="0" presId="urn:microsoft.com/office/officeart/2008/layout/VerticalCurvedList"/>
    <dgm:cxn modelId="{76C7A5FA-11A1-EC4B-9F9D-AA75BF5A88CB}" type="presParOf" srcId="{D98700AF-CD94-9B44-B0B5-962A913FD00F}" destId="{A1A9729E-C331-D24C-9E1D-B53B047030D5}" srcOrd="0" destOrd="0" presId="urn:microsoft.com/office/officeart/2008/layout/VerticalCurvedList"/>
    <dgm:cxn modelId="{56F0A8C3-32C5-3E42-8283-552495A3BAC2}" type="presParOf" srcId="{A1A9729E-C331-D24C-9E1D-B53B047030D5}" destId="{01DF3DEC-11AB-494E-9A88-0A9D47DDC38A}" srcOrd="0" destOrd="0" presId="urn:microsoft.com/office/officeart/2008/layout/VerticalCurvedList"/>
    <dgm:cxn modelId="{007D62A0-409F-2147-B8F2-4D44793B8614}" type="presParOf" srcId="{A1A9729E-C331-D24C-9E1D-B53B047030D5}" destId="{90C21383-FC7F-3A4F-8592-4A77072F9FD0}" srcOrd="1" destOrd="0" presId="urn:microsoft.com/office/officeart/2008/layout/VerticalCurvedList"/>
    <dgm:cxn modelId="{C4B216AD-A875-DF47-9DF4-0DB047865779}" type="presParOf" srcId="{A1A9729E-C331-D24C-9E1D-B53B047030D5}" destId="{BBE98BA0-C181-174C-A8EF-617B41F5445D}" srcOrd="2" destOrd="0" presId="urn:microsoft.com/office/officeart/2008/layout/VerticalCurvedList"/>
    <dgm:cxn modelId="{A5255A3B-6833-1C40-B50D-3B02E7ABF88E}" type="presParOf" srcId="{A1A9729E-C331-D24C-9E1D-B53B047030D5}" destId="{063CE89E-906E-2F44-B245-E6D243F0226F}" srcOrd="3" destOrd="0" presId="urn:microsoft.com/office/officeart/2008/layout/VerticalCurvedList"/>
    <dgm:cxn modelId="{2A97D568-3962-CA4B-8509-D7AE30659C29}" type="presParOf" srcId="{D98700AF-CD94-9B44-B0B5-962A913FD00F}" destId="{B5852350-322B-6E47-9B8E-D536EA11A3C3}" srcOrd="1" destOrd="0" presId="urn:microsoft.com/office/officeart/2008/layout/VerticalCurvedList"/>
    <dgm:cxn modelId="{EF45BE42-1BE1-F941-84E9-08CF2334BAA9}" type="presParOf" srcId="{D98700AF-CD94-9B44-B0B5-962A913FD00F}" destId="{EBB7BFDA-3459-DD43-8A5C-904C9B84581B}" srcOrd="2" destOrd="0" presId="urn:microsoft.com/office/officeart/2008/layout/VerticalCurvedList"/>
    <dgm:cxn modelId="{F6EFC5C5-0DA2-7841-ACA6-A8E7563946EA}" type="presParOf" srcId="{EBB7BFDA-3459-DD43-8A5C-904C9B84581B}" destId="{D816D6F2-6373-7542-83AF-10E8802197CC}" srcOrd="0" destOrd="0" presId="urn:microsoft.com/office/officeart/2008/layout/VerticalCurvedList"/>
    <dgm:cxn modelId="{58892781-40DA-9B40-B596-060A5F424BC5}" type="presParOf" srcId="{D98700AF-CD94-9B44-B0B5-962A913FD00F}" destId="{3CC9E11D-0CAF-7A4E-ABEF-118937D1BC55}" srcOrd="3" destOrd="0" presId="urn:microsoft.com/office/officeart/2008/layout/VerticalCurvedList"/>
    <dgm:cxn modelId="{EC49F605-F0A0-D44A-A111-4ACE65A6621E}" type="presParOf" srcId="{D98700AF-CD94-9B44-B0B5-962A913FD00F}" destId="{C0FA7241-F2AA-8642-99AD-3A6AA4A912A8}" srcOrd="4" destOrd="0" presId="urn:microsoft.com/office/officeart/2008/layout/VerticalCurvedList"/>
    <dgm:cxn modelId="{AA19C180-315D-1241-8362-91E874B70302}" type="presParOf" srcId="{C0FA7241-F2AA-8642-99AD-3A6AA4A912A8}" destId="{D8ED5A24-5167-DC4B-A579-C3953744E947}" srcOrd="0" destOrd="0" presId="urn:microsoft.com/office/officeart/2008/layout/VerticalCurvedList"/>
    <dgm:cxn modelId="{1BB38A72-6DE8-1C42-B49E-B00F0D748EF8}" type="presParOf" srcId="{D98700AF-CD94-9B44-B0B5-962A913FD00F}" destId="{667882B9-6965-A14E-9D95-7255C83D4E62}" srcOrd="5" destOrd="0" presId="urn:microsoft.com/office/officeart/2008/layout/VerticalCurvedList"/>
    <dgm:cxn modelId="{926B7CFB-BB68-DB4B-A12D-482CF2F932B2}" type="presParOf" srcId="{D98700AF-CD94-9B44-B0B5-962A913FD00F}" destId="{9150A988-68F9-C44B-BA21-17357EF41025}" srcOrd="6" destOrd="0" presId="urn:microsoft.com/office/officeart/2008/layout/VerticalCurvedList"/>
    <dgm:cxn modelId="{119E4B73-CF96-C04B-8541-95359DF67A82}" type="presParOf" srcId="{9150A988-68F9-C44B-BA21-17357EF41025}" destId="{D5FD0567-F4B4-2F41-9184-E75BFD50E608}" srcOrd="0" destOrd="0" presId="urn:microsoft.com/office/officeart/2008/layout/VerticalCurvedList"/>
    <dgm:cxn modelId="{BA563EC7-7133-0144-B087-0D4E20AECC33}" type="presParOf" srcId="{D98700AF-CD94-9B44-B0B5-962A913FD00F}" destId="{5632D894-4A3A-4846-9C9C-6401F6F679FA}" srcOrd="7" destOrd="0" presId="urn:microsoft.com/office/officeart/2008/layout/VerticalCurvedList"/>
    <dgm:cxn modelId="{16EBD345-2818-4449-875E-729ABBEF21F8}" type="presParOf" srcId="{D98700AF-CD94-9B44-B0B5-962A913FD00F}" destId="{64E20F1E-2ECE-7B4C-A0C9-32306C0CC8CA}" srcOrd="8" destOrd="0" presId="urn:microsoft.com/office/officeart/2008/layout/VerticalCurvedList"/>
    <dgm:cxn modelId="{FCBF24FB-D58F-754F-ACD9-481A03CE8484}" type="presParOf" srcId="{64E20F1E-2ECE-7B4C-A0C9-32306C0CC8CA}" destId="{56A9B790-8868-B244-875F-9CBD954BEF0C}" srcOrd="0" destOrd="0" presId="urn:microsoft.com/office/officeart/2008/layout/VerticalCurvedList"/>
    <dgm:cxn modelId="{EFA189B7-B03F-7743-AF42-3AE297053B69}" type="presParOf" srcId="{D98700AF-CD94-9B44-B0B5-962A913FD00F}" destId="{756E2863-77A9-7843-9AEE-5690D341450A}" srcOrd="9" destOrd="0" presId="urn:microsoft.com/office/officeart/2008/layout/VerticalCurvedList"/>
    <dgm:cxn modelId="{7A52E232-36E7-1841-B55A-17A6ABDF171C}" type="presParOf" srcId="{D98700AF-CD94-9B44-B0B5-962A913FD00F}" destId="{3C74EF02-0064-144D-9587-E11763EEEC27}" srcOrd="10" destOrd="0" presId="urn:microsoft.com/office/officeart/2008/layout/VerticalCurvedList"/>
    <dgm:cxn modelId="{DD53D888-05C1-AF45-967C-D0774DCFFDA5}"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493E101E-C84A-B344-8852-DCC6F941057E}" type="doc">
      <dgm:prSet loTypeId="urn:microsoft.com/office/officeart/2008/layout/RadialCluster" loCatId="" qsTypeId="urn:microsoft.com/office/officeart/2005/8/quickstyle/3D2" qsCatId="3D" csTypeId="urn:microsoft.com/office/officeart/2005/8/colors/accent1_2" csCatId="accent1" phldr="1"/>
      <dgm:spPr/>
      <dgm:t>
        <a:bodyPr/>
        <a:lstStyle/>
        <a:p>
          <a:endParaRPr lang="en-US"/>
        </a:p>
      </dgm:t>
    </dgm:pt>
    <dgm:pt modelId="{BE1EF88B-511C-C74E-B721-B45D2C535DDC}">
      <dgm:prSet phldrT="[Text]" custT="1"/>
      <dgm:spPr/>
      <dgm:t>
        <a:bodyPr/>
        <a:lstStyle/>
        <a:p>
          <a:r>
            <a:rPr lang="en-US" sz="1100">
              <a:latin typeface="Copperplate Gothic Light"/>
              <a:cs typeface="Copperplate Gothic Light"/>
            </a:rPr>
            <a:t>Skills</a:t>
          </a:r>
        </a:p>
      </dgm:t>
    </dgm:pt>
    <dgm:pt modelId="{756437A3-9D4B-284E-B802-C80395462033}" type="parTrans" cxnId="{392850BB-2373-4340-AFBE-8ECA3EC92F64}">
      <dgm:prSet/>
      <dgm:spPr/>
      <dgm:t>
        <a:bodyPr/>
        <a:lstStyle/>
        <a:p>
          <a:endParaRPr lang="en-US"/>
        </a:p>
      </dgm:t>
    </dgm:pt>
    <dgm:pt modelId="{6AEA801B-2356-AE45-B61E-307CDEB39E08}" type="sibTrans" cxnId="{392850BB-2373-4340-AFBE-8ECA3EC92F64}">
      <dgm:prSet/>
      <dgm:spPr/>
      <dgm:t>
        <a:bodyPr/>
        <a:lstStyle/>
        <a:p>
          <a:endParaRPr lang="en-US"/>
        </a:p>
      </dgm:t>
    </dgm:pt>
    <dgm:pt modelId="{A457DE73-DB6C-2646-B0C6-DEACBDCF1E06}" type="pres">
      <dgm:prSet presAssocID="{493E101E-C84A-B344-8852-DCC6F941057E}" presName="Name0" presStyleCnt="0">
        <dgm:presLayoutVars>
          <dgm:chMax val="1"/>
          <dgm:chPref val="1"/>
          <dgm:dir/>
          <dgm:animOne val="branch"/>
          <dgm:animLvl val="lvl"/>
        </dgm:presLayoutVars>
      </dgm:prSet>
      <dgm:spPr/>
      <dgm:t>
        <a:bodyPr/>
        <a:lstStyle/>
        <a:p>
          <a:endParaRPr lang="en-US"/>
        </a:p>
      </dgm:t>
    </dgm:pt>
    <dgm:pt modelId="{26BDB066-8B29-2049-89D4-E45F929F07A9}" type="pres">
      <dgm:prSet presAssocID="{BE1EF88B-511C-C74E-B721-B45D2C535DDC}" presName="singleCycle" presStyleCnt="0"/>
      <dgm:spPr/>
      <dgm:t>
        <a:bodyPr/>
        <a:lstStyle/>
        <a:p>
          <a:endParaRPr lang="en-US"/>
        </a:p>
      </dgm:t>
    </dgm:pt>
    <dgm:pt modelId="{CEECB4A8-2AC3-4145-8F58-DB4E9FB34C43}" type="pres">
      <dgm:prSet presAssocID="{BE1EF88B-511C-C74E-B721-B45D2C535DDC}" presName="singleCenter" presStyleLbl="node1" presStyleIdx="0" presStyleCnt="1" custScaleX="336001" custScaleY="70666">
        <dgm:presLayoutVars>
          <dgm:chMax val="7"/>
          <dgm:chPref val="7"/>
        </dgm:presLayoutVars>
      </dgm:prSet>
      <dgm:spPr/>
      <dgm:t>
        <a:bodyPr/>
        <a:lstStyle/>
        <a:p>
          <a:endParaRPr lang="en-US"/>
        </a:p>
      </dgm:t>
    </dgm:pt>
  </dgm:ptLst>
  <dgm:cxnLst>
    <dgm:cxn modelId="{392850BB-2373-4340-AFBE-8ECA3EC92F64}" srcId="{493E101E-C84A-B344-8852-DCC6F941057E}" destId="{BE1EF88B-511C-C74E-B721-B45D2C535DDC}" srcOrd="0" destOrd="0" parTransId="{756437A3-9D4B-284E-B802-C80395462033}" sibTransId="{6AEA801B-2356-AE45-B61E-307CDEB39E08}"/>
    <dgm:cxn modelId="{FD587E92-86E8-CE4C-98A0-87864074BCE1}" type="presOf" srcId="{493E101E-C84A-B344-8852-DCC6F941057E}" destId="{A457DE73-DB6C-2646-B0C6-DEACBDCF1E06}" srcOrd="0" destOrd="0" presId="urn:microsoft.com/office/officeart/2008/layout/RadialCluster"/>
    <dgm:cxn modelId="{03391A5D-71F8-1544-AE1C-32B5375B6A70}" type="presOf" srcId="{BE1EF88B-511C-C74E-B721-B45D2C535DDC}" destId="{CEECB4A8-2AC3-4145-8F58-DB4E9FB34C43}" srcOrd="0" destOrd="0" presId="urn:microsoft.com/office/officeart/2008/layout/RadialCluster"/>
    <dgm:cxn modelId="{5342435A-115E-DD4D-B7EC-0FAB5BD40ED1}" type="presParOf" srcId="{A457DE73-DB6C-2646-B0C6-DEACBDCF1E06}" destId="{26BDB066-8B29-2049-89D4-E45F929F07A9}" srcOrd="0" destOrd="0" presId="urn:microsoft.com/office/officeart/2008/layout/RadialCluster"/>
    <dgm:cxn modelId="{AFE570DA-F561-CD4D-A571-80363D6C54DE}" type="presParOf" srcId="{26BDB066-8B29-2049-89D4-E45F929F07A9}" destId="{CEECB4A8-2AC3-4145-8F58-DB4E9FB34C43}" srcOrd="0"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10343008-A398-5F41-BF6B-DA4440B28595}" type="doc">
      <dgm:prSet loTypeId="urn:microsoft.com/office/officeart/2008/layout/LinedList" loCatId="" qsTypeId="urn:microsoft.com/office/officeart/2005/8/quickstyle/simple4" qsCatId="simple" csTypeId="urn:microsoft.com/office/officeart/2005/8/colors/accent1_2" csCatId="accent1" phldr="1"/>
      <dgm:spPr/>
      <dgm:t>
        <a:bodyPr/>
        <a:lstStyle/>
        <a:p>
          <a:endParaRPr lang="en-US"/>
        </a:p>
      </dgm:t>
    </dgm:pt>
    <dgm:pt modelId="{0AD139E5-7460-BB4A-BBC6-DC33F09870B3}">
      <dgm:prSet phldrT="[Text]"/>
      <dgm:spPr/>
      <dgm:t>
        <a:bodyPr anchor="ctr"/>
        <a:lstStyle/>
        <a:p>
          <a:pPr algn="ctr"/>
          <a:r>
            <a:rPr lang="en-US">
              <a:solidFill>
                <a:schemeClr val="bg1"/>
              </a:solidFill>
              <a:latin typeface="Copperplate Gothic Light"/>
              <a:cs typeface="Copperplate Gothic Light"/>
            </a:rPr>
            <a:t>  OOO         OOO         OOO         OOO         Status         OOO         OOO         OOO         OOO</a:t>
          </a:r>
        </a:p>
      </dgm:t>
    </dgm:pt>
    <dgm:pt modelId="{5B802E84-7D29-EC48-B5E7-F1B37AE723EF}" type="parTrans" cxnId="{D703FFC0-FDBC-7A4C-923F-75B80AC0389F}">
      <dgm:prSet/>
      <dgm:spPr/>
      <dgm:t>
        <a:bodyPr/>
        <a:lstStyle/>
        <a:p>
          <a:pPr algn="l"/>
          <a:endParaRPr lang="en-US"/>
        </a:p>
      </dgm:t>
    </dgm:pt>
    <dgm:pt modelId="{969B40B7-AC14-BB40-8922-DC59E51C886C}" type="sibTrans" cxnId="{D703FFC0-FDBC-7A4C-923F-75B80AC0389F}">
      <dgm:prSet/>
      <dgm:spPr/>
      <dgm:t>
        <a:bodyPr/>
        <a:lstStyle/>
        <a:p>
          <a:pPr algn="l"/>
          <a:endParaRPr lang="en-US"/>
        </a:p>
      </dgm:t>
    </dgm:pt>
    <dgm:pt modelId="{6AFF56FB-CABD-774A-BC7A-73FAA9FDA316}" type="pres">
      <dgm:prSet presAssocID="{10343008-A398-5F41-BF6B-DA4440B28595}" presName="vert0" presStyleCnt="0">
        <dgm:presLayoutVars>
          <dgm:dir/>
          <dgm:animOne val="branch"/>
          <dgm:animLvl val="lvl"/>
        </dgm:presLayoutVars>
      </dgm:prSet>
      <dgm:spPr/>
      <dgm:t>
        <a:bodyPr/>
        <a:lstStyle/>
        <a:p>
          <a:endParaRPr lang="en-US"/>
        </a:p>
      </dgm:t>
    </dgm:pt>
    <dgm:pt modelId="{867BE01D-54D9-8640-941A-3029E3E0D346}" type="pres">
      <dgm:prSet presAssocID="{0AD139E5-7460-BB4A-BBC6-DC33F09870B3}" presName="thickLine" presStyleLbl="alignNode1" presStyleIdx="0" presStyleCnt="1"/>
      <dgm:spPr/>
    </dgm:pt>
    <dgm:pt modelId="{341F0D90-E6F8-D945-832E-A2E4B3F4E40E}" type="pres">
      <dgm:prSet presAssocID="{0AD139E5-7460-BB4A-BBC6-DC33F09870B3}" presName="horz1" presStyleCnt="0"/>
      <dgm:spPr/>
    </dgm:pt>
    <dgm:pt modelId="{075D76E9-1AE8-B54F-AF30-B0EA20A25852}" type="pres">
      <dgm:prSet presAssocID="{0AD139E5-7460-BB4A-BBC6-DC33F09870B3}" presName="tx1" presStyleLbl="revTx" presStyleIdx="0" presStyleCnt="1" custLinFactNeighborX="444" custLinFactNeighborY="-13115"/>
      <dgm:spPr/>
      <dgm:t>
        <a:bodyPr/>
        <a:lstStyle/>
        <a:p>
          <a:endParaRPr lang="en-US"/>
        </a:p>
      </dgm:t>
    </dgm:pt>
    <dgm:pt modelId="{1CFC2C7A-7580-3C48-B776-D2EF304B3486}" type="pres">
      <dgm:prSet presAssocID="{0AD139E5-7460-BB4A-BBC6-DC33F09870B3}" presName="vert1" presStyleCnt="0"/>
      <dgm:spPr/>
    </dgm:pt>
  </dgm:ptLst>
  <dgm:cxnLst>
    <dgm:cxn modelId="{B97AC6B3-4672-C848-AFF9-BE44794243B4}" type="presOf" srcId="{0AD139E5-7460-BB4A-BBC6-DC33F09870B3}" destId="{075D76E9-1AE8-B54F-AF30-B0EA20A25852}" srcOrd="0" destOrd="0" presId="urn:microsoft.com/office/officeart/2008/layout/LinedList"/>
    <dgm:cxn modelId="{442D6AAB-6073-2644-B0DF-C16BC0B94DEF}" type="presOf" srcId="{10343008-A398-5F41-BF6B-DA4440B28595}" destId="{6AFF56FB-CABD-774A-BC7A-73FAA9FDA316}" srcOrd="0" destOrd="0" presId="urn:microsoft.com/office/officeart/2008/layout/LinedList"/>
    <dgm:cxn modelId="{D703FFC0-FDBC-7A4C-923F-75B80AC0389F}" srcId="{10343008-A398-5F41-BF6B-DA4440B28595}" destId="{0AD139E5-7460-BB4A-BBC6-DC33F09870B3}" srcOrd="0" destOrd="0" parTransId="{5B802E84-7D29-EC48-B5E7-F1B37AE723EF}" sibTransId="{969B40B7-AC14-BB40-8922-DC59E51C886C}"/>
    <dgm:cxn modelId="{C9E27CB4-66C5-6544-973A-9FB32FB338C2}" type="presParOf" srcId="{6AFF56FB-CABD-774A-BC7A-73FAA9FDA316}" destId="{867BE01D-54D9-8640-941A-3029E3E0D346}" srcOrd="0" destOrd="0" presId="urn:microsoft.com/office/officeart/2008/layout/LinedList"/>
    <dgm:cxn modelId="{9DA932AE-368C-D24B-9809-115EAB7F3C5D}" type="presParOf" srcId="{6AFF56FB-CABD-774A-BC7A-73FAA9FDA316}" destId="{341F0D90-E6F8-D945-832E-A2E4B3F4E40E}" srcOrd="1" destOrd="0" presId="urn:microsoft.com/office/officeart/2008/layout/LinedList"/>
    <dgm:cxn modelId="{42561208-D3B1-3448-BDF1-01F65235EC0A}" type="presParOf" srcId="{341F0D90-E6F8-D945-832E-A2E4B3F4E40E}" destId="{075D76E9-1AE8-B54F-AF30-B0EA20A25852}" srcOrd="0" destOrd="0" presId="urn:microsoft.com/office/officeart/2008/layout/LinedList"/>
    <dgm:cxn modelId="{AEE0D042-72C2-FD4B-913C-FFAF324A5A2D}" type="presParOf" srcId="{341F0D90-E6F8-D945-832E-A2E4B3F4E40E}" destId="{1CFC2C7A-7580-3C48-B776-D2EF304B3486}" srcOrd="1" destOrd="0" presId="urn:microsoft.com/office/officeart/2008/layout/LinedList"/>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E694B85E-77AD-474B-9437-06878145B83E}"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F624566-9D58-4D43-AE07-CB95B7B92FCC}">
      <dgm:prSet phldrT="[Text]"/>
      <dgm:spPr/>
      <dgm:t>
        <a:bodyPr/>
        <a:lstStyle/>
        <a:p>
          <a:r>
            <a:rPr lang="en-US">
              <a:latin typeface="Copperplate Gothic Light"/>
              <a:cs typeface="Copperplate Gothic Light"/>
            </a:rPr>
            <a:t>Ryg</a:t>
          </a:r>
        </a:p>
      </dgm:t>
    </dgm:pt>
    <dgm:pt modelId="{78F2B7D1-EEB8-0B43-96E1-4EC8478BE85C}" type="parTrans" cxnId="{D6FE8263-C649-E64B-9655-9413221F78A9}">
      <dgm:prSet/>
      <dgm:spPr/>
      <dgm:t>
        <a:bodyPr/>
        <a:lstStyle/>
        <a:p>
          <a:endParaRPr lang="en-US"/>
        </a:p>
      </dgm:t>
    </dgm:pt>
    <dgm:pt modelId="{F036C1BE-CD95-1145-8C48-B201971E1368}" type="sibTrans" cxnId="{D6FE8263-C649-E64B-9655-9413221F78A9}">
      <dgm:prSet/>
      <dgm:spPr/>
      <dgm:t>
        <a:bodyPr/>
        <a:lstStyle/>
        <a:p>
          <a:endParaRPr lang="en-US"/>
        </a:p>
      </dgm:t>
    </dgm:pt>
    <dgm:pt modelId="{BD665166-B5EE-C149-AB37-440478AAD538}">
      <dgm:prSet phldrT="[Text]" phldr="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endParaRPr lang="en-US"/>
        </a:p>
      </dgm:t>
    </dgm:pt>
    <dgm:pt modelId="{2513D380-9CEA-7D4F-957D-B5AB42D4395A}" type="parTrans" cxnId="{2329E213-6874-0541-AA13-3A0021D68F94}">
      <dgm:prSet/>
      <dgm:spPr/>
      <dgm:t>
        <a:bodyPr/>
        <a:lstStyle/>
        <a:p>
          <a:endParaRPr lang="en-US"/>
        </a:p>
      </dgm:t>
    </dgm:pt>
    <dgm:pt modelId="{B4AD5ACB-2B5B-7749-9C78-B5BFF186B517}" type="sibTrans" cxnId="{2329E213-6874-0541-AA13-3A0021D68F94}">
      <dgm:prSet/>
      <dgm:spPr/>
      <dgm:t>
        <a:bodyPr/>
        <a:lstStyle/>
        <a:p>
          <a:endParaRPr lang="en-US"/>
        </a:p>
      </dgm:t>
    </dgm:pt>
    <dgm:pt modelId="{7B014895-11AA-7D4D-B6AD-18D6979DD987}">
      <dgm:prSet phldrT="[Text]"/>
      <dgm:spPr>
        <a:gradFill rotWithShape="0">
          <a:gsLst>
            <a:gs pos="0">
              <a:srgbClr val="75FF75"/>
            </a:gs>
            <a:gs pos="35000">
              <a:srgbClr val="9BFF8E"/>
            </a:gs>
            <a:gs pos="100000">
              <a:srgbClr val="CBFFCA"/>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FE14AE2A-46AB-2245-BC22-6B304CDA5722}" type="parTrans" cxnId="{5CBB691D-2232-7240-81CB-D02866CD895F}">
      <dgm:prSet/>
      <dgm:spPr/>
      <dgm:t>
        <a:bodyPr/>
        <a:lstStyle/>
        <a:p>
          <a:endParaRPr lang="en-US"/>
        </a:p>
      </dgm:t>
    </dgm:pt>
    <dgm:pt modelId="{42E59EA4-238D-C440-9043-1E0BE94B9FDA}" type="sibTrans" cxnId="{5CBB691D-2232-7240-81CB-D02866CD895F}">
      <dgm:prSet/>
      <dgm:spPr/>
      <dgm:t>
        <a:bodyPr/>
        <a:lstStyle/>
        <a:p>
          <a:endParaRPr lang="en-US"/>
        </a:p>
      </dgm:t>
    </dgm:pt>
    <dgm:pt modelId="{2A468D52-B751-3B44-9841-BA7EBD5CEFA7}">
      <dgm:prSet phldrT="[Text]"/>
      <dgm:spPr>
        <a:gradFill rotWithShape="0">
          <a:gsLst>
            <a:gs pos="0">
              <a:srgbClr val="F8FF54"/>
            </a:gs>
            <a:gs pos="35000">
              <a:srgbClr val="FAFF78"/>
            </a:gs>
            <a:gs pos="100000">
              <a:srgbClr val="FFFEBD"/>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AD9EAA8-B7B2-AB44-B302-58FD00E3612B}" type="parTrans" cxnId="{53648A28-8873-1D45-B151-F1313165083A}">
      <dgm:prSet/>
      <dgm:spPr/>
      <dgm:t>
        <a:bodyPr/>
        <a:lstStyle/>
        <a:p>
          <a:endParaRPr lang="en-US"/>
        </a:p>
      </dgm:t>
    </dgm:pt>
    <dgm:pt modelId="{E410D578-531F-6E4E-8B7A-464B00E7B012}" type="sibTrans" cxnId="{53648A28-8873-1D45-B151-F1313165083A}">
      <dgm:prSet/>
      <dgm:spPr/>
      <dgm:t>
        <a:bodyPr/>
        <a:lstStyle/>
        <a:p>
          <a:endParaRPr lang="en-US"/>
        </a:p>
      </dgm:t>
    </dgm:pt>
    <dgm:pt modelId="{CE8DE90E-2DCD-F94A-8CF6-60F937CE7204}">
      <dgm:prSet phldrT="[Text]"/>
      <dgm:spPr>
        <a:gradFill rotWithShape="0">
          <a:gsLst>
            <a:gs pos="0">
              <a:srgbClr val="FF5B61"/>
            </a:gs>
            <a:gs pos="35000">
              <a:srgbClr val="FF8374"/>
            </a:gs>
            <a:gs pos="100000">
              <a:srgbClr val="FF9797"/>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9B83A42F-0148-034D-92B6-B04A005F635B}" type="parTrans" cxnId="{31E1D2BB-8D8C-D84C-8931-B07460E1E869}">
      <dgm:prSet/>
      <dgm:spPr/>
      <dgm:t>
        <a:bodyPr/>
        <a:lstStyle/>
        <a:p>
          <a:endParaRPr lang="en-US"/>
        </a:p>
      </dgm:t>
    </dgm:pt>
    <dgm:pt modelId="{8E17E4F2-64E8-CC42-8FA0-E638166E6821}" type="sibTrans" cxnId="{31E1D2BB-8D8C-D84C-8931-B07460E1E869}">
      <dgm:prSet/>
      <dgm:spPr/>
      <dgm:t>
        <a:bodyPr/>
        <a:lstStyle/>
        <a:p>
          <a:endParaRPr lang="en-US"/>
        </a:p>
      </dgm:t>
    </dgm:pt>
    <dgm:pt modelId="{111EAEC4-277C-FA45-8D9D-27123F963935}" type="pres">
      <dgm:prSet presAssocID="{E694B85E-77AD-474B-9437-06878145B83E}" presName="Name0" presStyleCnt="0">
        <dgm:presLayoutVars>
          <dgm:chMax val="1"/>
          <dgm:dir/>
          <dgm:animLvl val="ctr"/>
          <dgm:resizeHandles val="exact"/>
        </dgm:presLayoutVars>
      </dgm:prSet>
      <dgm:spPr/>
      <dgm:t>
        <a:bodyPr/>
        <a:lstStyle/>
        <a:p>
          <a:endParaRPr lang="en-US"/>
        </a:p>
      </dgm:t>
    </dgm:pt>
    <dgm:pt modelId="{340F4974-3655-8644-B640-2B01C0024A91}" type="pres">
      <dgm:prSet presAssocID="{FF624566-9D58-4D43-AE07-CB95B7B92FCC}" presName="centerShape" presStyleLbl="node0" presStyleIdx="0" presStyleCnt="1"/>
      <dgm:spPr/>
      <dgm:t>
        <a:bodyPr/>
        <a:lstStyle/>
        <a:p>
          <a:endParaRPr lang="en-US"/>
        </a:p>
      </dgm:t>
    </dgm:pt>
    <dgm:pt modelId="{07805E1F-9F84-9549-B62C-7B714BB9EAB7}" type="pres">
      <dgm:prSet presAssocID="{2A468D52-B751-3B44-9841-BA7EBD5CEFA7}" presName="node" presStyleLbl="node1" presStyleIdx="0" presStyleCnt="4">
        <dgm:presLayoutVars>
          <dgm:bulletEnabled val="1"/>
        </dgm:presLayoutVars>
      </dgm:prSet>
      <dgm:spPr/>
      <dgm:t>
        <a:bodyPr/>
        <a:lstStyle/>
        <a:p>
          <a:endParaRPr lang="en-US"/>
        </a:p>
      </dgm:t>
    </dgm:pt>
    <dgm:pt modelId="{17295866-09E9-4042-A7B3-7BD2CB9591BE}" type="pres">
      <dgm:prSet presAssocID="{2A468D52-B751-3B44-9841-BA7EBD5CEFA7}" presName="dummy" presStyleCnt="0"/>
      <dgm:spPr/>
    </dgm:pt>
    <dgm:pt modelId="{EF606B03-85A5-4642-A8FC-B7698908925B}" type="pres">
      <dgm:prSet presAssocID="{E410D578-531F-6E4E-8B7A-464B00E7B012}" presName="sibTrans" presStyleLbl="sibTrans2D1" presStyleIdx="0" presStyleCnt="4"/>
      <dgm:spPr/>
      <dgm:t>
        <a:bodyPr/>
        <a:lstStyle/>
        <a:p>
          <a:endParaRPr lang="en-US"/>
        </a:p>
      </dgm:t>
    </dgm:pt>
    <dgm:pt modelId="{5EDF7193-A682-EC49-B37A-8FC9C588B1C2}" type="pres">
      <dgm:prSet presAssocID="{CE8DE90E-2DCD-F94A-8CF6-60F937CE7204}" presName="node" presStyleLbl="node1" presStyleIdx="1" presStyleCnt="4" custRadScaleRad="105000" custRadScaleInc="-59175">
        <dgm:presLayoutVars>
          <dgm:bulletEnabled val="1"/>
        </dgm:presLayoutVars>
      </dgm:prSet>
      <dgm:spPr/>
      <dgm:t>
        <a:bodyPr/>
        <a:lstStyle/>
        <a:p>
          <a:endParaRPr lang="en-US"/>
        </a:p>
      </dgm:t>
    </dgm:pt>
    <dgm:pt modelId="{3A8E14F1-9DE1-224E-9906-8C28BA94BEEB}" type="pres">
      <dgm:prSet presAssocID="{CE8DE90E-2DCD-F94A-8CF6-60F937CE7204}" presName="dummy" presStyleCnt="0"/>
      <dgm:spPr/>
    </dgm:pt>
    <dgm:pt modelId="{1158F186-BF2A-264A-9FB3-EE9BA44FE00C}" type="pres">
      <dgm:prSet presAssocID="{8E17E4F2-64E8-CC42-8FA0-E638166E6821}" presName="sibTrans" presStyleLbl="sibTrans2D1" presStyleIdx="1" presStyleCnt="4"/>
      <dgm:spPr/>
      <dgm:t>
        <a:bodyPr/>
        <a:lstStyle/>
        <a:p>
          <a:endParaRPr lang="en-US"/>
        </a:p>
      </dgm:t>
    </dgm:pt>
    <dgm:pt modelId="{3CA47141-EF84-0F48-9A5B-F5CE7D9CBC93}" type="pres">
      <dgm:prSet presAssocID="{BD665166-B5EE-C149-AB37-440478AAD538}" presName="node" presStyleLbl="node1" presStyleIdx="2" presStyleCnt="4" custRadScaleRad="102385">
        <dgm:presLayoutVars>
          <dgm:bulletEnabled val="1"/>
        </dgm:presLayoutVars>
      </dgm:prSet>
      <dgm:spPr/>
      <dgm:t>
        <a:bodyPr/>
        <a:lstStyle/>
        <a:p>
          <a:endParaRPr lang="en-US"/>
        </a:p>
      </dgm:t>
    </dgm:pt>
    <dgm:pt modelId="{C9A97EDF-2CE9-964C-B152-BAECC278A97B}" type="pres">
      <dgm:prSet presAssocID="{BD665166-B5EE-C149-AB37-440478AAD538}" presName="dummy" presStyleCnt="0"/>
      <dgm:spPr/>
    </dgm:pt>
    <dgm:pt modelId="{B8756DED-660F-BF4E-9079-67D124E3F825}" type="pres">
      <dgm:prSet presAssocID="{B4AD5ACB-2B5B-7749-9C78-B5BFF186B517}" presName="sibTrans" presStyleLbl="sibTrans2D1" presStyleIdx="2" presStyleCnt="4"/>
      <dgm:spPr/>
      <dgm:t>
        <a:bodyPr/>
        <a:lstStyle/>
        <a:p>
          <a:endParaRPr lang="en-US"/>
        </a:p>
      </dgm:t>
    </dgm:pt>
    <dgm:pt modelId="{F50737DC-2035-C043-9362-E784C0E90370}" type="pres">
      <dgm:prSet presAssocID="{7B014895-11AA-7D4D-B6AD-18D6979DD987}" presName="node" presStyleLbl="node1" presStyleIdx="3" presStyleCnt="4" custRadScaleRad="105000" custRadScaleInc="59175">
        <dgm:presLayoutVars>
          <dgm:bulletEnabled val="1"/>
        </dgm:presLayoutVars>
      </dgm:prSet>
      <dgm:spPr/>
      <dgm:t>
        <a:bodyPr/>
        <a:lstStyle/>
        <a:p>
          <a:endParaRPr lang="en-US"/>
        </a:p>
      </dgm:t>
    </dgm:pt>
    <dgm:pt modelId="{54AA7979-1202-5648-B6F4-B90E7C1FE429}" type="pres">
      <dgm:prSet presAssocID="{7B014895-11AA-7D4D-B6AD-18D6979DD987}" presName="dummy" presStyleCnt="0"/>
      <dgm:spPr/>
    </dgm:pt>
    <dgm:pt modelId="{3F8ED4C4-A740-C74F-B48E-B2B0E9AB02DF}" type="pres">
      <dgm:prSet presAssocID="{42E59EA4-238D-C440-9043-1E0BE94B9FDA}" presName="sibTrans" presStyleLbl="sibTrans2D1" presStyleIdx="3" presStyleCnt="4"/>
      <dgm:spPr/>
      <dgm:t>
        <a:bodyPr/>
        <a:lstStyle/>
        <a:p>
          <a:endParaRPr lang="en-US"/>
        </a:p>
      </dgm:t>
    </dgm:pt>
  </dgm:ptLst>
  <dgm:cxnLst>
    <dgm:cxn modelId="{5CBB691D-2232-7240-81CB-D02866CD895F}" srcId="{FF624566-9D58-4D43-AE07-CB95B7B92FCC}" destId="{7B014895-11AA-7D4D-B6AD-18D6979DD987}" srcOrd="3" destOrd="0" parTransId="{FE14AE2A-46AB-2245-BC22-6B304CDA5722}" sibTransId="{42E59EA4-238D-C440-9043-1E0BE94B9FDA}"/>
    <dgm:cxn modelId="{2CA807FE-A62D-B242-A1F7-9AA9B7745B86}" type="presOf" srcId="{FF624566-9D58-4D43-AE07-CB95B7B92FCC}" destId="{340F4974-3655-8644-B640-2B01C0024A91}" srcOrd="0" destOrd="0" presId="urn:microsoft.com/office/officeart/2005/8/layout/radial6"/>
    <dgm:cxn modelId="{2329E213-6874-0541-AA13-3A0021D68F94}" srcId="{FF624566-9D58-4D43-AE07-CB95B7B92FCC}" destId="{BD665166-B5EE-C149-AB37-440478AAD538}" srcOrd="2" destOrd="0" parTransId="{2513D380-9CEA-7D4F-957D-B5AB42D4395A}" sibTransId="{B4AD5ACB-2B5B-7749-9C78-B5BFF186B517}"/>
    <dgm:cxn modelId="{8A11EB46-2877-C54A-A45B-80EB9152BA88}" type="presOf" srcId="{7B014895-11AA-7D4D-B6AD-18D6979DD987}" destId="{F50737DC-2035-C043-9362-E784C0E90370}" srcOrd="0" destOrd="0" presId="urn:microsoft.com/office/officeart/2005/8/layout/radial6"/>
    <dgm:cxn modelId="{3EB0A6AD-76F3-BA4C-A689-4B6FDF7C7E21}" type="presOf" srcId="{42E59EA4-238D-C440-9043-1E0BE94B9FDA}" destId="{3F8ED4C4-A740-C74F-B48E-B2B0E9AB02DF}" srcOrd="0" destOrd="0" presId="urn:microsoft.com/office/officeart/2005/8/layout/radial6"/>
    <dgm:cxn modelId="{94AE4849-ECDB-B942-B319-02CC0AE504CA}" type="presOf" srcId="{CE8DE90E-2DCD-F94A-8CF6-60F937CE7204}" destId="{5EDF7193-A682-EC49-B37A-8FC9C588B1C2}" srcOrd="0" destOrd="0" presId="urn:microsoft.com/office/officeart/2005/8/layout/radial6"/>
    <dgm:cxn modelId="{A563D4F5-D678-F443-A8CC-E75ACFC312B7}" type="presOf" srcId="{8E17E4F2-64E8-CC42-8FA0-E638166E6821}" destId="{1158F186-BF2A-264A-9FB3-EE9BA44FE00C}" srcOrd="0" destOrd="0" presId="urn:microsoft.com/office/officeart/2005/8/layout/radial6"/>
    <dgm:cxn modelId="{D6FE8263-C649-E64B-9655-9413221F78A9}" srcId="{E694B85E-77AD-474B-9437-06878145B83E}" destId="{FF624566-9D58-4D43-AE07-CB95B7B92FCC}" srcOrd="0" destOrd="0" parTransId="{78F2B7D1-EEB8-0B43-96E1-4EC8478BE85C}" sibTransId="{F036C1BE-CD95-1145-8C48-B201971E1368}"/>
    <dgm:cxn modelId="{53648A28-8873-1D45-B151-F1313165083A}" srcId="{FF624566-9D58-4D43-AE07-CB95B7B92FCC}" destId="{2A468D52-B751-3B44-9841-BA7EBD5CEFA7}" srcOrd="0" destOrd="0" parTransId="{BAD9EAA8-B7B2-AB44-B302-58FD00E3612B}" sibTransId="{E410D578-531F-6E4E-8B7A-464B00E7B012}"/>
    <dgm:cxn modelId="{AB002428-AA6A-544E-A1A2-4FFBBD670FD1}" type="presOf" srcId="{BD665166-B5EE-C149-AB37-440478AAD538}" destId="{3CA47141-EF84-0F48-9A5B-F5CE7D9CBC93}" srcOrd="0" destOrd="0" presId="urn:microsoft.com/office/officeart/2005/8/layout/radial6"/>
    <dgm:cxn modelId="{EB79CCC6-8569-EA43-995E-C67012E36E04}" type="presOf" srcId="{E694B85E-77AD-474B-9437-06878145B83E}" destId="{111EAEC4-277C-FA45-8D9D-27123F963935}" srcOrd="0" destOrd="0" presId="urn:microsoft.com/office/officeart/2005/8/layout/radial6"/>
    <dgm:cxn modelId="{F1F45EC0-25A6-D24F-9FFA-E1C4BFE4EC85}" type="presOf" srcId="{E410D578-531F-6E4E-8B7A-464B00E7B012}" destId="{EF606B03-85A5-4642-A8FC-B7698908925B}" srcOrd="0" destOrd="0" presId="urn:microsoft.com/office/officeart/2005/8/layout/radial6"/>
    <dgm:cxn modelId="{2198CD3D-87D8-3948-AA60-C2A49BD8B174}" type="presOf" srcId="{2A468D52-B751-3B44-9841-BA7EBD5CEFA7}" destId="{07805E1F-9F84-9549-B62C-7B714BB9EAB7}" srcOrd="0" destOrd="0" presId="urn:microsoft.com/office/officeart/2005/8/layout/radial6"/>
    <dgm:cxn modelId="{31E1D2BB-8D8C-D84C-8931-B07460E1E869}" srcId="{FF624566-9D58-4D43-AE07-CB95B7B92FCC}" destId="{CE8DE90E-2DCD-F94A-8CF6-60F937CE7204}" srcOrd="1" destOrd="0" parTransId="{9B83A42F-0148-034D-92B6-B04A005F635B}" sibTransId="{8E17E4F2-64E8-CC42-8FA0-E638166E6821}"/>
    <dgm:cxn modelId="{F19C5F53-9E9D-AD47-AE1A-8BE506251094}" type="presOf" srcId="{B4AD5ACB-2B5B-7749-9C78-B5BFF186B517}" destId="{B8756DED-660F-BF4E-9079-67D124E3F825}" srcOrd="0" destOrd="0" presId="urn:microsoft.com/office/officeart/2005/8/layout/radial6"/>
    <dgm:cxn modelId="{D5A91BEB-3A0D-0A4A-B81B-9B5309671CA0}" type="presParOf" srcId="{111EAEC4-277C-FA45-8D9D-27123F963935}" destId="{340F4974-3655-8644-B640-2B01C0024A91}" srcOrd="0" destOrd="0" presId="urn:microsoft.com/office/officeart/2005/8/layout/radial6"/>
    <dgm:cxn modelId="{464FA4AD-5303-B542-9D67-99462CD64994}" type="presParOf" srcId="{111EAEC4-277C-FA45-8D9D-27123F963935}" destId="{07805E1F-9F84-9549-B62C-7B714BB9EAB7}" srcOrd="1" destOrd="0" presId="urn:microsoft.com/office/officeart/2005/8/layout/radial6"/>
    <dgm:cxn modelId="{2667C475-8C6A-BA4B-8CE7-06ECA261A267}" type="presParOf" srcId="{111EAEC4-277C-FA45-8D9D-27123F963935}" destId="{17295866-09E9-4042-A7B3-7BD2CB9591BE}" srcOrd="2" destOrd="0" presId="urn:microsoft.com/office/officeart/2005/8/layout/radial6"/>
    <dgm:cxn modelId="{4698A52A-A5D3-4441-AE21-BFD25C9C111A}" type="presParOf" srcId="{111EAEC4-277C-FA45-8D9D-27123F963935}" destId="{EF606B03-85A5-4642-A8FC-B7698908925B}" srcOrd="3" destOrd="0" presId="urn:microsoft.com/office/officeart/2005/8/layout/radial6"/>
    <dgm:cxn modelId="{1AE3DC54-3983-0845-9D55-982DA13B94BE}" type="presParOf" srcId="{111EAEC4-277C-FA45-8D9D-27123F963935}" destId="{5EDF7193-A682-EC49-B37A-8FC9C588B1C2}" srcOrd="4" destOrd="0" presId="urn:microsoft.com/office/officeart/2005/8/layout/radial6"/>
    <dgm:cxn modelId="{8B885954-0645-B24E-A4A8-168F590122C2}" type="presParOf" srcId="{111EAEC4-277C-FA45-8D9D-27123F963935}" destId="{3A8E14F1-9DE1-224E-9906-8C28BA94BEEB}" srcOrd="5" destOrd="0" presId="urn:microsoft.com/office/officeart/2005/8/layout/radial6"/>
    <dgm:cxn modelId="{7605C339-7D72-FC49-81FC-7FC30EE4CA5B}" type="presParOf" srcId="{111EAEC4-277C-FA45-8D9D-27123F963935}" destId="{1158F186-BF2A-264A-9FB3-EE9BA44FE00C}" srcOrd="6" destOrd="0" presId="urn:microsoft.com/office/officeart/2005/8/layout/radial6"/>
    <dgm:cxn modelId="{1C2AABD5-9F7D-A641-BE4B-BA3A0CE243EB}" type="presParOf" srcId="{111EAEC4-277C-FA45-8D9D-27123F963935}" destId="{3CA47141-EF84-0F48-9A5B-F5CE7D9CBC93}" srcOrd="7" destOrd="0" presId="urn:microsoft.com/office/officeart/2005/8/layout/radial6"/>
    <dgm:cxn modelId="{D7F1B036-8D12-884B-B435-D72C0A32F785}" type="presParOf" srcId="{111EAEC4-277C-FA45-8D9D-27123F963935}" destId="{C9A97EDF-2CE9-964C-B152-BAECC278A97B}" srcOrd="8" destOrd="0" presId="urn:microsoft.com/office/officeart/2005/8/layout/radial6"/>
    <dgm:cxn modelId="{55CCD822-BB6F-A24E-ACEA-822DF941E12B}" type="presParOf" srcId="{111EAEC4-277C-FA45-8D9D-27123F963935}" destId="{B8756DED-660F-BF4E-9079-67D124E3F825}" srcOrd="9" destOrd="0" presId="urn:microsoft.com/office/officeart/2005/8/layout/radial6"/>
    <dgm:cxn modelId="{37F3AF3C-E9AF-A845-BD75-3E89B28B32F9}" type="presParOf" srcId="{111EAEC4-277C-FA45-8D9D-27123F963935}" destId="{F50737DC-2035-C043-9362-E784C0E90370}" srcOrd="10" destOrd="0" presId="urn:microsoft.com/office/officeart/2005/8/layout/radial6"/>
    <dgm:cxn modelId="{9EE34DAF-F6BD-3944-9520-9E41BEB225AC}" type="presParOf" srcId="{111EAEC4-277C-FA45-8D9D-27123F963935}" destId="{54AA7979-1202-5648-B6F4-B90E7C1FE429}" srcOrd="11" destOrd="0" presId="urn:microsoft.com/office/officeart/2005/8/layout/radial6"/>
    <dgm:cxn modelId="{40D43AAA-9134-D545-A885-7C52B19657BE}" type="presParOf" srcId="{111EAEC4-277C-FA45-8D9D-27123F963935}" destId="{3F8ED4C4-A740-C74F-B48E-B2B0E9AB02DF}" srcOrd="12" destOrd="0" presId="urn:microsoft.com/office/officeart/2005/8/layout/radial6"/>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CC842F88-4247-DC44-BDA5-21D50C0B245E}" type="doc">
      <dgm:prSet loTypeId="urn:microsoft.com/office/officeart/2005/8/layout/hList1" loCatId="" qsTypeId="urn:microsoft.com/office/officeart/2005/8/quickstyle/simple3" qsCatId="simple" csTypeId="urn:microsoft.com/office/officeart/2005/8/colors/accent1_2" csCatId="accent1" phldr="1"/>
      <dgm:spPr/>
      <dgm:t>
        <a:bodyPr/>
        <a:lstStyle/>
        <a:p>
          <a:endParaRPr lang="en-US"/>
        </a:p>
      </dgm:t>
    </dgm:pt>
    <dgm:pt modelId="{E0B23065-06E5-594F-95C7-749955C106CB}">
      <dgm:prSet phldrT="[Text]" custT="1"/>
      <dgm:spPr/>
      <dgm:t>
        <a:bodyPr anchor="t"/>
        <a:lstStyle/>
        <a:p>
          <a:pPr algn="l"/>
          <a:r>
            <a:rPr lang="en-US" sz="800">
              <a:latin typeface="Copperplate Gothic Light"/>
              <a:cs typeface="Copperplate Gothic Light"/>
            </a:rPr>
            <a:t>Title:</a:t>
          </a:r>
          <a:endParaRPr lang="en-US" sz="1000">
            <a:latin typeface="Copperplate Gothic Light"/>
            <a:cs typeface="Copperplate Gothic Light"/>
          </a:endParaRPr>
        </a:p>
        <a:p>
          <a:pPr algn="l"/>
          <a:endParaRPr lang="en-US" sz="1000">
            <a:latin typeface="Copperplate Gothic Light"/>
            <a:cs typeface="Copperplate Gothic Light"/>
          </a:endParaRPr>
        </a:p>
      </dgm:t>
    </dgm:pt>
    <dgm:pt modelId="{CB096844-68F2-5545-8F94-81A8FBAB50DA}" type="parTrans" cxnId="{29296096-93C3-CE49-BD5B-8A70F40322F8}">
      <dgm:prSet/>
      <dgm:spPr/>
      <dgm:t>
        <a:bodyPr/>
        <a:lstStyle/>
        <a:p>
          <a:endParaRPr lang="en-US"/>
        </a:p>
      </dgm:t>
    </dgm:pt>
    <dgm:pt modelId="{4DCACBEE-3227-1947-957B-5B096AECFB84}" type="sibTrans" cxnId="{29296096-93C3-CE49-BD5B-8A70F40322F8}">
      <dgm:prSet/>
      <dgm:spPr/>
      <dgm:t>
        <a:bodyPr/>
        <a:lstStyle/>
        <a:p>
          <a:endParaRPr lang="en-US"/>
        </a:p>
      </dgm:t>
    </dgm:pt>
    <dgm:pt modelId="{BE335E55-D9C8-E14D-AD70-EC232F22612E}">
      <dgm:prSet phldrT="[Text]" custT="1"/>
      <dgm:spPr/>
      <dgm:t>
        <a:bodyPr/>
        <a:lstStyle/>
        <a:p>
          <a:r>
            <a:rPr lang="en-US" sz="1000">
              <a:latin typeface="Copperplate Gothic Light"/>
              <a:cs typeface="Copperplate Gothic Light"/>
            </a:rPr>
            <a:t>DMG/CAL:</a:t>
          </a:r>
        </a:p>
      </dgm:t>
    </dgm:pt>
    <dgm:pt modelId="{9085B9F9-8118-F64B-A1B0-3ACD68F4FC26}" type="parTrans" cxnId="{2CBB643E-2FCA-B148-9F05-CAA829CB64C5}">
      <dgm:prSet/>
      <dgm:spPr/>
      <dgm:t>
        <a:bodyPr/>
        <a:lstStyle/>
        <a:p>
          <a:endParaRPr lang="en-US"/>
        </a:p>
      </dgm:t>
    </dgm:pt>
    <dgm:pt modelId="{5548A273-73B1-DB4B-903F-C8F11F2541C6}" type="sibTrans" cxnId="{2CBB643E-2FCA-B148-9F05-CAA829CB64C5}">
      <dgm:prSet/>
      <dgm:spPr/>
      <dgm:t>
        <a:bodyPr/>
        <a:lstStyle/>
        <a:p>
          <a:endParaRPr lang="en-US"/>
        </a:p>
      </dgm:t>
    </dgm:pt>
    <dgm:pt modelId="{2E4CCCDC-3E52-6544-95EE-0B4F9306BE44}">
      <dgm:prSet phldrT="[Text]" custT="1"/>
      <dgm:spPr/>
      <dgm:t>
        <a:bodyPr/>
        <a:lstStyle/>
        <a:p>
          <a:r>
            <a:rPr lang="en-US" sz="1000">
              <a:latin typeface="Copperplate Gothic Light"/>
              <a:cs typeface="Copperplate Gothic Light"/>
            </a:rPr>
            <a:t>Size:</a:t>
          </a:r>
        </a:p>
      </dgm:t>
    </dgm:pt>
    <dgm:pt modelId="{9454C083-2B5B-024F-9CFF-B3B4DBAAC0BA}" type="parTrans" cxnId="{1B553E60-5AAE-8846-8C17-A5609494CDEC}">
      <dgm:prSet/>
      <dgm:spPr/>
      <dgm:t>
        <a:bodyPr/>
        <a:lstStyle/>
        <a:p>
          <a:endParaRPr lang="en-US"/>
        </a:p>
      </dgm:t>
    </dgm:pt>
    <dgm:pt modelId="{225748F7-2929-194B-A097-B99CE79A9F0B}" type="sibTrans" cxnId="{1B553E60-5AAE-8846-8C17-A5609494CDEC}">
      <dgm:prSet/>
      <dgm:spPr/>
      <dgm:t>
        <a:bodyPr/>
        <a:lstStyle/>
        <a:p>
          <a:endParaRPr lang="en-US"/>
        </a:p>
      </dgm:t>
    </dgm:pt>
    <dgm:pt modelId="{C0604AC5-9314-7A47-93AF-EFBD4BD07E65}">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E195E9C0-DE51-FD42-9C30-5379D3B530EF}" type="parTrans" cxnId="{6BBA6E0D-F3E3-0045-B2C7-F0013EA393E5}">
      <dgm:prSet/>
      <dgm:spPr/>
      <dgm:t>
        <a:bodyPr/>
        <a:lstStyle/>
        <a:p>
          <a:endParaRPr lang="en-US"/>
        </a:p>
      </dgm:t>
    </dgm:pt>
    <dgm:pt modelId="{EF3099FC-51C1-E64A-953C-FD7FC7C222F3}" type="sibTrans" cxnId="{6BBA6E0D-F3E3-0045-B2C7-F0013EA393E5}">
      <dgm:prSet/>
      <dgm:spPr/>
      <dgm:t>
        <a:bodyPr/>
        <a:lstStyle/>
        <a:p>
          <a:endParaRPr lang="en-US"/>
        </a:p>
      </dgm:t>
    </dgm:pt>
    <dgm:pt modelId="{84393993-BD0E-5C4F-8BA7-F754BFBCC346}">
      <dgm:prSet phldrT="[Text]"/>
      <dgm:spPr/>
      <dgm:t>
        <a:bodyPr/>
        <a:lstStyle/>
        <a:p>
          <a:r>
            <a:rPr lang="en-US">
              <a:latin typeface="Copperplate Gothic Light"/>
              <a:cs typeface="Copperplate Gothic Light"/>
            </a:rPr>
            <a:t>Class:</a:t>
          </a:r>
        </a:p>
      </dgm:t>
    </dgm:pt>
    <dgm:pt modelId="{BFDCFBB9-DB23-3145-943F-0CD8F3D76CB9}" type="parTrans" cxnId="{0AEFCEF8-F4B3-FA4D-9967-D0F7D5E5D668}">
      <dgm:prSet/>
      <dgm:spPr/>
      <dgm:t>
        <a:bodyPr/>
        <a:lstStyle/>
        <a:p>
          <a:endParaRPr lang="en-US"/>
        </a:p>
      </dgm:t>
    </dgm:pt>
    <dgm:pt modelId="{2855E37E-BFDA-FE43-81B4-D906E3B59EA4}" type="sibTrans" cxnId="{0AEFCEF8-F4B3-FA4D-9967-D0F7D5E5D668}">
      <dgm:prSet/>
      <dgm:spPr/>
      <dgm:t>
        <a:bodyPr/>
        <a:lstStyle/>
        <a:p>
          <a:endParaRPr lang="en-US"/>
        </a:p>
      </dgm:t>
    </dgm:pt>
    <dgm:pt modelId="{A19FE1D9-0507-4743-9D60-65FF2AB04660}">
      <dgm:prSet phldrT="[Text]"/>
      <dgm:spPr/>
      <dgm:t>
        <a:bodyPr/>
        <a:lstStyle/>
        <a:p>
          <a:r>
            <a:rPr lang="en-US">
              <a:latin typeface="Copperplate Gothic Light"/>
              <a:cs typeface="Copperplate Gothic Light"/>
            </a:rPr>
            <a:t>Size:</a:t>
          </a:r>
        </a:p>
      </dgm:t>
    </dgm:pt>
    <dgm:pt modelId="{9C8C66A1-FC70-6C49-9F00-2219597B50B7}" type="parTrans" cxnId="{418B7B1E-8DD8-7945-AC50-5BC41BEC25AB}">
      <dgm:prSet/>
      <dgm:spPr/>
      <dgm:t>
        <a:bodyPr/>
        <a:lstStyle/>
        <a:p>
          <a:endParaRPr lang="en-US"/>
        </a:p>
      </dgm:t>
    </dgm:pt>
    <dgm:pt modelId="{5E95D9E9-595E-0845-A6BE-7B9DC81F34CA}" type="sibTrans" cxnId="{418B7B1E-8DD8-7945-AC50-5BC41BEC25AB}">
      <dgm:prSet/>
      <dgm:spPr/>
      <dgm:t>
        <a:bodyPr/>
        <a:lstStyle/>
        <a:p>
          <a:endParaRPr lang="en-US"/>
        </a:p>
      </dgm:t>
    </dgm:pt>
    <dgm:pt modelId="{57F11D05-8A72-EC4A-BA6A-1D076D33B824}">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0F1B787F-1678-D148-BFF9-8ECFBD9D4D8A}" type="parTrans" cxnId="{BE072B80-6B75-FB49-95EF-27661DF61DD2}">
      <dgm:prSet/>
      <dgm:spPr/>
      <dgm:t>
        <a:bodyPr/>
        <a:lstStyle/>
        <a:p>
          <a:endParaRPr lang="en-US"/>
        </a:p>
      </dgm:t>
    </dgm:pt>
    <dgm:pt modelId="{073E47EC-584E-764A-86FD-C0DA3BC11541}" type="sibTrans" cxnId="{BE072B80-6B75-FB49-95EF-27661DF61DD2}">
      <dgm:prSet/>
      <dgm:spPr/>
      <dgm:t>
        <a:bodyPr/>
        <a:lstStyle/>
        <a:p>
          <a:endParaRPr lang="en-US"/>
        </a:p>
      </dgm:t>
    </dgm:pt>
    <dgm:pt modelId="{87214C59-458B-244C-A3EF-1359594379ED}">
      <dgm:prSet phldrT="[Text]"/>
      <dgm:spPr/>
      <dgm:t>
        <a:bodyPr/>
        <a:lstStyle/>
        <a:p>
          <a:r>
            <a:rPr lang="en-US">
              <a:latin typeface="Copperplate Gothic Light"/>
              <a:cs typeface="Copperplate Gothic Light"/>
            </a:rPr>
            <a:t>Class:</a:t>
          </a:r>
        </a:p>
      </dgm:t>
    </dgm:pt>
    <dgm:pt modelId="{26DC8410-8C4D-3046-BA57-6663564D4452}" type="parTrans" cxnId="{8FDE565F-CA2A-934C-B3CB-2C516B5E91C9}">
      <dgm:prSet/>
      <dgm:spPr/>
      <dgm:t>
        <a:bodyPr/>
        <a:lstStyle/>
        <a:p>
          <a:endParaRPr lang="en-US"/>
        </a:p>
      </dgm:t>
    </dgm:pt>
    <dgm:pt modelId="{8C0362AE-641A-254A-BD19-1F6F47FC1CEC}" type="sibTrans" cxnId="{8FDE565F-CA2A-934C-B3CB-2C516B5E91C9}">
      <dgm:prSet/>
      <dgm:spPr/>
      <dgm:t>
        <a:bodyPr/>
        <a:lstStyle/>
        <a:p>
          <a:endParaRPr lang="en-US"/>
        </a:p>
      </dgm:t>
    </dgm:pt>
    <dgm:pt modelId="{3CF5715E-D40E-504C-B28A-04AA03D39740}">
      <dgm:prSet phldrT="[Text]"/>
      <dgm:spPr/>
      <dgm:t>
        <a:bodyPr/>
        <a:lstStyle/>
        <a:p>
          <a:r>
            <a:rPr lang="en-US">
              <a:latin typeface="Copperplate Gothic Light"/>
              <a:cs typeface="Copperplate Gothic Light"/>
            </a:rPr>
            <a:t>DMG/CAL:</a:t>
          </a:r>
        </a:p>
      </dgm:t>
    </dgm:pt>
    <dgm:pt modelId="{2598D68F-97F8-6A4B-AAE5-74D73722B552}" type="parTrans" cxnId="{8CF84547-CB6D-F94D-B1B4-917E53D41B86}">
      <dgm:prSet/>
      <dgm:spPr/>
      <dgm:t>
        <a:bodyPr/>
        <a:lstStyle/>
        <a:p>
          <a:endParaRPr lang="en-US"/>
        </a:p>
      </dgm:t>
    </dgm:pt>
    <dgm:pt modelId="{40A477F5-2F3C-6C43-996E-8F813E87E517}" type="sibTrans" cxnId="{8CF84547-CB6D-F94D-B1B4-917E53D41B86}">
      <dgm:prSet/>
      <dgm:spPr/>
      <dgm:t>
        <a:bodyPr/>
        <a:lstStyle/>
        <a:p>
          <a:endParaRPr lang="en-US"/>
        </a:p>
      </dgm:t>
    </dgm:pt>
    <dgm:pt modelId="{15106FE4-AA9C-924C-B66D-F242FE72B16A}">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B8622F09-B44B-BD4A-AFCD-135090135941}" type="parTrans" cxnId="{54089F17-D86B-B443-890A-C01981AFDEB8}">
      <dgm:prSet/>
      <dgm:spPr/>
      <dgm:t>
        <a:bodyPr/>
        <a:lstStyle/>
        <a:p>
          <a:endParaRPr lang="en-US"/>
        </a:p>
      </dgm:t>
    </dgm:pt>
    <dgm:pt modelId="{30A1DAA7-9F82-E840-95FC-D99E4DDE9C82}" type="sibTrans" cxnId="{54089F17-D86B-B443-890A-C01981AFDEB8}">
      <dgm:prSet/>
      <dgm:spPr/>
      <dgm:t>
        <a:bodyPr/>
        <a:lstStyle/>
        <a:p>
          <a:endParaRPr lang="en-US"/>
        </a:p>
      </dgm:t>
    </dgm:pt>
    <dgm:pt modelId="{0E501F57-C7BB-D74F-9984-EF102525C750}">
      <dgm:prSet phldrT="[Text]" custT="1"/>
      <dgm:spPr/>
      <dgm:t>
        <a:bodyPr/>
        <a:lstStyle/>
        <a:p>
          <a:r>
            <a:rPr lang="en-US" sz="1000">
              <a:latin typeface="Copperplate Gothic Light"/>
              <a:cs typeface="Copperplate Gothic Light"/>
            </a:rPr>
            <a:t>DUR/CLP:</a:t>
          </a:r>
        </a:p>
      </dgm:t>
    </dgm:pt>
    <dgm:pt modelId="{0E808CDF-7E0A-AF47-B837-FB9A4C0076AB}" type="parTrans" cxnId="{3423B8D5-77BC-1045-91F5-9324229C878B}">
      <dgm:prSet/>
      <dgm:spPr/>
      <dgm:t>
        <a:bodyPr/>
        <a:lstStyle/>
        <a:p>
          <a:endParaRPr lang="en-US"/>
        </a:p>
      </dgm:t>
    </dgm:pt>
    <dgm:pt modelId="{9F5B85B9-6CC7-DC4A-AC0A-4F4C776AF319}" type="sibTrans" cxnId="{3423B8D5-77BC-1045-91F5-9324229C878B}">
      <dgm:prSet/>
      <dgm:spPr/>
      <dgm:t>
        <a:bodyPr/>
        <a:lstStyle/>
        <a:p>
          <a:endParaRPr lang="en-US"/>
        </a:p>
      </dgm:t>
    </dgm:pt>
    <dgm:pt modelId="{CAAA5D89-2B3F-7344-96F3-CEBEE1E1F7B2}">
      <dgm:prSet phldrT="[Text]" custT="1"/>
      <dgm:spPr/>
      <dgm:t>
        <a:bodyPr/>
        <a:lstStyle/>
        <a:p>
          <a:r>
            <a:rPr lang="en-US" sz="1000">
              <a:latin typeface="Copperplate Gothic Light"/>
              <a:cs typeface="Copperplate Gothic Light"/>
            </a:rPr>
            <a:t>Class:</a:t>
          </a:r>
        </a:p>
      </dgm:t>
    </dgm:pt>
    <dgm:pt modelId="{5BEC2E88-1135-5841-92EE-AC091CB0796D}" type="parTrans" cxnId="{E8C33407-8543-754C-B568-338695CC2FBB}">
      <dgm:prSet/>
      <dgm:spPr/>
      <dgm:t>
        <a:bodyPr/>
        <a:lstStyle/>
        <a:p>
          <a:endParaRPr lang="en-US"/>
        </a:p>
      </dgm:t>
    </dgm:pt>
    <dgm:pt modelId="{1977332B-05C1-7B40-9951-0D6BD9F83993}" type="sibTrans" cxnId="{E8C33407-8543-754C-B568-338695CC2FBB}">
      <dgm:prSet/>
      <dgm:spPr/>
      <dgm:t>
        <a:bodyPr/>
        <a:lstStyle/>
        <a:p>
          <a:endParaRPr lang="en-US"/>
        </a:p>
      </dgm:t>
    </dgm:pt>
    <dgm:pt modelId="{FE6D8253-552A-BE4D-A0BE-F4535F6F5908}">
      <dgm:prSet phldrT="[Text]"/>
      <dgm:spPr/>
      <dgm:t>
        <a:bodyPr/>
        <a:lstStyle/>
        <a:p>
          <a:r>
            <a:rPr lang="en-US">
              <a:latin typeface="Copperplate Gothic Light"/>
              <a:cs typeface="Copperplate Gothic Light"/>
            </a:rPr>
            <a:t>DMG/CAL:</a:t>
          </a:r>
        </a:p>
      </dgm:t>
    </dgm:pt>
    <dgm:pt modelId="{91C2A545-A138-2444-848C-3277CF7F49B1}" type="parTrans" cxnId="{30AC67F8-209C-D24F-83DF-97664661B880}">
      <dgm:prSet/>
      <dgm:spPr/>
      <dgm:t>
        <a:bodyPr/>
        <a:lstStyle/>
        <a:p>
          <a:endParaRPr lang="en-US"/>
        </a:p>
      </dgm:t>
    </dgm:pt>
    <dgm:pt modelId="{D72ED44D-73D8-534A-B370-A7D2C55D994D}" type="sibTrans" cxnId="{30AC67F8-209C-D24F-83DF-97664661B880}">
      <dgm:prSet/>
      <dgm:spPr/>
      <dgm:t>
        <a:bodyPr/>
        <a:lstStyle/>
        <a:p>
          <a:endParaRPr lang="en-US"/>
        </a:p>
      </dgm:t>
    </dgm:pt>
    <dgm:pt modelId="{F4773F6E-D6A2-C046-8FB0-72775794CC66}">
      <dgm:prSet phldrT="[Text]"/>
      <dgm:spPr/>
      <dgm:t>
        <a:bodyPr/>
        <a:lstStyle/>
        <a:p>
          <a:r>
            <a:rPr lang="en-US">
              <a:latin typeface="Copperplate Gothic Light"/>
              <a:cs typeface="Copperplate Gothic Light"/>
            </a:rPr>
            <a:t>DUR/CLP:</a:t>
          </a:r>
        </a:p>
      </dgm:t>
    </dgm:pt>
    <dgm:pt modelId="{3BFD8634-A8B2-E04E-830F-E0BCE00A50A3}" type="parTrans" cxnId="{D9FC611B-AA48-F742-B4C4-8FB582B52FE8}">
      <dgm:prSet/>
      <dgm:spPr/>
      <dgm:t>
        <a:bodyPr/>
        <a:lstStyle/>
        <a:p>
          <a:endParaRPr lang="en-US"/>
        </a:p>
      </dgm:t>
    </dgm:pt>
    <dgm:pt modelId="{29742EF4-84F7-9C4A-BBAA-BE12001E2EA4}" type="sibTrans" cxnId="{D9FC611B-AA48-F742-B4C4-8FB582B52FE8}">
      <dgm:prSet/>
      <dgm:spPr/>
      <dgm:t>
        <a:bodyPr/>
        <a:lstStyle/>
        <a:p>
          <a:endParaRPr lang="en-US"/>
        </a:p>
      </dgm:t>
    </dgm:pt>
    <dgm:pt modelId="{423B4B65-8A74-054E-8C26-174948994497}">
      <dgm:prSet phldrT="[Text]"/>
      <dgm:spPr/>
      <dgm:t>
        <a:bodyPr/>
        <a:lstStyle/>
        <a:p>
          <a:r>
            <a:rPr lang="en-US">
              <a:latin typeface="Copperplate Gothic Light"/>
              <a:cs typeface="Copperplate Gothic Light"/>
            </a:rPr>
            <a:t>DUR/CLP</a:t>
          </a:r>
        </a:p>
      </dgm:t>
    </dgm:pt>
    <dgm:pt modelId="{E0BD3AEF-2818-F040-B88E-CD93E29652A9}" type="parTrans" cxnId="{0F7C1F91-0A75-1E40-A4D6-E5C809E76C45}">
      <dgm:prSet/>
      <dgm:spPr/>
      <dgm:t>
        <a:bodyPr/>
        <a:lstStyle/>
        <a:p>
          <a:endParaRPr lang="en-US"/>
        </a:p>
      </dgm:t>
    </dgm:pt>
    <dgm:pt modelId="{40CD3773-D909-D346-9A68-C85A51F32252}" type="sibTrans" cxnId="{0F7C1F91-0A75-1E40-A4D6-E5C809E76C45}">
      <dgm:prSet/>
      <dgm:spPr/>
      <dgm:t>
        <a:bodyPr/>
        <a:lstStyle/>
        <a:p>
          <a:endParaRPr lang="en-US"/>
        </a:p>
      </dgm:t>
    </dgm:pt>
    <dgm:pt modelId="{123B119B-83CB-8C4A-9E1B-D6D9EE5BAFA2}">
      <dgm:prSet phldrT="[Text]"/>
      <dgm:spPr/>
      <dgm:t>
        <a:bodyPr/>
        <a:lstStyle/>
        <a:p>
          <a:r>
            <a:rPr lang="en-US">
              <a:latin typeface="Copperplate Gothic Light"/>
              <a:cs typeface="Copperplate Gothic Light"/>
            </a:rPr>
            <a:t>Size:</a:t>
          </a:r>
        </a:p>
      </dgm:t>
    </dgm:pt>
    <dgm:pt modelId="{671DDEC3-368A-194F-830F-3B916B78B1C4}" type="parTrans" cxnId="{BE3E8411-AAE9-634A-BE54-8AAE654BACA9}">
      <dgm:prSet/>
      <dgm:spPr/>
      <dgm:t>
        <a:bodyPr/>
        <a:lstStyle/>
        <a:p>
          <a:endParaRPr lang="en-US"/>
        </a:p>
      </dgm:t>
    </dgm:pt>
    <dgm:pt modelId="{D38D6012-91DB-2444-A8C3-98AAA530DEA8}" type="sibTrans" cxnId="{BE3E8411-AAE9-634A-BE54-8AAE654BACA9}">
      <dgm:prSet/>
      <dgm:spPr/>
      <dgm:t>
        <a:bodyPr/>
        <a:lstStyle/>
        <a:p>
          <a:endParaRPr lang="en-US"/>
        </a:p>
      </dgm:t>
    </dgm:pt>
    <dgm:pt modelId="{42F46AB7-5B23-3847-9253-75890F7DFA43}">
      <dgm:prSet/>
      <dgm:spPr/>
      <dgm:t>
        <a:bodyPr/>
        <a:lstStyle/>
        <a:p>
          <a:r>
            <a:rPr lang="en-US">
              <a:latin typeface="Copperplate Gothic Light"/>
              <a:cs typeface="Copperplate Gothic Light"/>
            </a:rPr>
            <a:t>Class:</a:t>
          </a:r>
        </a:p>
      </dgm:t>
    </dgm:pt>
    <dgm:pt modelId="{8B69D09B-9777-904F-92AC-C22EAD7E42A6}" type="parTrans" cxnId="{DF5384E8-0238-9941-9032-395DB56E83AA}">
      <dgm:prSet/>
      <dgm:spPr/>
      <dgm:t>
        <a:bodyPr/>
        <a:lstStyle/>
        <a:p>
          <a:endParaRPr lang="en-US"/>
        </a:p>
      </dgm:t>
    </dgm:pt>
    <dgm:pt modelId="{CB6CB79E-093B-4D45-80BA-DC95548F4F33}" type="sibTrans" cxnId="{DF5384E8-0238-9941-9032-395DB56E83AA}">
      <dgm:prSet/>
      <dgm:spPr/>
      <dgm:t>
        <a:bodyPr/>
        <a:lstStyle/>
        <a:p>
          <a:endParaRPr lang="en-US"/>
        </a:p>
      </dgm:t>
    </dgm:pt>
    <dgm:pt modelId="{ED3F4434-1207-6E44-ABCD-670878346084}">
      <dgm:prSet/>
      <dgm:spPr/>
      <dgm:t>
        <a:bodyPr/>
        <a:lstStyle/>
        <a:p>
          <a:r>
            <a:rPr lang="en-US">
              <a:latin typeface="Copperplate Gothic Light"/>
              <a:cs typeface="Copperplate Gothic Light"/>
            </a:rPr>
            <a:t>DMG/CAL:</a:t>
          </a:r>
        </a:p>
      </dgm:t>
    </dgm:pt>
    <dgm:pt modelId="{B5671399-A6B3-5545-8EDB-210D48DE4925}" type="parTrans" cxnId="{0B9E6FC4-640D-BB4F-87B9-6C7DE7B09D64}">
      <dgm:prSet/>
      <dgm:spPr/>
      <dgm:t>
        <a:bodyPr/>
        <a:lstStyle/>
        <a:p>
          <a:endParaRPr lang="en-US"/>
        </a:p>
      </dgm:t>
    </dgm:pt>
    <dgm:pt modelId="{E2BE20EA-84D4-D844-A05C-B7DF1DC3C4CD}" type="sibTrans" cxnId="{0B9E6FC4-640D-BB4F-87B9-6C7DE7B09D64}">
      <dgm:prSet/>
      <dgm:spPr/>
      <dgm:t>
        <a:bodyPr/>
        <a:lstStyle/>
        <a:p>
          <a:endParaRPr lang="en-US"/>
        </a:p>
      </dgm:t>
    </dgm:pt>
    <dgm:pt modelId="{69C159A7-1B68-154C-A3D1-EC02E672BA93}">
      <dgm:prSet/>
      <dgm:spPr/>
      <dgm:t>
        <a:bodyPr/>
        <a:lstStyle/>
        <a:p>
          <a:r>
            <a:rPr lang="en-US">
              <a:latin typeface="Copperplate Gothic Light"/>
              <a:cs typeface="Copperplate Gothic Light"/>
            </a:rPr>
            <a:t>DUR/CLP:</a:t>
          </a:r>
        </a:p>
      </dgm:t>
    </dgm:pt>
    <dgm:pt modelId="{6F47C155-8FCA-7D4C-B0E9-7F856CE81CA8}" type="parTrans" cxnId="{9E7F72EA-EA0B-4F41-AD88-ED0C38EF2F78}">
      <dgm:prSet/>
      <dgm:spPr/>
      <dgm:t>
        <a:bodyPr/>
        <a:lstStyle/>
        <a:p>
          <a:endParaRPr lang="en-US"/>
        </a:p>
      </dgm:t>
    </dgm:pt>
    <dgm:pt modelId="{64503DF3-29FC-9F47-AFCC-54FD44E39763}" type="sibTrans" cxnId="{9E7F72EA-EA0B-4F41-AD88-ED0C38EF2F78}">
      <dgm:prSet/>
      <dgm:spPr/>
      <dgm:t>
        <a:bodyPr/>
        <a:lstStyle/>
        <a:p>
          <a:endParaRPr lang="en-US"/>
        </a:p>
      </dgm:t>
    </dgm:pt>
    <dgm:pt modelId="{18FDA9AD-C664-C445-9A8C-5FECB01CCA47}">
      <dgm:prSet/>
      <dgm:spPr/>
      <dgm:t>
        <a:bodyPr/>
        <a:lstStyle/>
        <a:p>
          <a:r>
            <a:rPr lang="en-US">
              <a:latin typeface="Copperplate Gothic Light"/>
              <a:cs typeface="Copperplate Gothic Light"/>
            </a:rPr>
            <a:t>Size:</a:t>
          </a:r>
        </a:p>
      </dgm:t>
    </dgm:pt>
    <dgm:pt modelId="{BE3984A3-7647-D641-A052-5599A58E5DB6}" type="parTrans" cxnId="{734BDF79-2587-D045-BE16-838D22D15BC6}">
      <dgm:prSet/>
      <dgm:spPr/>
      <dgm:t>
        <a:bodyPr/>
        <a:lstStyle/>
        <a:p>
          <a:endParaRPr lang="en-US"/>
        </a:p>
      </dgm:t>
    </dgm:pt>
    <dgm:pt modelId="{ADC1A236-CFAA-1243-9A32-34F0EA73ECB4}" type="sibTrans" cxnId="{734BDF79-2587-D045-BE16-838D22D15BC6}">
      <dgm:prSet/>
      <dgm:spPr/>
      <dgm:t>
        <a:bodyPr/>
        <a:lstStyle/>
        <a:p>
          <a:endParaRPr lang="en-US"/>
        </a:p>
      </dgm:t>
    </dgm:pt>
    <dgm:pt modelId="{A334A5A3-02E1-1547-8E75-943EE43F98AE}" type="pres">
      <dgm:prSet presAssocID="{CC842F88-4247-DC44-BDA5-21D50C0B245E}" presName="Name0" presStyleCnt="0">
        <dgm:presLayoutVars>
          <dgm:dir/>
          <dgm:animLvl val="lvl"/>
          <dgm:resizeHandles val="exact"/>
        </dgm:presLayoutVars>
      </dgm:prSet>
      <dgm:spPr/>
      <dgm:t>
        <a:bodyPr/>
        <a:lstStyle/>
        <a:p>
          <a:endParaRPr lang="en-US"/>
        </a:p>
      </dgm:t>
    </dgm:pt>
    <dgm:pt modelId="{3F1226C6-6D21-E945-974B-C808DF5D0642}" type="pres">
      <dgm:prSet presAssocID="{E0B23065-06E5-594F-95C7-749955C106CB}" presName="composite" presStyleCnt="0"/>
      <dgm:spPr/>
    </dgm:pt>
    <dgm:pt modelId="{78C48C94-3C8D-3D4C-BCC1-5F7FC3CA0CA5}" type="pres">
      <dgm:prSet presAssocID="{E0B23065-06E5-594F-95C7-749955C106CB}" presName="parTx" presStyleLbl="alignNode1" presStyleIdx="0" presStyleCnt="4">
        <dgm:presLayoutVars>
          <dgm:chMax val="0"/>
          <dgm:chPref val="0"/>
          <dgm:bulletEnabled val="1"/>
        </dgm:presLayoutVars>
      </dgm:prSet>
      <dgm:spPr/>
      <dgm:t>
        <a:bodyPr/>
        <a:lstStyle/>
        <a:p>
          <a:endParaRPr lang="en-US"/>
        </a:p>
      </dgm:t>
    </dgm:pt>
    <dgm:pt modelId="{7099F4C2-72BC-6247-8CF8-C351AC5A011F}" type="pres">
      <dgm:prSet presAssocID="{E0B23065-06E5-594F-95C7-749955C106CB}" presName="desTx" presStyleLbl="alignAccFollowNode1" presStyleIdx="0" presStyleCnt="4">
        <dgm:presLayoutVars>
          <dgm:bulletEnabled val="1"/>
        </dgm:presLayoutVars>
      </dgm:prSet>
      <dgm:spPr/>
      <dgm:t>
        <a:bodyPr/>
        <a:lstStyle/>
        <a:p>
          <a:endParaRPr lang="en-US"/>
        </a:p>
      </dgm:t>
    </dgm:pt>
    <dgm:pt modelId="{E43DCCAD-C9E6-E741-A961-9F3A202DF83D}" type="pres">
      <dgm:prSet presAssocID="{4DCACBEE-3227-1947-957B-5B096AECFB84}" presName="space" presStyleCnt="0"/>
      <dgm:spPr/>
    </dgm:pt>
    <dgm:pt modelId="{31A7D5BE-4464-EC49-AB42-545009D8FD6F}" type="pres">
      <dgm:prSet presAssocID="{C0604AC5-9314-7A47-93AF-EFBD4BD07E65}" presName="composite" presStyleCnt="0"/>
      <dgm:spPr/>
    </dgm:pt>
    <dgm:pt modelId="{F666EB85-2C7A-5246-A885-6F5DBC8B7677}" type="pres">
      <dgm:prSet presAssocID="{C0604AC5-9314-7A47-93AF-EFBD4BD07E65}" presName="parTx" presStyleLbl="alignNode1" presStyleIdx="1" presStyleCnt="4">
        <dgm:presLayoutVars>
          <dgm:chMax val="0"/>
          <dgm:chPref val="0"/>
          <dgm:bulletEnabled val="1"/>
        </dgm:presLayoutVars>
      </dgm:prSet>
      <dgm:spPr/>
      <dgm:t>
        <a:bodyPr/>
        <a:lstStyle/>
        <a:p>
          <a:endParaRPr lang="en-US"/>
        </a:p>
      </dgm:t>
    </dgm:pt>
    <dgm:pt modelId="{9CE5AB9A-4500-E849-B1DD-6E25EC558EF3}" type="pres">
      <dgm:prSet presAssocID="{C0604AC5-9314-7A47-93AF-EFBD4BD07E65}" presName="desTx" presStyleLbl="alignAccFollowNode1" presStyleIdx="1" presStyleCnt="4">
        <dgm:presLayoutVars>
          <dgm:bulletEnabled val="1"/>
        </dgm:presLayoutVars>
      </dgm:prSet>
      <dgm:spPr/>
      <dgm:t>
        <a:bodyPr/>
        <a:lstStyle/>
        <a:p>
          <a:endParaRPr lang="en-US"/>
        </a:p>
      </dgm:t>
    </dgm:pt>
    <dgm:pt modelId="{9B6DE087-E2A3-E04E-9177-31F7D3C2B487}" type="pres">
      <dgm:prSet presAssocID="{EF3099FC-51C1-E64A-953C-FD7FC7C222F3}" presName="space" presStyleCnt="0"/>
      <dgm:spPr/>
    </dgm:pt>
    <dgm:pt modelId="{5C54F341-AD62-0F49-9BB6-AE11E81AD2E2}" type="pres">
      <dgm:prSet presAssocID="{57F11D05-8A72-EC4A-BA6A-1D076D33B824}" presName="composite" presStyleCnt="0"/>
      <dgm:spPr/>
    </dgm:pt>
    <dgm:pt modelId="{658B1036-B7EE-EE4C-AF38-91DDE4138116}" type="pres">
      <dgm:prSet presAssocID="{57F11D05-8A72-EC4A-BA6A-1D076D33B824}" presName="parTx" presStyleLbl="alignNode1" presStyleIdx="2" presStyleCnt="4">
        <dgm:presLayoutVars>
          <dgm:chMax val="0"/>
          <dgm:chPref val="0"/>
          <dgm:bulletEnabled val="1"/>
        </dgm:presLayoutVars>
      </dgm:prSet>
      <dgm:spPr/>
      <dgm:t>
        <a:bodyPr/>
        <a:lstStyle/>
        <a:p>
          <a:endParaRPr lang="en-US"/>
        </a:p>
      </dgm:t>
    </dgm:pt>
    <dgm:pt modelId="{647499BD-4619-1D41-90C8-BA665D50D0E1}" type="pres">
      <dgm:prSet presAssocID="{57F11D05-8A72-EC4A-BA6A-1D076D33B824}" presName="desTx" presStyleLbl="alignAccFollowNode1" presStyleIdx="2" presStyleCnt="4">
        <dgm:presLayoutVars>
          <dgm:bulletEnabled val="1"/>
        </dgm:presLayoutVars>
      </dgm:prSet>
      <dgm:spPr/>
      <dgm:t>
        <a:bodyPr/>
        <a:lstStyle/>
        <a:p>
          <a:endParaRPr lang="en-US"/>
        </a:p>
      </dgm:t>
    </dgm:pt>
    <dgm:pt modelId="{0D11ABD4-7539-2146-8020-8D9216BD8A42}" type="pres">
      <dgm:prSet presAssocID="{073E47EC-584E-764A-86FD-C0DA3BC11541}" presName="space" presStyleCnt="0"/>
      <dgm:spPr/>
    </dgm:pt>
    <dgm:pt modelId="{39925A1B-24E1-154A-80BC-0985ED7BAC07}" type="pres">
      <dgm:prSet presAssocID="{15106FE4-AA9C-924C-B66D-F242FE72B16A}" presName="composite" presStyleCnt="0"/>
      <dgm:spPr/>
    </dgm:pt>
    <dgm:pt modelId="{9DD08CD9-DE28-924C-83AF-2CE40627EBB6}" type="pres">
      <dgm:prSet presAssocID="{15106FE4-AA9C-924C-B66D-F242FE72B16A}" presName="parTx" presStyleLbl="alignNode1" presStyleIdx="3" presStyleCnt="4">
        <dgm:presLayoutVars>
          <dgm:chMax val="0"/>
          <dgm:chPref val="0"/>
          <dgm:bulletEnabled val="1"/>
        </dgm:presLayoutVars>
      </dgm:prSet>
      <dgm:spPr/>
      <dgm:t>
        <a:bodyPr/>
        <a:lstStyle/>
        <a:p>
          <a:endParaRPr lang="en-US"/>
        </a:p>
      </dgm:t>
    </dgm:pt>
    <dgm:pt modelId="{AA03F016-1880-534A-B8E3-5CA75CC02134}" type="pres">
      <dgm:prSet presAssocID="{15106FE4-AA9C-924C-B66D-F242FE72B16A}" presName="desTx" presStyleLbl="alignAccFollowNode1" presStyleIdx="3" presStyleCnt="4">
        <dgm:presLayoutVars>
          <dgm:bulletEnabled val="1"/>
        </dgm:presLayoutVars>
      </dgm:prSet>
      <dgm:spPr/>
      <dgm:t>
        <a:bodyPr/>
        <a:lstStyle/>
        <a:p>
          <a:endParaRPr lang="en-US"/>
        </a:p>
      </dgm:t>
    </dgm:pt>
  </dgm:ptLst>
  <dgm:cxnLst>
    <dgm:cxn modelId="{BE3E8411-AAE9-634A-BE54-8AAE654BACA9}" srcId="{57F11D05-8A72-EC4A-BA6A-1D076D33B824}" destId="{123B119B-83CB-8C4A-9E1B-D6D9EE5BAFA2}" srcOrd="3" destOrd="0" parTransId="{671DDEC3-368A-194F-830F-3B916B78B1C4}" sibTransId="{D38D6012-91DB-2444-A8C3-98AAA530DEA8}"/>
    <dgm:cxn modelId="{D9FC611B-AA48-F742-B4C4-8FB582B52FE8}" srcId="{C0604AC5-9314-7A47-93AF-EFBD4BD07E65}" destId="{F4773F6E-D6A2-C046-8FB0-72775794CC66}" srcOrd="2" destOrd="0" parTransId="{3BFD8634-A8B2-E04E-830F-E0BCE00A50A3}" sibTransId="{29742EF4-84F7-9C4A-BBAA-BE12001E2EA4}"/>
    <dgm:cxn modelId="{CC79D2DC-8D68-CF47-BB82-4F46116B6F38}" type="presOf" srcId="{CAAA5D89-2B3F-7344-96F3-CEBEE1E1F7B2}" destId="{7099F4C2-72BC-6247-8CF8-C351AC5A011F}" srcOrd="0" destOrd="0" presId="urn:microsoft.com/office/officeart/2005/8/layout/hList1"/>
    <dgm:cxn modelId="{96724588-DD41-F84B-ADE7-4079F5E9D546}" type="presOf" srcId="{C0604AC5-9314-7A47-93AF-EFBD4BD07E65}" destId="{F666EB85-2C7A-5246-A885-6F5DBC8B7677}" srcOrd="0" destOrd="0" presId="urn:microsoft.com/office/officeart/2005/8/layout/hList1"/>
    <dgm:cxn modelId="{6D422DD3-0636-9B44-BEFE-A39B54F77714}" type="presOf" srcId="{84393993-BD0E-5C4F-8BA7-F754BFBCC346}" destId="{9CE5AB9A-4500-E849-B1DD-6E25EC558EF3}" srcOrd="0" destOrd="0" presId="urn:microsoft.com/office/officeart/2005/8/layout/hList1"/>
    <dgm:cxn modelId="{6BBA6E0D-F3E3-0045-B2C7-F0013EA393E5}" srcId="{CC842F88-4247-DC44-BDA5-21D50C0B245E}" destId="{C0604AC5-9314-7A47-93AF-EFBD4BD07E65}" srcOrd="1" destOrd="0" parTransId="{E195E9C0-DE51-FD42-9C30-5379D3B530EF}" sibTransId="{EF3099FC-51C1-E64A-953C-FD7FC7C222F3}"/>
    <dgm:cxn modelId="{DB5B359E-4B7D-A949-85F4-592067E3AF90}" type="presOf" srcId="{15106FE4-AA9C-924C-B66D-F242FE72B16A}" destId="{9DD08CD9-DE28-924C-83AF-2CE40627EBB6}" srcOrd="0" destOrd="0" presId="urn:microsoft.com/office/officeart/2005/8/layout/hList1"/>
    <dgm:cxn modelId="{65783C9E-E849-0C44-81DB-B557CD85B8CB}" type="presOf" srcId="{ED3F4434-1207-6E44-ABCD-670878346084}" destId="{AA03F016-1880-534A-B8E3-5CA75CC02134}" srcOrd="0" destOrd="1" presId="urn:microsoft.com/office/officeart/2005/8/layout/hList1"/>
    <dgm:cxn modelId="{35954EA5-73D5-C243-8E1D-F3DA592CA9FB}" type="presOf" srcId="{18FDA9AD-C664-C445-9A8C-5FECB01CCA47}" destId="{AA03F016-1880-534A-B8E3-5CA75CC02134}" srcOrd="0" destOrd="3" presId="urn:microsoft.com/office/officeart/2005/8/layout/hList1"/>
    <dgm:cxn modelId="{2CBB643E-2FCA-B148-9F05-CAA829CB64C5}" srcId="{E0B23065-06E5-594F-95C7-749955C106CB}" destId="{BE335E55-D9C8-E14D-AD70-EC232F22612E}" srcOrd="1" destOrd="0" parTransId="{9085B9F9-8118-F64B-A1B0-3ACD68F4FC26}" sibTransId="{5548A273-73B1-DB4B-903F-C8F11F2541C6}"/>
    <dgm:cxn modelId="{2587D2E2-A272-1C47-8525-5B6FB23F6F52}" type="presOf" srcId="{F4773F6E-D6A2-C046-8FB0-72775794CC66}" destId="{9CE5AB9A-4500-E849-B1DD-6E25EC558EF3}" srcOrd="0" destOrd="2" presId="urn:microsoft.com/office/officeart/2005/8/layout/hList1"/>
    <dgm:cxn modelId="{0F7C1F91-0A75-1E40-A4D6-E5C809E76C45}" srcId="{57F11D05-8A72-EC4A-BA6A-1D076D33B824}" destId="{423B4B65-8A74-054E-8C26-174948994497}" srcOrd="2" destOrd="0" parTransId="{E0BD3AEF-2818-F040-B88E-CD93E29652A9}" sibTransId="{40CD3773-D909-D346-9A68-C85A51F32252}"/>
    <dgm:cxn modelId="{30AC67F8-209C-D24F-83DF-97664661B880}" srcId="{C0604AC5-9314-7A47-93AF-EFBD4BD07E65}" destId="{FE6D8253-552A-BE4D-A0BE-F4535F6F5908}" srcOrd="1" destOrd="0" parTransId="{91C2A545-A138-2444-848C-3277CF7F49B1}" sibTransId="{D72ED44D-73D8-534A-B370-A7D2C55D994D}"/>
    <dgm:cxn modelId="{E8C33407-8543-754C-B568-338695CC2FBB}" srcId="{E0B23065-06E5-594F-95C7-749955C106CB}" destId="{CAAA5D89-2B3F-7344-96F3-CEBEE1E1F7B2}" srcOrd="0" destOrd="0" parTransId="{5BEC2E88-1135-5841-92EE-AC091CB0796D}" sibTransId="{1977332B-05C1-7B40-9951-0D6BD9F83993}"/>
    <dgm:cxn modelId="{951BDE03-320C-5540-A359-CAB7A81C690E}" type="presOf" srcId="{0E501F57-C7BB-D74F-9984-EF102525C750}" destId="{7099F4C2-72BC-6247-8CF8-C351AC5A011F}" srcOrd="0" destOrd="2" presId="urn:microsoft.com/office/officeart/2005/8/layout/hList1"/>
    <dgm:cxn modelId="{681A5AC6-EA4B-E84A-AB77-7A4A7EBD46EA}" type="presOf" srcId="{CC842F88-4247-DC44-BDA5-21D50C0B245E}" destId="{A334A5A3-02E1-1547-8E75-943EE43F98AE}" srcOrd="0" destOrd="0" presId="urn:microsoft.com/office/officeart/2005/8/layout/hList1"/>
    <dgm:cxn modelId="{BE072B80-6B75-FB49-95EF-27661DF61DD2}" srcId="{CC842F88-4247-DC44-BDA5-21D50C0B245E}" destId="{57F11D05-8A72-EC4A-BA6A-1D076D33B824}" srcOrd="2" destOrd="0" parTransId="{0F1B787F-1678-D148-BFF9-8ECFBD9D4D8A}" sibTransId="{073E47EC-584E-764A-86FD-C0DA3BC11541}"/>
    <dgm:cxn modelId="{3423B8D5-77BC-1045-91F5-9324229C878B}" srcId="{E0B23065-06E5-594F-95C7-749955C106CB}" destId="{0E501F57-C7BB-D74F-9984-EF102525C750}" srcOrd="2" destOrd="0" parTransId="{0E808CDF-7E0A-AF47-B837-FB9A4C0076AB}" sibTransId="{9F5B85B9-6CC7-DC4A-AC0A-4F4C776AF319}"/>
    <dgm:cxn modelId="{D60165F4-AB20-344F-B439-1C3775653431}" type="presOf" srcId="{2E4CCCDC-3E52-6544-95EE-0B4F9306BE44}" destId="{7099F4C2-72BC-6247-8CF8-C351AC5A011F}" srcOrd="0" destOrd="3" presId="urn:microsoft.com/office/officeart/2005/8/layout/hList1"/>
    <dgm:cxn modelId="{29296096-93C3-CE49-BD5B-8A70F40322F8}" srcId="{CC842F88-4247-DC44-BDA5-21D50C0B245E}" destId="{E0B23065-06E5-594F-95C7-749955C106CB}" srcOrd="0" destOrd="0" parTransId="{CB096844-68F2-5545-8F94-81A8FBAB50DA}" sibTransId="{4DCACBEE-3227-1947-957B-5B096AECFB84}"/>
    <dgm:cxn modelId="{05F55AB4-B2EB-6740-B832-8598F53BC9CB}" type="presOf" srcId="{A19FE1D9-0507-4743-9D60-65FF2AB04660}" destId="{9CE5AB9A-4500-E849-B1DD-6E25EC558EF3}" srcOrd="0" destOrd="3" presId="urn:microsoft.com/office/officeart/2005/8/layout/hList1"/>
    <dgm:cxn modelId="{DBE71508-6240-8845-A987-5931F8F5EC82}" type="presOf" srcId="{57F11D05-8A72-EC4A-BA6A-1D076D33B824}" destId="{658B1036-B7EE-EE4C-AF38-91DDE4138116}" srcOrd="0" destOrd="0" presId="urn:microsoft.com/office/officeart/2005/8/layout/hList1"/>
    <dgm:cxn modelId="{B8D5D364-C1F4-ED4A-898B-92E91951068F}" type="presOf" srcId="{123B119B-83CB-8C4A-9E1B-D6D9EE5BAFA2}" destId="{647499BD-4619-1D41-90C8-BA665D50D0E1}" srcOrd="0" destOrd="3" presId="urn:microsoft.com/office/officeart/2005/8/layout/hList1"/>
    <dgm:cxn modelId="{AC9EA181-81AC-E040-A5F8-4007860A2BB8}" type="presOf" srcId="{3CF5715E-D40E-504C-B28A-04AA03D39740}" destId="{647499BD-4619-1D41-90C8-BA665D50D0E1}" srcOrd="0" destOrd="1" presId="urn:microsoft.com/office/officeart/2005/8/layout/hList1"/>
    <dgm:cxn modelId="{96A962F8-0633-9C4B-8935-E42CF6DC8E08}" type="presOf" srcId="{42F46AB7-5B23-3847-9253-75890F7DFA43}" destId="{AA03F016-1880-534A-B8E3-5CA75CC02134}" srcOrd="0" destOrd="0" presId="urn:microsoft.com/office/officeart/2005/8/layout/hList1"/>
    <dgm:cxn modelId="{0AEFCEF8-F4B3-FA4D-9967-D0F7D5E5D668}" srcId="{C0604AC5-9314-7A47-93AF-EFBD4BD07E65}" destId="{84393993-BD0E-5C4F-8BA7-F754BFBCC346}" srcOrd="0" destOrd="0" parTransId="{BFDCFBB9-DB23-3145-943F-0CD8F3D76CB9}" sibTransId="{2855E37E-BFDA-FE43-81B4-D906E3B59EA4}"/>
    <dgm:cxn modelId="{1B553E60-5AAE-8846-8C17-A5609494CDEC}" srcId="{E0B23065-06E5-594F-95C7-749955C106CB}" destId="{2E4CCCDC-3E52-6544-95EE-0B4F9306BE44}" srcOrd="3" destOrd="0" parTransId="{9454C083-2B5B-024F-9CFF-B3B4DBAAC0BA}" sibTransId="{225748F7-2929-194B-A097-B99CE79A9F0B}"/>
    <dgm:cxn modelId="{54089F17-D86B-B443-890A-C01981AFDEB8}" srcId="{CC842F88-4247-DC44-BDA5-21D50C0B245E}" destId="{15106FE4-AA9C-924C-B66D-F242FE72B16A}" srcOrd="3" destOrd="0" parTransId="{B8622F09-B44B-BD4A-AFCD-135090135941}" sibTransId="{30A1DAA7-9F82-E840-95FC-D99E4DDE9C82}"/>
    <dgm:cxn modelId="{8FDE565F-CA2A-934C-B3CB-2C516B5E91C9}" srcId="{57F11D05-8A72-EC4A-BA6A-1D076D33B824}" destId="{87214C59-458B-244C-A3EF-1359594379ED}" srcOrd="0" destOrd="0" parTransId="{26DC8410-8C4D-3046-BA57-6663564D4452}" sibTransId="{8C0362AE-641A-254A-BD19-1F6F47FC1CEC}"/>
    <dgm:cxn modelId="{8CF84547-CB6D-F94D-B1B4-917E53D41B86}" srcId="{57F11D05-8A72-EC4A-BA6A-1D076D33B824}" destId="{3CF5715E-D40E-504C-B28A-04AA03D39740}" srcOrd="1" destOrd="0" parTransId="{2598D68F-97F8-6A4B-AAE5-74D73722B552}" sibTransId="{40A477F5-2F3C-6C43-996E-8F813E87E517}"/>
    <dgm:cxn modelId="{0B9E6FC4-640D-BB4F-87B9-6C7DE7B09D64}" srcId="{15106FE4-AA9C-924C-B66D-F242FE72B16A}" destId="{ED3F4434-1207-6E44-ABCD-670878346084}" srcOrd="1" destOrd="0" parTransId="{B5671399-A6B3-5545-8EDB-210D48DE4925}" sibTransId="{E2BE20EA-84D4-D844-A05C-B7DF1DC3C4CD}"/>
    <dgm:cxn modelId="{82496018-BF47-A34F-BE37-0BEE36BCF654}" type="presOf" srcId="{BE335E55-D9C8-E14D-AD70-EC232F22612E}" destId="{7099F4C2-72BC-6247-8CF8-C351AC5A011F}" srcOrd="0" destOrd="1" presId="urn:microsoft.com/office/officeart/2005/8/layout/hList1"/>
    <dgm:cxn modelId="{9E7F72EA-EA0B-4F41-AD88-ED0C38EF2F78}" srcId="{15106FE4-AA9C-924C-B66D-F242FE72B16A}" destId="{69C159A7-1B68-154C-A3D1-EC02E672BA93}" srcOrd="2" destOrd="0" parTransId="{6F47C155-8FCA-7D4C-B0E9-7F856CE81CA8}" sibTransId="{64503DF3-29FC-9F47-AFCC-54FD44E39763}"/>
    <dgm:cxn modelId="{D374E0CB-F60C-AA40-8190-8AEBA34F36EE}" type="presOf" srcId="{69C159A7-1B68-154C-A3D1-EC02E672BA93}" destId="{AA03F016-1880-534A-B8E3-5CA75CC02134}" srcOrd="0" destOrd="2" presId="urn:microsoft.com/office/officeart/2005/8/layout/hList1"/>
    <dgm:cxn modelId="{C46EE01A-59AA-C84B-95A8-CB3EBD3C1504}" type="presOf" srcId="{87214C59-458B-244C-A3EF-1359594379ED}" destId="{647499BD-4619-1D41-90C8-BA665D50D0E1}" srcOrd="0" destOrd="0" presId="urn:microsoft.com/office/officeart/2005/8/layout/hList1"/>
    <dgm:cxn modelId="{901E7F48-26E4-4B40-A2E3-FA14811EE69E}" type="presOf" srcId="{FE6D8253-552A-BE4D-A0BE-F4535F6F5908}" destId="{9CE5AB9A-4500-E849-B1DD-6E25EC558EF3}" srcOrd="0" destOrd="1" presId="urn:microsoft.com/office/officeart/2005/8/layout/hList1"/>
    <dgm:cxn modelId="{734BDF79-2587-D045-BE16-838D22D15BC6}" srcId="{15106FE4-AA9C-924C-B66D-F242FE72B16A}" destId="{18FDA9AD-C664-C445-9A8C-5FECB01CCA47}" srcOrd="3" destOrd="0" parTransId="{BE3984A3-7647-D641-A052-5599A58E5DB6}" sibTransId="{ADC1A236-CFAA-1243-9A32-34F0EA73ECB4}"/>
    <dgm:cxn modelId="{DF5384E8-0238-9941-9032-395DB56E83AA}" srcId="{15106FE4-AA9C-924C-B66D-F242FE72B16A}" destId="{42F46AB7-5B23-3847-9253-75890F7DFA43}" srcOrd="0" destOrd="0" parTransId="{8B69D09B-9777-904F-92AC-C22EAD7E42A6}" sibTransId="{CB6CB79E-093B-4D45-80BA-DC95548F4F33}"/>
    <dgm:cxn modelId="{418B7B1E-8DD8-7945-AC50-5BC41BEC25AB}" srcId="{C0604AC5-9314-7A47-93AF-EFBD4BD07E65}" destId="{A19FE1D9-0507-4743-9D60-65FF2AB04660}" srcOrd="3" destOrd="0" parTransId="{9C8C66A1-FC70-6C49-9F00-2219597B50B7}" sibTransId="{5E95D9E9-595E-0845-A6BE-7B9DC81F34CA}"/>
    <dgm:cxn modelId="{19CE8177-E0F4-C346-858A-BBEC6A92E32D}" type="presOf" srcId="{423B4B65-8A74-054E-8C26-174948994497}" destId="{647499BD-4619-1D41-90C8-BA665D50D0E1}" srcOrd="0" destOrd="2" presId="urn:microsoft.com/office/officeart/2005/8/layout/hList1"/>
    <dgm:cxn modelId="{0D25A774-3ADB-FA42-AA5B-0E9184D3C5B5}" type="presOf" srcId="{E0B23065-06E5-594F-95C7-749955C106CB}" destId="{78C48C94-3C8D-3D4C-BCC1-5F7FC3CA0CA5}" srcOrd="0" destOrd="0" presId="urn:microsoft.com/office/officeart/2005/8/layout/hList1"/>
    <dgm:cxn modelId="{3EC5A39F-49B0-3E4F-A8FF-6AA03F650D1A}" type="presParOf" srcId="{A334A5A3-02E1-1547-8E75-943EE43F98AE}" destId="{3F1226C6-6D21-E945-974B-C808DF5D0642}" srcOrd="0" destOrd="0" presId="urn:microsoft.com/office/officeart/2005/8/layout/hList1"/>
    <dgm:cxn modelId="{6DA887F4-0DEB-4A40-9C5E-20F208093009}" type="presParOf" srcId="{3F1226C6-6D21-E945-974B-C808DF5D0642}" destId="{78C48C94-3C8D-3D4C-BCC1-5F7FC3CA0CA5}" srcOrd="0" destOrd="0" presId="urn:microsoft.com/office/officeart/2005/8/layout/hList1"/>
    <dgm:cxn modelId="{5EF3FEEB-0027-1B44-A6C0-6203F53982C3}" type="presParOf" srcId="{3F1226C6-6D21-E945-974B-C808DF5D0642}" destId="{7099F4C2-72BC-6247-8CF8-C351AC5A011F}" srcOrd="1" destOrd="0" presId="urn:microsoft.com/office/officeart/2005/8/layout/hList1"/>
    <dgm:cxn modelId="{74175FC3-1FEC-EE48-BDF1-550E7700801C}" type="presParOf" srcId="{A334A5A3-02E1-1547-8E75-943EE43F98AE}" destId="{E43DCCAD-C9E6-E741-A961-9F3A202DF83D}" srcOrd="1" destOrd="0" presId="urn:microsoft.com/office/officeart/2005/8/layout/hList1"/>
    <dgm:cxn modelId="{5AC52D03-F963-0B4D-9AA8-0B32C69F25C8}" type="presParOf" srcId="{A334A5A3-02E1-1547-8E75-943EE43F98AE}" destId="{31A7D5BE-4464-EC49-AB42-545009D8FD6F}" srcOrd="2" destOrd="0" presId="urn:microsoft.com/office/officeart/2005/8/layout/hList1"/>
    <dgm:cxn modelId="{ABC5AA1D-AE02-0F41-8167-31F26CDACC3B}" type="presParOf" srcId="{31A7D5BE-4464-EC49-AB42-545009D8FD6F}" destId="{F666EB85-2C7A-5246-A885-6F5DBC8B7677}" srcOrd="0" destOrd="0" presId="urn:microsoft.com/office/officeart/2005/8/layout/hList1"/>
    <dgm:cxn modelId="{196FD5B6-9BBA-B44D-ABB9-0E0AAF225D15}" type="presParOf" srcId="{31A7D5BE-4464-EC49-AB42-545009D8FD6F}" destId="{9CE5AB9A-4500-E849-B1DD-6E25EC558EF3}" srcOrd="1" destOrd="0" presId="urn:microsoft.com/office/officeart/2005/8/layout/hList1"/>
    <dgm:cxn modelId="{9191BAF1-3AC6-F741-A01B-C7E70AFA907D}" type="presParOf" srcId="{A334A5A3-02E1-1547-8E75-943EE43F98AE}" destId="{9B6DE087-E2A3-E04E-9177-31F7D3C2B487}" srcOrd="3" destOrd="0" presId="urn:microsoft.com/office/officeart/2005/8/layout/hList1"/>
    <dgm:cxn modelId="{BFA83167-CE7E-8F4C-ACC6-315E9268C63F}" type="presParOf" srcId="{A334A5A3-02E1-1547-8E75-943EE43F98AE}" destId="{5C54F341-AD62-0F49-9BB6-AE11E81AD2E2}" srcOrd="4" destOrd="0" presId="urn:microsoft.com/office/officeart/2005/8/layout/hList1"/>
    <dgm:cxn modelId="{8296E3FE-8C1D-2C45-90B1-BB5208BC3E01}" type="presParOf" srcId="{5C54F341-AD62-0F49-9BB6-AE11E81AD2E2}" destId="{658B1036-B7EE-EE4C-AF38-91DDE4138116}" srcOrd="0" destOrd="0" presId="urn:microsoft.com/office/officeart/2005/8/layout/hList1"/>
    <dgm:cxn modelId="{8436C3F7-2FF6-1847-972C-F832A8F16EA4}" type="presParOf" srcId="{5C54F341-AD62-0F49-9BB6-AE11E81AD2E2}" destId="{647499BD-4619-1D41-90C8-BA665D50D0E1}" srcOrd="1" destOrd="0" presId="urn:microsoft.com/office/officeart/2005/8/layout/hList1"/>
    <dgm:cxn modelId="{D32694AE-9165-E642-997D-50D58829E326}" type="presParOf" srcId="{A334A5A3-02E1-1547-8E75-943EE43F98AE}" destId="{0D11ABD4-7539-2146-8020-8D9216BD8A42}" srcOrd="5" destOrd="0" presId="urn:microsoft.com/office/officeart/2005/8/layout/hList1"/>
    <dgm:cxn modelId="{C2CD4087-F0CA-414E-B6E1-CB3B80C569CE}" type="presParOf" srcId="{A334A5A3-02E1-1547-8E75-943EE43F98AE}" destId="{39925A1B-24E1-154A-80BC-0985ED7BAC07}" srcOrd="6" destOrd="0" presId="urn:microsoft.com/office/officeart/2005/8/layout/hList1"/>
    <dgm:cxn modelId="{E28CC0E4-6D6A-CB4E-8CCE-F06DE26E4738}" type="presParOf" srcId="{39925A1B-24E1-154A-80BC-0985ED7BAC07}" destId="{9DD08CD9-DE28-924C-83AF-2CE40627EBB6}" srcOrd="0" destOrd="0" presId="urn:microsoft.com/office/officeart/2005/8/layout/hList1"/>
    <dgm:cxn modelId="{025F1C70-7FD9-0944-A0EA-7928E438EBE8}" type="presParOf" srcId="{39925A1B-24E1-154A-80BC-0985ED7BAC07}" destId="{AA03F016-1880-534A-B8E3-5CA75CC02134}" srcOrd="1" destOrd="0" presId="urn:microsoft.com/office/officeart/2005/8/layout/hList1"/>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15.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294CFE2D-98C6-1645-A51A-F991B2D0F869}"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83D7E137-6365-474E-91FF-98ED0C8C2A97}" type="presOf" srcId="{ECE811B9-4DBE-9A43-83E3-452F984A9B4F}" destId="{189AA365-BA2A-E945-8D39-21DA0C39D6FD}" srcOrd="0" destOrd="0" presId="urn:microsoft.com/office/officeart/2005/8/layout/hChevron3"/>
    <dgm:cxn modelId="{F0E55B38-2C29-A74B-8FFA-707667CB8C3D}" type="presOf" srcId="{ED854FEF-9AF7-684F-B861-79E5A7E97D3A}" destId="{DFC5D410-550E-F341-AF2C-D98E2C69FFFE}"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F1446303-BB41-BF4C-B452-A77941E539CF}" srcId="{DEC20ADD-4E26-C746-A188-4DCEB6912291}" destId="{ECE811B9-4DBE-9A43-83E3-452F984A9B4F}" srcOrd="1" destOrd="0" parTransId="{0585CC4A-F6C3-7443-99AF-5D158BA8E1BA}" sibTransId="{4FA65D6D-A41B-7749-8FB7-085F21B96C70}"/>
    <dgm:cxn modelId="{7D1412C4-0A52-434A-A4DC-173CB333862C}" type="presOf" srcId="{DEC20ADD-4E26-C746-A188-4DCEB6912291}" destId="{CE72611D-8F46-3D49-A15B-8C2A06D93A31}" srcOrd="0" destOrd="0" presId="urn:microsoft.com/office/officeart/2005/8/layout/hChevron3"/>
    <dgm:cxn modelId="{0948C881-223B-634E-8F27-FB096E415D6A}" type="presParOf" srcId="{CE72611D-8F46-3D49-A15B-8C2A06D93A31}" destId="{DB1F4FD8-8C37-734F-886B-5690625951CF}" srcOrd="0" destOrd="0" presId="urn:microsoft.com/office/officeart/2005/8/layout/hChevron3"/>
    <dgm:cxn modelId="{6400FECA-AD0B-804F-B3A9-9B5F7F814EA5}" type="presParOf" srcId="{CE72611D-8F46-3D49-A15B-8C2A06D93A31}" destId="{F02BE853-4FA8-9543-B36D-48AF17130B7D}" srcOrd="1" destOrd="0" presId="urn:microsoft.com/office/officeart/2005/8/layout/hChevron3"/>
    <dgm:cxn modelId="{1A2E36BB-986F-1E41-818D-3E00097DACC5}" type="presParOf" srcId="{CE72611D-8F46-3D49-A15B-8C2A06D93A31}" destId="{189AA365-BA2A-E945-8D39-21DA0C39D6FD}" srcOrd="2" destOrd="0" presId="urn:microsoft.com/office/officeart/2005/8/layout/hChevron3"/>
    <dgm:cxn modelId="{E9B1C734-FAEC-B741-9385-456EC663D7F2}" type="presParOf" srcId="{CE72611D-8F46-3D49-A15B-8C2A06D93A31}" destId="{94FBD9FC-6920-3E49-AA4B-2EBBC5F0A18C}" srcOrd="3" destOrd="0" presId="urn:microsoft.com/office/officeart/2005/8/layout/hChevron3"/>
    <dgm:cxn modelId="{2575F912-5F5F-324F-94B5-5A09FA1C6626}"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16.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DA244C54-5ABA-184A-A743-AB8059C4FAE2}" srcId="{DEC20ADD-4E26-C746-A188-4DCEB6912291}" destId="{092378CC-2B5C-E84E-9387-5404DD82C476}" srcOrd="0" destOrd="0" parTransId="{33EEC4FF-D6E2-954F-8E0E-D7B1168B2580}" sibTransId="{381EDDF1-72F0-F54F-9514-D162EA2208F7}"/>
    <dgm:cxn modelId="{1A93DAEB-7F74-C94E-8BA9-960DF7B2981B}" type="presOf" srcId="{092378CC-2B5C-E84E-9387-5404DD82C476}" destId="{DB1F4FD8-8C37-734F-886B-5690625951CF}" srcOrd="0" destOrd="0" presId="urn:microsoft.com/office/officeart/2005/8/layout/hChevron3"/>
    <dgm:cxn modelId="{D5C3E5AA-A695-B049-A865-3A1219D340DE}" type="presOf" srcId="{ED854FEF-9AF7-684F-B861-79E5A7E97D3A}" destId="{DFC5D410-550E-F341-AF2C-D98E2C69FFFE}" srcOrd="0" destOrd="0" presId="urn:microsoft.com/office/officeart/2005/8/layout/hChevron3"/>
    <dgm:cxn modelId="{AB7286F2-BAE1-5549-9681-0D4FB1DB02B7}" type="presOf" srcId="{DEC20ADD-4E26-C746-A188-4DCEB6912291}" destId="{CE72611D-8F46-3D49-A15B-8C2A06D93A31}" srcOrd="0" destOrd="0" presId="urn:microsoft.com/office/officeart/2005/8/layout/hChevron3"/>
    <dgm:cxn modelId="{40C0F453-FA41-7948-9BC0-FA62354058B1}"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43075BDF-AC32-5244-94EF-2D3B800318FA}" type="presParOf" srcId="{CE72611D-8F46-3D49-A15B-8C2A06D93A31}" destId="{DB1F4FD8-8C37-734F-886B-5690625951CF}" srcOrd="0" destOrd="0" presId="urn:microsoft.com/office/officeart/2005/8/layout/hChevron3"/>
    <dgm:cxn modelId="{F71CC822-5EE9-FB46-90F0-41B7CF2C6F14}" type="presParOf" srcId="{CE72611D-8F46-3D49-A15B-8C2A06D93A31}" destId="{F02BE853-4FA8-9543-B36D-48AF17130B7D}" srcOrd="1" destOrd="0" presId="urn:microsoft.com/office/officeart/2005/8/layout/hChevron3"/>
    <dgm:cxn modelId="{1E9A801E-860F-174A-9A14-A2E3B7C81BF3}" type="presParOf" srcId="{CE72611D-8F46-3D49-A15B-8C2A06D93A31}" destId="{189AA365-BA2A-E945-8D39-21DA0C39D6FD}" srcOrd="2" destOrd="0" presId="urn:microsoft.com/office/officeart/2005/8/layout/hChevron3"/>
    <dgm:cxn modelId="{966061CC-1DBC-5648-AF12-109A95C788CF}" type="presParOf" srcId="{CE72611D-8F46-3D49-A15B-8C2A06D93A31}" destId="{94FBD9FC-6920-3E49-AA4B-2EBBC5F0A18C}" srcOrd="3" destOrd="0" presId="urn:microsoft.com/office/officeart/2005/8/layout/hChevron3"/>
    <dgm:cxn modelId="{3394F0F4-EFBC-6A42-A301-A052F067EE6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17.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05C73AAE-484B-2441-B046-144369F4C1BD}"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E48759C7-1DCD-9A44-BA15-D5AAADC60C46}" type="presOf" srcId="{ECE811B9-4DBE-9A43-83E3-452F984A9B4F}" destId="{189AA365-BA2A-E945-8D39-21DA0C39D6FD}"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3E50131B-DC9A-6A40-8FEC-789B3AFC2FFF}" type="presOf" srcId="{ED854FEF-9AF7-684F-B861-79E5A7E97D3A}" destId="{DFC5D410-550E-F341-AF2C-D98E2C69FFFE}" srcOrd="0" destOrd="0" presId="urn:microsoft.com/office/officeart/2005/8/layout/hChevron3"/>
    <dgm:cxn modelId="{E7A758C3-7DB6-8945-930B-1664A5B37AAB}"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E1324B55-6864-2C46-95F1-F267C27A1574}" type="presParOf" srcId="{CE72611D-8F46-3D49-A15B-8C2A06D93A31}" destId="{DB1F4FD8-8C37-734F-886B-5690625951CF}" srcOrd="0" destOrd="0" presId="urn:microsoft.com/office/officeart/2005/8/layout/hChevron3"/>
    <dgm:cxn modelId="{7581A7EB-F9B4-2B47-BD10-4FA7D163F30D}" type="presParOf" srcId="{CE72611D-8F46-3D49-A15B-8C2A06D93A31}" destId="{F02BE853-4FA8-9543-B36D-48AF17130B7D}" srcOrd="1" destOrd="0" presId="urn:microsoft.com/office/officeart/2005/8/layout/hChevron3"/>
    <dgm:cxn modelId="{062728F1-72C5-F94D-99D4-60149B083559}" type="presParOf" srcId="{CE72611D-8F46-3D49-A15B-8C2A06D93A31}" destId="{189AA365-BA2A-E945-8D39-21DA0C39D6FD}" srcOrd="2" destOrd="0" presId="urn:microsoft.com/office/officeart/2005/8/layout/hChevron3"/>
    <dgm:cxn modelId="{BFC5820C-770D-344E-8346-393D570C58B1}" type="presParOf" srcId="{CE72611D-8F46-3D49-A15B-8C2A06D93A31}" destId="{94FBD9FC-6920-3E49-AA4B-2EBBC5F0A18C}" srcOrd="3" destOrd="0" presId="urn:microsoft.com/office/officeart/2005/8/layout/hChevron3"/>
    <dgm:cxn modelId="{826C8E3D-8C15-4F47-89CD-63B2C011468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18.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DA244C54-5ABA-184A-A743-AB8059C4FAE2}" srcId="{DEC20ADD-4E26-C746-A188-4DCEB6912291}" destId="{092378CC-2B5C-E84E-9387-5404DD82C476}" srcOrd="0" destOrd="0" parTransId="{33EEC4FF-D6E2-954F-8E0E-D7B1168B2580}" sibTransId="{381EDDF1-72F0-F54F-9514-D162EA2208F7}"/>
    <dgm:cxn modelId="{A74B8272-4336-3841-AB42-1BA6B3AAEAFE}" type="presOf" srcId="{DEC20ADD-4E26-C746-A188-4DCEB6912291}" destId="{CE72611D-8F46-3D49-A15B-8C2A06D93A31}" srcOrd="0" destOrd="0" presId="urn:microsoft.com/office/officeart/2005/8/layout/hChevron3"/>
    <dgm:cxn modelId="{709FD349-CB7D-5742-A205-A6FE83FE9B2A}" type="presOf" srcId="{092378CC-2B5C-E84E-9387-5404DD82C476}" destId="{DB1F4FD8-8C37-734F-886B-5690625951CF}" srcOrd="0" destOrd="0" presId="urn:microsoft.com/office/officeart/2005/8/layout/hChevron3"/>
    <dgm:cxn modelId="{2E4315C5-43F4-1D40-B7E4-A80B4DB93A18}"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264DDB76-FB56-2240-80AB-1F60C0F455A3}" type="presOf" srcId="{ED854FEF-9AF7-684F-B861-79E5A7E97D3A}" destId="{DFC5D410-550E-F341-AF2C-D98E2C69FFFE}" srcOrd="0" destOrd="0" presId="urn:microsoft.com/office/officeart/2005/8/layout/hChevron3"/>
    <dgm:cxn modelId="{E94A6F52-1B79-4644-8C29-F4443ABBF6BA}" type="presParOf" srcId="{CE72611D-8F46-3D49-A15B-8C2A06D93A31}" destId="{DB1F4FD8-8C37-734F-886B-5690625951CF}" srcOrd="0" destOrd="0" presId="urn:microsoft.com/office/officeart/2005/8/layout/hChevron3"/>
    <dgm:cxn modelId="{6F01BEA2-E885-8841-BABA-561DF1BE726E}" type="presParOf" srcId="{CE72611D-8F46-3D49-A15B-8C2A06D93A31}" destId="{F02BE853-4FA8-9543-B36D-48AF17130B7D}" srcOrd="1" destOrd="0" presId="urn:microsoft.com/office/officeart/2005/8/layout/hChevron3"/>
    <dgm:cxn modelId="{25CDB00A-AE63-BC4A-9D88-D3D201B14022}" type="presParOf" srcId="{CE72611D-8F46-3D49-A15B-8C2A06D93A31}" destId="{189AA365-BA2A-E945-8D39-21DA0C39D6FD}" srcOrd="2" destOrd="0" presId="urn:microsoft.com/office/officeart/2005/8/layout/hChevron3"/>
    <dgm:cxn modelId="{539A9ABA-1636-BC43-A023-1C152FEC6F32}" type="presParOf" srcId="{CE72611D-8F46-3D49-A15B-8C2A06D93A31}" destId="{94FBD9FC-6920-3E49-AA4B-2EBBC5F0A18C}" srcOrd="3" destOrd="0" presId="urn:microsoft.com/office/officeart/2005/8/layout/hChevron3"/>
    <dgm:cxn modelId="{F434CA55-3F7F-8144-93CD-365DF57D10A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19.xml><?xml version="1.0" encoding="utf-8"?>
<dgm:dataModel xmlns:dgm="http://schemas.openxmlformats.org/drawingml/2006/diagram" xmlns:a="http://schemas.openxmlformats.org/drawingml/2006/main">
  <dgm:ptLst>
    <dgm:pt modelId="{17D9DC4B-8915-4215-A9F2-40E97C70FD99}" type="doc">
      <dgm:prSet loTypeId="urn:microsoft.com/office/officeart/2005/8/layout/radial6" loCatId="cycle" qsTypeId="urn:microsoft.com/office/officeart/2005/8/quickstyle/simple1" qsCatId="simple" csTypeId="urn:microsoft.com/office/officeart/2005/8/colors/accent0_1" csCatId="mainScheme" phldr="1"/>
      <dgm:spPr/>
      <dgm:t>
        <a:bodyPr/>
        <a:lstStyle/>
        <a:p>
          <a:endParaRPr lang="en-US"/>
        </a:p>
      </dgm:t>
    </dgm:pt>
    <dgm:pt modelId="{499A1386-E9D3-45A5-BD44-D7B4D939D22E}">
      <dgm:prSet phldrT="[Text]" custT="1"/>
      <dgm:spPr>
        <a:solidFill>
          <a:schemeClr val="bg2">
            <a:lumMod val="90000"/>
          </a:schemeClr>
        </a:solidFill>
      </dgm:spPr>
      <dgm:t>
        <a:bodyPr/>
        <a:lstStyle/>
        <a:p>
          <a:r>
            <a:rPr lang="en-US" sz="600">
              <a:latin typeface="Copperplate Gothic Light" panose="020E0507020206020404" pitchFamily="34" charset="0"/>
            </a:rPr>
            <a:t>Intellect</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E76F69C-7508-4028-B4B7-36EF4AF88A30}" type="parTrans" cxnId="{D9E9009B-22BA-4268-BE5C-33109A6EBD74}">
      <dgm:prSet/>
      <dgm:spPr/>
      <dgm:t>
        <a:bodyPr/>
        <a:lstStyle/>
        <a:p>
          <a:endParaRPr lang="en-US"/>
        </a:p>
      </dgm:t>
    </dgm:pt>
    <dgm:pt modelId="{DA30061B-DE52-474A-B569-3B8F047D51F6}" type="sibTrans" cxnId="{D9E9009B-22BA-4268-BE5C-33109A6EBD74}">
      <dgm:prSet/>
      <dgm:spPr/>
      <dgm:t>
        <a:bodyPr/>
        <a:lstStyle/>
        <a:p>
          <a:endParaRPr lang="en-US"/>
        </a:p>
      </dgm:t>
    </dgm:pt>
    <dgm:pt modelId="{3E40072E-20A3-4ABC-893F-4864508C2410}">
      <dgm:prSet phldrT="[Text]" custT="1"/>
      <dgm:spPr>
        <a:solidFill>
          <a:schemeClr val="bg2">
            <a:lumMod val="90000"/>
          </a:schemeClr>
        </a:solidFill>
      </dgm:spPr>
      <dgm:t>
        <a:bodyPr/>
        <a:lstStyle/>
        <a:p>
          <a:r>
            <a:rPr lang="en-US" sz="600">
              <a:latin typeface="Copperplate Gothic Light" panose="020E0507020206020404" pitchFamily="34" charset="0"/>
            </a:rPr>
            <a:t>Survival</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64B035EF-894C-40A8-997F-ECB4333E59AF}" type="parTrans" cxnId="{DD53A4BE-CF48-4BFB-A98E-A75A6030FF76}">
      <dgm:prSet/>
      <dgm:spPr/>
      <dgm:t>
        <a:bodyPr/>
        <a:lstStyle/>
        <a:p>
          <a:endParaRPr lang="en-US"/>
        </a:p>
      </dgm:t>
    </dgm:pt>
    <dgm:pt modelId="{3A39E7B8-97FC-4F77-9822-35A9885CF16D}" type="sibTrans" cxnId="{DD53A4BE-CF48-4BFB-A98E-A75A6030FF76}">
      <dgm:prSet/>
      <dgm:spPr/>
      <dgm:t>
        <a:bodyPr/>
        <a:lstStyle/>
        <a:p>
          <a:endParaRPr lang="en-US"/>
        </a:p>
      </dgm:t>
    </dgm:pt>
    <dgm:pt modelId="{0B3A94A3-BEBA-49AE-B493-E930ADF63DFF}">
      <dgm:prSet phldrT="[Text]" custT="1"/>
      <dgm:spPr>
        <a:solidFill>
          <a:schemeClr val="bg2">
            <a:lumMod val="90000"/>
          </a:schemeClr>
        </a:solidFill>
      </dgm:spPr>
      <dgm:t>
        <a:bodyPr/>
        <a:lstStyle/>
        <a:p>
          <a:r>
            <a:rPr lang="en-US" sz="600">
              <a:latin typeface="Copperplate Gothic Light" panose="020E0507020206020404" pitchFamily="34" charset="0"/>
            </a:rPr>
            <a:t>Agility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A90B3ACC-B278-4820-92E9-1483F478FB60}" type="parTrans" cxnId="{27E24A59-7243-4E93-8566-E8296228125C}">
      <dgm:prSet/>
      <dgm:spPr/>
      <dgm:t>
        <a:bodyPr/>
        <a:lstStyle/>
        <a:p>
          <a:endParaRPr lang="en-US"/>
        </a:p>
      </dgm:t>
    </dgm:pt>
    <dgm:pt modelId="{4DB07D2C-49CB-46F5-834C-C07FD18C1C9B}" type="sibTrans" cxnId="{27E24A59-7243-4E93-8566-E8296228125C}">
      <dgm:prSet/>
      <dgm:spPr/>
      <dgm:t>
        <a:bodyPr/>
        <a:lstStyle/>
        <a:p>
          <a:endParaRPr lang="en-US"/>
        </a:p>
      </dgm:t>
    </dgm:pt>
    <dgm:pt modelId="{52FEBD25-C9EF-4C70-B886-75C182608546}">
      <dgm:prSet phldrT="[Text]" custT="1"/>
      <dgm:spPr>
        <a:solidFill>
          <a:schemeClr val="bg2">
            <a:lumMod val="90000"/>
          </a:schemeClr>
        </a:solidFill>
      </dgm:spPr>
      <dgm:t>
        <a:bodyPr/>
        <a:lstStyle/>
        <a:p>
          <a:r>
            <a:rPr lang="en-US" sz="600">
              <a:latin typeface="Copperplate Gothic Light" panose="020E0507020206020404" pitchFamily="34" charset="0"/>
            </a:rPr>
            <a:t>Range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31967A8-5137-4E68-B39C-1C0F00F44860}" type="sibTrans" cxnId="{E8635F5E-E8A3-421A-942F-FF940F3F157F}">
      <dgm:prSet/>
      <dgm:spPr/>
      <dgm:t>
        <a:bodyPr/>
        <a:lstStyle/>
        <a:p>
          <a:endParaRPr lang="en-US"/>
        </a:p>
      </dgm:t>
    </dgm:pt>
    <dgm:pt modelId="{B757C364-1031-43DE-9205-ADAC274D7DD2}" type="parTrans" cxnId="{E8635F5E-E8A3-421A-942F-FF940F3F157F}">
      <dgm:prSet/>
      <dgm:spPr/>
      <dgm:t>
        <a:bodyPr/>
        <a:lstStyle/>
        <a:p>
          <a:endParaRPr lang="en-US"/>
        </a:p>
      </dgm:t>
    </dgm:pt>
    <dgm:pt modelId="{51EE71BF-EC9C-4233-B5CE-2E71614B9CEE}">
      <dgm:prSet phldrT="[Text]" phldr="1"/>
      <dgm:spPr/>
      <dgm:t>
        <a:bodyPr/>
        <a:lstStyle/>
        <a:p>
          <a:endParaRPr lang="en-US"/>
        </a:p>
      </dgm:t>
    </dgm:pt>
    <dgm:pt modelId="{6F1FE897-C773-416B-8656-30EAD909234C}" type="sibTrans" cxnId="{6A680A10-D4B0-443A-9C6C-CACA316E4F7F}">
      <dgm:prSet/>
      <dgm:spPr/>
      <dgm:t>
        <a:bodyPr/>
        <a:lstStyle/>
        <a:p>
          <a:endParaRPr lang="en-US"/>
        </a:p>
      </dgm:t>
    </dgm:pt>
    <dgm:pt modelId="{BBB9F32C-59C7-412E-B6F8-65562B3DA44B}" type="parTrans" cxnId="{6A680A10-D4B0-443A-9C6C-CACA316E4F7F}">
      <dgm:prSet/>
      <dgm:spPr/>
      <dgm:t>
        <a:bodyPr/>
        <a:lstStyle/>
        <a:p>
          <a:endParaRPr lang="en-US"/>
        </a:p>
      </dgm:t>
    </dgm:pt>
    <dgm:pt modelId="{A4687BB3-85EA-4097-B604-DFCB47F706CA}">
      <dgm:prSet custT="1"/>
      <dgm:spPr>
        <a:solidFill>
          <a:schemeClr val="bg2">
            <a:lumMod val="90000"/>
          </a:schemeClr>
        </a:solidFill>
      </dgm:spPr>
      <dgm:t>
        <a:bodyPr/>
        <a:lstStyle/>
        <a:p>
          <a:r>
            <a:rPr lang="en-US" sz="600">
              <a:latin typeface="Copperplate Gothic Light" panose="020E0507020206020404" pitchFamily="34" charset="0"/>
            </a:rPr>
            <a:t>Brutality</a:t>
          </a:r>
        </a:p>
        <a:p>
          <a:endParaRPr lang="en-US" sz="700"/>
        </a:p>
        <a:p>
          <a:endParaRPr lang="en-US" sz="700"/>
        </a:p>
      </dgm:t>
    </dgm:pt>
    <dgm:pt modelId="{6050A176-50D8-4698-9251-B608CE3C86B6}" type="parTrans" cxnId="{841A6683-419D-4854-91EF-2293C8CF2289}">
      <dgm:prSet/>
      <dgm:spPr/>
      <dgm:t>
        <a:bodyPr/>
        <a:lstStyle/>
        <a:p>
          <a:endParaRPr lang="en-US"/>
        </a:p>
      </dgm:t>
    </dgm:pt>
    <dgm:pt modelId="{C712D440-B0D1-4913-B925-9BD8A4AEBF2C}" type="sibTrans" cxnId="{841A6683-419D-4854-91EF-2293C8CF2289}">
      <dgm:prSet/>
      <dgm:spPr/>
      <dgm:t>
        <a:bodyPr/>
        <a:lstStyle/>
        <a:p>
          <a:endParaRPr lang="en-US"/>
        </a:p>
      </dgm:t>
    </dgm:pt>
    <dgm:pt modelId="{E9D97159-D5A9-42CB-8C34-367A076D7FD8}">
      <dgm:prSet custT="1"/>
      <dgm:spPr>
        <a:solidFill>
          <a:schemeClr val="bg2">
            <a:lumMod val="90000"/>
          </a:schemeClr>
        </a:solidFill>
      </dgm:spPr>
      <dgm:t>
        <a:bodyPr/>
        <a:lstStyle/>
        <a:p>
          <a:r>
            <a:rPr lang="en-US" sz="600">
              <a:latin typeface="Copperplate Gothic Light" panose="020E0507020206020404" pitchFamily="34" charset="0"/>
            </a:rPr>
            <a:t>Strength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4C93BD1-80A7-4E21-AC52-54B23DB09848}" type="parTrans" cxnId="{904FECAA-8895-47FD-BEC6-EBA0C84F3244}">
      <dgm:prSet/>
      <dgm:spPr/>
      <dgm:t>
        <a:bodyPr/>
        <a:lstStyle/>
        <a:p>
          <a:endParaRPr lang="en-US"/>
        </a:p>
      </dgm:t>
    </dgm:pt>
    <dgm:pt modelId="{01D397F6-C85C-454F-8085-21E3B9BC8FC4}" type="sibTrans" cxnId="{904FECAA-8895-47FD-BEC6-EBA0C84F3244}">
      <dgm:prSet/>
      <dgm:spPr/>
      <dgm:t>
        <a:bodyPr/>
        <a:lstStyle/>
        <a:p>
          <a:endParaRPr lang="en-US"/>
        </a:p>
      </dgm:t>
    </dgm:pt>
    <dgm:pt modelId="{302E4C2D-42D1-432E-9C2E-372E70BF369C}">
      <dgm:prSet custT="1"/>
      <dgm:spPr>
        <a:solidFill>
          <a:schemeClr val="bg2">
            <a:lumMod val="90000"/>
          </a:schemeClr>
        </a:solidFill>
      </dgm:spPr>
      <dgm:t>
        <a:bodyPr/>
        <a:lstStyle/>
        <a:p>
          <a:r>
            <a:rPr lang="en-US" sz="600">
              <a:latin typeface="Copperplate Gothic Light" panose="020E0507020206020404" pitchFamily="34" charset="0"/>
            </a:rPr>
            <a:t>Endurance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2C200CF-38EF-4EEB-8F09-F3BDE1F69DC1}" type="parTrans" cxnId="{1818900B-3A2D-42A6-B1F4-10F3276A06E8}">
      <dgm:prSet/>
      <dgm:spPr/>
      <dgm:t>
        <a:bodyPr/>
        <a:lstStyle/>
        <a:p>
          <a:endParaRPr lang="en-US"/>
        </a:p>
      </dgm:t>
    </dgm:pt>
    <dgm:pt modelId="{5DECD1BF-11E7-41F6-9D5D-B02821ADAF77}" type="sibTrans" cxnId="{1818900B-3A2D-42A6-B1F4-10F3276A06E8}">
      <dgm:prSet/>
      <dgm:spPr/>
      <dgm:t>
        <a:bodyPr/>
        <a:lstStyle/>
        <a:p>
          <a:endParaRPr lang="en-US"/>
        </a:p>
      </dgm:t>
    </dgm:pt>
    <dgm:pt modelId="{DF902EF3-7639-405F-A095-E0D8C488CE85}">
      <dgm:prSet custT="1"/>
      <dgm:spPr>
        <a:solidFill>
          <a:schemeClr val="bg2">
            <a:lumMod val="90000"/>
          </a:schemeClr>
        </a:solidFill>
      </dgm:spPr>
      <dgm:t>
        <a:bodyPr/>
        <a:lstStyle/>
        <a:p>
          <a:r>
            <a:rPr lang="en-US" sz="600">
              <a:latin typeface="Copperplate Gothic Light" panose="020E0507020206020404" pitchFamily="34" charset="0"/>
            </a:rPr>
            <a:t>Inventory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22C4A8B0-99B7-4DB4-B199-8E8FBDA4F6EF}" type="parTrans" cxnId="{A789F06A-B12B-488E-B91E-856C5DAEF188}">
      <dgm:prSet/>
      <dgm:spPr/>
      <dgm:t>
        <a:bodyPr/>
        <a:lstStyle/>
        <a:p>
          <a:endParaRPr lang="en-US"/>
        </a:p>
      </dgm:t>
    </dgm:pt>
    <dgm:pt modelId="{EB1DD59C-1399-485B-B7E9-AE445EE0119C}" type="sibTrans" cxnId="{A789F06A-B12B-488E-B91E-856C5DAEF188}">
      <dgm:prSet/>
      <dgm:spPr/>
      <dgm:t>
        <a:bodyPr/>
        <a:lstStyle/>
        <a:p>
          <a:endParaRPr lang="en-US"/>
        </a:p>
      </dgm:t>
    </dgm:pt>
    <dgm:pt modelId="{C2D39F56-2373-4077-A594-64C48BBE8110}">
      <dgm:prSet custT="1"/>
      <dgm:spPr>
        <a:solidFill>
          <a:schemeClr val="bg2">
            <a:lumMod val="90000"/>
          </a:schemeClr>
        </a:solidFill>
      </dgm:spPr>
      <dgm:t>
        <a:bodyPr/>
        <a:lstStyle/>
        <a:p>
          <a:r>
            <a:rPr lang="en-US" sz="600">
              <a:latin typeface="Copperplate Gothic Light" panose="020E0507020206020404" pitchFamily="34" charset="0"/>
            </a:rPr>
            <a:t>Stability</a:t>
          </a:r>
        </a:p>
        <a:p>
          <a:endParaRPr lang="en-US" sz="600">
            <a:latin typeface="Copperplate Gothic Light" panose="020E0507020206020404" pitchFamily="34" charset="0"/>
          </a:endParaRPr>
        </a:p>
      </dgm:t>
    </dgm:pt>
    <dgm:pt modelId="{80AC25DA-1B95-4536-B535-5B8F9F00B440}" type="parTrans" cxnId="{FB179116-2495-4583-AD27-6475B6ACBB1C}">
      <dgm:prSet/>
      <dgm:spPr/>
      <dgm:t>
        <a:bodyPr/>
        <a:lstStyle/>
        <a:p>
          <a:endParaRPr lang="en-US"/>
        </a:p>
      </dgm:t>
    </dgm:pt>
    <dgm:pt modelId="{AFD682FD-2623-436B-99BD-79D5A4BFE7A7}" type="sibTrans" cxnId="{FB179116-2495-4583-AD27-6475B6ACBB1C}">
      <dgm:prSet/>
      <dgm:spPr/>
      <dgm:t>
        <a:bodyPr/>
        <a:lstStyle/>
        <a:p>
          <a:endParaRPr lang="en-US"/>
        </a:p>
      </dgm:t>
    </dgm:pt>
    <dgm:pt modelId="{68E87749-12EA-4E1A-B982-C342C51E7EF2}">
      <dgm:prSet custT="1"/>
      <dgm:spPr>
        <a:solidFill>
          <a:schemeClr val="bg2">
            <a:lumMod val="90000"/>
          </a:schemeClr>
        </a:solidFill>
      </dgm:spPr>
      <dgm:t>
        <a:bodyPr/>
        <a:lstStyle/>
        <a:p>
          <a:r>
            <a:rPr lang="en-US" sz="600">
              <a:latin typeface="Copperplate Gothic Light" panose="020E0507020206020404" pitchFamily="34" charset="0"/>
            </a:rPr>
            <a:t>Mastery</a:t>
          </a:r>
        </a:p>
        <a:p>
          <a:endParaRPr lang="en-US" sz="600">
            <a:latin typeface="Copperplate Gothic Light" panose="020E0507020206020404" pitchFamily="34" charset="0"/>
          </a:endParaRPr>
        </a:p>
      </dgm:t>
    </dgm:pt>
    <dgm:pt modelId="{9B8A69EA-97A4-4648-9978-AB14DBCE2316}" type="parTrans" cxnId="{52358636-C35E-4000-885A-37198D4B3D27}">
      <dgm:prSet/>
      <dgm:spPr/>
      <dgm:t>
        <a:bodyPr/>
        <a:lstStyle/>
        <a:p>
          <a:endParaRPr lang="en-US"/>
        </a:p>
      </dgm:t>
    </dgm:pt>
    <dgm:pt modelId="{F9E248FA-78E8-4A14-98A5-79B5CBC257F6}" type="sibTrans" cxnId="{52358636-C35E-4000-885A-37198D4B3D27}">
      <dgm:prSet/>
      <dgm:spPr/>
      <dgm:t>
        <a:bodyPr/>
        <a:lstStyle/>
        <a:p>
          <a:endParaRPr lang="en-US"/>
        </a:p>
      </dgm:t>
    </dgm:pt>
    <dgm:pt modelId="{BA5E35A0-830E-44B2-B23D-A15043E3E02A}">
      <dgm:prSet custT="1"/>
      <dgm:spPr>
        <a:solidFill>
          <a:schemeClr val="bg2">
            <a:lumMod val="90000"/>
          </a:schemeClr>
        </a:solidFill>
      </dgm:spPr>
      <dgm:t>
        <a:bodyPr/>
        <a:lstStyle/>
        <a:p>
          <a:r>
            <a:rPr lang="en-US" sz="600">
              <a:latin typeface="Copperplate Gothic Light" panose="020E0507020206020404" pitchFamily="34" charset="0"/>
            </a:rPr>
            <a:t>Charisma</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79557B1C-5792-44B4-BB6B-DF0328805012}" type="parTrans" cxnId="{EA60F9D6-B1EB-4A72-B509-041A60377660}">
      <dgm:prSet/>
      <dgm:spPr/>
      <dgm:t>
        <a:bodyPr/>
        <a:lstStyle/>
        <a:p>
          <a:endParaRPr lang="en-US"/>
        </a:p>
      </dgm:t>
    </dgm:pt>
    <dgm:pt modelId="{77D868AD-916A-4F7F-940C-D5CAB3C6CAA9}" type="sibTrans" cxnId="{EA60F9D6-B1EB-4A72-B509-041A60377660}">
      <dgm:prSet/>
      <dgm:spPr/>
      <dgm:t>
        <a:bodyPr/>
        <a:lstStyle/>
        <a:p>
          <a:endParaRPr lang="en-US"/>
        </a:p>
      </dgm:t>
    </dgm:pt>
    <dgm:pt modelId="{F94A70D8-8D1E-4CA9-B0CD-26980C3D7E3F}">
      <dgm:prSet phldrT="[Text]" custT="1"/>
      <dgm:spPr>
        <a:solidFill>
          <a:schemeClr val="bg2">
            <a:lumMod val="90000"/>
          </a:schemeClr>
        </a:solidFill>
      </dgm:spPr>
      <dgm:t>
        <a:bodyPr/>
        <a:lstStyle/>
        <a:p>
          <a:r>
            <a:rPr lang="en-US" sz="600">
              <a:latin typeface="Copperplate Gothic Light" panose="020E0507020206020404" pitchFamily="34" charset="0"/>
            </a:rPr>
            <a:t>Tech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41D5F76F-9069-46A4-A2A7-70F5C983421B}" type="parTrans" cxnId="{E0BBE0EA-3D0F-4C82-8EF9-E7E0FE938A7C}">
      <dgm:prSet/>
      <dgm:spPr/>
      <dgm:t>
        <a:bodyPr/>
        <a:lstStyle/>
        <a:p>
          <a:endParaRPr lang="en-US"/>
        </a:p>
      </dgm:t>
    </dgm:pt>
    <dgm:pt modelId="{0172D6AE-F38D-4E89-8761-5D2A5D4899F8}" type="sibTrans" cxnId="{E0BBE0EA-3D0F-4C82-8EF9-E7E0FE938A7C}">
      <dgm:prSet/>
      <dgm:spPr/>
      <dgm:t>
        <a:bodyPr/>
        <a:lstStyle/>
        <a:p>
          <a:endParaRPr lang="en-US"/>
        </a:p>
      </dgm:t>
    </dgm:pt>
    <dgm:pt modelId="{72681B76-14A1-4A26-83A4-0F7C005C5B46}" type="pres">
      <dgm:prSet presAssocID="{17D9DC4B-8915-4215-A9F2-40E97C70FD99}" presName="Name0" presStyleCnt="0">
        <dgm:presLayoutVars>
          <dgm:chMax val="1"/>
          <dgm:dir/>
          <dgm:animLvl val="ctr"/>
          <dgm:resizeHandles val="exact"/>
        </dgm:presLayoutVars>
      </dgm:prSet>
      <dgm:spPr/>
      <dgm:t>
        <a:bodyPr/>
        <a:lstStyle/>
        <a:p>
          <a:endParaRPr lang="en-US"/>
        </a:p>
      </dgm:t>
    </dgm:pt>
    <dgm:pt modelId="{B0E09A1F-319C-42B2-9444-96D1BA7FC74A}" type="pres">
      <dgm:prSet presAssocID="{51EE71BF-EC9C-4233-B5CE-2E71614B9CEE}" presName="centerShape" presStyleLbl="node0" presStyleIdx="0" presStyleCnt="1" custFlipVert="1" custFlipHor="1" custScaleX="8800" custScaleY="5280"/>
      <dgm:spPr/>
      <dgm:t>
        <a:bodyPr/>
        <a:lstStyle/>
        <a:p>
          <a:endParaRPr lang="en-US"/>
        </a:p>
      </dgm:t>
    </dgm:pt>
    <dgm:pt modelId="{2310CC8B-46D1-4C7C-9A71-8C7C81EE229B}" type="pres">
      <dgm:prSet presAssocID="{52FEBD25-C9EF-4C70-B886-75C182608546}" presName="node" presStyleLbl="node1" presStyleIdx="0" presStyleCnt="12" custScaleX="118117" custScaleY="107575" custRadScaleRad="105607" custRadScaleInc="-187539">
        <dgm:presLayoutVars>
          <dgm:bulletEnabled val="1"/>
        </dgm:presLayoutVars>
      </dgm:prSet>
      <dgm:spPr/>
      <dgm:t>
        <a:bodyPr/>
        <a:lstStyle/>
        <a:p>
          <a:endParaRPr lang="en-US"/>
        </a:p>
      </dgm:t>
    </dgm:pt>
    <dgm:pt modelId="{428EE064-35D5-4A4C-9791-EAE1CBBA53BE}" type="pres">
      <dgm:prSet presAssocID="{52FEBD25-C9EF-4C70-B886-75C182608546}" presName="dummy" presStyleCnt="0"/>
      <dgm:spPr/>
    </dgm:pt>
    <dgm:pt modelId="{B62E6E69-0FDE-4020-A7C6-6DC19D96FDE6}" type="pres">
      <dgm:prSet presAssocID="{131967A8-5137-4E68-B39C-1C0F00F44860}" presName="sibTrans" presStyleLbl="sibTrans2D1" presStyleIdx="0" presStyleCnt="12"/>
      <dgm:spPr/>
      <dgm:t>
        <a:bodyPr/>
        <a:lstStyle/>
        <a:p>
          <a:endParaRPr lang="en-US"/>
        </a:p>
      </dgm:t>
    </dgm:pt>
    <dgm:pt modelId="{3BDEF808-5AE9-45DF-BAA7-4066F612484E}" type="pres">
      <dgm:prSet presAssocID="{F94A70D8-8D1E-4CA9-B0CD-26980C3D7E3F}" presName="node" presStyleLbl="node1" presStyleIdx="1" presStyleCnt="12" custScaleX="118117" custScaleY="107575" custRadScaleRad="101569" custRadScaleInc="-221886">
        <dgm:presLayoutVars>
          <dgm:bulletEnabled val="1"/>
        </dgm:presLayoutVars>
      </dgm:prSet>
      <dgm:spPr/>
      <dgm:t>
        <a:bodyPr/>
        <a:lstStyle/>
        <a:p>
          <a:endParaRPr lang="en-US"/>
        </a:p>
      </dgm:t>
    </dgm:pt>
    <dgm:pt modelId="{432F0E22-2973-4BD2-87A8-D7C6E4C94ED6}" type="pres">
      <dgm:prSet presAssocID="{F94A70D8-8D1E-4CA9-B0CD-26980C3D7E3F}" presName="dummy" presStyleCnt="0"/>
      <dgm:spPr/>
    </dgm:pt>
    <dgm:pt modelId="{880DF82A-E3FC-4CBA-9902-3A49FB5C04B8}" type="pres">
      <dgm:prSet presAssocID="{0172D6AE-F38D-4E89-8761-5D2A5D4899F8}" presName="sibTrans" presStyleLbl="sibTrans2D1" presStyleIdx="1" presStyleCnt="12"/>
      <dgm:spPr/>
      <dgm:t>
        <a:bodyPr/>
        <a:lstStyle/>
        <a:p>
          <a:endParaRPr lang="en-US"/>
        </a:p>
      </dgm:t>
    </dgm:pt>
    <dgm:pt modelId="{C5C70D74-4DA2-4D23-ABB2-B8E0F7D62AC3}" type="pres">
      <dgm:prSet presAssocID="{A4687BB3-85EA-4097-B604-DFCB47F706CA}" presName="node" presStyleLbl="node1" presStyleIdx="2" presStyleCnt="12" custScaleX="118117" custScaleY="107575" custRadScaleRad="92003" custRadScaleInc="-210081">
        <dgm:presLayoutVars>
          <dgm:bulletEnabled val="1"/>
        </dgm:presLayoutVars>
      </dgm:prSet>
      <dgm:spPr/>
      <dgm:t>
        <a:bodyPr/>
        <a:lstStyle/>
        <a:p>
          <a:endParaRPr lang="en-US"/>
        </a:p>
      </dgm:t>
    </dgm:pt>
    <dgm:pt modelId="{E61A80DA-9489-4E04-9363-E153C6A90303}" type="pres">
      <dgm:prSet presAssocID="{A4687BB3-85EA-4097-B604-DFCB47F706CA}" presName="dummy" presStyleCnt="0"/>
      <dgm:spPr/>
    </dgm:pt>
    <dgm:pt modelId="{397E21BB-E3A8-4817-9CCF-B9611311AF83}" type="pres">
      <dgm:prSet presAssocID="{C712D440-B0D1-4913-B925-9BD8A4AEBF2C}" presName="sibTrans" presStyleLbl="sibTrans2D1" presStyleIdx="2" presStyleCnt="12"/>
      <dgm:spPr/>
      <dgm:t>
        <a:bodyPr/>
        <a:lstStyle/>
        <a:p>
          <a:endParaRPr lang="en-US"/>
        </a:p>
      </dgm:t>
    </dgm:pt>
    <dgm:pt modelId="{300DEE74-6179-45EB-AD38-919AA36BD498}" type="pres">
      <dgm:prSet presAssocID="{E9D97159-D5A9-42CB-8C34-367A076D7FD8}" presName="node" presStyleLbl="node1" presStyleIdx="3" presStyleCnt="12" custScaleX="118117" custScaleY="107575" custRadScaleRad="91096" custRadScaleInc="-247213">
        <dgm:presLayoutVars>
          <dgm:bulletEnabled val="1"/>
        </dgm:presLayoutVars>
      </dgm:prSet>
      <dgm:spPr/>
      <dgm:t>
        <a:bodyPr/>
        <a:lstStyle/>
        <a:p>
          <a:endParaRPr lang="en-US"/>
        </a:p>
      </dgm:t>
    </dgm:pt>
    <dgm:pt modelId="{9E60CBDD-97B9-4745-B8A2-C32345D79009}" type="pres">
      <dgm:prSet presAssocID="{E9D97159-D5A9-42CB-8C34-367A076D7FD8}" presName="dummy" presStyleCnt="0"/>
      <dgm:spPr/>
    </dgm:pt>
    <dgm:pt modelId="{CB6E5162-2FC3-48B9-AAD3-C37B9DB8DDF1}" type="pres">
      <dgm:prSet presAssocID="{01D397F6-C85C-454F-8085-21E3B9BC8FC4}" presName="sibTrans" presStyleLbl="sibTrans2D1" presStyleIdx="3" presStyleCnt="12"/>
      <dgm:spPr/>
      <dgm:t>
        <a:bodyPr/>
        <a:lstStyle/>
        <a:p>
          <a:endParaRPr lang="en-US"/>
        </a:p>
      </dgm:t>
    </dgm:pt>
    <dgm:pt modelId="{A9218DB1-BDD4-4C1C-84D1-A9BD0A31A3E8}" type="pres">
      <dgm:prSet presAssocID="{302E4C2D-42D1-432E-9C2E-372E70BF369C}" presName="node" presStyleLbl="node1" presStyleIdx="4" presStyleCnt="12" custScaleX="118117" custScaleY="107575" custRadScaleRad="83755" custRadScaleInc="-153336">
        <dgm:presLayoutVars>
          <dgm:bulletEnabled val="1"/>
        </dgm:presLayoutVars>
      </dgm:prSet>
      <dgm:spPr/>
      <dgm:t>
        <a:bodyPr/>
        <a:lstStyle/>
        <a:p>
          <a:endParaRPr lang="en-US"/>
        </a:p>
      </dgm:t>
    </dgm:pt>
    <dgm:pt modelId="{3D4A9DE0-6B02-48D4-A4AC-7788719C8546}" type="pres">
      <dgm:prSet presAssocID="{302E4C2D-42D1-432E-9C2E-372E70BF369C}" presName="dummy" presStyleCnt="0"/>
      <dgm:spPr/>
    </dgm:pt>
    <dgm:pt modelId="{528E8361-EE25-4026-A83B-C67446D450D6}" type="pres">
      <dgm:prSet presAssocID="{5DECD1BF-11E7-41F6-9D5D-B02821ADAF77}" presName="sibTrans" presStyleLbl="sibTrans2D1" presStyleIdx="4" presStyleCnt="12"/>
      <dgm:spPr/>
      <dgm:t>
        <a:bodyPr/>
        <a:lstStyle/>
        <a:p>
          <a:endParaRPr lang="en-US"/>
        </a:p>
      </dgm:t>
    </dgm:pt>
    <dgm:pt modelId="{49D2281E-8F87-4786-A156-507D8D4B779C}" type="pres">
      <dgm:prSet presAssocID="{DF902EF3-7639-405F-A095-E0D8C488CE85}" presName="node" presStyleLbl="node1" presStyleIdx="5" presStyleCnt="12" custScaleX="118117" custScaleY="107575" custRadScaleRad="82628" custRadScaleInc="-171306">
        <dgm:presLayoutVars>
          <dgm:bulletEnabled val="1"/>
        </dgm:presLayoutVars>
      </dgm:prSet>
      <dgm:spPr/>
      <dgm:t>
        <a:bodyPr/>
        <a:lstStyle/>
        <a:p>
          <a:endParaRPr lang="en-US"/>
        </a:p>
      </dgm:t>
    </dgm:pt>
    <dgm:pt modelId="{366BDB47-07E0-48A1-9616-9873F0D93607}" type="pres">
      <dgm:prSet presAssocID="{DF902EF3-7639-405F-A095-E0D8C488CE85}" presName="dummy" presStyleCnt="0"/>
      <dgm:spPr/>
    </dgm:pt>
    <dgm:pt modelId="{07AD41BC-D563-4CF2-ABF4-6F8DDD6627E5}" type="pres">
      <dgm:prSet presAssocID="{EB1DD59C-1399-485B-B7E9-AE445EE0119C}" presName="sibTrans" presStyleLbl="sibTrans2D1" presStyleIdx="5" presStyleCnt="12"/>
      <dgm:spPr/>
      <dgm:t>
        <a:bodyPr/>
        <a:lstStyle/>
        <a:p>
          <a:endParaRPr lang="en-US"/>
        </a:p>
      </dgm:t>
    </dgm:pt>
    <dgm:pt modelId="{9C350228-4BF0-4BCD-BEE6-B1012D714A60}" type="pres">
      <dgm:prSet presAssocID="{C2D39F56-2373-4077-A594-64C48BBE8110}" presName="node" presStyleLbl="node1" presStyleIdx="6" presStyleCnt="12" custScaleX="118117" custScaleY="107575" custRadScaleRad="85103" custRadScaleInc="-89551">
        <dgm:presLayoutVars>
          <dgm:bulletEnabled val="1"/>
        </dgm:presLayoutVars>
      </dgm:prSet>
      <dgm:spPr/>
      <dgm:t>
        <a:bodyPr/>
        <a:lstStyle/>
        <a:p>
          <a:endParaRPr lang="en-US"/>
        </a:p>
      </dgm:t>
    </dgm:pt>
    <dgm:pt modelId="{3DFA1A9D-0FCE-4EF9-A41C-5087A910A264}" type="pres">
      <dgm:prSet presAssocID="{C2D39F56-2373-4077-A594-64C48BBE8110}" presName="dummy" presStyleCnt="0"/>
      <dgm:spPr/>
    </dgm:pt>
    <dgm:pt modelId="{5F49D490-CE0C-4134-9C82-0D230A023BB7}" type="pres">
      <dgm:prSet presAssocID="{AFD682FD-2623-436B-99BD-79D5A4BFE7A7}" presName="sibTrans" presStyleLbl="sibTrans2D1" presStyleIdx="6" presStyleCnt="12"/>
      <dgm:spPr/>
      <dgm:t>
        <a:bodyPr/>
        <a:lstStyle/>
        <a:p>
          <a:endParaRPr lang="en-US"/>
        </a:p>
      </dgm:t>
    </dgm:pt>
    <dgm:pt modelId="{5694DCC4-E8F4-483B-9922-65AA3855E74E}" type="pres">
      <dgm:prSet presAssocID="{68E87749-12EA-4E1A-B982-C342C51E7EF2}" presName="node" presStyleLbl="node1" presStyleIdx="7" presStyleCnt="12" custScaleX="118117" custScaleY="107575" custRadScaleRad="90446" custRadScaleInc="-88508">
        <dgm:presLayoutVars>
          <dgm:bulletEnabled val="1"/>
        </dgm:presLayoutVars>
      </dgm:prSet>
      <dgm:spPr/>
      <dgm:t>
        <a:bodyPr/>
        <a:lstStyle/>
        <a:p>
          <a:endParaRPr lang="en-US"/>
        </a:p>
      </dgm:t>
    </dgm:pt>
    <dgm:pt modelId="{66A29B0B-67DD-483E-997F-A277368ACFF2}" type="pres">
      <dgm:prSet presAssocID="{68E87749-12EA-4E1A-B982-C342C51E7EF2}" presName="dummy" presStyleCnt="0"/>
      <dgm:spPr/>
    </dgm:pt>
    <dgm:pt modelId="{BE01C110-34B2-46E2-9120-30EC49AB0859}" type="pres">
      <dgm:prSet presAssocID="{F9E248FA-78E8-4A14-98A5-79B5CBC257F6}" presName="sibTrans" presStyleLbl="sibTrans2D1" presStyleIdx="7" presStyleCnt="12"/>
      <dgm:spPr/>
      <dgm:t>
        <a:bodyPr/>
        <a:lstStyle/>
        <a:p>
          <a:endParaRPr lang="en-US"/>
        </a:p>
      </dgm:t>
    </dgm:pt>
    <dgm:pt modelId="{DA44001F-326C-446F-AB89-9522E6714FFF}" type="pres">
      <dgm:prSet presAssocID="{BA5E35A0-830E-44B2-B23D-A15043E3E02A}" presName="node" presStyleLbl="node1" presStyleIdx="8" presStyleCnt="12" custScaleX="118117" custScaleY="107575" custRadScaleRad="98678" custRadScaleInc="-46485">
        <dgm:presLayoutVars>
          <dgm:bulletEnabled val="1"/>
        </dgm:presLayoutVars>
      </dgm:prSet>
      <dgm:spPr/>
      <dgm:t>
        <a:bodyPr/>
        <a:lstStyle/>
        <a:p>
          <a:endParaRPr lang="en-US"/>
        </a:p>
      </dgm:t>
    </dgm:pt>
    <dgm:pt modelId="{7E1E1D78-38F1-4FA9-B1AA-CD88B86FDC7D}" type="pres">
      <dgm:prSet presAssocID="{BA5E35A0-830E-44B2-B23D-A15043E3E02A}" presName="dummy" presStyleCnt="0"/>
      <dgm:spPr/>
    </dgm:pt>
    <dgm:pt modelId="{D95A35F1-4CAD-4A5F-876A-1D4138F46469}" type="pres">
      <dgm:prSet presAssocID="{77D868AD-916A-4F7F-940C-D5CAB3C6CAA9}" presName="sibTrans" presStyleLbl="sibTrans2D1" presStyleIdx="8" presStyleCnt="12"/>
      <dgm:spPr/>
      <dgm:t>
        <a:bodyPr/>
        <a:lstStyle/>
        <a:p>
          <a:endParaRPr lang="en-US"/>
        </a:p>
      </dgm:t>
    </dgm:pt>
    <dgm:pt modelId="{61CA2A06-1158-4C20-9F7A-286290730BA5}" type="pres">
      <dgm:prSet presAssocID="{499A1386-E9D3-45A5-BD44-D7B4D939D22E}" presName="node" presStyleLbl="node1" presStyleIdx="9" presStyleCnt="12" custScaleX="118117" custScaleY="107575" custRadScaleRad="104863" custRadScaleInc="-125102">
        <dgm:presLayoutVars>
          <dgm:bulletEnabled val="1"/>
        </dgm:presLayoutVars>
      </dgm:prSet>
      <dgm:spPr/>
      <dgm:t>
        <a:bodyPr/>
        <a:lstStyle/>
        <a:p>
          <a:endParaRPr lang="en-US"/>
        </a:p>
      </dgm:t>
    </dgm:pt>
    <dgm:pt modelId="{854C4AC2-E94C-40EF-AC03-16AB4F907E9C}" type="pres">
      <dgm:prSet presAssocID="{499A1386-E9D3-45A5-BD44-D7B4D939D22E}" presName="dummy" presStyleCnt="0"/>
      <dgm:spPr/>
    </dgm:pt>
    <dgm:pt modelId="{9F3BB792-3E60-43AC-B1BF-BCAE26D86744}" type="pres">
      <dgm:prSet presAssocID="{DA30061B-DE52-474A-B569-3B8F047D51F6}" presName="sibTrans" presStyleLbl="sibTrans2D1" presStyleIdx="9" presStyleCnt="12"/>
      <dgm:spPr/>
      <dgm:t>
        <a:bodyPr/>
        <a:lstStyle/>
        <a:p>
          <a:endParaRPr lang="en-US"/>
        </a:p>
      </dgm:t>
    </dgm:pt>
    <dgm:pt modelId="{3EDC3521-577F-46E3-9808-A0645D8D08D4}" type="pres">
      <dgm:prSet presAssocID="{3E40072E-20A3-4ABC-893F-4864508C2410}" presName="node" presStyleLbl="node1" presStyleIdx="10" presStyleCnt="12" custScaleX="118117" custScaleY="107575" custRadScaleRad="110283" custRadScaleInc="-91868">
        <dgm:presLayoutVars>
          <dgm:bulletEnabled val="1"/>
        </dgm:presLayoutVars>
      </dgm:prSet>
      <dgm:spPr/>
      <dgm:t>
        <a:bodyPr/>
        <a:lstStyle/>
        <a:p>
          <a:endParaRPr lang="en-US"/>
        </a:p>
      </dgm:t>
    </dgm:pt>
    <dgm:pt modelId="{4C477682-F9AF-4DED-B674-12DD6CDE5BD4}" type="pres">
      <dgm:prSet presAssocID="{3E40072E-20A3-4ABC-893F-4864508C2410}" presName="dummy" presStyleCnt="0"/>
      <dgm:spPr/>
    </dgm:pt>
    <dgm:pt modelId="{588073A4-1D5C-46CC-8CDC-6D5B15F86DEB}" type="pres">
      <dgm:prSet presAssocID="{3A39E7B8-97FC-4F77-9822-35A9885CF16D}" presName="sibTrans" presStyleLbl="sibTrans2D1" presStyleIdx="10" presStyleCnt="12"/>
      <dgm:spPr/>
      <dgm:t>
        <a:bodyPr/>
        <a:lstStyle/>
        <a:p>
          <a:endParaRPr lang="en-US"/>
        </a:p>
      </dgm:t>
    </dgm:pt>
    <dgm:pt modelId="{D18A921C-97D2-4EE5-8561-2C5A8B77E79D}" type="pres">
      <dgm:prSet presAssocID="{0B3A94A3-BEBA-49AE-B493-E930ADF63DFF}" presName="node" presStyleLbl="node1" presStyleIdx="11" presStyleCnt="12" custScaleX="118117" custScaleY="107575" custRadScaleRad="106221" custRadScaleInc="-169374">
        <dgm:presLayoutVars>
          <dgm:bulletEnabled val="1"/>
        </dgm:presLayoutVars>
      </dgm:prSet>
      <dgm:spPr/>
      <dgm:t>
        <a:bodyPr/>
        <a:lstStyle/>
        <a:p>
          <a:endParaRPr lang="en-US"/>
        </a:p>
      </dgm:t>
    </dgm:pt>
    <dgm:pt modelId="{78E3EEEE-839E-45BC-AA64-3893EA463314}" type="pres">
      <dgm:prSet presAssocID="{0B3A94A3-BEBA-49AE-B493-E930ADF63DFF}" presName="dummy" presStyleCnt="0"/>
      <dgm:spPr/>
    </dgm:pt>
    <dgm:pt modelId="{AD1F62FF-973F-49F8-9586-5A1F9D0947D7}" type="pres">
      <dgm:prSet presAssocID="{4DB07D2C-49CB-46F5-834C-C07FD18C1C9B}" presName="sibTrans" presStyleLbl="sibTrans2D1" presStyleIdx="11" presStyleCnt="12"/>
      <dgm:spPr/>
      <dgm:t>
        <a:bodyPr/>
        <a:lstStyle/>
        <a:p>
          <a:endParaRPr lang="en-US"/>
        </a:p>
      </dgm:t>
    </dgm:pt>
  </dgm:ptLst>
  <dgm:cxnLst>
    <dgm:cxn modelId="{56186668-4707-42F1-BF91-1C56B3A1B5EE}" type="presOf" srcId="{68E87749-12EA-4E1A-B982-C342C51E7EF2}" destId="{5694DCC4-E8F4-483B-9922-65AA3855E74E}" srcOrd="0" destOrd="0" presId="urn:microsoft.com/office/officeart/2005/8/layout/radial6"/>
    <dgm:cxn modelId="{8E2EDBFA-D6B2-42A2-80CD-6D7C52DD280B}" type="presOf" srcId="{A4687BB3-85EA-4097-B604-DFCB47F706CA}" destId="{C5C70D74-4DA2-4D23-ABB2-B8E0F7D62AC3}" srcOrd="0" destOrd="0" presId="urn:microsoft.com/office/officeart/2005/8/layout/radial6"/>
    <dgm:cxn modelId="{302014CC-6F8E-461D-BA16-0CF1F8B05DFA}" type="presOf" srcId="{DA30061B-DE52-474A-B569-3B8F047D51F6}" destId="{9F3BB792-3E60-43AC-B1BF-BCAE26D86744}" srcOrd="0" destOrd="0" presId="urn:microsoft.com/office/officeart/2005/8/layout/radial6"/>
    <dgm:cxn modelId="{388CB1A4-D864-4C1A-A1A9-6617CC6814E1}" type="presOf" srcId="{C712D440-B0D1-4913-B925-9BD8A4AEBF2C}" destId="{397E21BB-E3A8-4817-9CCF-B9611311AF83}" srcOrd="0" destOrd="0" presId="urn:microsoft.com/office/officeart/2005/8/layout/radial6"/>
    <dgm:cxn modelId="{E0BBE0EA-3D0F-4C82-8EF9-E7E0FE938A7C}" srcId="{51EE71BF-EC9C-4233-B5CE-2E71614B9CEE}" destId="{F94A70D8-8D1E-4CA9-B0CD-26980C3D7E3F}" srcOrd="1" destOrd="0" parTransId="{41D5F76F-9069-46A4-A2A7-70F5C983421B}" sibTransId="{0172D6AE-F38D-4E89-8761-5D2A5D4899F8}"/>
    <dgm:cxn modelId="{E201D93B-B351-4313-9903-BB981C7AB0CE}" type="presOf" srcId="{F9E248FA-78E8-4A14-98A5-79B5CBC257F6}" destId="{BE01C110-34B2-46E2-9120-30EC49AB0859}" srcOrd="0" destOrd="0" presId="urn:microsoft.com/office/officeart/2005/8/layout/radial6"/>
    <dgm:cxn modelId="{84683FAB-3023-4BF5-8FB1-C0B423635A9D}" type="presOf" srcId="{F94A70D8-8D1E-4CA9-B0CD-26980C3D7E3F}" destId="{3BDEF808-5AE9-45DF-BAA7-4066F612484E}" srcOrd="0" destOrd="0" presId="urn:microsoft.com/office/officeart/2005/8/layout/radial6"/>
    <dgm:cxn modelId="{1818900B-3A2D-42A6-B1F4-10F3276A06E8}" srcId="{51EE71BF-EC9C-4233-B5CE-2E71614B9CEE}" destId="{302E4C2D-42D1-432E-9C2E-372E70BF369C}" srcOrd="4" destOrd="0" parTransId="{12C200CF-38EF-4EEB-8F09-F3BDE1F69DC1}" sibTransId="{5DECD1BF-11E7-41F6-9D5D-B02821ADAF77}"/>
    <dgm:cxn modelId="{4AE663E1-900C-4D1B-A9D5-E8B6AA37983F}" type="presOf" srcId="{499A1386-E9D3-45A5-BD44-D7B4D939D22E}" destId="{61CA2A06-1158-4C20-9F7A-286290730BA5}" srcOrd="0" destOrd="0" presId="urn:microsoft.com/office/officeart/2005/8/layout/radial6"/>
    <dgm:cxn modelId="{841A6683-419D-4854-91EF-2293C8CF2289}" srcId="{51EE71BF-EC9C-4233-B5CE-2E71614B9CEE}" destId="{A4687BB3-85EA-4097-B604-DFCB47F706CA}" srcOrd="2" destOrd="0" parTransId="{6050A176-50D8-4698-9251-B608CE3C86B6}" sibTransId="{C712D440-B0D1-4913-B925-9BD8A4AEBF2C}"/>
    <dgm:cxn modelId="{6A680A10-D4B0-443A-9C6C-CACA316E4F7F}" srcId="{17D9DC4B-8915-4215-A9F2-40E97C70FD99}" destId="{51EE71BF-EC9C-4233-B5CE-2E71614B9CEE}" srcOrd="0" destOrd="0" parTransId="{BBB9F32C-59C7-412E-B6F8-65562B3DA44B}" sibTransId="{6F1FE897-C773-416B-8656-30EAD909234C}"/>
    <dgm:cxn modelId="{4CE58F3D-FFE9-4717-ABAA-2C8DBFEEF28E}" type="presOf" srcId="{3A39E7B8-97FC-4F77-9822-35A9885CF16D}" destId="{588073A4-1D5C-46CC-8CDC-6D5B15F86DEB}" srcOrd="0" destOrd="0" presId="urn:microsoft.com/office/officeart/2005/8/layout/radial6"/>
    <dgm:cxn modelId="{4EF1F3B9-7CBA-4A56-8793-7C62E109009D}" type="presOf" srcId="{5DECD1BF-11E7-41F6-9D5D-B02821ADAF77}" destId="{528E8361-EE25-4026-A83B-C67446D450D6}" srcOrd="0" destOrd="0" presId="urn:microsoft.com/office/officeart/2005/8/layout/radial6"/>
    <dgm:cxn modelId="{F7A2078A-1D77-45BE-90CD-294936ECEAE5}" type="presOf" srcId="{3E40072E-20A3-4ABC-893F-4864508C2410}" destId="{3EDC3521-577F-46E3-9808-A0645D8D08D4}" srcOrd="0" destOrd="0" presId="urn:microsoft.com/office/officeart/2005/8/layout/radial6"/>
    <dgm:cxn modelId="{6940BBB2-2239-4857-BCEE-71EEECFC41B5}" type="presOf" srcId="{01D397F6-C85C-454F-8085-21E3B9BC8FC4}" destId="{CB6E5162-2FC3-48B9-AAD3-C37B9DB8DDF1}" srcOrd="0" destOrd="0" presId="urn:microsoft.com/office/officeart/2005/8/layout/radial6"/>
    <dgm:cxn modelId="{9A9C8214-DDA4-4F49-A738-AF9B65EFEBEE}" type="presOf" srcId="{52FEBD25-C9EF-4C70-B886-75C182608546}" destId="{2310CC8B-46D1-4C7C-9A71-8C7C81EE229B}" srcOrd="0" destOrd="0" presId="urn:microsoft.com/office/officeart/2005/8/layout/radial6"/>
    <dgm:cxn modelId="{DD53A4BE-CF48-4BFB-A98E-A75A6030FF76}" srcId="{51EE71BF-EC9C-4233-B5CE-2E71614B9CEE}" destId="{3E40072E-20A3-4ABC-893F-4864508C2410}" srcOrd="10" destOrd="0" parTransId="{64B035EF-894C-40A8-997F-ECB4333E59AF}" sibTransId="{3A39E7B8-97FC-4F77-9822-35A9885CF16D}"/>
    <dgm:cxn modelId="{D3767C3F-52D7-4537-A707-E349FCD6D00C}" type="presOf" srcId="{4DB07D2C-49CB-46F5-834C-C07FD18C1C9B}" destId="{AD1F62FF-973F-49F8-9586-5A1F9D0947D7}" srcOrd="0" destOrd="0" presId="urn:microsoft.com/office/officeart/2005/8/layout/radial6"/>
    <dgm:cxn modelId="{91D2B5B6-8076-450E-8002-4A6FC9E10DAE}" type="presOf" srcId="{EB1DD59C-1399-485B-B7E9-AE445EE0119C}" destId="{07AD41BC-D563-4CF2-ABF4-6F8DDD6627E5}" srcOrd="0" destOrd="0" presId="urn:microsoft.com/office/officeart/2005/8/layout/radial6"/>
    <dgm:cxn modelId="{A789F06A-B12B-488E-B91E-856C5DAEF188}" srcId="{51EE71BF-EC9C-4233-B5CE-2E71614B9CEE}" destId="{DF902EF3-7639-405F-A095-E0D8C488CE85}" srcOrd="5" destOrd="0" parTransId="{22C4A8B0-99B7-4DB4-B199-8E8FBDA4F6EF}" sibTransId="{EB1DD59C-1399-485B-B7E9-AE445EE0119C}"/>
    <dgm:cxn modelId="{8A145E09-B0AD-4032-A19B-3BE8A8CBA8F5}" type="presOf" srcId="{C2D39F56-2373-4077-A594-64C48BBE8110}" destId="{9C350228-4BF0-4BCD-BEE6-B1012D714A60}" srcOrd="0" destOrd="0" presId="urn:microsoft.com/office/officeart/2005/8/layout/radial6"/>
    <dgm:cxn modelId="{02F14BE1-115C-4AF4-920F-8BC1BFBE400F}" type="presOf" srcId="{51EE71BF-EC9C-4233-B5CE-2E71614B9CEE}" destId="{B0E09A1F-319C-42B2-9444-96D1BA7FC74A}" srcOrd="0" destOrd="0" presId="urn:microsoft.com/office/officeart/2005/8/layout/radial6"/>
    <dgm:cxn modelId="{FB179116-2495-4583-AD27-6475B6ACBB1C}" srcId="{51EE71BF-EC9C-4233-B5CE-2E71614B9CEE}" destId="{C2D39F56-2373-4077-A594-64C48BBE8110}" srcOrd="6" destOrd="0" parTransId="{80AC25DA-1B95-4536-B535-5B8F9F00B440}" sibTransId="{AFD682FD-2623-436B-99BD-79D5A4BFE7A7}"/>
    <dgm:cxn modelId="{52358636-C35E-4000-885A-37198D4B3D27}" srcId="{51EE71BF-EC9C-4233-B5CE-2E71614B9CEE}" destId="{68E87749-12EA-4E1A-B982-C342C51E7EF2}" srcOrd="7" destOrd="0" parTransId="{9B8A69EA-97A4-4648-9978-AB14DBCE2316}" sibTransId="{F9E248FA-78E8-4A14-98A5-79B5CBC257F6}"/>
    <dgm:cxn modelId="{9A44051C-91A2-4BBB-A280-E1B15DA6EDC7}" type="presOf" srcId="{AFD682FD-2623-436B-99BD-79D5A4BFE7A7}" destId="{5F49D490-CE0C-4134-9C82-0D230A023BB7}" srcOrd="0" destOrd="0" presId="urn:microsoft.com/office/officeart/2005/8/layout/radial6"/>
    <dgm:cxn modelId="{CDC60F14-E730-4340-88F9-D510B6FDE6D7}" type="presOf" srcId="{77D868AD-916A-4F7F-940C-D5CAB3C6CAA9}" destId="{D95A35F1-4CAD-4A5F-876A-1D4138F46469}" srcOrd="0" destOrd="0" presId="urn:microsoft.com/office/officeart/2005/8/layout/radial6"/>
    <dgm:cxn modelId="{EA60F9D6-B1EB-4A72-B509-041A60377660}" srcId="{51EE71BF-EC9C-4233-B5CE-2E71614B9CEE}" destId="{BA5E35A0-830E-44B2-B23D-A15043E3E02A}" srcOrd="8" destOrd="0" parTransId="{79557B1C-5792-44B4-BB6B-DF0328805012}" sibTransId="{77D868AD-916A-4F7F-940C-D5CAB3C6CAA9}"/>
    <dgm:cxn modelId="{9B582680-A24A-467F-A648-E73FAE11BD06}" type="presOf" srcId="{DF902EF3-7639-405F-A095-E0D8C488CE85}" destId="{49D2281E-8F87-4786-A156-507D8D4B779C}" srcOrd="0" destOrd="0" presId="urn:microsoft.com/office/officeart/2005/8/layout/radial6"/>
    <dgm:cxn modelId="{130E3DE0-C3E3-46FF-A53D-86FAE5864320}" type="presOf" srcId="{0B3A94A3-BEBA-49AE-B493-E930ADF63DFF}" destId="{D18A921C-97D2-4EE5-8561-2C5A8B77E79D}" srcOrd="0" destOrd="0" presId="urn:microsoft.com/office/officeart/2005/8/layout/radial6"/>
    <dgm:cxn modelId="{E8635F5E-E8A3-421A-942F-FF940F3F157F}" srcId="{51EE71BF-EC9C-4233-B5CE-2E71614B9CEE}" destId="{52FEBD25-C9EF-4C70-B886-75C182608546}" srcOrd="0" destOrd="0" parTransId="{B757C364-1031-43DE-9205-ADAC274D7DD2}" sibTransId="{131967A8-5137-4E68-B39C-1C0F00F44860}"/>
    <dgm:cxn modelId="{27E24A59-7243-4E93-8566-E8296228125C}" srcId="{51EE71BF-EC9C-4233-B5CE-2E71614B9CEE}" destId="{0B3A94A3-BEBA-49AE-B493-E930ADF63DFF}" srcOrd="11" destOrd="0" parTransId="{A90B3ACC-B278-4820-92E9-1483F478FB60}" sibTransId="{4DB07D2C-49CB-46F5-834C-C07FD18C1C9B}"/>
    <dgm:cxn modelId="{C6E24DF4-28AB-4A87-A8E9-9E94E59DE32A}" type="presOf" srcId="{302E4C2D-42D1-432E-9C2E-372E70BF369C}" destId="{A9218DB1-BDD4-4C1C-84D1-A9BD0A31A3E8}" srcOrd="0" destOrd="0" presId="urn:microsoft.com/office/officeart/2005/8/layout/radial6"/>
    <dgm:cxn modelId="{AE77F1C0-8672-46B3-A1A0-401771D44CE3}" type="presOf" srcId="{BA5E35A0-830E-44B2-B23D-A15043E3E02A}" destId="{DA44001F-326C-446F-AB89-9522E6714FFF}" srcOrd="0" destOrd="0" presId="urn:microsoft.com/office/officeart/2005/8/layout/radial6"/>
    <dgm:cxn modelId="{6981AC2B-7045-4301-B934-1801BFC56FE6}" type="presOf" srcId="{131967A8-5137-4E68-B39C-1C0F00F44860}" destId="{B62E6E69-0FDE-4020-A7C6-6DC19D96FDE6}" srcOrd="0" destOrd="0" presId="urn:microsoft.com/office/officeart/2005/8/layout/radial6"/>
    <dgm:cxn modelId="{6CBBFF2C-BDC8-4A34-8FFE-CCF0B7C905D0}" type="presOf" srcId="{E9D97159-D5A9-42CB-8C34-367A076D7FD8}" destId="{300DEE74-6179-45EB-AD38-919AA36BD498}" srcOrd="0" destOrd="0" presId="urn:microsoft.com/office/officeart/2005/8/layout/radial6"/>
    <dgm:cxn modelId="{904FECAA-8895-47FD-BEC6-EBA0C84F3244}" srcId="{51EE71BF-EC9C-4233-B5CE-2E71614B9CEE}" destId="{E9D97159-D5A9-42CB-8C34-367A076D7FD8}" srcOrd="3" destOrd="0" parTransId="{34C93BD1-80A7-4E21-AC52-54B23DB09848}" sibTransId="{01D397F6-C85C-454F-8085-21E3B9BC8FC4}"/>
    <dgm:cxn modelId="{578845CE-7843-44E3-800B-410DF4831E2C}" type="presOf" srcId="{0172D6AE-F38D-4E89-8761-5D2A5D4899F8}" destId="{880DF82A-E3FC-4CBA-9902-3A49FB5C04B8}" srcOrd="0" destOrd="0" presId="urn:microsoft.com/office/officeart/2005/8/layout/radial6"/>
    <dgm:cxn modelId="{D9E9009B-22BA-4268-BE5C-33109A6EBD74}" srcId="{51EE71BF-EC9C-4233-B5CE-2E71614B9CEE}" destId="{499A1386-E9D3-45A5-BD44-D7B4D939D22E}" srcOrd="9" destOrd="0" parTransId="{3E76F69C-7508-4028-B4B7-36EF4AF88A30}" sibTransId="{DA30061B-DE52-474A-B569-3B8F047D51F6}"/>
    <dgm:cxn modelId="{B2BB53F4-68FB-4171-9991-441187EE9C80}" type="presOf" srcId="{17D9DC4B-8915-4215-A9F2-40E97C70FD99}" destId="{72681B76-14A1-4A26-83A4-0F7C005C5B46}" srcOrd="0" destOrd="0" presId="urn:microsoft.com/office/officeart/2005/8/layout/radial6"/>
    <dgm:cxn modelId="{75C58DAF-B6F7-4247-935B-451A46DEEDF0}" type="presParOf" srcId="{72681B76-14A1-4A26-83A4-0F7C005C5B46}" destId="{B0E09A1F-319C-42B2-9444-96D1BA7FC74A}" srcOrd="0" destOrd="0" presId="urn:microsoft.com/office/officeart/2005/8/layout/radial6"/>
    <dgm:cxn modelId="{37A63E7F-A053-4592-91F0-AFA92348B59C}" type="presParOf" srcId="{72681B76-14A1-4A26-83A4-0F7C005C5B46}" destId="{2310CC8B-46D1-4C7C-9A71-8C7C81EE229B}" srcOrd="1" destOrd="0" presId="urn:microsoft.com/office/officeart/2005/8/layout/radial6"/>
    <dgm:cxn modelId="{D2E0AD94-8533-4988-A55E-D4956A3E63E8}" type="presParOf" srcId="{72681B76-14A1-4A26-83A4-0F7C005C5B46}" destId="{428EE064-35D5-4A4C-9791-EAE1CBBA53BE}" srcOrd="2" destOrd="0" presId="urn:microsoft.com/office/officeart/2005/8/layout/radial6"/>
    <dgm:cxn modelId="{F640DF8B-F686-49FE-A70D-E626F709E31B}" type="presParOf" srcId="{72681B76-14A1-4A26-83A4-0F7C005C5B46}" destId="{B62E6E69-0FDE-4020-A7C6-6DC19D96FDE6}" srcOrd="3" destOrd="0" presId="urn:microsoft.com/office/officeart/2005/8/layout/radial6"/>
    <dgm:cxn modelId="{8E206BCA-EE5A-4DCB-9E32-1293CA65F833}" type="presParOf" srcId="{72681B76-14A1-4A26-83A4-0F7C005C5B46}" destId="{3BDEF808-5AE9-45DF-BAA7-4066F612484E}" srcOrd="4" destOrd="0" presId="urn:microsoft.com/office/officeart/2005/8/layout/radial6"/>
    <dgm:cxn modelId="{887F4B83-3608-4AAA-B6F1-FC0B78126A2D}" type="presParOf" srcId="{72681B76-14A1-4A26-83A4-0F7C005C5B46}" destId="{432F0E22-2973-4BD2-87A8-D7C6E4C94ED6}" srcOrd="5" destOrd="0" presId="urn:microsoft.com/office/officeart/2005/8/layout/radial6"/>
    <dgm:cxn modelId="{D1439DAB-0D6D-447E-BFDE-85FEECD5697D}" type="presParOf" srcId="{72681B76-14A1-4A26-83A4-0F7C005C5B46}" destId="{880DF82A-E3FC-4CBA-9902-3A49FB5C04B8}" srcOrd="6" destOrd="0" presId="urn:microsoft.com/office/officeart/2005/8/layout/radial6"/>
    <dgm:cxn modelId="{887246CF-F0D8-4FA3-9D40-146CFB5C9AF4}" type="presParOf" srcId="{72681B76-14A1-4A26-83A4-0F7C005C5B46}" destId="{C5C70D74-4DA2-4D23-ABB2-B8E0F7D62AC3}" srcOrd="7" destOrd="0" presId="urn:microsoft.com/office/officeart/2005/8/layout/radial6"/>
    <dgm:cxn modelId="{B4A28D5B-2FF6-47F3-9605-0DA92623C158}" type="presParOf" srcId="{72681B76-14A1-4A26-83A4-0F7C005C5B46}" destId="{E61A80DA-9489-4E04-9363-E153C6A90303}" srcOrd="8" destOrd="0" presId="urn:microsoft.com/office/officeart/2005/8/layout/radial6"/>
    <dgm:cxn modelId="{023C783F-4C9C-47EF-BD8D-5A72EBBFFB53}" type="presParOf" srcId="{72681B76-14A1-4A26-83A4-0F7C005C5B46}" destId="{397E21BB-E3A8-4817-9CCF-B9611311AF83}" srcOrd="9" destOrd="0" presId="urn:microsoft.com/office/officeart/2005/8/layout/radial6"/>
    <dgm:cxn modelId="{C25C9048-C4A5-4E38-B168-E409693F31D5}" type="presParOf" srcId="{72681B76-14A1-4A26-83A4-0F7C005C5B46}" destId="{300DEE74-6179-45EB-AD38-919AA36BD498}" srcOrd="10" destOrd="0" presId="urn:microsoft.com/office/officeart/2005/8/layout/radial6"/>
    <dgm:cxn modelId="{EAF19C6B-4AA7-40EA-8104-0E82A3AD16D5}" type="presParOf" srcId="{72681B76-14A1-4A26-83A4-0F7C005C5B46}" destId="{9E60CBDD-97B9-4745-B8A2-C32345D79009}" srcOrd="11" destOrd="0" presId="urn:microsoft.com/office/officeart/2005/8/layout/radial6"/>
    <dgm:cxn modelId="{A94C5570-6979-40DD-B6F7-5C32D20E4339}" type="presParOf" srcId="{72681B76-14A1-4A26-83A4-0F7C005C5B46}" destId="{CB6E5162-2FC3-48B9-AAD3-C37B9DB8DDF1}" srcOrd="12" destOrd="0" presId="urn:microsoft.com/office/officeart/2005/8/layout/radial6"/>
    <dgm:cxn modelId="{0681E1B3-636F-4B0C-ACFC-F0E4AA4AC928}" type="presParOf" srcId="{72681B76-14A1-4A26-83A4-0F7C005C5B46}" destId="{A9218DB1-BDD4-4C1C-84D1-A9BD0A31A3E8}" srcOrd="13" destOrd="0" presId="urn:microsoft.com/office/officeart/2005/8/layout/radial6"/>
    <dgm:cxn modelId="{C10FF006-6B0D-41C2-802F-C814CD220038}" type="presParOf" srcId="{72681B76-14A1-4A26-83A4-0F7C005C5B46}" destId="{3D4A9DE0-6B02-48D4-A4AC-7788719C8546}" srcOrd="14" destOrd="0" presId="urn:microsoft.com/office/officeart/2005/8/layout/radial6"/>
    <dgm:cxn modelId="{1D94FA6F-D9E0-4C40-956E-29AD8D769153}" type="presParOf" srcId="{72681B76-14A1-4A26-83A4-0F7C005C5B46}" destId="{528E8361-EE25-4026-A83B-C67446D450D6}" srcOrd="15" destOrd="0" presId="urn:microsoft.com/office/officeart/2005/8/layout/radial6"/>
    <dgm:cxn modelId="{F37DC176-00F6-440B-8F43-7FE854B6060E}" type="presParOf" srcId="{72681B76-14A1-4A26-83A4-0F7C005C5B46}" destId="{49D2281E-8F87-4786-A156-507D8D4B779C}" srcOrd="16" destOrd="0" presId="urn:microsoft.com/office/officeart/2005/8/layout/radial6"/>
    <dgm:cxn modelId="{B76CB49D-4811-4F62-A071-A25EEF87B52C}" type="presParOf" srcId="{72681B76-14A1-4A26-83A4-0F7C005C5B46}" destId="{366BDB47-07E0-48A1-9616-9873F0D93607}" srcOrd="17" destOrd="0" presId="urn:microsoft.com/office/officeart/2005/8/layout/radial6"/>
    <dgm:cxn modelId="{D1B178F9-BDCC-459B-BA2C-84BB952C1D56}" type="presParOf" srcId="{72681B76-14A1-4A26-83A4-0F7C005C5B46}" destId="{07AD41BC-D563-4CF2-ABF4-6F8DDD6627E5}" srcOrd="18" destOrd="0" presId="urn:microsoft.com/office/officeart/2005/8/layout/radial6"/>
    <dgm:cxn modelId="{5A1367A3-910A-4CDB-B996-DD3122DFD2FF}" type="presParOf" srcId="{72681B76-14A1-4A26-83A4-0F7C005C5B46}" destId="{9C350228-4BF0-4BCD-BEE6-B1012D714A60}" srcOrd="19" destOrd="0" presId="urn:microsoft.com/office/officeart/2005/8/layout/radial6"/>
    <dgm:cxn modelId="{3CE9EA87-3CF0-486C-914C-55CC5DFE21E9}" type="presParOf" srcId="{72681B76-14A1-4A26-83A4-0F7C005C5B46}" destId="{3DFA1A9D-0FCE-4EF9-A41C-5087A910A264}" srcOrd="20" destOrd="0" presId="urn:microsoft.com/office/officeart/2005/8/layout/radial6"/>
    <dgm:cxn modelId="{96DCB484-C057-44F0-BD33-B305DE225165}" type="presParOf" srcId="{72681B76-14A1-4A26-83A4-0F7C005C5B46}" destId="{5F49D490-CE0C-4134-9C82-0D230A023BB7}" srcOrd="21" destOrd="0" presId="urn:microsoft.com/office/officeart/2005/8/layout/radial6"/>
    <dgm:cxn modelId="{507ADFAE-92DF-452C-BE45-705EA130CA49}" type="presParOf" srcId="{72681B76-14A1-4A26-83A4-0F7C005C5B46}" destId="{5694DCC4-E8F4-483B-9922-65AA3855E74E}" srcOrd="22" destOrd="0" presId="urn:microsoft.com/office/officeart/2005/8/layout/radial6"/>
    <dgm:cxn modelId="{E4CF2D8E-B7EC-45F5-A824-4B8AAFAC6E49}" type="presParOf" srcId="{72681B76-14A1-4A26-83A4-0F7C005C5B46}" destId="{66A29B0B-67DD-483E-997F-A277368ACFF2}" srcOrd="23" destOrd="0" presId="urn:microsoft.com/office/officeart/2005/8/layout/radial6"/>
    <dgm:cxn modelId="{C3DB4C60-B24D-4F37-AC59-04015B55CDE1}" type="presParOf" srcId="{72681B76-14A1-4A26-83A4-0F7C005C5B46}" destId="{BE01C110-34B2-46E2-9120-30EC49AB0859}" srcOrd="24" destOrd="0" presId="urn:microsoft.com/office/officeart/2005/8/layout/radial6"/>
    <dgm:cxn modelId="{57DF08C9-E96B-42D3-A15C-70BE214F2683}" type="presParOf" srcId="{72681B76-14A1-4A26-83A4-0F7C005C5B46}" destId="{DA44001F-326C-446F-AB89-9522E6714FFF}" srcOrd="25" destOrd="0" presId="urn:microsoft.com/office/officeart/2005/8/layout/radial6"/>
    <dgm:cxn modelId="{FC3E7936-4415-4456-A528-A97A44751CE8}" type="presParOf" srcId="{72681B76-14A1-4A26-83A4-0F7C005C5B46}" destId="{7E1E1D78-38F1-4FA9-B1AA-CD88B86FDC7D}" srcOrd="26" destOrd="0" presId="urn:microsoft.com/office/officeart/2005/8/layout/radial6"/>
    <dgm:cxn modelId="{6E4F11BF-859C-4D19-B8DA-E5CFF11A257E}" type="presParOf" srcId="{72681B76-14A1-4A26-83A4-0F7C005C5B46}" destId="{D95A35F1-4CAD-4A5F-876A-1D4138F46469}" srcOrd="27" destOrd="0" presId="urn:microsoft.com/office/officeart/2005/8/layout/radial6"/>
    <dgm:cxn modelId="{2D4A708A-BE2C-4FF1-B73D-DE611999E8D9}" type="presParOf" srcId="{72681B76-14A1-4A26-83A4-0F7C005C5B46}" destId="{61CA2A06-1158-4C20-9F7A-286290730BA5}" srcOrd="28" destOrd="0" presId="urn:microsoft.com/office/officeart/2005/8/layout/radial6"/>
    <dgm:cxn modelId="{B6CC1479-6228-4702-8C50-B33490666DCD}" type="presParOf" srcId="{72681B76-14A1-4A26-83A4-0F7C005C5B46}" destId="{854C4AC2-E94C-40EF-AC03-16AB4F907E9C}" srcOrd="29" destOrd="0" presId="urn:microsoft.com/office/officeart/2005/8/layout/radial6"/>
    <dgm:cxn modelId="{309AD3C8-00D7-484B-BF68-C892C47C21DE}" type="presParOf" srcId="{72681B76-14A1-4A26-83A4-0F7C005C5B46}" destId="{9F3BB792-3E60-43AC-B1BF-BCAE26D86744}" srcOrd="30" destOrd="0" presId="urn:microsoft.com/office/officeart/2005/8/layout/radial6"/>
    <dgm:cxn modelId="{95386B97-B9F0-4A04-9BB5-E58D42BADB63}" type="presParOf" srcId="{72681B76-14A1-4A26-83A4-0F7C005C5B46}" destId="{3EDC3521-577F-46E3-9808-A0645D8D08D4}" srcOrd="31" destOrd="0" presId="urn:microsoft.com/office/officeart/2005/8/layout/radial6"/>
    <dgm:cxn modelId="{4D3AB0D2-96FB-414B-AC11-09C275EA9558}" type="presParOf" srcId="{72681B76-14A1-4A26-83A4-0F7C005C5B46}" destId="{4C477682-F9AF-4DED-B674-12DD6CDE5BD4}" srcOrd="32" destOrd="0" presId="urn:microsoft.com/office/officeart/2005/8/layout/radial6"/>
    <dgm:cxn modelId="{258BD257-A905-450B-AE2B-E2991E10B0D1}" type="presParOf" srcId="{72681B76-14A1-4A26-83A4-0F7C005C5B46}" destId="{588073A4-1D5C-46CC-8CDC-6D5B15F86DEB}" srcOrd="33" destOrd="0" presId="urn:microsoft.com/office/officeart/2005/8/layout/radial6"/>
    <dgm:cxn modelId="{22F9103D-4F12-4CEA-9BCF-B562B8D30E89}" type="presParOf" srcId="{72681B76-14A1-4A26-83A4-0F7C005C5B46}" destId="{D18A921C-97D2-4EE5-8561-2C5A8B77E79D}" srcOrd="34" destOrd="0" presId="urn:microsoft.com/office/officeart/2005/8/layout/radial6"/>
    <dgm:cxn modelId="{CF30890C-C1B7-479A-BD43-17D109252956}" type="presParOf" srcId="{72681B76-14A1-4A26-83A4-0F7C005C5B46}" destId="{78E3EEEE-839E-45BC-AA64-3893EA463314}" srcOrd="35" destOrd="0" presId="urn:microsoft.com/office/officeart/2005/8/layout/radial6"/>
    <dgm:cxn modelId="{D18062CD-0E41-4251-8501-36A3D5DEEB92}" type="presParOf" srcId="{72681B76-14A1-4A26-83A4-0F7C005C5B46}" destId="{AD1F62FF-973F-49F8-9586-5A1F9D0947D7}" srcOrd="36" destOrd="0" presId="urn:microsoft.com/office/officeart/2005/8/layout/radial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Agility</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Intellect</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Element</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Tech</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Damage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Endurance</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FA7D3A63-BB13-2D41-82B3-316F8CA2B279}"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621BB05F-7EF6-1D4D-8B74-6F5F38764DEE}" type="presOf" srcId="{88A5B67C-DEDC-3A49-9055-678F12294B59}" destId="{0A9A49DF-28D7-454B-B9B7-017EA9F6FD59}" srcOrd="0" destOrd="0" presId="urn:microsoft.com/office/officeart/2008/layout/SquareAccentList"/>
    <dgm:cxn modelId="{55737355-EBA7-5844-AA29-1912EB3E16DD}"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6D5B854A-249F-3B44-A1EC-7D900BFCFD03}" srcId="{DD39B22F-229D-BF43-B8B5-2E87D4455952}" destId="{88A5B67C-DEDC-3A49-9055-678F12294B59}" srcOrd="3" destOrd="0" parTransId="{1F288DC4-8498-064B-9A04-B8157433EFCE}" sibTransId="{954741DD-9A90-2249-8D25-33575A2721E4}"/>
    <dgm:cxn modelId="{7EA75C7E-E5B5-6F4B-A46A-FBA9AC03CFB1}" srcId="{DD39B22F-229D-BF43-B8B5-2E87D4455952}" destId="{F226D10B-580F-824D-B853-D7E44FF3974A}" srcOrd="4" destOrd="0" parTransId="{17097CC6-4741-C34E-9115-E69958DB6D61}" sibTransId="{178658CA-3972-8047-BBFA-D6096A1BDECA}"/>
    <dgm:cxn modelId="{0D0E22C3-7D9C-A749-8683-C283AEEF3A5E}" srcId="{DD39B22F-229D-BF43-B8B5-2E87D4455952}" destId="{8565C093-A7F5-C64B-9826-ADDC4437FCBE}" srcOrd="1" destOrd="0" parTransId="{9FC7DBB1-D835-9C4A-A0B9-6CAF127D8DA8}" sibTransId="{F5FB92A5-1296-364B-B79B-71BF33FBFEA2}"/>
    <dgm:cxn modelId="{EEC21704-9F39-774A-B76C-F71CC8045B04}" type="presOf" srcId="{DD39B22F-229D-BF43-B8B5-2E87D4455952}" destId="{00714C41-A9D3-1742-A72D-E710F30FE257}" srcOrd="0" destOrd="0" presId="urn:microsoft.com/office/officeart/2008/layout/SquareAccentList"/>
    <dgm:cxn modelId="{1968F37C-F980-B242-8D0E-FE1F427B94D1}" type="presOf" srcId="{8565C093-A7F5-C64B-9826-ADDC4437FCBE}" destId="{1D0BE80B-E696-044A-A4E6-4A341A0EBD5C}" srcOrd="0" destOrd="0" presId="urn:microsoft.com/office/officeart/2008/layout/SquareAccentList"/>
    <dgm:cxn modelId="{A98AB704-8564-1E4C-BE73-1D0835178D71}"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29381C1-83D1-1140-BD02-8BA20DFCF547}" type="presOf" srcId="{F226D10B-580F-824D-B853-D7E44FF3974A}" destId="{D28A2DFC-A5DE-3343-A7D5-6F6EE7D934FF}" srcOrd="0" destOrd="0" presId="urn:microsoft.com/office/officeart/2008/layout/SquareAccentList"/>
    <dgm:cxn modelId="{08B7339D-931E-F544-B7E8-34CCB0905AC0}" type="presParOf" srcId="{00714C41-A9D3-1742-A72D-E710F30FE257}" destId="{C661B9C2-DB4E-3445-8AD1-82753D0C834C}" srcOrd="0" destOrd="0" presId="urn:microsoft.com/office/officeart/2008/layout/SquareAccentList"/>
    <dgm:cxn modelId="{C0B43102-5E5D-5542-A932-6D13738229E2}" type="presParOf" srcId="{C661B9C2-DB4E-3445-8AD1-82753D0C834C}" destId="{BB4C9DED-7E40-404B-B2C5-32A0F41C5C3E}" srcOrd="0" destOrd="0" presId="urn:microsoft.com/office/officeart/2008/layout/SquareAccentList"/>
    <dgm:cxn modelId="{842DA1D9-6772-EB40-BE17-0669A054608F}" type="presParOf" srcId="{BB4C9DED-7E40-404B-B2C5-32A0F41C5C3E}" destId="{E80E04BB-FCFB-B944-8EA1-F247414CC7A3}" srcOrd="0" destOrd="0" presId="urn:microsoft.com/office/officeart/2008/layout/SquareAccentList"/>
    <dgm:cxn modelId="{EF966322-03F4-6848-978A-EA0555A017EB}" type="presParOf" srcId="{BB4C9DED-7E40-404B-B2C5-32A0F41C5C3E}" destId="{D763588B-00A9-1A46-BBE6-8FF65A7A82DA}" srcOrd="1" destOrd="0" presId="urn:microsoft.com/office/officeart/2008/layout/SquareAccentList"/>
    <dgm:cxn modelId="{69051F27-616D-7345-8730-C186ECDACC74}" type="presParOf" srcId="{BB4C9DED-7E40-404B-B2C5-32A0F41C5C3E}" destId="{21FC96C8-300D-CE46-B8C6-65A13A493001}" srcOrd="2" destOrd="0" presId="urn:microsoft.com/office/officeart/2008/layout/SquareAccentList"/>
    <dgm:cxn modelId="{4843E48B-EF46-EC40-8C44-DC58D04ED9DF}" type="presParOf" srcId="{C661B9C2-DB4E-3445-8AD1-82753D0C834C}" destId="{3EE3AE9A-4D01-A94A-85B2-49BDED757F7D}" srcOrd="1" destOrd="0" presId="urn:microsoft.com/office/officeart/2008/layout/SquareAccentList"/>
    <dgm:cxn modelId="{4FA6885F-8C69-8F46-89C8-07593B519783}" type="presParOf" srcId="{00714C41-A9D3-1742-A72D-E710F30FE257}" destId="{E4B30FA7-3B78-9746-8F63-24D25922E724}" srcOrd="1" destOrd="0" presId="urn:microsoft.com/office/officeart/2008/layout/SquareAccentList"/>
    <dgm:cxn modelId="{977E00CB-3BE2-214A-924F-54F3FD6FEB11}" type="presParOf" srcId="{E4B30FA7-3B78-9746-8F63-24D25922E724}" destId="{4AA7E10B-714D-524F-AE63-E0BF09F5253C}" srcOrd="0" destOrd="0" presId="urn:microsoft.com/office/officeart/2008/layout/SquareAccentList"/>
    <dgm:cxn modelId="{F881FBBB-C6C3-E24D-810C-C8A7EA91DFDA}" type="presParOf" srcId="{4AA7E10B-714D-524F-AE63-E0BF09F5253C}" destId="{5BFFC023-D69C-F24E-AF78-646F775CB38C}" srcOrd="0" destOrd="0" presId="urn:microsoft.com/office/officeart/2008/layout/SquareAccentList"/>
    <dgm:cxn modelId="{AE4FA12B-5993-984A-AA04-F5509C9A6685}" type="presParOf" srcId="{4AA7E10B-714D-524F-AE63-E0BF09F5253C}" destId="{1C3995A4-C569-6B41-B8D9-544E46EC201D}" srcOrd="1" destOrd="0" presId="urn:microsoft.com/office/officeart/2008/layout/SquareAccentList"/>
    <dgm:cxn modelId="{ED948E54-2927-E64A-868A-55CCBBDDC777}" type="presParOf" srcId="{4AA7E10B-714D-524F-AE63-E0BF09F5253C}" destId="{1D0BE80B-E696-044A-A4E6-4A341A0EBD5C}" srcOrd="2" destOrd="0" presId="urn:microsoft.com/office/officeart/2008/layout/SquareAccentList"/>
    <dgm:cxn modelId="{360B0317-129F-A348-951E-C88DCE2AA78E}" type="presParOf" srcId="{E4B30FA7-3B78-9746-8F63-24D25922E724}" destId="{2FC8C6F2-C76E-8D44-914E-A47103D34F93}" srcOrd="1" destOrd="0" presId="urn:microsoft.com/office/officeart/2008/layout/SquareAccentList"/>
    <dgm:cxn modelId="{BC8CACD5-8555-F446-B8F3-BF6A074E1D7F}" type="presParOf" srcId="{00714C41-A9D3-1742-A72D-E710F30FE257}" destId="{0AB324C3-8CAC-0A49-86A9-A7C8A7F0D774}" srcOrd="2" destOrd="0" presId="urn:microsoft.com/office/officeart/2008/layout/SquareAccentList"/>
    <dgm:cxn modelId="{046E036B-D9D6-3948-9D70-7F048E08DDEC}" type="presParOf" srcId="{0AB324C3-8CAC-0A49-86A9-A7C8A7F0D774}" destId="{BF5AA10A-3553-B345-B273-049199FB9BBF}" srcOrd="0" destOrd="0" presId="urn:microsoft.com/office/officeart/2008/layout/SquareAccentList"/>
    <dgm:cxn modelId="{87B6E8A8-8D6F-CF4A-A1C1-D24DAB4D7406}" type="presParOf" srcId="{BF5AA10A-3553-B345-B273-049199FB9BBF}" destId="{188A0064-F4BA-5946-A0C7-1E43AFC1C0FB}" srcOrd="0" destOrd="0" presId="urn:microsoft.com/office/officeart/2008/layout/SquareAccentList"/>
    <dgm:cxn modelId="{A1C9AAE4-AED5-204A-AC30-ECDCD09E86DC}" type="presParOf" srcId="{BF5AA10A-3553-B345-B273-049199FB9BBF}" destId="{97C14A8A-4922-1344-BDA6-33A3D485CA73}" srcOrd="1" destOrd="0" presId="urn:microsoft.com/office/officeart/2008/layout/SquareAccentList"/>
    <dgm:cxn modelId="{1D4E9049-334F-C641-A9F1-08CEC75641D9}" type="presParOf" srcId="{BF5AA10A-3553-B345-B273-049199FB9BBF}" destId="{F506F152-3228-E345-9ACF-710FFD32939C}" srcOrd="2" destOrd="0" presId="urn:microsoft.com/office/officeart/2008/layout/SquareAccentList"/>
    <dgm:cxn modelId="{486101FA-91C0-0246-81C2-BBAEC36A2B40}" type="presParOf" srcId="{0AB324C3-8CAC-0A49-86A9-A7C8A7F0D774}" destId="{FCF37A4C-D913-E34C-9D9B-969C3A65A159}" srcOrd="1" destOrd="0" presId="urn:microsoft.com/office/officeart/2008/layout/SquareAccentList"/>
    <dgm:cxn modelId="{89502D2A-5E49-C143-9DBC-8FFF7BAC1477}" type="presParOf" srcId="{00714C41-A9D3-1742-A72D-E710F30FE257}" destId="{74EA17F6-17F8-9040-A497-39A407BDB0DF}" srcOrd="3" destOrd="0" presId="urn:microsoft.com/office/officeart/2008/layout/SquareAccentList"/>
    <dgm:cxn modelId="{BD45FBA7-8852-ED48-8CA5-F756CE3558CB}" type="presParOf" srcId="{74EA17F6-17F8-9040-A497-39A407BDB0DF}" destId="{A570FB78-6897-1B40-AEEA-858130DC696F}" srcOrd="0" destOrd="0" presId="urn:microsoft.com/office/officeart/2008/layout/SquareAccentList"/>
    <dgm:cxn modelId="{DCAFE80C-5FB5-7A46-8DCA-5BBCEC70C5FC}" type="presParOf" srcId="{A570FB78-6897-1B40-AEEA-858130DC696F}" destId="{B2C9F634-2C3A-964D-94DF-6E3875337030}" srcOrd="0" destOrd="0" presId="urn:microsoft.com/office/officeart/2008/layout/SquareAccentList"/>
    <dgm:cxn modelId="{2664D8EF-6101-5D42-B9D9-0E5B4BB7618A}" type="presParOf" srcId="{A570FB78-6897-1B40-AEEA-858130DC696F}" destId="{1D43D90D-1817-2546-9682-80CB1CE55411}" srcOrd="1" destOrd="0" presId="urn:microsoft.com/office/officeart/2008/layout/SquareAccentList"/>
    <dgm:cxn modelId="{34711720-55C5-2343-9AA6-CA4389C4495A}" type="presParOf" srcId="{A570FB78-6897-1B40-AEEA-858130DC696F}" destId="{0A9A49DF-28D7-454B-B9B7-017EA9F6FD59}" srcOrd="2" destOrd="0" presId="urn:microsoft.com/office/officeart/2008/layout/SquareAccentList"/>
    <dgm:cxn modelId="{3E0B6DC7-27F7-D548-902B-5227F9D04063}" type="presParOf" srcId="{74EA17F6-17F8-9040-A497-39A407BDB0DF}" destId="{8DE4775A-13B2-944B-A1D3-8516425E7BB5}" srcOrd="1" destOrd="0" presId="urn:microsoft.com/office/officeart/2008/layout/SquareAccentList"/>
    <dgm:cxn modelId="{8B9A19B0-2CA6-584D-AA87-2470EFB07074}" type="presParOf" srcId="{00714C41-A9D3-1742-A72D-E710F30FE257}" destId="{25744CBA-DF19-A344-8BCA-F07A5B2B3F25}" srcOrd="4" destOrd="0" presId="urn:microsoft.com/office/officeart/2008/layout/SquareAccentList"/>
    <dgm:cxn modelId="{D667D1AB-DB0B-2F4E-9459-BBD688D0BA83}" type="presParOf" srcId="{25744CBA-DF19-A344-8BCA-F07A5B2B3F25}" destId="{48921837-08A1-E34A-962B-0419D609C0DA}" srcOrd="0" destOrd="0" presId="urn:microsoft.com/office/officeart/2008/layout/SquareAccentList"/>
    <dgm:cxn modelId="{3101AAA0-EC42-8A43-A905-CD411E741236}" type="presParOf" srcId="{48921837-08A1-E34A-962B-0419D609C0DA}" destId="{605DBD14-35C4-E140-884D-FB44F03E8643}" srcOrd="0" destOrd="0" presId="urn:microsoft.com/office/officeart/2008/layout/SquareAccentList"/>
    <dgm:cxn modelId="{A771689F-03CE-BE4F-8720-F49ED612E8CF}" type="presParOf" srcId="{48921837-08A1-E34A-962B-0419D609C0DA}" destId="{6B4D378D-F8C9-6D4D-8D03-E916E1B69DD6}" srcOrd="1" destOrd="0" presId="urn:microsoft.com/office/officeart/2008/layout/SquareAccentList"/>
    <dgm:cxn modelId="{CB0168A3-8592-1F42-BC1C-6D35A623DADB}" type="presParOf" srcId="{48921837-08A1-E34A-962B-0419D609C0DA}" destId="{D28A2DFC-A5DE-3343-A7D5-6F6EE7D934FF}" srcOrd="2" destOrd="0" presId="urn:microsoft.com/office/officeart/2008/layout/SquareAccentList"/>
    <dgm:cxn modelId="{DAB0B4B9-A0DF-AB4D-8C72-C8676A59AA1B}" type="presParOf" srcId="{25744CBA-DF19-A344-8BCA-F07A5B2B3F25}" destId="{17B25497-5ECF-D749-B34B-FE7CBF329710}" srcOrd="1" destOrd="0" presId="urn:microsoft.com/office/officeart/2008/layout/SquareAccentList"/>
    <dgm:cxn modelId="{28379F9F-79A9-0245-BFAA-FC6B56556848}" type="presParOf" srcId="{00714C41-A9D3-1742-A72D-E710F30FE257}" destId="{9D84CD72-333C-A84D-AECB-9212296BE0B1}" srcOrd="5" destOrd="0" presId="urn:microsoft.com/office/officeart/2008/layout/SquareAccentList"/>
    <dgm:cxn modelId="{3F43CCC7-9B1D-1D45-8D06-CB52AED2DA58}" type="presParOf" srcId="{9D84CD72-333C-A84D-AECB-9212296BE0B1}" destId="{B97D2668-F78C-3A4D-A9C3-35FDD1302CC5}" srcOrd="0" destOrd="0" presId="urn:microsoft.com/office/officeart/2008/layout/SquareAccentList"/>
    <dgm:cxn modelId="{778B8374-2B85-6A4C-92AF-07B06FDE5968}" type="presParOf" srcId="{B97D2668-F78C-3A4D-A9C3-35FDD1302CC5}" destId="{64EF9BDE-164B-FF42-BCE9-72F26D1E7324}" srcOrd="0" destOrd="0" presId="urn:microsoft.com/office/officeart/2008/layout/SquareAccentList"/>
    <dgm:cxn modelId="{0FE8223F-2BC8-FE40-92B5-76C4A8A81C0A}" type="presParOf" srcId="{B97D2668-F78C-3A4D-A9C3-35FDD1302CC5}" destId="{B1369D0C-E6A1-0C42-A91A-21E6EE678FC2}" srcOrd="1" destOrd="0" presId="urn:microsoft.com/office/officeart/2008/layout/SquareAccentList"/>
    <dgm:cxn modelId="{584D9ED6-C1A6-8044-887F-44099CE93C6B}" type="presParOf" srcId="{B97D2668-F78C-3A4D-A9C3-35FDD1302CC5}" destId="{1D9ED7DA-6394-D24A-BF1E-617878B1C375}" srcOrd="2" destOrd="0" presId="urn:microsoft.com/office/officeart/2008/layout/SquareAccentList"/>
    <dgm:cxn modelId="{7CC9B450-1DB2-354A-AFAF-2FF5FE33331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0.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Lst>
  <dgm:cxnLst>
    <dgm:cxn modelId="{939E1D52-CB2B-1842-A0AF-2DBF1C7C500B}" type="presOf" srcId="{F31749C6-0BEF-3F4E-B4E0-80F4C2750311}" destId="{50577C06-18C8-264B-98DC-BD99ED8D2657}" srcOrd="0" destOrd="0" presId="urn:microsoft.com/office/officeart/2005/8/layout/radial6"/>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1.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Counter</a:t>
          </a:r>
        </a:p>
        <a:p>
          <a:r>
            <a:rPr lang="en-US" sz="600" dirty="0" smtClean="0">
              <a:latin typeface="Copperplate Gothic Light"/>
              <a:cs typeface="Copperplate Gothic Light"/>
            </a:rPr>
            <a:t>Receive a +2 bonus to your next action</a:t>
          </a:r>
        </a:p>
        <a:p>
          <a:endParaRPr lang="en-US" sz="600" dirty="0" smtClean="0">
            <a:latin typeface="Copperplate Gothic Light"/>
            <a:cs typeface="Copperplate Gothic Light"/>
          </a:endParaRP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Double</a:t>
          </a:r>
        </a:p>
        <a:p>
          <a:pPr algn="ctr"/>
          <a:r>
            <a:rPr lang="en-US" sz="600" dirty="0" smtClean="0">
              <a:latin typeface="Copperplate Gothic Light"/>
              <a:cs typeface="Copperplate Gothic Light"/>
            </a:rPr>
            <a:t>Deal your base DMG regardless of who won the attack</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Dash</a:t>
          </a:r>
        </a:p>
        <a:p>
          <a:pPr algn="ctr"/>
          <a:r>
            <a:rPr lang="en-US" sz="600" dirty="0" smtClean="0">
              <a:latin typeface="Copperplate Gothic Light"/>
              <a:cs typeface="Copperplate Gothic Light"/>
            </a:rPr>
            <a:t>You can make a move action after the attack</a:t>
          </a:r>
          <a:endParaRPr lang="en-US" sz="500" dirty="0" smtClean="0">
            <a:latin typeface="Copperplate Gothic Light"/>
            <a:cs typeface="Copperplate Gothic Light"/>
          </a:endParaRPr>
        </a:p>
        <a:p>
          <a:pPr algn="ctr"/>
          <a:endParaRPr lang="en-US" sz="500" dirty="0" smtClean="0">
            <a:latin typeface="Copperplate Gothic Light"/>
            <a:cs typeface="Copperplate Gothic Light"/>
          </a:endParaRP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Haste</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Move at 3x your speed</a:t>
          </a:r>
        </a:p>
        <a:p>
          <a:pPr algn="ct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Tackle</a:t>
          </a:r>
        </a:p>
        <a:p>
          <a:r>
            <a:rPr lang="en-US" sz="600" dirty="0" smtClean="0">
              <a:latin typeface="Copperplate Gothic Light"/>
              <a:cs typeface="Copperplate Gothic Light"/>
            </a:rPr>
            <a:t>You can take   a move action with another player</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Mobility</a:t>
          </a:r>
        </a:p>
        <a:p>
          <a:pPr algn="ctr"/>
          <a:r>
            <a:rPr lang="en-US" sz="600" dirty="0">
              <a:latin typeface="Copperplate Gothic Light"/>
              <a:cs typeface="Copperplate Gothic Light"/>
            </a:rPr>
            <a:t>Terrain and people don't hinder you at all</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21125AA-1F4A-9043-B3A1-D514D3FE2AD2}" srcId="{CBCB4C0A-94EF-A94E-B116-CDBD4E30BB4D}" destId="{BA371EE2-3D99-554F-99D4-6207F8353EEC}" srcOrd="0" destOrd="0" parTransId="{2067B1EC-551F-734E-B232-CE17E1C7458E}" sibTransId="{472D8A08-8322-C446-A07B-23DFEA645986}"/>
    <dgm:cxn modelId="{F109AE23-59AA-1942-A8DC-EF006E3C727A}" type="presOf" srcId="{B34937F5-4991-DD4F-B60C-048414A48796}" destId="{46773FED-6BA4-3D46-A9AD-A0E034C5CF01}" srcOrd="0" destOrd="0" presId="urn:microsoft.com/office/officeart/2005/8/layout/radial6"/>
    <dgm:cxn modelId="{3E521B7E-3BA5-A245-9EA3-EACC0561C2EF}" type="presOf" srcId="{40A60984-DFDF-6940-823F-343E96003614}" destId="{020B2D48-B391-BB44-A4FB-734D635E2644}" srcOrd="0" destOrd="0" presId="urn:microsoft.com/office/officeart/2005/8/layout/radial6"/>
    <dgm:cxn modelId="{1DDF9D4B-755C-784D-8CB6-7E28B7DB5EFA}" type="presOf" srcId="{3819ACC6-F7D5-BF48-BA19-631339257FBE}" destId="{202785CA-EE85-EB4D-AFCF-59B7D873E3F2}"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6068CB9-91BB-B744-8C54-D10F0DF7D506}" srcId="{CBCB4C0A-94EF-A94E-B116-CDBD4E30BB4D}" destId="{4467387A-7581-C64A-A463-84130D97AFFA}" srcOrd="4" destOrd="0" parTransId="{B1749793-BB38-CC45-B954-0722B1E32E7D}" sibTransId="{4768B255-90E1-3D47-ABC9-4F708BAF504C}"/>
    <dgm:cxn modelId="{1ED14A53-5BF9-D348-9BF0-58EC380E819E}" srcId="{CBCB4C0A-94EF-A94E-B116-CDBD4E30BB4D}" destId="{3819ACC6-F7D5-BF48-BA19-631339257FBE}" srcOrd="1" destOrd="0" parTransId="{4F32895A-05E8-2A47-8029-3FBFE282627D}" sibTransId="{65171028-AB37-0344-9FCA-4748194AE475}"/>
    <dgm:cxn modelId="{8CC6C822-11F1-7D4E-B774-28879955E95E}" type="presOf" srcId="{5C6EB6B8-618B-C24E-A1FA-2218B5B330FB}" destId="{C7474048-7E45-E343-97E7-7002CC7500D0}" srcOrd="0" destOrd="0" presId="urn:microsoft.com/office/officeart/2005/8/layout/radial6"/>
    <dgm:cxn modelId="{32D957BC-CAB9-7644-AD17-E79F60703F2B}" type="presOf" srcId="{CBCB4C0A-94EF-A94E-B116-CDBD4E30BB4D}" destId="{DBD91883-2F4D-8D4F-AE46-AEE821343081}" srcOrd="0" destOrd="0" presId="urn:microsoft.com/office/officeart/2005/8/layout/radial6"/>
    <dgm:cxn modelId="{7F11B4CE-FAD9-204C-AFFA-4A1816659F26}" type="presOf" srcId="{BA371EE2-3D99-554F-99D4-6207F8353EEC}" destId="{2EFFE98C-D643-184F-916D-99DF82849FF5}" srcOrd="0" destOrd="0" presId="urn:microsoft.com/office/officeart/2005/8/layout/radial6"/>
    <dgm:cxn modelId="{3B786BEC-E2BB-DC4F-9827-E10C06B270C1}" type="presOf" srcId="{065F4D99-A3FC-9840-BBD5-CDA5C0EE4E47}" destId="{88CE910B-599E-9A4D-B237-1AF388601D65}"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62EDF1B1-19B7-0244-847D-459864AF93E8}" type="presOf" srcId="{4768B255-90E1-3D47-ABC9-4F708BAF504C}" destId="{5D7AD90D-44F4-8B4A-8BCA-AE578255A2CF}" srcOrd="0" destOrd="0" presId="urn:microsoft.com/office/officeart/2005/8/layout/radial6"/>
    <dgm:cxn modelId="{4021BA56-47C9-9943-B4EF-E861676FF9F2}" type="presOf" srcId="{ADD197CB-879D-8B4B-8473-F2CD9CD89460}" destId="{D081D9E2-EA41-1A4B-A5FC-D07630CD646C}"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0B9B83C3-297B-684C-8E8A-6E313458959C}" type="presOf" srcId="{472D8A08-8322-C446-A07B-23DFEA645986}" destId="{00EFA29E-D529-9748-AC80-83FC41A33555}" srcOrd="0" destOrd="0" presId="urn:microsoft.com/office/officeart/2005/8/layout/radial6"/>
    <dgm:cxn modelId="{84511F76-449D-A64C-AA19-DB80F682FBF7}" type="presOf" srcId="{C39FAEB2-D272-BB4F-B0B3-FB7E66C44F5B}" destId="{F2DED901-54D7-F348-8659-2D5B43776D55}" srcOrd="0" destOrd="0" presId="urn:microsoft.com/office/officeart/2005/8/layout/radial6"/>
    <dgm:cxn modelId="{BA3FB06B-6950-DF47-BB6D-D131B700204C}" type="presOf" srcId="{65171028-AB37-0344-9FCA-4748194AE475}" destId="{C9F9BE54-1ED6-0B4F-BE98-3D979B3B0697}" srcOrd="0" destOrd="0" presId="urn:microsoft.com/office/officeart/2005/8/layout/radial6"/>
    <dgm:cxn modelId="{8C137724-0172-7446-8F9F-D25937A5D8DA}" type="presOf" srcId="{DFBB118A-8FC8-3A46-81F7-9961E7FB6D50}" destId="{07468157-C859-5C48-BAF0-3E2E79B282B8}" srcOrd="0" destOrd="0" presId="urn:microsoft.com/office/officeart/2005/8/layout/radial6"/>
    <dgm:cxn modelId="{FDBB9426-386C-F346-A743-6DD0F2D3FCBE}" type="presOf" srcId="{4467387A-7581-C64A-A463-84130D97AFFA}" destId="{D495A326-5632-FF4F-A3A3-CA217AEC483D}" srcOrd="0" destOrd="0" presId="urn:microsoft.com/office/officeart/2005/8/layout/radial6"/>
    <dgm:cxn modelId="{3AC04456-8386-9349-B0B7-7876229A20C4}" type="presParOf" srcId="{F2DED901-54D7-F348-8659-2D5B43776D55}" destId="{DBD91883-2F4D-8D4F-AE46-AEE821343081}" srcOrd="0" destOrd="0" presId="urn:microsoft.com/office/officeart/2005/8/layout/radial6"/>
    <dgm:cxn modelId="{294038E4-CAE2-1641-90A4-1C648460C27B}" type="presParOf" srcId="{F2DED901-54D7-F348-8659-2D5B43776D55}" destId="{2EFFE98C-D643-184F-916D-99DF82849FF5}" srcOrd="1" destOrd="0" presId="urn:microsoft.com/office/officeart/2005/8/layout/radial6"/>
    <dgm:cxn modelId="{A089B86B-1604-404E-9B13-EF0D1AD1BAD3}" type="presParOf" srcId="{F2DED901-54D7-F348-8659-2D5B43776D55}" destId="{46FAB899-3BFA-8E46-8BB4-278B3161F1CC}" srcOrd="2" destOrd="0" presId="urn:microsoft.com/office/officeart/2005/8/layout/radial6"/>
    <dgm:cxn modelId="{8C33CF9E-72F0-4147-8099-E5FB11E8E3A5}" type="presParOf" srcId="{F2DED901-54D7-F348-8659-2D5B43776D55}" destId="{00EFA29E-D529-9748-AC80-83FC41A33555}" srcOrd="3" destOrd="0" presId="urn:microsoft.com/office/officeart/2005/8/layout/radial6"/>
    <dgm:cxn modelId="{CDE13331-ADE7-4B4C-995C-D94252B2E7E2}" type="presParOf" srcId="{F2DED901-54D7-F348-8659-2D5B43776D55}" destId="{202785CA-EE85-EB4D-AFCF-59B7D873E3F2}" srcOrd="4" destOrd="0" presId="urn:microsoft.com/office/officeart/2005/8/layout/radial6"/>
    <dgm:cxn modelId="{DB16ABD7-A26B-EE4C-844F-EBB4851228C5}" type="presParOf" srcId="{F2DED901-54D7-F348-8659-2D5B43776D55}" destId="{D2C078C3-4FE5-5044-A61B-D2A84654B1F0}" srcOrd="5" destOrd="0" presId="urn:microsoft.com/office/officeart/2005/8/layout/radial6"/>
    <dgm:cxn modelId="{2D118104-C52E-404D-AB87-47ADC06E3E41}" type="presParOf" srcId="{F2DED901-54D7-F348-8659-2D5B43776D55}" destId="{C9F9BE54-1ED6-0B4F-BE98-3D979B3B0697}" srcOrd="6" destOrd="0" presId="urn:microsoft.com/office/officeart/2005/8/layout/radial6"/>
    <dgm:cxn modelId="{4A531841-0F13-DF49-B932-FA67E36922AD}" type="presParOf" srcId="{F2DED901-54D7-F348-8659-2D5B43776D55}" destId="{88CE910B-599E-9A4D-B237-1AF388601D65}" srcOrd="7" destOrd="0" presId="urn:microsoft.com/office/officeart/2005/8/layout/radial6"/>
    <dgm:cxn modelId="{0616E368-E6AC-CF48-AB5C-53B00DE0B15C}" type="presParOf" srcId="{F2DED901-54D7-F348-8659-2D5B43776D55}" destId="{F6DFB1C8-BD75-CA4C-B40C-6C476EFD51C1}" srcOrd="8" destOrd="0" presId="urn:microsoft.com/office/officeart/2005/8/layout/radial6"/>
    <dgm:cxn modelId="{DED79C13-A480-1640-A26B-B28CCE0BEFB4}" type="presParOf" srcId="{F2DED901-54D7-F348-8659-2D5B43776D55}" destId="{D081D9E2-EA41-1A4B-A5FC-D07630CD646C}" srcOrd="9" destOrd="0" presId="urn:microsoft.com/office/officeart/2005/8/layout/radial6"/>
    <dgm:cxn modelId="{47E48DB3-A17E-0E40-9E89-4E2FE25C3041}" type="presParOf" srcId="{F2DED901-54D7-F348-8659-2D5B43776D55}" destId="{46773FED-6BA4-3D46-A9AD-A0E034C5CF01}" srcOrd="10" destOrd="0" presId="urn:microsoft.com/office/officeart/2005/8/layout/radial6"/>
    <dgm:cxn modelId="{E635AB9D-A510-974B-AC56-BC5D6C31EAAC}" type="presParOf" srcId="{F2DED901-54D7-F348-8659-2D5B43776D55}" destId="{9F498AFF-1C07-A54A-A259-F8A718E6A5CC}" srcOrd="11" destOrd="0" presId="urn:microsoft.com/office/officeart/2005/8/layout/radial6"/>
    <dgm:cxn modelId="{258F8304-58D6-4648-9F3E-55BEC1BA683A}" type="presParOf" srcId="{F2DED901-54D7-F348-8659-2D5B43776D55}" destId="{07468157-C859-5C48-BAF0-3E2E79B282B8}" srcOrd="12" destOrd="0" presId="urn:microsoft.com/office/officeart/2005/8/layout/radial6"/>
    <dgm:cxn modelId="{7D85943F-C09C-3049-AE0C-4AC800547B0E}" type="presParOf" srcId="{F2DED901-54D7-F348-8659-2D5B43776D55}" destId="{D495A326-5632-FF4F-A3A3-CA217AEC483D}" srcOrd="13" destOrd="0" presId="urn:microsoft.com/office/officeart/2005/8/layout/radial6"/>
    <dgm:cxn modelId="{7EE73578-0D99-0C45-A0DB-DF2A8E6F0C99}" type="presParOf" srcId="{F2DED901-54D7-F348-8659-2D5B43776D55}" destId="{1CAC61E4-5F74-4D4E-BB9F-D7EC0AD169FE}" srcOrd="14" destOrd="0" presId="urn:microsoft.com/office/officeart/2005/8/layout/radial6"/>
    <dgm:cxn modelId="{8ECD994C-2C41-EB4D-B88D-A312C1225828}" type="presParOf" srcId="{F2DED901-54D7-F348-8659-2D5B43776D55}" destId="{5D7AD90D-44F4-8B4A-8BCA-AE578255A2CF}" srcOrd="15" destOrd="0" presId="urn:microsoft.com/office/officeart/2005/8/layout/radial6"/>
    <dgm:cxn modelId="{DA7A3697-4068-6747-B9C1-68E022B2732A}" type="presParOf" srcId="{F2DED901-54D7-F348-8659-2D5B43776D55}" destId="{C7474048-7E45-E343-97E7-7002CC7500D0}" srcOrd="16" destOrd="0" presId="urn:microsoft.com/office/officeart/2005/8/layout/radial6"/>
    <dgm:cxn modelId="{C39E3C43-9D7C-9549-A7FE-CC0CD006A3BE}" type="presParOf" srcId="{F2DED901-54D7-F348-8659-2D5B43776D55}" destId="{20A86C02-D943-5144-9A54-C88A4FDB702E}" srcOrd="17" destOrd="0" presId="urn:microsoft.com/office/officeart/2005/8/layout/radial6"/>
    <dgm:cxn modelId="{B55103D7-1472-F64C-999C-42F4B382B184}"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22.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Recon</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34AB9F-25EC-3B46-8ED4-29A0B80B8576}" type="presOf" srcId="{C39FAEB2-D272-BB4F-B0B3-FB7E66C44F5B}" destId="{F2DED901-54D7-F348-8659-2D5B43776D55}"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2A43BA11-4CB5-FC43-82E0-08CD95F310B0}" type="presOf" srcId="{9B63D84E-02E8-3244-BA96-82CAEFCF0D30}" destId="{B55FBCA9-3258-A04E-B2A6-BEB19C49E4DA}" srcOrd="0" destOrd="0" presId="urn:microsoft.com/office/officeart/2005/8/layout/radial6"/>
    <dgm:cxn modelId="{42F6D56A-EEE0-2E4E-982E-6B4A7458AA4B}" type="presOf" srcId="{F56E8674-FABC-F740-BAC1-EAF4104551DA}" destId="{CAA51D26-8E1C-684F-ACF0-551D63228B84}" srcOrd="0" destOrd="0" presId="urn:microsoft.com/office/officeart/2005/8/layout/radial6"/>
    <dgm:cxn modelId="{DE2EE728-D273-5540-933D-90C0062A4BE0}"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692181D-442E-3949-9675-12C7DDF40636}" type="presOf" srcId="{8EB1D969-3D44-3645-8015-87A669CA172D}" destId="{A46EF7BE-1094-BB46-8CAA-B6B01738AE88}" srcOrd="0" destOrd="0" presId="urn:microsoft.com/office/officeart/2005/8/layout/radial6"/>
    <dgm:cxn modelId="{BEC207A5-B848-5A47-914D-FAF0BEAE8DA8}" type="presOf" srcId="{CBCB4C0A-94EF-A94E-B116-CDBD4E30BB4D}" destId="{DBD91883-2F4D-8D4F-AE46-AEE821343081}"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206531C-70EA-644A-864F-CAB994926B13}" type="presOf" srcId="{7A81E1AE-3961-D341-917A-175086B3F438}" destId="{C680C565-CB47-E74A-BD19-975CB5B40355}" srcOrd="0" destOrd="0" presId="urn:microsoft.com/office/officeart/2005/8/layout/radial6"/>
    <dgm:cxn modelId="{64D34162-3109-EE4F-B48B-79CD34BE0189}" type="presOf" srcId="{199652AD-573A-2B48-B2A7-D108D82EAA4F}" destId="{359004A4-DE2C-A341-99B7-39F0DC7D6490}"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65D0B00C-DA03-F24B-A7CC-9149644A442A}" srcId="{CBCB4C0A-94EF-A94E-B116-CDBD4E30BB4D}" destId="{F56E8674-FABC-F740-BAC1-EAF4104551DA}" srcOrd="2" destOrd="0" parTransId="{A0566DB4-B226-464B-9F54-073E4D1AFA6A}" sibTransId="{0CF515F4-F4A4-BE40-98DD-C8ACD450E846}"/>
    <dgm:cxn modelId="{957A49E9-B852-7F4A-8F36-5C56D21BD771}" type="presOf" srcId="{EBB5F683-2E3E-1042-9D87-4249B7E6C9C9}" destId="{96D3C576-8381-E844-AB70-424BCDDB50F0}" srcOrd="0" destOrd="0" presId="urn:microsoft.com/office/officeart/2005/8/layout/radial6"/>
    <dgm:cxn modelId="{2B563DEE-3F5C-1947-9416-2F9D7AB0B64B}" type="presOf" srcId="{0CF515F4-F4A4-BE40-98DD-C8ACD450E846}" destId="{A888AFEF-BB79-AD40-BC92-2764A9B8C299}" srcOrd="0" destOrd="0" presId="urn:microsoft.com/office/officeart/2005/8/layout/radial6"/>
    <dgm:cxn modelId="{59528046-325C-C24E-A34C-533D8940CEEA}" type="presOf" srcId="{B194D67F-3C26-4940-8220-E3E74A816657}" destId="{E468EE02-6E2B-164B-B84A-461779E405D3}" srcOrd="0" destOrd="0" presId="urn:microsoft.com/office/officeart/2005/8/layout/radial6"/>
    <dgm:cxn modelId="{2AFE74BB-1AA1-CD41-BBFC-9CFF46D81C82}" type="presOf" srcId="{25CE54D5-0348-4346-8F9C-D2BA7BCB22CA}" destId="{D996E499-1956-F949-AED2-ECCFA2FF7694}" srcOrd="0" destOrd="0" presId="urn:microsoft.com/office/officeart/2005/8/layout/radial6"/>
    <dgm:cxn modelId="{EE0E99A7-DB6E-0E44-8307-0CC9DC64A594}" type="presOf" srcId="{155C1F9A-AC2B-2241-B94F-8F97FD946EB5}" destId="{43F8DA74-A80E-BA4C-AD38-F54AE332F023}" srcOrd="0" destOrd="0" presId="urn:microsoft.com/office/officeart/2005/8/layout/radial6"/>
    <dgm:cxn modelId="{A57DC1D1-E7DF-F447-9FF3-325F608E5DBA}" type="presOf" srcId="{F6D83E3C-74B3-CA42-B826-2170F4BAF365}" destId="{18EB205C-D3D4-3E4D-9B67-4A158F142BBE}" srcOrd="0" destOrd="0" presId="urn:microsoft.com/office/officeart/2005/8/layout/radial6"/>
    <dgm:cxn modelId="{21A6DC09-2001-204B-BC44-76CD6C5F44D3}" type="presParOf" srcId="{F2DED901-54D7-F348-8659-2D5B43776D55}" destId="{DBD91883-2F4D-8D4F-AE46-AEE821343081}" srcOrd="0" destOrd="0" presId="urn:microsoft.com/office/officeart/2005/8/layout/radial6"/>
    <dgm:cxn modelId="{1F8FD722-0EDB-154A-86C2-8FADFDAAE857}" type="presParOf" srcId="{F2DED901-54D7-F348-8659-2D5B43776D55}" destId="{61059C37-E935-544D-AC1B-A56DBB4380CD}" srcOrd="1" destOrd="0" presId="urn:microsoft.com/office/officeart/2005/8/layout/radial6"/>
    <dgm:cxn modelId="{741B9380-FBE8-A245-B58A-5BEEC964DFBE}" type="presParOf" srcId="{F2DED901-54D7-F348-8659-2D5B43776D55}" destId="{A0CBA3FC-A8D6-CD4E-A1C6-3197045071D8}" srcOrd="2" destOrd="0" presId="urn:microsoft.com/office/officeart/2005/8/layout/radial6"/>
    <dgm:cxn modelId="{1179529A-E682-5D47-B90F-6EBFE5644195}" type="presParOf" srcId="{F2DED901-54D7-F348-8659-2D5B43776D55}" destId="{E468EE02-6E2B-164B-B84A-461779E405D3}" srcOrd="3" destOrd="0" presId="urn:microsoft.com/office/officeart/2005/8/layout/radial6"/>
    <dgm:cxn modelId="{F10F146B-5800-E449-AC13-F48C40878D49}" type="presParOf" srcId="{F2DED901-54D7-F348-8659-2D5B43776D55}" destId="{D996E499-1956-F949-AED2-ECCFA2FF7694}" srcOrd="4" destOrd="0" presId="urn:microsoft.com/office/officeart/2005/8/layout/radial6"/>
    <dgm:cxn modelId="{BFBD7BBE-0BC8-7242-AE95-7B5BC5C2DDEC}" type="presParOf" srcId="{F2DED901-54D7-F348-8659-2D5B43776D55}" destId="{07F60BB6-3944-9E4B-A4BE-79E51634DB00}" srcOrd="5" destOrd="0" presId="urn:microsoft.com/office/officeart/2005/8/layout/radial6"/>
    <dgm:cxn modelId="{A78DF60B-31E9-B944-8DB8-04D38E0A3312}" type="presParOf" srcId="{F2DED901-54D7-F348-8659-2D5B43776D55}" destId="{18EB205C-D3D4-3E4D-9B67-4A158F142BBE}" srcOrd="6" destOrd="0" presId="urn:microsoft.com/office/officeart/2005/8/layout/radial6"/>
    <dgm:cxn modelId="{0A3B5DC3-659B-B541-86CE-19C58C042960}" type="presParOf" srcId="{F2DED901-54D7-F348-8659-2D5B43776D55}" destId="{CAA51D26-8E1C-684F-ACF0-551D63228B84}" srcOrd="7" destOrd="0" presId="urn:microsoft.com/office/officeart/2005/8/layout/radial6"/>
    <dgm:cxn modelId="{FBAA7E0B-9CD4-F544-87AB-9DAB777C73A7}" type="presParOf" srcId="{F2DED901-54D7-F348-8659-2D5B43776D55}" destId="{034FDBFF-D557-8647-96F2-A0B11EC04454}" srcOrd="8" destOrd="0" presId="urn:microsoft.com/office/officeart/2005/8/layout/radial6"/>
    <dgm:cxn modelId="{CF0326D0-0D9F-2747-B805-3B0A41EE02CE}" type="presParOf" srcId="{F2DED901-54D7-F348-8659-2D5B43776D55}" destId="{A888AFEF-BB79-AD40-BC92-2764A9B8C299}" srcOrd="9" destOrd="0" presId="urn:microsoft.com/office/officeart/2005/8/layout/radial6"/>
    <dgm:cxn modelId="{89D24002-0F31-5449-AA70-185A8C2141C0}" type="presParOf" srcId="{F2DED901-54D7-F348-8659-2D5B43776D55}" destId="{96D3C576-8381-E844-AB70-424BCDDB50F0}" srcOrd="10" destOrd="0" presId="urn:microsoft.com/office/officeart/2005/8/layout/radial6"/>
    <dgm:cxn modelId="{8539E954-7796-4748-99C8-00FDBE467957}" type="presParOf" srcId="{F2DED901-54D7-F348-8659-2D5B43776D55}" destId="{A01A34C5-491D-E74D-918C-92D7D5CEC9B0}" srcOrd="11" destOrd="0" presId="urn:microsoft.com/office/officeart/2005/8/layout/radial6"/>
    <dgm:cxn modelId="{C99F2DE2-E541-054D-B8D5-D0E316E6394F}" type="presParOf" srcId="{F2DED901-54D7-F348-8659-2D5B43776D55}" destId="{A46EF7BE-1094-BB46-8CAA-B6B01738AE88}" srcOrd="12" destOrd="0" presId="urn:microsoft.com/office/officeart/2005/8/layout/radial6"/>
    <dgm:cxn modelId="{6861560C-914A-844A-A3B5-0351242AD46B}" type="presParOf" srcId="{F2DED901-54D7-F348-8659-2D5B43776D55}" destId="{B55FBCA9-3258-A04E-B2A6-BEB19C49E4DA}" srcOrd="13" destOrd="0" presId="urn:microsoft.com/office/officeart/2005/8/layout/radial6"/>
    <dgm:cxn modelId="{052C6F2F-6CC7-B648-B1C2-FC6303E73349}" type="presParOf" srcId="{F2DED901-54D7-F348-8659-2D5B43776D55}" destId="{B96157F9-F921-ED45-8DCA-7D02EAAC6ED2}" srcOrd="14" destOrd="0" presId="urn:microsoft.com/office/officeart/2005/8/layout/radial6"/>
    <dgm:cxn modelId="{D8F8D999-9F00-D846-BACE-18119CB74C5D}" type="presParOf" srcId="{F2DED901-54D7-F348-8659-2D5B43776D55}" destId="{43F8DA74-A80E-BA4C-AD38-F54AE332F023}" srcOrd="15" destOrd="0" presId="urn:microsoft.com/office/officeart/2005/8/layout/radial6"/>
    <dgm:cxn modelId="{0CDA1A0A-C183-994A-AFAA-2ABF518CCE1D}" type="presParOf" srcId="{F2DED901-54D7-F348-8659-2D5B43776D55}" destId="{C680C565-CB47-E74A-BD19-975CB5B40355}" srcOrd="16" destOrd="0" presId="urn:microsoft.com/office/officeart/2005/8/layout/radial6"/>
    <dgm:cxn modelId="{E943A6FA-76C0-5844-A984-3E7384CAB217}" type="presParOf" srcId="{F2DED901-54D7-F348-8659-2D5B43776D55}" destId="{0DC5EC88-A20D-8C4A-AADB-778A5753D18D}" srcOrd="17" destOrd="0" presId="urn:microsoft.com/office/officeart/2005/8/layout/radial6"/>
    <dgm:cxn modelId="{8C85EFE4-AE0C-7242-BB69-5AA51C9B93EB}"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23.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6B706E8-4B50-D749-B3B2-0FCE99E16BD8}" type="presOf" srcId="{BA371EE2-3D99-554F-99D4-6207F8353EEC}" destId="{2EFFE98C-D643-184F-916D-99DF82849FF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251BA3E-858F-9C4A-9097-200EE2F637B0}" type="presOf" srcId="{472D8A08-8322-C446-A07B-23DFEA645986}" destId="{00EFA29E-D529-9748-AC80-83FC41A33555}" srcOrd="0" destOrd="0" presId="urn:microsoft.com/office/officeart/2005/8/layout/radial6"/>
    <dgm:cxn modelId="{2DA4BBD7-BAFA-AE4A-980E-5B3B5A0A3AF0}" type="presOf" srcId="{065F4D99-A3FC-9840-BBD5-CDA5C0EE4E47}" destId="{88CE910B-599E-9A4D-B237-1AF388601D65}" srcOrd="0" destOrd="0" presId="urn:microsoft.com/office/officeart/2005/8/layout/radial6"/>
    <dgm:cxn modelId="{719DFCBC-A85F-8645-8FE6-7A7624CB7987}" type="presOf" srcId="{ADD197CB-879D-8B4B-8473-F2CD9CD89460}" destId="{D081D9E2-EA41-1A4B-A5FC-D07630CD646C}"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B13EDF2A-3DAF-DB42-B8F1-D232E983694E}" type="presOf" srcId="{C39FAEB2-D272-BB4F-B0B3-FB7E66C44F5B}" destId="{F2DED901-54D7-F348-8659-2D5B43776D55}" srcOrd="0" destOrd="0" presId="urn:microsoft.com/office/officeart/2005/8/layout/radial6"/>
    <dgm:cxn modelId="{A85502FF-7225-5C44-B912-38997BDE9D0E}" type="presOf" srcId="{5C6EB6B8-618B-C24E-A1FA-2218B5B330FB}" destId="{C7474048-7E45-E343-97E7-7002CC7500D0}"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6E367BA1-5090-DA45-B294-503AFDAA496D}" type="presOf" srcId="{4768B255-90E1-3D47-ABC9-4F708BAF504C}" destId="{5D7AD90D-44F4-8B4A-8BCA-AE578255A2CF}" srcOrd="0" destOrd="0" presId="urn:microsoft.com/office/officeart/2005/8/layout/radial6"/>
    <dgm:cxn modelId="{2A5EDCA8-CF4B-9C43-ABEB-7429EA2FB903}" type="presOf" srcId="{40A60984-DFDF-6940-823F-343E96003614}" destId="{020B2D48-B391-BB44-A4FB-734D635E2644}" srcOrd="0" destOrd="0" presId="urn:microsoft.com/office/officeart/2005/8/layout/radial6"/>
    <dgm:cxn modelId="{623A7F10-1168-4943-A6A4-379EF9F989FA}" type="presOf" srcId="{4467387A-7581-C64A-A463-84130D97AFFA}" destId="{D495A326-5632-FF4F-A3A3-CA217AEC483D}" srcOrd="0" destOrd="0" presId="urn:microsoft.com/office/officeart/2005/8/layout/radial6"/>
    <dgm:cxn modelId="{B40FECCA-409A-2941-94FF-62B1D3ACF0A0}" type="presOf" srcId="{65171028-AB37-0344-9FCA-4748194AE475}" destId="{C9F9BE54-1ED6-0B4F-BE98-3D979B3B0697}"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1ABC015D-1CBE-354F-BD4A-9BD49B8A2DA6}" type="presOf" srcId="{DFBB118A-8FC8-3A46-81F7-9961E7FB6D50}" destId="{07468157-C859-5C48-BAF0-3E2E79B282B8}"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4365D6A5-15EF-FB4E-BE98-A60CE920D098}" type="presOf" srcId="{CBCB4C0A-94EF-A94E-B116-CDBD4E30BB4D}" destId="{DBD91883-2F4D-8D4F-AE46-AEE821343081}" srcOrd="0" destOrd="0" presId="urn:microsoft.com/office/officeart/2005/8/layout/radial6"/>
    <dgm:cxn modelId="{CC63D3E7-B05A-B74A-8649-F9C38A592D1C}" type="presOf" srcId="{B34937F5-4991-DD4F-B60C-048414A48796}" destId="{46773FED-6BA4-3D46-A9AD-A0E034C5CF01}" srcOrd="0" destOrd="0" presId="urn:microsoft.com/office/officeart/2005/8/layout/radial6"/>
    <dgm:cxn modelId="{7D235D37-3AC6-DF46-8437-DF38B7D44CBB}" type="presOf" srcId="{3819ACC6-F7D5-BF48-BA19-631339257FBE}" destId="{202785CA-EE85-EB4D-AFCF-59B7D873E3F2}" srcOrd="0" destOrd="0" presId="urn:microsoft.com/office/officeart/2005/8/layout/radial6"/>
    <dgm:cxn modelId="{7CA7BB6D-D909-1941-B2D3-E7A49BC3435D}" type="presParOf" srcId="{F2DED901-54D7-F348-8659-2D5B43776D55}" destId="{DBD91883-2F4D-8D4F-AE46-AEE821343081}" srcOrd="0" destOrd="0" presId="urn:microsoft.com/office/officeart/2005/8/layout/radial6"/>
    <dgm:cxn modelId="{A5C5D297-42CF-C64C-A7B0-A75442118883}" type="presParOf" srcId="{F2DED901-54D7-F348-8659-2D5B43776D55}" destId="{2EFFE98C-D643-184F-916D-99DF82849FF5}" srcOrd="1" destOrd="0" presId="urn:microsoft.com/office/officeart/2005/8/layout/radial6"/>
    <dgm:cxn modelId="{73D9D06C-DDE4-9C47-A339-DC01F3B833E9}" type="presParOf" srcId="{F2DED901-54D7-F348-8659-2D5B43776D55}" destId="{46FAB899-3BFA-8E46-8BB4-278B3161F1CC}" srcOrd="2" destOrd="0" presId="urn:microsoft.com/office/officeart/2005/8/layout/radial6"/>
    <dgm:cxn modelId="{D1132889-929C-374D-860B-CF69163CE0B4}" type="presParOf" srcId="{F2DED901-54D7-F348-8659-2D5B43776D55}" destId="{00EFA29E-D529-9748-AC80-83FC41A33555}" srcOrd="3" destOrd="0" presId="urn:microsoft.com/office/officeart/2005/8/layout/radial6"/>
    <dgm:cxn modelId="{60A8C1E1-C8AB-7147-A92A-0D719CDC9A32}" type="presParOf" srcId="{F2DED901-54D7-F348-8659-2D5B43776D55}" destId="{202785CA-EE85-EB4D-AFCF-59B7D873E3F2}" srcOrd="4" destOrd="0" presId="urn:microsoft.com/office/officeart/2005/8/layout/radial6"/>
    <dgm:cxn modelId="{DD2BDAA0-768F-3747-822A-A9325B6F23CF}" type="presParOf" srcId="{F2DED901-54D7-F348-8659-2D5B43776D55}" destId="{D2C078C3-4FE5-5044-A61B-D2A84654B1F0}" srcOrd="5" destOrd="0" presId="urn:microsoft.com/office/officeart/2005/8/layout/radial6"/>
    <dgm:cxn modelId="{AA4F7352-1ADB-EF46-ABE5-BB4F54204CFA}" type="presParOf" srcId="{F2DED901-54D7-F348-8659-2D5B43776D55}" destId="{C9F9BE54-1ED6-0B4F-BE98-3D979B3B0697}" srcOrd="6" destOrd="0" presId="urn:microsoft.com/office/officeart/2005/8/layout/radial6"/>
    <dgm:cxn modelId="{968BE3BB-848E-BF45-B4CF-8F31359A413B}" type="presParOf" srcId="{F2DED901-54D7-F348-8659-2D5B43776D55}" destId="{88CE910B-599E-9A4D-B237-1AF388601D65}" srcOrd="7" destOrd="0" presId="urn:microsoft.com/office/officeart/2005/8/layout/radial6"/>
    <dgm:cxn modelId="{199C7560-3A87-C945-8FCA-17BAFEB2B9FE}" type="presParOf" srcId="{F2DED901-54D7-F348-8659-2D5B43776D55}" destId="{F6DFB1C8-BD75-CA4C-B40C-6C476EFD51C1}" srcOrd="8" destOrd="0" presId="urn:microsoft.com/office/officeart/2005/8/layout/radial6"/>
    <dgm:cxn modelId="{15FB5E5A-9053-2944-9AC3-BE1BF3A27A79}" type="presParOf" srcId="{F2DED901-54D7-F348-8659-2D5B43776D55}" destId="{D081D9E2-EA41-1A4B-A5FC-D07630CD646C}" srcOrd="9" destOrd="0" presId="urn:microsoft.com/office/officeart/2005/8/layout/radial6"/>
    <dgm:cxn modelId="{BE80E9A5-E457-A44C-BB5C-34158EC821A2}" type="presParOf" srcId="{F2DED901-54D7-F348-8659-2D5B43776D55}" destId="{46773FED-6BA4-3D46-A9AD-A0E034C5CF01}" srcOrd="10" destOrd="0" presId="urn:microsoft.com/office/officeart/2005/8/layout/radial6"/>
    <dgm:cxn modelId="{473EFB75-998E-974E-80C8-9F8E71E656AB}" type="presParOf" srcId="{F2DED901-54D7-F348-8659-2D5B43776D55}" destId="{9F498AFF-1C07-A54A-A259-F8A718E6A5CC}" srcOrd="11" destOrd="0" presId="urn:microsoft.com/office/officeart/2005/8/layout/radial6"/>
    <dgm:cxn modelId="{3235464E-0A4E-2140-AEB5-3D227873C848}" type="presParOf" srcId="{F2DED901-54D7-F348-8659-2D5B43776D55}" destId="{07468157-C859-5C48-BAF0-3E2E79B282B8}" srcOrd="12" destOrd="0" presId="urn:microsoft.com/office/officeart/2005/8/layout/radial6"/>
    <dgm:cxn modelId="{173A55CC-2F4F-574B-8106-B1C3245F3959}" type="presParOf" srcId="{F2DED901-54D7-F348-8659-2D5B43776D55}" destId="{D495A326-5632-FF4F-A3A3-CA217AEC483D}" srcOrd="13" destOrd="0" presId="urn:microsoft.com/office/officeart/2005/8/layout/radial6"/>
    <dgm:cxn modelId="{F397C243-6F67-ED48-AF9F-ED5F41D59933}" type="presParOf" srcId="{F2DED901-54D7-F348-8659-2D5B43776D55}" destId="{1CAC61E4-5F74-4D4E-BB9F-D7EC0AD169FE}" srcOrd="14" destOrd="0" presId="urn:microsoft.com/office/officeart/2005/8/layout/radial6"/>
    <dgm:cxn modelId="{BF850685-45B6-5942-A4BF-ADCF49FE2624}" type="presParOf" srcId="{F2DED901-54D7-F348-8659-2D5B43776D55}" destId="{5D7AD90D-44F4-8B4A-8BCA-AE578255A2CF}" srcOrd="15" destOrd="0" presId="urn:microsoft.com/office/officeart/2005/8/layout/radial6"/>
    <dgm:cxn modelId="{8EE786E3-7E6D-FE46-B7B2-88E2F2B61453}" type="presParOf" srcId="{F2DED901-54D7-F348-8659-2D5B43776D55}" destId="{C7474048-7E45-E343-97E7-7002CC7500D0}" srcOrd="16" destOrd="0" presId="urn:microsoft.com/office/officeart/2005/8/layout/radial6"/>
    <dgm:cxn modelId="{12DF82D1-AC1D-5D4F-8C90-991301F15EE8}" type="presParOf" srcId="{F2DED901-54D7-F348-8659-2D5B43776D55}" destId="{20A86C02-D943-5144-9A54-C88A4FDB702E}" srcOrd="17" destOrd="0" presId="urn:microsoft.com/office/officeart/2005/8/layout/radial6"/>
    <dgm:cxn modelId="{B8198D33-9053-4647-82CD-EB9825CDE7A8}"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24.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8D50E594-FD85-CF41-A27D-85238046DF84}" type="presOf" srcId="{155C1F9A-AC2B-2241-B94F-8F97FD946EB5}" destId="{43F8DA74-A80E-BA4C-AD38-F54AE332F023}" srcOrd="0" destOrd="0" presId="urn:microsoft.com/office/officeart/2005/8/layout/radial6"/>
    <dgm:cxn modelId="{7EA70CC1-FFEE-9D40-9CC2-D6D351E027DF}" type="presOf" srcId="{0CF515F4-F4A4-BE40-98DD-C8ACD450E846}" destId="{A888AFEF-BB79-AD40-BC92-2764A9B8C299}" srcOrd="0" destOrd="0" presId="urn:microsoft.com/office/officeart/2005/8/layout/radial6"/>
    <dgm:cxn modelId="{88C7E91D-6909-3542-9B6B-233BFC3DB719}"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D29508A0-0EC0-2843-8E77-551585CE23CF}" type="presOf" srcId="{CBCB4C0A-94EF-A94E-B116-CDBD4E30BB4D}" destId="{DBD91883-2F4D-8D4F-AE46-AEE821343081}"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309D85F5-C8B0-454B-A95C-F64DFEDB5873}" type="presOf" srcId="{25CE54D5-0348-4346-8F9C-D2BA7BCB22CA}" destId="{D996E499-1956-F949-AED2-ECCFA2FF7694}" srcOrd="0" destOrd="0" presId="urn:microsoft.com/office/officeart/2005/8/layout/radial6"/>
    <dgm:cxn modelId="{83091A7E-166D-3646-AAEB-D544DC0677BB}" type="presOf" srcId="{9B63D84E-02E8-3244-BA96-82CAEFCF0D30}" destId="{B55FBCA9-3258-A04E-B2A6-BEB19C49E4DA}"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2AF8822E-D928-1B44-BF72-81968F4C02CD}" type="presOf" srcId="{8EB1D969-3D44-3645-8015-87A669CA172D}" destId="{A46EF7BE-1094-BB46-8CAA-B6B01738AE88}" srcOrd="0" destOrd="0" presId="urn:microsoft.com/office/officeart/2005/8/layout/radial6"/>
    <dgm:cxn modelId="{23B60530-F846-7942-AFEB-6365490B03B0}"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1156EC9C-9EBB-054B-AFCD-2BBF7AF3ACF0}" type="presOf" srcId="{199652AD-573A-2B48-B2A7-D108D82EAA4F}" destId="{359004A4-DE2C-A341-99B7-39F0DC7D6490}" srcOrd="0" destOrd="0" presId="urn:microsoft.com/office/officeart/2005/8/layout/radial6"/>
    <dgm:cxn modelId="{DA35053E-3479-C143-8BB5-FC6D2538F1B8}" type="presOf" srcId="{B194D67F-3C26-4940-8220-E3E74A816657}" destId="{E468EE02-6E2B-164B-B84A-461779E405D3}"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F4F8E51E-1ACD-5048-9B35-35C92BF7DCB7}" type="presOf" srcId="{C39FAEB2-D272-BB4F-B0B3-FB7E66C44F5B}" destId="{F2DED901-54D7-F348-8659-2D5B43776D55}" srcOrd="0" destOrd="0" presId="urn:microsoft.com/office/officeart/2005/8/layout/radial6"/>
    <dgm:cxn modelId="{390E848D-257B-7041-8452-A2CE6B91DEFF}" type="presOf" srcId="{F6D83E3C-74B3-CA42-B826-2170F4BAF365}" destId="{18EB205C-D3D4-3E4D-9B67-4A158F142BBE}" srcOrd="0" destOrd="0" presId="urn:microsoft.com/office/officeart/2005/8/layout/radial6"/>
    <dgm:cxn modelId="{05CDECF7-5E75-BC4C-8D5F-ABE04C63784E}" type="presOf" srcId="{F56E8674-FABC-F740-BAC1-EAF4104551DA}" destId="{CAA51D26-8E1C-684F-ACF0-551D63228B84}" srcOrd="0" destOrd="0" presId="urn:microsoft.com/office/officeart/2005/8/layout/radial6"/>
    <dgm:cxn modelId="{43FCA399-18E1-5D4F-815B-F136A84DD491}" type="presOf" srcId="{EBB5F683-2E3E-1042-9D87-4249B7E6C9C9}" destId="{96D3C576-8381-E844-AB70-424BCDDB50F0}" srcOrd="0" destOrd="0" presId="urn:microsoft.com/office/officeart/2005/8/layout/radial6"/>
    <dgm:cxn modelId="{8F051322-03F3-CC42-B342-CCFFCF89F0E5}" type="presParOf" srcId="{F2DED901-54D7-F348-8659-2D5B43776D55}" destId="{DBD91883-2F4D-8D4F-AE46-AEE821343081}" srcOrd="0" destOrd="0" presId="urn:microsoft.com/office/officeart/2005/8/layout/radial6"/>
    <dgm:cxn modelId="{E4F4EA59-5EDA-7349-B61D-6D144801789E}" type="presParOf" srcId="{F2DED901-54D7-F348-8659-2D5B43776D55}" destId="{61059C37-E935-544D-AC1B-A56DBB4380CD}" srcOrd="1" destOrd="0" presId="urn:microsoft.com/office/officeart/2005/8/layout/radial6"/>
    <dgm:cxn modelId="{89C853DA-6605-DA4E-928A-DDC11EB2C206}" type="presParOf" srcId="{F2DED901-54D7-F348-8659-2D5B43776D55}" destId="{A0CBA3FC-A8D6-CD4E-A1C6-3197045071D8}" srcOrd="2" destOrd="0" presId="urn:microsoft.com/office/officeart/2005/8/layout/radial6"/>
    <dgm:cxn modelId="{27EDBCEB-DFB2-8C42-AF77-034D87542D2D}" type="presParOf" srcId="{F2DED901-54D7-F348-8659-2D5B43776D55}" destId="{E468EE02-6E2B-164B-B84A-461779E405D3}" srcOrd="3" destOrd="0" presId="urn:microsoft.com/office/officeart/2005/8/layout/radial6"/>
    <dgm:cxn modelId="{96114C47-4CF0-CF40-AB7A-6BD3216478E5}" type="presParOf" srcId="{F2DED901-54D7-F348-8659-2D5B43776D55}" destId="{D996E499-1956-F949-AED2-ECCFA2FF7694}" srcOrd="4" destOrd="0" presId="urn:microsoft.com/office/officeart/2005/8/layout/radial6"/>
    <dgm:cxn modelId="{103B3EB9-4822-6E48-B8A8-0AC4147E3B5E}" type="presParOf" srcId="{F2DED901-54D7-F348-8659-2D5B43776D55}" destId="{07F60BB6-3944-9E4B-A4BE-79E51634DB00}" srcOrd="5" destOrd="0" presId="urn:microsoft.com/office/officeart/2005/8/layout/radial6"/>
    <dgm:cxn modelId="{9018CBA2-ED71-9745-B76A-E6954445769E}" type="presParOf" srcId="{F2DED901-54D7-F348-8659-2D5B43776D55}" destId="{18EB205C-D3D4-3E4D-9B67-4A158F142BBE}" srcOrd="6" destOrd="0" presId="urn:microsoft.com/office/officeart/2005/8/layout/radial6"/>
    <dgm:cxn modelId="{7EA9CB49-AE73-C244-8583-3B70BE0B0846}" type="presParOf" srcId="{F2DED901-54D7-F348-8659-2D5B43776D55}" destId="{CAA51D26-8E1C-684F-ACF0-551D63228B84}" srcOrd="7" destOrd="0" presId="urn:microsoft.com/office/officeart/2005/8/layout/radial6"/>
    <dgm:cxn modelId="{55EB7A91-E529-BF4A-BFCF-14EC65C3DA20}" type="presParOf" srcId="{F2DED901-54D7-F348-8659-2D5B43776D55}" destId="{034FDBFF-D557-8647-96F2-A0B11EC04454}" srcOrd="8" destOrd="0" presId="urn:microsoft.com/office/officeart/2005/8/layout/radial6"/>
    <dgm:cxn modelId="{BD0F5CE9-E128-AB41-95FF-39A3A0E8F87E}" type="presParOf" srcId="{F2DED901-54D7-F348-8659-2D5B43776D55}" destId="{A888AFEF-BB79-AD40-BC92-2764A9B8C299}" srcOrd="9" destOrd="0" presId="urn:microsoft.com/office/officeart/2005/8/layout/radial6"/>
    <dgm:cxn modelId="{4F4B75A8-B137-9444-9494-1492E6C140DB}" type="presParOf" srcId="{F2DED901-54D7-F348-8659-2D5B43776D55}" destId="{96D3C576-8381-E844-AB70-424BCDDB50F0}" srcOrd="10" destOrd="0" presId="urn:microsoft.com/office/officeart/2005/8/layout/radial6"/>
    <dgm:cxn modelId="{453DAD4A-9BA5-1844-BF7E-E0D41CF7E9E7}" type="presParOf" srcId="{F2DED901-54D7-F348-8659-2D5B43776D55}" destId="{A01A34C5-491D-E74D-918C-92D7D5CEC9B0}" srcOrd="11" destOrd="0" presId="urn:microsoft.com/office/officeart/2005/8/layout/radial6"/>
    <dgm:cxn modelId="{C9DFAC14-DD5A-B04C-835F-8D966D2DD148}" type="presParOf" srcId="{F2DED901-54D7-F348-8659-2D5B43776D55}" destId="{A46EF7BE-1094-BB46-8CAA-B6B01738AE88}" srcOrd="12" destOrd="0" presId="urn:microsoft.com/office/officeart/2005/8/layout/radial6"/>
    <dgm:cxn modelId="{9A7B569B-7C44-5149-9B53-422268E841A7}" type="presParOf" srcId="{F2DED901-54D7-F348-8659-2D5B43776D55}" destId="{B55FBCA9-3258-A04E-B2A6-BEB19C49E4DA}" srcOrd="13" destOrd="0" presId="urn:microsoft.com/office/officeart/2005/8/layout/radial6"/>
    <dgm:cxn modelId="{3193FF06-3D1C-9348-BACB-68C5505C5636}" type="presParOf" srcId="{F2DED901-54D7-F348-8659-2D5B43776D55}" destId="{B96157F9-F921-ED45-8DCA-7D02EAAC6ED2}" srcOrd="14" destOrd="0" presId="urn:microsoft.com/office/officeart/2005/8/layout/radial6"/>
    <dgm:cxn modelId="{1FECCD73-07B0-AD43-A42D-30E1CDCE71E9}" type="presParOf" srcId="{F2DED901-54D7-F348-8659-2D5B43776D55}" destId="{43F8DA74-A80E-BA4C-AD38-F54AE332F023}" srcOrd="15" destOrd="0" presId="urn:microsoft.com/office/officeart/2005/8/layout/radial6"/>
    <dgm:cxn modelId="{BABF498B-AB3D-9E4A-878A-D81899ED4EFE}" type="presParOf" srcId="{F2DED901-54D7-F348-8659-2D5B43776D55}" destId="{C680C565-CB47-E74A-BD19-975CB5B40355}" srcOrd="16" destOrd="0" presId="urn:microsoft.com/office/officeart/2005/8/layout/radial6"/>
    <dgm:cxn modelId="{E4499D19-F28B-424E-B8CD-551F9FA76145}" type="presParOf" srcId="{F2DED901-54D7-F348-8659-2D5B43776D55}" destId="{0DC5EC88-A20D-8C4A-AADB-778A5753D18D}" srcOrd="17" destOrd="0" presId="urn:microsoft.com/office/officeart/2005/8/layout/radial6"/>
    <dgm:cxn modelId="{FD9D1779-A60A-5A4F-9B79-F0857A685261}"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2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Parry</a:t>
          </a:r>
        </a:p>
        <a:p>
          <a:r>
            <a:rPr lang="en-US" sz="600" dirty="0" smtClean="0">
              <a:latin typeface="Copperplate Gothic Light"/>
              <a:cs typeface="Copperplate Gothic Light"/>
            </a:rPr>
            <a:t>Deals 2 weapon DMG</a:t>
          </a: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Sunder</a:t>
          </a:r>
        </a:p>
        <a:p>
          <a:pPr algn="ctr"/>
          <a:r>
            <a:rPr lang="en-US" sz="600" dirty="0" smtClean="0">
              <a:latin typeface="Copperplate Gothic Light"/>
              <a:cs typeface="Copperplate Gothic Light"/>
            </a:rPr>
            <a:t>Deals 2 heavy armor DMG</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Confiscate</a:t>
          </a:r>
        </a:p>
        <a:p>
          <a:pPr algn="ctr"/>
          <a:r>
            <a:rPr lang="en-US" sz="600" dirty="0" smtClean="0">
              <a:latin typeface="Copperplate Gothic Light"/>
              <a:cs typeface="Copperplate Gothic Light"/>
            </a:rPr>
            <a:t>Take an item from the opponent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Wall</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Opponents can't move through your adjacent spaces and + 2 DR for 1 turn</a:t>
          </a: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Revitalize</a:t>
          </a:r>
        </a:p>
        <a:p>
          <a:r>
            <a:rPr lang="en-US" sz="600" dirty="0" smtClean="0">
              <a:latin typeface="Copperplate Gothic Light"/>
              <a:cs typeface="Copperplate Gothic Light"/>
            </a:rPr>
            <a:t>Gaun 2 HP</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l"/>
          <a:r>
            <a:rPr lang="en-US" sz="700" dirty="0" smtClean="0">
              <a:latin typeface="Copperplate Gothic Light"/>
              <a:cs typeface="Copperplate Gothic Light"/>
            </a:rPr>
            <a:t>Endurance</a:t>
          </a:r>
        </a:p>
        <a:p>
          <a:pPr algn="ctr"/>
          <a:r>
            <a:rPr lang="en-US" sz="600" dirty="0" smtClean="0">
              <a:latin typeface="Copperplate Gothic Light"/>
              <a:cs typeface="Copperplate Gothic Light"/>
            </a:rPr>
            <a:t>You can choose to take all damage for any adjacent player</a:t>
          </a:r>
          <a:endParaRPr lang="en-US" sz="600" dirty="0">
            <a:latin typeface="Copperplate Gothic Light"/>
            <a:cs typeface="Copperplate Gothic Light"/>
          </a:endParaRP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FCB07C7-3D28-E146-B9F5-A1060FFEC609}" type="presOf" srcId="{5C6EB6B8-618B-C24E-A1FA-2218B5B330FB}" destId="{C7474048-7E45-E343-97E7-7002CC7500D0}"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75793C4B-613F-6F40-9EF3-9EEFAEEBA1D6}" type="presOf" srcId="{CBCB4C0A-94EF-A94E-B116-CDBD4E30BB4D}" destId="{DBD91883-2F4D-8D4F-AE46-AEE821343081}" srcOrd="0" destOrd="0" presId="urn:microsoft.com/office/officeart/2005/8/layout/radial6"/>
    <dgm:cxn modelId="{F5615A1E-3012-9648-92BF-8A8AA8D89B18}" type="presOf" srcId="{C39FAEB2-D272-BB4F-B0B3-FB7E66C44F5B}" destId="{F2DED901-54D7-F348-8659-2D5B43776D55}" srcOrd="0" destOrd="0" presId="urn:microsoft.com/office/officeart/2005/8/layout/radial6"/>
    <dgm:cxn modelId="{1D7BE90E-DAB6-4B45-8870-87F745785B79}" type="presOf" srcId="{4768B255-90E1-3D47-ABC9-4F708BAF504C}" destId="{5D7AD90D-44F4-8B4A-8BCA-AE578255A2CF}"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DD56B53-3939-4C4B-8C1D-D5EFF1DCF522}" type="presOf" srcId="{472D8A08-8322-C446-A07B-23DFEA645986}" destId="{00EFA29E-D529-9748-AC80-83FC41A33555}" srcOrd="0" destOrd="0" presId="urn:microsoft.com/office/officeart/2005/8/layout/radial6"/>
    <dgm:cxn modelId="{1ED14A53-5BF9-D348-9BF0-58EC380E819E}" srcId="{CBCB4C0A-94EF-A94E-B116-CDBD4E30BB4D}" destId="{3819ACC6-F7D5-BF48-BA19-631339257FBE}" srcOrd="1" destOrd="0" parTransId="{4F32895A-05E8-2A47-8029-3FBFE282627D}" sibTransId="{65171028-AB37-0344-9FCA-4748194AE475}"/>
    <dgm:cxn modelId="{B6068CB9-91BB-B744-8C54-D10F0DF7D506}" srcId="{CBCB4C0A-94EF-A94E-B116-CDBD4E30BB4D}" destId="{4467387A-7581-C64A-A463-84130D97AFFA}" srcOrd="4" destOrd="0" parTransId="{B1749793-BB38-CC45-B954-0722B1E32E7D}" sibTransId="{4768B255-90E1-3D47-ABC9-4F708BAF504C}"/>
    <dgm:cxn modelId="{5D123BCF-68B9-0349-8DD1-1B6BF5FB02FB}" type="presOf" srcId="{065F4D99-A3FC-9840-BBD5-CDA5C0EE4E47}" destId="{88CE910B-599E-9A4D-B237-1AF388601D65}" srcOrd="0" destOrd="0" presId="urn:microsoft.com/office/officeart/2005/8/layout/radial6"/>
    <dgm:cxn modelId="{1B3680FC-7249-C641-A5A5-84A8F0D1C623}" type="presOf" srcId="{ADD197CB-879D-8B4B-8473-F2CD9CD89460}" destId="{D081D9E2-EA41-1A4B-A5FC-D07630CD646C}" srcOrd="0" destOrd="0" presId="urn:microsoft.com/office/officeart/2005/8/layout/radial6"/>
    <dgm:cxn modelId="{51FC8E2B-AC6D-AC46-9B70-7938AA6ADDD0}"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FB326173-92F9-5343-A74A-0DB8BCBA091E}" type="presOf" srcId="{3819ACC6-F7D5-BF48-BA19-631339257FBE}" destId="{202785CA-EE85-EB4D-AFCF-59B7D873E3F2}" srcOrd="0" destOrd="0" presId="urn:microsoft.com/office/officeart/2005/8/layout/radial6"/>
    <dgm:cxn modelId="{D5F45B95-30BC-F34A-9E08-8A69189CE31C}" type="presOf" srcId="{40A60984-DFDF-6940-823F-343E96003614}" destId="{020B2D48-B391-BB44-A4FB-734D635E2644}" srcOrd="0" destOrd="0" presId="urn:microsoft.com/office/officeart/2005/8/layout/radial6"/>
    <dgm:cxn modelId="{0F498603-D6D5-0E49-A38A-AD78B78F9916}" type="presOf" srcId="{4467387A-7581-C64A-A463-84130D97AFFA}" destId="{D495A326-5632-FF4F-A3A3-CA217AEC483D}"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4EDC79EB-B295-EA42-AC99-441C527A1670}" type="presOf" srcId="{DFBB118A-8FC8-3A46-81F7-9961E7FB6D50}" destId="{07468157-C859-5C48-BAF0-3E2E79B282B8}" srcOrd="0" destOrd="0" presId="urn:microsoft.com/office/officeart/2005/8/layout/radial6"/>
    <dgm:cxn modelId="{2C68F351-DDB3-2949-A53C-729B58796D24}" type="presOf" srcId="{65171028-AB37-0344-9FCA-4748194AE475}" destId="{C9F9BE54-1ED6-0B4F-BE98-3D979B3B0697}" srcOrd="0" destOrd="0" presId="urn:microsoft.com/office/officeart/2005/8/layout/radial6"/>
    <dgm:cxn modelId="{97BA4656-4191-FC43-ACF5-ED983E424E66}" type="presOf" srcId="{BA371EE2-3D99-554F-99D4-6207F8353EEC}" destId="{2EFFE98C-D643-184F-916D-99DF82849FF5}" srcOrd="0" destOrd="0" presId="urn:microsoft.com/office/officeart/2005/8/layout/radial6"/>
    <dgm:cxn modelId="{F6608C82-F9C8-4043-9211-0339584A9A1D}" type="presParOf" srcId="{F2DED901-54D7-F348-8659-2D5B43776D55}" destId="{DBD91883-2F4D-8D4F-AE46-AEE821343081}" srcOrd="0" destOrd="0" presId="urn:microsoft.com/office/officeart/2005/8/layout/radial6"/>
    <dgm:cxn modelId="{C7488590-5E82-DB41-8098-CE7624B43813}" type="presParOf" srcId="{F2DED901-54D7-F348-8659-2D5B43776D55}" destId="{2EFFE98C-D643-184F-916D-99DF82849FF5}" srcOrd="1" destOrd="0" presId="urn:microsoft.com/office/officeart/2005/8/layout/radial6"/>
    <dgm:cxn modelId="{D878C655-41E0-3C49-AEDE-9F7D74524BC3}" type="presParOf" srcId="{F2DED901-54D7-F348-8659-2D5B43776D55}" destId="{46FAB899-3BFA-8E46-8BB4-278B3161F1CC}" srcOrd="2" destOrd="0" presId="urn:microsoft.com/office/officeart/2005/8/layout/radial6"/>
    <dgm:cxn modelId="{A27CF47B-993A-3F4C-8D5A-1332337B446D}" type="presParOf" srcId="{F2DED901-54D7-F348-8659-2D5B43776D55}" destId="{00EFA29E-D529-9748-AC80-83FC41A33555}" srcOrd="3" destOrd="0" presId="urn:microsoft.com/office/officeart/2005/8/layout/radial6"/>
    <dgm:cxn modelId="{A62D098B-4995-C24B-9FED-E06AFB90F980}" type="presParOf" srcId="{F2DED901-54D7-F348-8659-2D5B43776D55}" destId="{202785CA-EE85-EB4D-AFCF-59B7D873E3F2}" srcOrd="4" destOrd="0" presId="urn:microsoft.com/office/officeart/2005/8/layout/radial6"/>
    <dgm:cxn modelId="{73C81AAC-2842-EC48-9FEE-A57D2382C2FE}" type="presParOf" srcId="{F2DED901-54D7-F348-8659-2D5B43776D55}" destId="{D2C078C3-4FE5-5044-A61B-D2A84654B1F0}" srcOrd="5" destOrd="0" presId="urn:microsoft.com/office/officeart/2005/8/layout/radial6"/>
    <dgm:cxn modelId="{30BBEA25-E1BE-104B-9451-8EDF64E42D93}" type="presParOf" srcId="{F2DED901-54D7-F348-8659-2D5B43776D55}" destId="{C9F9BE54-1ED6-0B4F-BE98-3D979B3B0697}" srcOrd="6" destOrd="0" presId="urn:microsoft.com/office/officeart/2005/8/layout/radial6"/>
    <dgm:cxn modelId="{74ED173D-65E0-D34B-A6D1-3F3933DFC574}" type="presParOf" srcId="{F2DED901-54D7-F348-8659-2D5B43776D55}" destId="{88CE910B-599E-9A4D-B237-1AF388601D65}" srcOrd="7" destOrd="0" presId="urn:microsoft.com/office/officeart/2005/8/layout/radial6"/>
    <dgm:cxn modelId="{3053B5A5-FA55-4846-9CB9-F70C65B3C8F0}" type="presParOf" srcId="{F2DED901-54D7-F348-8659-2D5B43776D55}" destId="{F6DFB1C8-BD75-CA4C-B40C-6C476EFD51C1}" srcOrd="8" destOrd="0" presId="urn:microsoft.com/office/officeart/2005/8/layout/radial6"/>
    <dgm:cxn modelId="{514E6DE9-03E0-7447-88C8-491A4215AE82}" type="presParOf" srcId="{F2DED901-54D7-F348-8659-2D5B43776D55}" destId="{D081D9E2-EA41-1A4B-A5FC-D07630CD646C}" srcOrd="9" destOrd="0" presId="urn:microsoft.com/office/officeart/2005/8/layout/radial6"/>
    <dgm:cxn modelId="{B4B626C8-3529-F343-B14B-4D40AB28CE34}" type="presParOf" srcId="{F2DED901-54D7-F348-8659-2D5B43776D55}" destId="{46773FED-6BA4-3D46-A9AD-A0E034C5CF01}" srcOrd="10" destOrd="0" presId="urn:microsoft.com/office/officeart/2005/8/layout/radial6"/>
    <dgm:cxn modelId="{946B1A7B-3500-7F4F-B49D-AAA685F8E639}" type="presParOf" srcId="{F2DED901-54D7-F348-8659-2D5B43776D55}" destId="{9F498AFF-1C07-A54A-A259-F8A718E6A5CC}" srcOrd="11" destOrd="0" presId="urn:microsoft.com/office/officeart/2005/8/layout/radial6"/>
    <dgm:cxn modelId="{6941D805-3EB5-8A45-AD95-CDF1EDEB704D}" type="presParOf" srcId="{F2DED901-54D7-F348-8659-2D5B43776D55}" destId="{07468157-C859-5C48-BAF0-3E2E79B282B8}" srcOrd="12" destOrd="0" presId="urn:microsoft.com/office/officeart/2005/8/layout/radial6"/>
    <dgm:cxn modelId="{2148AE1D-38DE-8D46-88FD-BE26A8260ABA}" type="presParOf" srcId="{F2DED901-54D7-F348-8659-2D5B43776D55}" destId="{D495A326-5632-FF4F-A3A3-CA217AEC483D}" srcOrd="13" destOrd="0" presId="urn:microsoft.com/office/officeart/2005/8/layout/radial6"/>
    <dgm:cxn modelId="{BFD48946-BC41-FB4B-81D4-AB61033C513C}" type="presParOf" srcId="{F2DED901-54D7-F348-8659-2D5B43776D55}" destId="{1CAC61E4-5F74-4D4E-BB9F-D7EC0AD169FE}" srcOrd="14" destOrd="0" presId="urn:microsoft.com/office/officeart/2005/8/layout/radial6"/>
    <dgm:cxn modelId="{86CB0DD7-F19B-F144-A5A7-12A8837A4C47}" type="presParOf" srcId="{F2DED901-54D7-F348-8659-2D5B43776D55}" destId="{5D7AD90D-44F4-8B4A-8BCA-AE578255A2CF}" srcOrd="15" destOrd="0" presId="urn:microsoft.com/office/officeart/2005/8/layout/radial6"/>
    <dgm:cxn modelId="{A1FA35D3-6D0B-7E48-8380-06B0A88A0253}" type="presParOf" srcId="{F2DED901-54D7-F348-8659-2D5B43776D55}" destId="{C7474048-7E45-E343-97E7-7002CC7500D0}" srcOrd="16" destOrd="0" presId="urn:microsoft.com/office/officeart/2005/8/layout/radial6"/>
    <dgm:cxn modelId="{654BD114-9913-1A44-A21E-C5DF3CDC11E2}" type="presParOf" srcId="{F2DED901-54D7-F348-8659-2D5B43776D55}" destId="{20A86C02-D943-5144-9A54-C88A4FDB702E}" srcOrd="17" destOrd="0" presId="urn:microsoft.com/office/officeart/2005/8/layout/radial6"/>
    <dgm:cxn modelId="{B43D6699-1A07-C14A-A041-0264EC81330E}"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26.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Speed</a:t>
          </a:r>
        </a:p>
        <a:p>
          <a:pPr algn="l"/>
          <a:r>
            <a:rPr lang="en-US" sz="600">
              <a:latin typeface="Copperplate Gothic Light"/>
              <a:cs typeface="Copperplate Gothic Light"/>
            </a:rPr>
            <a:t>Take another turn with a +5 bonus</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Disengage</a:t>
          </a:r>
        </a:p>
        <a:p>
          <a:pPr algn="ctr"/>
          <a:r>
            <a:rPr lang="en-US" sz="600">
              <a:latin typeface="Copperplate Gothic Light"/>
              <a:cs typeface="Copperplate Gothic Light"/>
            </a:rPr>
            <a:t>You are removed from combat if you were beaten by a base roll of 12 or &lt;</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Escape</a:t>
          </a:r>
        </a:p>
        <a:p>
          <a:pPr algn="ctr"/>
          <a:r>
            <a:rPr lang="en-US" sz="600">
              <a:latin typeface="Copperplate Gothic Light"/>
              <a:cs typeface="Copperplate Gothic Light"/>
            </a:rPr>
            <a:t>You can take 2 move actions after the roll</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4543E6BC-0233-364B-B5C8-F89616A615B6}" srcId="{6A69D060-32F7-324F-BEE9-55C1F8AE9D75}" destId="{55B33C6A-CD7F-0140-A4D5-99EDB9411E17}" srcOrd="3" destOrd="0" parTransId="{8FB364F2-159C-754A-A1FE-F2AF6EF45400}" sibTransId="{E04D643E-47AE-8446-82B8-06F0C0E02E8E}"/>
    <dgm:cxn modelId="{2134D15D-1306-8D40-8772-7E184B418D6A}" srcId="{6A69D060-32F7-324F-BEE9-55C1F8AE9D75}" destId="{1F12C665-A881-4141-91DD-B926AC49DDB5}" srcOrd="0" destOrd="0" parTransId="{3AB1E635-8AA0-4442-BE5B-404DD20C224E}" sibTransId="{749791CC-D44B-184E-9841-5E4C232D6863}"/>
    <dgm:cxn modelId="{BF0AF534-E6D3-8643-991D-7EAD3CA93FCC}" type="presOf" srcId="{F31749C6-0BEF-3F4E-B4E0-80F4C2750311}" destId="{50577C06-18C8-264B-98DC-BD99ED8D2657}" srcOrd="0" destOrd="0" presId="urn:microsoft.com/office/officeart/2005/8/layout/radial6"/>
    <dgm:cxn modelId="{4BD979C9-6DD9-564F-9985-32ADFC50DFF9}" type="presOf" srcId="{72AD2B8A-5F28-1342-8DA6-E1D0A6D3ADB5}" destId="{54A81FBE-8974-9642-B68E-B53837A4A38B}" srcOrd="0" destOrd="0" presId="urn:microsoft.com/office/officeart/2005/8/layout/radial6"/>
    <dgm:cxn modelId="{C7B96F63-7EAC-3D47-A5B5-4FAFE24CC94B}" type="presOf" srcId="{6A69D060-32F7-324F-BEE9-55C1F8AE9D75}" destId="{E0A9AFB6-DF9A-6D42-991E-C47CC6CDBC0B}" srcOrd="0" destOrd="0" presId="urn:microsoft.com/office/officeart/2005/8/layout/radial6"/>
    <dgm:cxn modelId="{DCF28A8C-664A-8841-8B5D-74675312329A}" type="presOf" srcId="{55B33C6A-CD7F-0140-A4D5-99EDB9411E17}" destId="{4D472946-A7BF-B94A-A127-F4D898268CE6}" srcOrd="0" destOrd="0" presId="urn:microsoft.com/office/officeart/2005/8/layout/radial6"/>
    <dgm:cxn modelId="{C6A43697-CCB2-934B-B9C6-CD996D59B39C}" type="presOf" srcId="{749791CC-D44B-184E-9841-5E4C232D6863}" destId="{1FC67A06-CE6E-BB49-8B19-2053023F666D}" srcOrd="0" destOrd="0" presId="urn:microsoft.com/office/officeart/2005/8/layout/radial6"/>
    <dgm:cxn modelId="{7FFEDAC4-93A8-1342-959B-96A210317304}" type="presOf" srcId="{9B0F0981-A876-824B-BFC3-F5FDDC276980}" destId="{F13B65E8-18FA-F345-A61E-C4210FECD947}" srcOrd="0" destOrd="0" presId="urn:microsoft.com/office/officeart/2005/8/layout/radial6"/>
    <dgm:cxn modelId="{77F0881C-4772-E54D-ADE8-C256A4E5EF4B}" type="presOf" srcId="{08B61981-6EED-FC40-9CF4-7310B634D33D}" destId="{9EA873EE-12A9-074C-84C6-A929FCAA0E29}" srcOrd="0" destOrd="0" presId="urn:microsoft.com/office/officeart/2005/8/layout/radial6"/>
    <dgm:cxn modelId="{9D0BEBF3-256E-6E46-BFA1-D2D9F6E2AE30}"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FB36B777-2DEC-2248-B434-7751DABBE481}" type="presOf" srcId="{AF8E2018-DE64-B44A-AEC5-595CE9E16F37}" destId="{BAB12B94-6D4A-1D4E-B935-5279AB6DE2EC}" srcOrd="0" destOrd="0" presId="urn:microsoft.com/office/officeart/2005/8/layout/radial6"/>
    <dgm:cxn modelId="{E9726F6B-973D-234C-AD3A-2C94A30ECF6A}" type="presOf" srcId="{48EA937B-C1B5-1748-89A7-21D034F109A8}" destId="{FAF5A2E1-D050-294F-AFA0-5CD1CE54B69C}"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7ADB69CF-F65C-3541-845C-35FA8DD89914}" type="presOf" srcId="{1F12C665-A881-4141-91DD-B926AC49DDB5}" destId="{C28735E8-1B96-174D-978F-C06F9FAAA33C}" srcOrd="0" destOrd="0" presId="urn:microsoft.com/office/officeart/2005/8/layout/radial6"/>
    <dgm:cxn modelId="{2E87103B-BA75-F546-A28C-C08D42BAB264}" srcId="{F31749C6-0BEF-3F4E-B4E0-80F4C2750311}" destId="{6A69D060-32F7-324F-BEE9-55C1F8AE9D75}" srcOrd="0" destOrd="0" parTransId="{122CFAC9-4097-614E-9C0A-B8FEB9B65487}" sibTransId="{D12177D5-323C-4A42-B1AD-A65BCE31611A}"/>
    <dgm:cxn modelId="{9284ED6E-8803-B64C-BEA0-0EEBF99CA95F}" type="presOf" srcId="{6F231380-9BC9-DD4A-8C36-3EABA432655C}" destId="{812115D0-7722-1648-86C2-0872FC5A718F}"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91E7020D-E921-FC46-B8D7-BEE7AEA6F4BE}" type="presOf" srcId="{F9036B29-F28D-4646-925F-208056DF3017}" destId="{084EF064-B136-4649-9972-FE561F6F15E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E3098640-7248-5740-A22A-7C62792E9910}" type="presOf" srcId="{E04D643E-47AE-8446-82B8-06F0C0E02E8E}" destId="{B1FBCC55-022C-5A4B-9655-10F68ABE112E}" srcOrd="0" destOrd="0" presId="urn:microsoft.com/office/officeart/2005/8/layout/radial6"/>
    <dgm:cxn modelId="{A4430270-7602-F847-842A-83387F3470C4}" type="presParOf" srcId="{50577C06-18C8-264B-98DC-BD99ED8D2657}" destId="{E0A9AFB6-DF9A-6D42-991E-C47CC6CDBC0B}" srcOrd="0" destOrd="0" presId="urn:microsoft.com/office/officeart/2005/8/layout/radial6"/>
    <dgm:cxn modelId="{DF4BDC7C-285A-D843-8027-74D2B7C0489B}" type="presParOf" srcId="{50577C06-18C8-264B-98DC-BD99ED8D2657}" destId="{C28735E8-1B96-174D-978F-C06F9FAAA33C}" srcOrd="1" destOrd="0" presId="urn:microsoft.com/office/officeart/2005/8/layout/radial6"/>
    <dgm:cxn modelId="{87DAB379-66AC-AA47-A492-298E0B03E612}" type="presParOf" srcId="{50577C06-18C8-264B-98DC-BD99ED8D2657}" destId="{6A2C54BC-7343-E843-9454-27C860C4C3F8}" srcOrd="2" destOrd="0" presId="urn:microsoft.com/office/officeart/2005/8/layout/radial6"/>
    <dgm:cxn modelId="{906B9B84-DF3A-2648-89AB-46DDDFE710A3}" type="presParOf" srcId="{50577C06-18C8-264B-98DC-BD99ED8D2657}" destId="{1FC67A06-CE6E-BB49-8B19-2053023F666D}" srcOrd="3" destOrd="0" presId="urn:microsoft.com/office/officeart/2005/8/layout/radial6"/>
    <dgm:cxn modelId="{A2CE167F-62F5-C74E-B82A-A2699CFB5E87}" type="presParOf" srcId="{50577C06-18C8-264B-98DC-BD99ED8D2657}" destId="{C887CF0A-2B0B-2047-BB4E-2FEDDD135A07}" srcOrd="4" destOrd="0" presId="urn:microsoft.com/office/officeart/2005/8/layout/radial6"/>
    <dgm:cxn modelId="{7310B31A-50EB-4747-830B-FC83AB49F3EA}" type="presParOf" srcId="{50577C06-18C8-264B-98DC-BD99ED8D2657}" destId="{68DA7973-2604-F840-A9F9-F3B7EB71B0DC}" srcOrd="5" destOrd="0" presId="urn:microsoft.com/office/officeart/2005/8/layout/radial6"/>
    <dgm:cxn modelId="{120B841F-44D8-B34D-88E7-669AE764F1A9}" type="presParOf" srcId="{50577C06-18C8-264B-98DC-BD99ED8D2657}" destId="{084EF064-B136-4649-9972-FE561F6F15E7}" srcOrd="6" destOrd="0" presId="urn:microsoft.com/office/officeart/2005/8/layout/radial6"/>
    <dgm:cxn modelId="{350BF7A5-007C-B540-A6E1-2829B076AA10}" type="presParOf" srcId="{50577C06-18C8-264B-98DC-BD99ED8D2657}" destId="{812115D0-7722-1648-86C2-0872FC5A718F}" srcOrd="7" destOrd="0" presId="urn:microsoft.com/office/officeart/2005/8/layout/radial6"/>
    <dgm:cxn modelId="{C8641679-2AD6-6F43-9AD4-33D36F2F7CE5}" type="presParOf" srcId="{50577C06-18C8-264B-98DC-BD99ED8D2657}" destId="{FDEB9FB1-E01B-B944-AEDE-29ABE71F7F8B}" srcOrd="8" destOrd="0" presId="urn:microsoft.com/office/officeart/2005/8/layout/radial6"/>
    <dgm:cxn modelId="{647760DD-DC0D-DA48-835A-D4488EC4FB22}" type="presParOf" srcId="{50577C06-18C8-264B-98DC-BD99ED8D2657}" destId="{BAB12B94-6D4A-1D4E-B935-5279AB6DE2EC}" srcOrd="9" destOrd="0" presId="urn:microsoft.com/office/officeart/2005/8/layout/radial6"/>
    <dgm:cxn modelId="{EEA46579-EFDD-FC44-AF1A-215332E5C66E}" type="presParOf" srcId="{50577C06-18C8-264B-98DC-BD99ED8D2657}" destId="{4D472946-A7BF-B94A-A127-F4D898268CE6}" srcOrd="10" destOrd="0" presId="urn:microsoft.com/office/officeart/2005/8/layout/radial6"/>
    <dgm:cxn modelId="{4F18E7A4-33F2-0044-8862-4836E2E2B7B4}" type="presParOf" srcId="{50577C06-18C8-264B-98DC-BD99ED8D2657}" destId="{59F36C88-9402-8748-8C8A-FEEF03994865}" srcOrd="11" destOrd="0" presId="urn:microsoft.com/office/officeart/2005/8/layout/radial6"/>
    <dgm:cxn modelId="{455A15A6-8973-7649-9CB7-8F08E39CF946}" type="presParOf" srcId="{50577C06-18C8-264B-98DC-BD99ED8D2657}" destId="{B1FBCC55-022C-5A4B-9655-10F68ABE112E}" srcOrd="12" destOrd="0" presId="urn:microsoft.com/office/officeart/2005/8/layout/radial6"/>
    <dgm:cxn modelId="{7866F503-A79A-AC4B-A039-5D6F7B153E6B}" type="presParOf" srcId="{50577C06-18C8-264B-98DC-BD99ED8D2657}" destId="{FAF5A2E1-D050-294F-AFA0-5CD1CE54B69C}" srcOrd="13" destOrd="0" presId="urn:microsoft.com/office/officeart/2005/8/layout/radial6"/>
    <dgm:cxn modelId="{C72517F8-097B-2143-954F-6A2006AA0ECA}" type="presParOf" srcId="{50577C06-18C8-264B-98DC-BD99ED8D2657}" destId="{CBCC24CF-9D9B-2D4D-9DEA-15CE011EAFB4}" srcOrd="14" destOrd="0" presId="urn:microsoft.com/office/officeart/2005/8/layout/radial6"/>
    <dgm:cxn modelId="{4D28A7E3-BC09-D84F-A9F7-CC6D321CCD6E}" type="presParOf" srcId="{50577C06-18C8-264B-98DC-BD99ED8D2657}" destId="{54A81FBE-8974-9642-B68E-B53837A4A38B}" srcOrd="15" destOrd="0" presId="urn:microsoft.com/office/officeart/2005/8/layout/radial6"/>
    <dgm:cxn modelId="{76C15194-8762-D34B-A0B8-3E99C65C60F7}" type="presParOf" srcId="{50577C06-18C8-264B-98DC-BD99ED8D2657}" destId="{F13B65E8-18FA-F345-A61E-C4210FECD947}" srcOrd="16" destOrd="0" presId="urn:microsoft.com/office/officeart/2005/8/layout/radial6"/>
    <dgm:cxn modelId="{8FB82256-2526-D34C-A29D-3E80ED019AAE}" type="presParOf" srcId="{50577C06-18C8-264B-98DC-BD99ED8D2657}" destId="{EE746466-552D-2F4E-B05B-B30B6D8D2E0F}" srcOrd="17" destOrd="0" presId="urn:microsoft.com/office/officeart/2005/8/layout/radial6"/>
    <dgm:cxn modelId="{79ED140E-5D57-5B48-B501-75A2B5D0E58F}"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2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Guard</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65D0B00C-DA03-F24B-A7CC-9149644A442A}" srcId="{CBCB4C0A-94EF-A94E-B116-CDBD4E30BB4D}" destId="{F56E8674-FABC-F740-BAC1-EAF4104551DA}" srcOrd="2" destOrd="0" parTransId="{A0566DB4-B226-464B-9F54-073E4D1AFA6A}" sibTransId="{0CF515F4-F4A4-BE40-98DD-C8ACD450E846}"/>
    <dgm:cxn modelId="{D4F6EEF6-9287-9F48-B429-B98DF5E80A95}" type="presOf" srcId="{199652AD-573A-2B48-B2A7-D108D82EAA4F}" destId="{359004A4-DE2C-A341-99B7-39F0DC7D6490}" srcOrd="0" destOrd="0" presId="urn:microsoft.com/office/officeart/2005/8/layout/radial6"/>
    <dgm:cxn modelId="{D27141B2-328B-CB4E-9276-25E7D9437AF9}" type="presOf" srcId="{7A81E1AE-3961-D341-917A-175086B3F438}" destId="{C680C565-CB47-E74A-BD19-975CB5B40355}" srcOrd="0" destOrd="0" presId="urn:microsoft.com/office/officeart/2005/8/layout/radial6"/>
    <dgm:cxn modelId="{A7CB8A76-139A-294A-9929-452164AE5DC5}" type="presOf" srcId="{EBB5F683-2E3E-1042-9D87-4249B7E6C9C9}" destId="{96D3C576-8381-E844-AB70-424BCDDB50F0}"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591DBE5C-CB74-A540-B164-1AC39AA31144}" srcId="{CBCB4C0A-94EF-A94E-B116-CDBD4E30BB4D}" destId="{849320B5-21DE-E744-BCF8-9C9162350631}" srcOrd="0" destOrd="0" parTransId="{F43A29F7-AAF0-AA47-9D31-2BEFE76819AB}" sibTransId="{B194D67F-3C26-4940-8220-E3E74A816657}"/>
    <dgm:cxn modelId="{95E3BED1-ED03-9648-9164-621EA8AEA64B}" srcId="{CBCB4C0A-94EF-A94E-B116-CDBD4E30BB4D}" destId="{EBB5F683-2E3E-1042-9D87-4249B7E6C9C9}" srcOrd="3" destOrd="0" parTransId="{CF6002C2-319B-6F47-B716-07E8D248FB92}" sibTransId="{8EB1D969-3D44-3645-8015-87A669CA172D}"/>
    <dgm:cxn modelId="{4BCF2398-2BBF-7E42-B978-CCD8E77A797C}" type="presOf" srcId="{8EB1D969-3D44-3645-8015-87A669CA172D}" destId="{A46EF7BE-1094-BB46-8CAA-B6B01738AE88}"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419F22E-FB9C-AB46-8893-D3F809DBE7D2}" type="presOf" srcId="{155C1F9A-AC2B-2241-B94F-8F97FD946EB5}" destId="{43F8DA74-A80E-BA4C-AD38-F54AE332F023}" srcOrd="0" destOrd="0" presId="urn:microsoft.com/office/officeart/2005/8/layout/radial6"/>
    <dgm:cxn modelId="{0728F10A-F88A-C345-9473-56C7A2C04E72}" type="presOf" srcId="{C39FAEB2-D272-BB4F-B0B3-FB7E66C44F5B}" destId="{F2DED901-54D7-F348-8659-2D5B43776D55}" srcOrd="0" destOrd="0" presId="urn:microsoft.com/office/officeart/2005/8/layout/radial6"/>
    <dgm:cxn modelId="{854B0EA0-3238-5C4C-B669-A0A4FAD24CF0}" type="presOf" srcId="{25CE54D5-0348-4346-8F9C-D2BA7BCB22CA}" destId="{D996E499-1956-F949-AED2-ECCFA2FF7694}" srcOrd="0" destOrd="0" presId="urn:microsoft.com/office/officeart/2005/8/layout/radial6"/>
    <dgm:cxn modelId="{52BDB58D-9513-0842-92A7-D16C425C882E}" type="presOf" srcId="{CBCB4C0A-94EF-A94E-B116-CDBD4E30BB4D}" destId="{DBD91883-2F4D-8D4F-AE46-AEE821343081}" srcOrd="0" destOrd="0" presId="urn:microsoft.com/office/officeart/2005/8/layout/radial6"/>
    <dgm:cxn modelId="{616BF44D-7533-EF4A-A48A-D0426CE0232A}" type="presOf" srcId="{0CF515F4-F4A4-BE40-98DD-C8ACD450E846}" destId="{A888AFEF-BB79-AD40-BC92-2764A9B8C299}" srcOrd="0" destOrd="0" presId="urn:microsoft.com/office/officeart/2005/8/layout/radial6"/>
    <dgm:cxn modelId="{F02BB85F-E09D-8C48-AF0C-F5F3422216A9}" type="presOf" srcId="{F6D83E3C-74B3-CA42-B826-2170F4BAF365}" destId="{18EB205C-D3D4-3E4D-9B67-4A158F142BBE}" srcOrd="0" destOrd="0" presId="urn:microsoft.com/office/officeart/2005/8/layout/radial6"/>
    <dgm:cxn modelId="{B49617EF-F1A3-8647-98C2-A7ACDF2FE461}" type="presOf" srcId="{9B63D84E-02E8-3244-BA96-82CAEFCF0D30}" destId="{B55FBCA9-3258-A04E-B2A6-BEB19C49E4DA}" srcOrd="0" destOrd="0" presId="urn:microsoft.com/office/officeart/2005/8/layout/radial6"/>
    <dgm:cxn modelId="{9D04C39C-963E-D64A-8BA0-C2F693046A17}"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14DC6A07-3993-6C4F-9C41-15E98B1218F4}" type="presOf" srcId="{B194D67F-3C26-4940-8220-E3E74A816657}" destId="{E468EE02-6E2B-164B-B84A-461779E405D3}" srcOrd="0" destOrd="0" presId="urn:microsoft.com/office/officeart/2005/8/layout/radial6"/>
    <dgm:cxn modelId="{34E63EE4-95B1-7143-93E6-2553F896EF9F}"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75D05452-BCAA-0B47-A02E-408895C176FF}" type="presParOf" srcId="{F2DED901-54D7-F348-8659-2D5B43776D55}" destId="{DBD91883-2F4D-8D4F-AE46-AEE821343081}" srcOrd="0" destOrd="0" presId="urn:microsoft.com/office/officeart/2005/8/layout/radial6"/>
    <dgm:cxn modelId="{8D17439E-2235-8042-923D-9FB5A27D9709}" type="presParOf" srcId="{F2DED901-54D7-F348-8659-2D5B43776D55}" destId="{61059C37-E935-544D-AC1B-A56DBB4380CD}" srcOrd="1" destOrd="0" presId="urn:microsoft.com/office/officeart/2005/8/layout/radial6"/>
    <dgm:cxn modelId="{58A88F13-7FC7-5246-9742-A6EE373C2476}" type="presParOf" srcId="{F2DED901-54D7-F348-8659-2D5B43776D55}" destId="{A0CBA3FC-A8D6-CD4E-A1C6-3197045071D8}" srcOrd="2" destOrd="0" presId="urn:microsoft.com/office/officeart/2005/8/layout/radial6"/>
    <dgm:cxn modelId="{E8705611-D7FE-3A4A-BE6F-712FD713B38F}" type="presParOf" srcId="{F2DED901-54D7-F348-8659-2D5B43776D55}" destId="{E468EE02-6E2B-164B-B84A-461779E405D3}" srcOrd="3" destOrd="0" presId="urn:microsoft.com/office/officeart/2005/8/layout/radial6"/>
    <dgm:cxn modelId="{37811323-7308-344E-9669-2AC0A009E2C9}" type="presParOf" srcId="{F2DED901-54D7-F348-8659-2D5B43776D55}" destId="{D996E499-1956-F949-AED2-ECCFA2FF7694}" srcOrd="4" destOrd="0" presId="urn:microsoft.com/office/officeart/2005/8/layout/radial6"/>
    <dgm:cxn modelId="{B6EBEA28-5E2F-AA4D-849B-7496C4484C6B}" type="presParOf" srcId="{F2DED901-54D7-F348-8659-2D5B43776D55}" destId="{07F60BB6-3944-9E4B-A4BE-79E51634DB00}" srcOrd="5" destOrd="0" presId="urn:microsoft.com/office/officeart/2005/8/layout/radial6"/>
    <dgm:cxn modelId="{1B39C2CC-9299-BD4E-BDB2-213761CE28D0}" type="presParOf" srcId="{F2DED901-54D7-F348-8659-2D5B43776D55}" destId="{18EB205C-D3D4-3E4D-9B67-4A158F142BBE}" srcOrd="6" destOrd="0" presId="urn:microsoft.com/office/officeart/2005/8/layout/radial6"/>
    <dgm:cxn modelId="{2BBEF122-1493-1346-A190-DCF344FED0D4}" type="presParOf" srcId="{F2DED901-54D7-F348-8659-2D5B43776D55}" destId="{CAA51D26-8E1C-684F-ACF0-551D63228B84}" srcOrd="7" destOrd="0" presId="urn:microsoft.com/office/officeart/2005/8/layout/radial6"/>
    <dgm:cxn modelId="{402BEED8-A4D2-B049-A6A6-0C8A8BA7AEAF}" type="presParOf" srcId="{F2DED901-54D7-F348-8659-2D5B43776D55}" destId="{034FDBFF-D557-8647-96F2-A0B11EC04454}" srcOrd="8" destOrd="0" presId="urn:microsoft.com/office/officeart/2005/8/layout/radial6"/>
    <dgm:cxn modelId="{7A951FE5-2602-4447-B610-DA1DBD28E324}" type="presParOf" srcId="{F2DED901-54D7-F348-8659-2D5B43776D55}" destId="{A888AFEF-BB79-AD40-BC92-2764A9B8C299}" srcOrd="9" destOrd="0" presId="urn:microsoft.com/office/officeart/2005/8/layout/radial6"/>
    <dgm:cxn modelId="{07104C0C-FFC6-6343-82F1-CE96746D8768}" type="presParOf" srcId="{F2DED901-54D7-F348-8659-2D5B43776D55}" destId="{96D3C576-8381-E844-AB70-424BCDDB50F0}" srcOrd="10" destOrd="0" presId="urn:microsoft.com/office/officeart/2005/8/layout/radial6"/>
    <dgm:cxn modelId="{A91BF468-29EC-814F-872C-A66E44283B2C}" type="presParOf" srcId="{F2DED901-54D7-F348-8659-2D5B43776D55}" destId="{A01A34C5-491D-E74D-918C-92D7D5CEC9B0}" srcOrd="11" destOrd="0" presId="urn:microsoft.com/office/officeart/2005/8/layout/radial6"/>
    <dgm:cxn modelId="{C0254A16-433E-FF41-BA2A-15FFF3ABDDEB}" type="presParOf" srcId="{F2DED901-54D7-F348-8659-2D5B43776D55}" destId="{A46EF7BE-1094-BB46-8CAA-B6B01738AE88}" srcOrd="12" destOrd="0" presId="urn:microsoft.com/office/officeart/2005/8/layout/radial6"/>
    <dgm:cxn modelId="{2F45310C-AE6C-E247-9912-2680B9F04B20}" type="presParOf" srcId="{F2DED901-54D7-F348-8659-2D5B43776D55}" destId="{B55FBCA9-3258-A04E-B2A6-BEB19C49E4DA}" srcOrd="13" destOrd="0" presId="urn:microsoft.com/office/officeart/2005/8/layout/radial6"/>
    <dgm:cxn modelId="{3E6FFBCC-0A1D-2E45-8ECD-56FCADC022DD}" type="presParOf" srcId="{F2DED901-54D7-F348-8659-2D5B43776D55}" destId="{B96157F9-F921-ED45-8DCA-7D02EAAC6ED2}" srcOrd="14" destOrd="0" presId="urn:microsoft.com/office/officeart/2005/8/layout/radial6"/>
    <dgm:cxn modelId="{9E26F52F-DE37-6A43-BD09-DD45919DEA80}" type="presParOf" srcId="{F2DED901-54D7-F348-8659-2D5B43776D55}" destId="{43F8DA74-A80E-BA4C-AD38-F54AE332F023}" srcOrd="15" destOrd="0" presId="urn:microsoft.com/office/officeart/2005/8/layout/radial6"/>
    <dgm:cxn modelId="{5C28A4F4-9D80-6D42-86EB-F91192F6B040}" type="presParOf" srcId="{F2DED901-54D7-F348-8659-2D5B43776D55}" destId="{C680C565-CB47-E74A-BD19-975CB5B40355}" srcOrd="16" destOrd="0" presId="urn:microsoft.com/office/officeart/2005/8/layout/radial6"/>
    <dgm:cxn modelId="{A5AA5C04-8A1D-AA48-87A6-D3E1E3172AF6}" type="presParOf" srcId="{F2DED901-54D7-F348-8659-2D5B43776D55}" destId="{0DC5EC88-A20D-8C4A-AADB-778A5753D18D}" srcOrd="17" destOrd="0" presId="urn:microsoft.com/office/officeart/2005/8/layout/radial6"/>
    <dgm:cxn modelId="{41B0363E-97FD-854B-88B0-AAAA160CE588}"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28.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Health</a:t>
          </a:r>
        </a:p>
        <a:p>
          <a:pPr algn="l"/>
          <a:r>
            <a:rPr lang="en-US" sz="600">
              <a:latin typeface="Copperplate Gothic Light"/>
              <a:cs typeface="Copperplate Gothic Light"/>
            </a:rPr>
            <a:t>Gain 16 HP</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Purification</a:t>
          </a:r>
        </a:p>
        <a:p>
          <a:pPr algn="ctr"/>
          <a:r>
            <a:rPr lang="en-US" sz="600">
              <a:latin typeface="Copperplate Gothic Light"/>
              <a:cs typeface="Copperplate Gothic Light"/>
            </a:rPr>
            <a:t>All bad status effects are removed and no bad status effects for 2 turns</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Fortify</a:t>
          </a:r>
        </a:p>
        <a:p>
          <a:pPr algn="ctr"/>
          <a:r>
            <a:rPr lang="en-US" sz="600">
              <a:latin typeface="Copperplate Gothic Light"/>
              <a:cs typeface="Copperplate Gothic Light"/>
            </a:rPr>
            <a:t>Gain 1 heavy armor</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AF11D2A1-4EE9-BE4D-B734-D284D19E128D}" type="presOf" srcId="{AF8E2018-DE64-B44A-AEC5-595CE9E16F37}" destId="{BAB12B94-6D4A-1D4E-B935-5279AB6DE2EC}" srcOrd="0" destOrd="0" presId="urn:microsoft.com/office/officeart/2005/8/layout/radial6"/>
    <dgm:cxn modelId="{596BDBD0-7EBD-6041-AD28-06AC9A21BD9A}" type="presOf" srcId="{749791CC-D44B-184E-9841-5E4C232D6863}" destId="{1FC67A06-CE6E-BB49-8B19-2053023F666D}" srcOrd="0" destOrd="0" presId="urn:microsoft.com/office/officeart/2005/8/layout/radial6"/>
    <dgm:cxn modelId="{4543E6BC-0233-364B-B5C8-F89616A615B6}" srcId="{6A69D060-32F7-324F-BEE9-55C1F8AE9D75}" destId="{55B33C6A-CD7F-0140-A4D5-99EDB9411E17}" srcOrd="3" destOrd="0" parTransId="{8FB364F2-159C-754A-A1FE-F2AF6EF45400}" sibTransId="{E04D643E-47AE-8446-82B8-06F0C0E02E8E}"/>
    <dgm:cxn modelId="{54BF7492-D9A3-4746-A5BA-F9194BC9C4BE}" type="presOf" srcId="{E04D643E-47AE-8446-82B8-06F0C0E02E8E}" destId="{B1FBCC55-022C-5A4B-9655-10F68ABE112E}" srcOrd="0" destOrd="0" presId="urn:microsoft.com/office/officeart/2005/8/layout/radial6"/>
    <dgm:cxn modelId="{2134D15D-1306-8D40-8772-7E184B418D6A}" srcId="{6A69D060-32F7-324F-BEE9-55C1F8AE9D75}" destId="{1F12C665-A881-4141-91DD-B926AC49DDB5}" srcOrd="0" destOrd="0" parTransId="{3AB1E635-8AA0-4442-BE5B-404DD20C224E}" sibTransId="{749791CC-D44B-184E-9841-5E4C232D6863}"/>
    <dgm:cxn modelId="{D4E015A7-C642-2C40-A42D-3F4923195FAA}" type="presOf" srcId="{08B61981-6EED-FC40-9CF4-7310B634D33D}" destId="{9EA873EE-12A9-074C-84C6-A929FCAA0E29}" srcOrd="0" destOrd="0" presId="urn:microsoft.com/office/officeart/2005/8/layout/radial6"/>
    <dgm:cxn modelId="{AB6D2E09-12D7-8340-8872-80C02829E2D3}" type="presOf" srcId="{48EA937B-C1B5-1748-89A7-21D034F109A8}" destId="{FAF5A2E1-D050-294F-AFA0-5CD1CE54B69C}" srcOrd="0" destOrd="0" presId="urn:microsoft.com/office/officeart/2005/8/layout/radial6"/>
    <dgm:cxn modelId="{62F9508B-DCB2-7D42-8F4F-F3B4BB3244D7}" type="presOf" srcId="{1F12C665-A881-4141-91DD-B926AC49DDB5}" destId="{C28735E8-1B96-174D-978F-C06F9FAAA33C}" srcOrd="0" destOrd="0" presId="urn:microsoft.com/office/officeart/2005/8/layout/radial6"/>
    <dgm:cxn modelId="{EEEABCCD-26BE-FD49-A123-E5603F262C3E}"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228B95D2-7850-414E-841F-80D96B7DD757}" type="presOf" srcId="{55B33C6A-CD7F-0140-A4D5-99EDB9411E17}" destId="{4D472946-A7BF-B94A-A127-F4D898268CE6}" srcOrd="0" destOrd="0" presId="urn:microsoft.com/office/officeart/2005/8/layout/radial6"/>
    <dgm:cxn modelId="{69B0CB07-1F8F-2942-B825-618013EB33CA}" type="presOf" srcId="{9B0F0981-A876-824B-BFC3-F5FDDC276980}" destId="{F13B65E8-18FA-F345-A61E-C4210FECD947}"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2E87103B-BA75-F546-A28C-C08D42BAB264}" srcId="{F31749C6-0BEF-3F4E-B4E0-80F4C2750311}" destId="{6A69D060-32F7-324F-BEE9-55C1F8AE9D75}" srcOrd="0" destOrd="0" parTransId="{122CFAC9-4097-614E-9C0A-B8FEB9B65487}" sibTransId="{D12177D5-323C-4A42-B1AD-A65BCE31611A}"/>
    <dgm:cxn modelId="{0FD0D2FD-270B-C744-BC9F-EEBAAF7F8593}" type="presOf" srcId="{6A69D060-32F7-324F-BEE9-55C1F8AE9D75}" destId="{E0A9AFB6-DF9A-6D42-991E-C47CC6CDBC0B}"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A1D459DF-38D2-C347-A5AE-43CC46C30FDD}" type="presOf" srcId="{F9036B29-F28D-4646-925F-208056DF3017}" destId="{084EF064-B136-4649-9972-FE561F6F15E7}" srcOrd="0" destOrd="0" presId="urn:microsoft.com/office/officeart/2005/8/layout/radial6"/>
    <dgm:cxn modelId="{BBE0984F-1B41-1B4A-9BF7-5DA923B35C52}" type="presOf" srcId="{F31749C6-0BEF-3F4E-B4E0-80F4C2750311}" destId="{50577C06-18C8-264B-98DC-BD99ED8D265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A3E72F27-A049-6849-BC71-52E90BA642D3}" type="presOf" srcId="{72AD2B8A-5F28-1342-8DA6-E1D0A6D3ADB5}" destId="{54A81FBE-8974-9642-B68E-B53837A4A38B}" srcOrd="0" destOrd="0" presId="urn:microsoft.com/office/officeart/2005/8/layout/radial6"/>
    <dgm:cxn modelId="{007F8BC7-41E9-7B43-88E4-662C5BF97A13}" type="presOf" srcId="{6F231380-9BC9-DD4A-8C36-3EABA432655C}" destId="{812115D0-7722-1648-86C2-0872FC5A718F}" srcOrd="0" destOrd="0" presId="urn:microsoft.com/office/officeart/2005/8/layout/radial6"/>
    <dgm:cxn modelId="{9D6C2B96-2B79-9D43-A203-8511F634F729}" type="presParOf" srcId="{50577C06-18C8-264B-98DC-BD99ED8D2657}" destId="{E0A9AFB6-DF9A-6D42-991E-C47CC6CDBC0B}" srcOrd="0" destOrd="0" presId="urn:microsoft.com/office/officeart/2005/8/layout/radial6"/>
    <dgm:cxn modelId="{CEA0CC34-0B2A-944A-847A-58EFF27FDBC7}" type="presParOf" srcId="{50577C06-18C8-264B-98DC-BD99ED8D2657}" destId="{C28735E8-1B96-174D-978F-C06F9FAAA33C}" srcOrd="1" destOrd="0" presId="urn:microsoft.com/office/officeart/2005/8/layout/radial6"/>
    <dgm:cxn modelId="{8B722247-ACC4-6D47-9C04-FA45951FEC13}" type="presParOf" srcId="{50577C06-18C8-264B-98DC-BD99ED8D2657}" destId="{6A2C54BC-7343-E843-9454-27C860C4C3F8}" srcOrd="2" destOrd="0" presId="urn:microsoft.com/office/officeart/2005/8/layout/radial6"/>
    <dgm:cxn modelId="{CAF89EBB-87C5-F743-B700-038DB97B34AE}" type="presParOf" srcId="{50577C06-18C8-264B-98DC-BD99ED8D2657}" destId="{1FC67A06-CE6E-BB49-8B19-2053023F666D}" srcOrd="3" destOrd="0" presId="urn:microsoft.com/office/officeart/2005/8/layout/radial6"/>
    <dgm:cxn modelId="{9E9B4FCA-7435-BC4B-B261-D12CDB5BAE16}" type="presParOf" srcId="{50577C06-18C8-264B-98DC-BD99ED8D2657}" destId="{C887CF0A-2B0B-2047-BB4E-2FEDDD135A07}" srcOrd="4" destOrd="0" presId="urn:microsoft.com/office/officeart/2005/8/layout/radial6"/>
    <dgm:cxn modelId="{3E326465-2446-0441-9222-3E484A6B40B6}" type="presParOf" srcId="{50577C06-18C8-264B-98DC-BD99ED8D2657}" destId="{68DA7973-2604-F840-A9F9-F3B7EB71B0DC}" srcOrd="5" destOrd="0" presId="urn:microsoft.com/office/officeart/2005/8/layout/radial6"/>
    <dgm:cxn modelId="{7723B254-519A-4443-9AC1-EBF5979ED963}" type="presParOf" srcId="{50577C06-18C8-264B-98DC-BD99ED8D2657}" destId="{084EF064-B136-4649-9972-FE561F6F15E7}" srcOrd="6" destOrd="0" presId="urn:microsoft.com/office/officeart/2005/8/layout/radial6"/>
    <dgm:cxn modelId="{C40E153D-EC6E-9446-B897-8F2F644DC760}" type="presParOf" srcId="{50577C06-18C8-264B-98DC-BD99ED8D2657}" destId="{812115D0-7722-1648-86C2-0872FC5A718F}" srcOrd="7" destOrd="0" presId="urn:microsoft.com/office/officeart/2005/8/layout/radial6"/>
    <dgm:cxn modelId="{6D2DD917-4049-174E-8F81-8D610DC22027}" type="presParOf" srcId="{50577C06-18C8-264B-98DC-BD99ED8D2657}" destId="{FDEB9FB1-E01B-B944-AEDE-29ABE71F7F8B}" srcOrd="8" destOrd="0" presId="urn:microsoft.com/office/officeart/2005/8/layout/radial6"/>
    <dgm:cxn modelId="{0DC6A0A0-F0BA-3A4B-B558-5EFE431C5C8A}" type="presParOf" srcId="{50577C06-18C8-264B-98DC-BD99ED8D2657}" destId="{BAB12B94-6D4A-1D4E-B935-5279AB6DE2EC}" srcOrd="9" destOrd="0" presId="urn:microsoft.com/office/officeart/2005/8/layout/radial6"/>
    <dgm:cxn modelId="{67592B4D-7A7B-D94A-8D69-96BCC11156B1}" type="presParOf" srcId="{50577C06-18C8-264B-98DC-BD99ED8D2657}" destId="{4D472946-A7BF-B94A-A127-F4D898268CE6}" srcOrd="10" destOrd="0" presId="urn:microsoft.com/office/officeart/2005/8/layout/radial6"/>
    <dgm:cxn modelId="{E21B66F5-B363-614D-9C8F-1EB2A6604442}" type="presParOf" srcId="{50577C06-18C8-264B-98DC-BD99ED8D2657}" destId="{59F36C88-9402-8748-8C8A-FEEF03994865}" srcOrd="11" destOrd="0" presId="urn:microsoft.com/office/officeart/2005/8/layout/radial6"/>
    <dgm:cxn modelId="{610C1DA6-69B9-3145-AD75-E60E5094E647}" type="presParOf" srcId="{50577C06-18C8-264B-98DC-BD99ED8D2657}" destId="{B1FBCC55-022C-5A4B-9655-10F68ABE112E}" srcOrd="12" destOrd="0" presId="urn:microsoft.com/office/officeart/2005/8/layout/radial6"/>
    <dgm:cxn modelId="{15AE7006-B905-504A-8BD7-A16AEB2603FF}" type="presParOf" srcId="{50577C06-18C8-264B-98DC-BD99ED8D2657}" destId="{FAF5A2E1-D050-294F-AFA0-5CD1CE54B69C}" srcOrd="13" destOrd="0" presId="urn:microsoft.com/office/officeart/2005/8/layout/radial6"/>
    <dgm:cxn modelId="{80420780-C601-244F-BA2C-7E69D08461D2}" type="presParOf" srcId="{50577C06-18C8-264B-98DC-BD99ED8D2657}" destId="{CBCC24CF-9D9B-2D4D-9DEA-15CE011EAFB4}" srcOrd="14" destOrd="0" presId="urn:microsoft.com/office/officeart/2005/8/layout/radial6"/>
    <dgm:cxn modelId="{F3A20500-4C9A-F446-89E9-6A6CE5C3FC2C}" type="presParOf" srcId="{50577C06-18C8-264B-98DC-BD99ED8D2657}" destId="{54A81FBE-8974-9642-B68E-B53837A4A38B}" srcOrd="15" destOrd="0" presId="urn:microsoft.com/office/officeart/2005/8/layout/radial6"/>
    <dgm:cxn modelId="{BB321172-C097-E740-BD6B-C05FFD81DD59}" type="presParOf" srcId="{50577C06-18C8-264B-98DC-BD99ED8D2657}" destId="{F13B65E8-18FA-F345-A61E-C4210FECD947}" srcOrd="16" destOrd="0" presId="urn:microsoft.com/office/officeart/2005/8/layout/radial6"/>
    <dgm:cxn modelId="{5E4C05C4-CCDA-B641-AA1E-D32BBFA88B92}" type="presParOf" srcId="{50577C06-18C8-264B-98DC-BD99ED8D2657}" destId="{EE746466-552D-2F4E-B05B-B30B6D8D2E0F}" srcOrd="17" destOrd="0" presId="urn:microsoft.com/office/officeart/2005/8/layout/radial6"/>
    <dgm:cxn modelId="{26354536-6A53-A64B-A954-C415D410C4ED}"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29.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AFAD55F-EA63-425B-8FB1-A398F04593A5}" type="presOf" srcId="{40A60984-DFDF-6940-823F-343E96003614}" destId="{020B2D48-B391-BB44-A4FB-734D635E2644}" srcOrd="0" destOrd="0" presId="urn:microsoft.com/office/officeart/2005/8/layout/radial6"/>
    <dgm:cxn modelId="{9589D583-3238-405D-946B-12E74540AF82}" type="presOf" srcId="{065F4D99-A3FC-9840-BBD5-CDA5C0EE4E47}" destId="{88CE910B-599E-9A4D-B237-1AF388601D6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DBF1575-30E3-4666-970F-0EB907790C8D}"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DD9122C7-FAA6-406A-AED4-3F285E4D1A7A}" type="presOf" srcId="{C39FAEB2-D272-BB4F-B0B3-FB7E66C44F5B}" destId="{F2DED901-54D7-F348-8659-2D5B43776D55}"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CF833ECB-8ACF-42B3-9C0D-644424924ABE}" type="presOf" srcId="{BA371EE2-3D99-554F-99D4-6207F8353EEC}" destId="{2EFFE98C-D643-184F-916D-99DF82849FF5}" srcOrd="0" destOrd="0" presId="urn:microsoft.com/office/officeart/2005/8/layout/radial6"/>
    <dgm:cxn modelId="{9723ADBD-65EC-484C-9E0D-2DAC808973FA}" type="presOf" srcId="{DFBB118A-8FC8-3A46-81F7-9961E7FB6D50}" destId="{07468157-C859-5C48-BAF0-3E2E79B282B8}" srcOrd="0" destOrd="0" presId="urn:microsoft.com/office/officeart/2005/8/layout/radial6"/>
    <dgm:cxn modelId="{D41C6936-FB95-4358-A286-14697A793803}" type="presOf" srcId="{472D8A08-8322-C446-A07B-23DFEA645986}" destId="{00EFA29E-D529-9748-AC80-83FC41A33555}" srcOrd="0" destOrd="0" presId="urn:microsoft.com/office/officeart/2005/8/layout/radial6"/>
    <dgm:cxn modelId="{743BAECB-F981-400C-8E35-E0904DB9E258}" type="presOf" srcId="{CBCB4C0A-94EF-A94E-B116-CDBD4E30BB4D}" destId="{DBD91883-2F4D-8D4F-AE46-AEE821343081}" srcOrd="0" destOrd="0" presId="urn:microsoft.com/office/officeart/2005/8/layout/radial6"/>
    <dgm:cxn modelId="{E814FB6D-EA46-47C4-B58C-2EDE99D6196C}" type="presOf" srcId="{5C6EB6B8-618B-C24E-A1FA-2218B5B330FB}" destId="{C7474048-7E45-E343-97E7-7002CC7500D0}" srcOrd="0" destOrd="0" presId="urn:microsoft.com/office/officeart/2005/8/layout/radial6"/>
    <dgm:cxn modelId="{7E32D332-9F99-4551-BD22-707A03031BD4}" type="presOf" srcId="{4768B255-90E1-3D47-ABC9-4F708BAF504C}" destId="{5D7AD90D-44F4-8B4A-8BCA-AE578255A2CF}" srcOrd="0" destOrd="0" presId="urn:microsoft.com/office/officeart/2005/8/layout/radial6"/>
    <dgm:cxn modelId="{19E30E7B-C636-42DB-8149-CEFFC7FC934B}" type="presOf" srcId="{ADD197CB-879D-8B4B-8473-F2CD9CD89460}" destId="{D081D9E2-EA41-1A4B-A5FC-D07630CD646C}"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0880E907-9386-4629-B975-983DC9DF7A42}" type="presOf" srcId="{65171028-AB37-0344-9FCA-4748194AE475}" destId="{C9F9BE54-1ED6-0B4F-BE98-3D979B3B0697}" srcOrd="0" destOrd="0" presId="urn:microsoft.com/office/officeart/2005/8/layout/radial6"/>
    <dgm:cxn modelId="{B4FAF1B4-A30C-4DE1-82E8-4CFB4A5BE806}" type="presOf" srcId="{4467387A-7581-C64A-A463-84130D97AFFA}" destId="{D495A326-5632-FF4F-A3A3-CA217AEC483D}" srcOrd="0" destOrd="0" presId="urn:microsoft.com/office/officeart/2005/8/layout/radial6"/>
    <dgm:cxn modelId="{241B6444-06A3-434A-AB65-02AA13DF9571}" type="presOf" srcId="{3819ACC6-F7D5-BF48-BA19-631339257FBE}" destId="{202785CA-EE85-EB4D-AFCF-59B7D873E3F2}"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F819731B-FC53-4534-BFA9-E0EA8C8036D9}" type="presParOf" srcId="{F2DED901-54D7-F348-8659-2D5B43776D55}" destId="{DBD91883-2F4D-8D4F-AE46-AEE821343081}" srcOrd="0" destOrd="0" presId="urn:microsoft.com/office/officeart/2005/8/layout/radial6"/>
    <dgm:cxn modelId="{6EA7D6AF-32C0-4A1D-8E02-CE4C7F33FBF0}" type="presParOf" srcId="{F2DED901-54D7-F348-8659-2D5B43776D55}" destId="{2EFFE98C-D643-184F-916D-99DF82849FF5}" srcOrd="1" destOrd="0" presId="urn:microsoft.com/office/officeart/2005/8/layout/radial6"/>
    <dgm:cxn modelId="{02291B3E-1D28-40E9-991E-573361284713}" type="presParOf" srcId="{F2DED901-54D7-F348-8659-2D5B43776D55}" destId="{46FAB899-3BFA-8E46-8BB4-278B3161F1CC}" srcOrd="2" destOrd="0" presId="urn:microsoft.com/office/officeart/2005/8/layout/radial6"/>
    <dgm:cxn modelId="{20DF06DD-BD2C-49D5-91FD-FF03E77AD9B0}" type="presParOf" srcId="{F2DED901-54D7-F348-8659-2D5B43776D55}" destId="{00EFA29E-D529-9748-AC80-83FC41A33555}" srcOrd="3" destOrd="0" presId="urn:microsoft.com/office/officeart/2005/8/layout/radial6"/>
    <dgm:cxn modelId="{4C407331-BD3E-4B4C-A188-615AF12CD4C3}" type="presParOf" srcId="{F2DED901-54D7-F348-8659-2D5B43776D55}" destId="{202785CA-EE85-EB4D-AFCF-59B7D873E3F2}" srcOrd="4" destOrd="0" presId="urn:microsoft.com/office/officeart/2005/8/layout/radial6"/>
    <dgm:cxn modelId="{54ED34D3-AEC9-46CA-9AD6-142E1821C04F}" type="presParOf" srcId="{F2DED901-54D7-F348-8659-2D5B43776D55}" destId="{D2C078C3-4FE5-5044-A61B-D2A84654B1F0}" srcOrd="5" destOrd="0" presId="urn:microsoft.com/office/officeart/2005/8/layout/radial6"/>
    <dgm:cxn modelId="{B73362C4-EDB1-4267-B5C7-5EE1EF70AB92}" type="presParOf" srcId="{F2DED901-54D7-F348-8659-2D5B43776D55}" destId="{C9F9BE54-1ED6-0B4F-BE98-3D979B3B0697}" srcOrd="6" destOrd="0" presId="urn:microsoft.com/office/officeart/2005/8/layout/radial6"/>
    <dgm:cxn modelId="{8505CFF9-F041-4A29-9E51-DCFA1C7F97F7}" type="presParOf" srcId="{F2DED901-54D7-F348-8659-2D5B43776D55}" destId="{88CE910B-599E-9A4D-B237-1AF388601D65}" srcOrd="7" destOrd="0" presId="urn:microsoft.com/office/officeart/2005/8/layout/radial6"/>
    <dgm:cxn modelId="{840F9893-366A-4AC3-8B17-224A84E3E93E}" type="presParOf" srcId="{F2DED901-54D7-F348-8659-2D5B43776D55}" destId="{F6DFB1C8-BD75-CA4C-B40C-6C476EFD51C1}" srcOrd="8" destOrd="0" presId="urn:microsoft.com/office/officeart/2005/8/layout/radial6"/>
    <dgm:cxn modelId="{F8636497-404E-462F-BCA5-AC351D10FCA9}" type="presParOf" srcId="{F2DED901-54D7-F348-8659-2D5B43776D55}" destId="{D081D9E2-EA41-1A4B-A5FC-D07630CD646C}" srcOrd="9" destOrd="0" presId="urn:microsoft.com/office/officeart/2005/8/layout/radial6"/>
    <dgm:cxn modelId="{DA219293-9940-4FE1-965D-6E2B6B7D6E7B}" type="presParOf" srcId="{F2DED901-54D7-F348-8659-2D5B43776D55}" destId="{46773FED-6BA4-3D46-A9AD-A0E034C5CF01}" srcOrd="10" destOrd="0" presId="urn:microsoft.com/office/officeart/2005/8/layout/radial6"/>
    <dgm:cxn modelId="{99086793-9177-4D21-B005-9A28386EEEDE}" type="presParOf" srcId="{F2DED901-54D7-F348-8659-2D5B43776D55}" destId="{9F498AFF-1C07-A54A-A259-F8A718E6A5CC}" srcOrd="11" destOrd="0" presId="urn:microsoft.com/office/officeart/2005/8/layout/radial6"/>
    <dgm:cxn modelId="{B633D31C-71E3-4F8D-A7EC-A58F643CB7E8}" type="presParOf" srcId="{F2DED901-54D7-F348-8659-2D5B43776D55}" destId="{07468157-C859-5C48-BAF0-3E2E79B282B8}" srcOrd="12" destOrd="0" presId="urn:microsoft.com/office/officeart/2005/8/layout/radial6"/>
    <dgm:cxn modelId="{6A9D5A7E-48A7-429C-996E-5CDE440F8284}" type="presParOf" srcId="{F2DED901-54D7-F348-8659-2D5B43776D55}" destId="{D495A326-5632-FF4F-A3A3-CA217AEC483D}" srcOrd="13" destOrd="0" presId="urn:microsoft.com/office/officeart/2005/8/layout/radial6"/>
    <dgm:cxn modelId="{F08BB97F-2F6B-417A-9D12-71DC92D086A9}" type="presParOf" srcId="{F2DED901-54D7-F348-8659-2D5B43776D55}" destId="{1CAC61E4-5F74-4D4E-BB9F-D7EC0AD169FE}" srcOrd="14" destOrd="0" presId="urn:microsoft.com/office/officeart/2005/8/layout/radial6"/>
    <dgm:cxn modelId="{7B4F4E38-71B1-41B3-AA7B-2B40D8D0D445}" type="presParOf" srcId="{F2DED901-54D7-F348-8659-2D5B43776D55}" destId="{5D7AD90D-44F4-8B4A-8BCA-AE578255A2CF}" srcOrd="15" destOrd="0" presId="urn:microsoft.com/office/officeart/2005/8/layout/radial6"/>
    <dgm:cxn modelId="{B27FF2DE-3EE7-44E4-AA33-9B2658D6FF05}" type="presParOf" srcId="{F2DED901-54D7-F348-8659-2D5B43776D55}" destId="{C7474048-7E45-E343-97E7-7002CC7500D0}" srcOrd="16" destOrd="0" presId="urn:microsoft.com/office/officeart/2005/8/layout/radial6"/>
    <dgm:cxn modelId="{97ADAABA-2CA9-4A69-BFFF-C5468C609BC4}" type="presParOf" srcId="{F2DED901-54D7-F348-8659-2D5B43776D55}" destId="{20A86C02-D943-5144-9A54-C88A4FDB702E}" srcOrd="17" destOrd="0" presId="urn:microsoft.com/office/officeart/2005/8/layout/radial6"/>
    <dgm:cxn modelId="{F4192532-14AF-4D7B-B8BF-68E4AF99A41F}"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Survival</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Charisma</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Stability</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Range</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Force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Inventory</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85DD556F-5DEB-6349-84D1-FA748451D978}"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EF3385E4-A09A-B640-94E0-C5A1D25F273F}"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7A63CD1C-1F8C-9448-A527-72F898B51050}" type="presOf" srcId="{8565C093-A7F5-C64B-9826-ADDC4437FCBE}" destId="{1D0BE80B-E696-044A-A4E6-4A341A0EBD5C}" srcOrd="0" destOrd="0" presId="urn:microsoft.com/office/officeart/2008/layout/SquareAccentList"/>
    <dgm:cxn modelId="{7EA75C7E-E5B5-6F4B-A46A-FBA9AC03CFB1}" srcId="{DD39B22F-229D-BF43-B8B5-2E87D4455952}" destId="{F226D10B-580F-824D-B853-D7E44FF3974A}" srcOrd="4" destOrd="0" parTransId="{17097CC6-4741-C34E-9115-E69958DB6D61}" sibTransId="{178658CA-3972-8047-BBFA-D6096A1BDECA}"/>
    <dgm:cxn modelId="{6D5B854A-249F-3B44-A1EC-7D900BFCFD03}" srcId="{DD39B22F-229D-BF43-B8B5-2E87D4455952}" destId="{88A5B67C-DEDC-3A49-9055-678F12294B59}" srcOrd="3" destOrd="0" parTransId="{1F288DC4-8498-064B-9A04-B8157433EFCE}" sibTransId="{954741DD-9A90-2249-8D25-33575A2721E4}"/>
    <dgm:cxn modelId="{0D0E22C3-7D9C-A749-8683-C283AEEF3A5E}" srcId="{DD39B22F-229D-BF43-B8B5-2E87D4455952}" destId="{8565C093-A7F5-C64B-9826-ADDC4437FCBE}" srcOrd="1" destOrd="0" parTransId="{9FC7DBB1-D835-9C4A-A0B9-6CAF127D8DA8}" sibTransId="{F5FB92A5-1296-364B-B79B-71BF33FBFEA2}"/>
    <dgm:cxn modelId="{7E9D3DE1-CF61-E341-9B0B-6864CB4D1102}" type="presOf" srcId="{DD39B22F-229D-BF43-B8B5-2E87D4455952}" destId="{00714C41-A9D3-1742-A72D-E710F30FE257}" srcOrd="0" destOrd="0" presId="urn:microsoft.com/office/officeart/2008/layout/SquareAccentList"/>
    <dgm:cxn modelId="{0E3A7A4D-D60F-7B4D-8C63-B8DB9645265A}"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CEA1FE5-6731-5044-93A4-4E624C26351E}" type="presOf" srcId="{88A5B67C-DEDC-3A49-9055-678F12294B59}" destId="{0A9A49DF-28D7-454B-B9B7-017EA9F6FD59}" srcOrd="0" destOrd="0" presId="urn:microsoft.com/office/officeart/2008/layout/SquareAccentList"/>
    <dgm:cxn modelId="{C3866273-7DD0-4845-93AD-92B36921995A}" type="presOf" srcId="{F226D10B-580F-824D-B853-D7E44FF3974A}" destId="{D28A2DFC-A5DE-3343-A7D5-6F6EE7D934FF}" srcOrd="0" destOrd="0" presId="urn:microsoft.com/office/officeart/2008/layout/SquareAccentList"/>
    <dgm:cxn modelId="{8767C243-2166-3249-9D03-192F6EA552F1}" type="presParOf" srcId="{00714C41-A9D3-1742-A72D-E710F30FE257}" destId="{C661B9C2-DB4E-3445-8AD1-82753D0C834C}" srcOrd="0" destOrd="0" presId="urn:microsoft.com/office/officeart/2008/layout/SquareAccentList"/>
    <dgm:cxn modelId="{93C42C49-9163-B24F-80ED-7F01B1EF4216}" type="presParOf" srcId="{C661B9C2-DB4E-3445-8AD1-82753D0C834C}" destId="{BB4C9DED-7E40-404B-B2C5-32A0F41C5C3E}" srcOrd="0" destOrd="0" presId="urn:microsoft.com/office/officeart/2008/layout/SquareAccentList"/>
    <dgm:cxn modelId="{2F80D800-6DFE-094B-8986-C5FF2F47EC4A}" type="presParOf" srcId="{BB4C9DED-7E40-404B-B2C5-32A0F41C5C3E}" destId="{E80E04BB-FCFB-B944-8EA1-F247414CC7A3}" srcOrd="0" destOrd="0" presId="urn:microsoft.com/office/officeart/2008/layout/SquareAccentList"/>
    <dgm:cxn modelId="{557E9002-1B08-C544-B17B-A924A05D26F5}" type="presParOf" srcId="{BB4C9DED-7E40-404B-B2C5-32A0F41C5C3E}" destId="{D763588B-00A9-1A46-BBE6-8FF65A7A82DA}" srcOrd="1" destOrd="0" presId="urn:microsoft.com/office/officeart/2008/layout/SquareAccentList"/>
    <dgm:cxn modelId="{F0B43ACB-D76C-9047-B28B-F1600B99CA04}" type="presParOf" srcId="{BB4C9DED-7E40-404B-B2C5-32A0F41C5C3E}" destId="{21FC96C8-300D-CE46-B8C6-65A13A493001}" srcOrd="2" destOrd="0" presId="urn:microsoft.com/office/officeart/2008/layout/SquareAccentList"/>
    <dgm:cxn modelId="{9DED68C3-ABA1-B248-99B4-DF070C060EA4}" type="presParOf" srcId="{C661B9C2-DB4E-3445-8AD1-82753D0C834C}" destId="{3EE3AE9A-4D01-A94A-85B2-49BDED757F7D}" srcOrd="1" destOrd="0" presId="urn:microsoft.com/office/officeart/2008/layout/SquareAccentList"/>
    <dgm:cxn modelId="{E7C07CA8-4D10-6A4A-9436-07034330AAE1}" type="presParOf" srcId="{00714C41-A9D3-1742-A72D-E710F30FE257}" destId="{E4B30FA7-3B78-9746-8F63-24D25922E724}" srcOrd="1" destOrd="0" presId="urn:microsoft.com/office/officeart/2008/layout/SquareAccentList"/>
    <dgm:cxn modelId="{ACD7042E-A8DF-3642-8630-E77886A3ABB9}" type="presParOf" srcId="{E4B30FA7-3B78-9746-8F63-24D25922E724}" destId="{4AA7E10B-714D-524F-AE63-E0BF09F5253C}" srcOrd="0" destOrd="0" presId="urn:microsoft.com/office/officeart/2008/layout/SquareAccentList"/>
    <dgm:cxn modelId="{6F64F907-1754-314C-BB5F-A5087D113C98}" type="presParOf" srcId="{4AA7E10B-714D-524F-AE63-E0BF09F5253C}" destId="{5BFFC023-D69C-F24E-AF78-646F775CB38C}" srcOrd="0" destOrd="0" presId="urn:microsoft.com/office/officeart/2008/layout/SquareAccentList"/>
    <dgm:cxn modelId="{FAA7FA6F-42E5-8947-B4AA-1DA9CA3DEA87}" type="presParOf" srcId="{4AA7E10B-714D-524F-AE63-E0BF09F5253C}" destId="{1C3995A4-C569-6B41-B8D9-544E46EC201D}" srcOrd="1" destOrd="0" presId="urn:microsoft.com/office/officeart/2008/layout/SquareAccentList"/>
    <dgm:cxn modelId="{72B61200-8BF5-C64D-9B12-3B02F756F5BD}" type="presParOf" srcId="{4AA7E10B-714D-524F-AE63-E0BF09F5253C}" destId="{1D0BE80B-E696-044A-A4E6-4A341A0EBD5C}" srcOrd="2" destOrd="0" presId="urn:microsoft.com/office/officeart/2008/layout/SquareAccentList"/>
    <dgm:cxn modelId="{4F3F41E8-F334-3946-8559-1AE3AB1320A6}" type="presParOf" srcId="{E4B30FA7-3B78-9746-8F63-24D25922E724}" destId="{2FC8C6F2-C76E-8D44-914E-A47103D34F93}" srcOrd="1" destOrd="0" presId="urn:microsoft.com/office/officeart/2008/layout/SquareAccentList"/>
    <dgm:cxn modelId="{3132CFB8-FC04-3B41-995B-968335C216F7}" type="presParOf" srcId="{00714C41-A9D3-1742-A72D-E710F30FE257}" destId="{0AB324C3-8CAC-0A49-86A9-A7C8A7F0D774}" srcOrd="2" destOrd="0" presId="urn:microsoft.com/office/officeart/2008/layout/SquareAccentList"/>
    <dgm:cxn modelId="{DF134472-653F-BF4C-9918-A7C7AA4FA02D}" type="presParOf" srcId="{0AB324C3-8CAC-0A49-86A9-A7C8A7F0D774}" destId="{BF5AA10A-3553-B345-B273-049199FB9BBF}" srcOrd="0" destOrd="0" presId="urn:microsoft.com/office/officeart/2008/layout/SquareAccentList"/>
    <dgm:cxn modelId="{EAF91761-7AD6-BF4A-B0CB-3003AC148A42}" type="presParOf" srcId="{BF5AA10A-3553-B345-B273-049199FB9BBF}" destId="{188A0064-F4BA-5946-A0C7-1E43AFC1C0FB}" srcOrd="0" destOrd="0" presId="urn:microsoft.com/office/officeart/2008/layout/SquareAccentList"/>
    <dgm:cxn modelId="{337FB351-11E6-E54C-A128-52482F5E14F0}" type="presParOf" srcId="{BF5AA10A-3553-B345-B273-049199FB9BBF}" destId="{97C14A8A-4922-1344-BDA6-33A3D485CA73}" srcOrd="1" destOrd="0" presId="urn:microsoft.com/office/officeart/2008/layout/SquareAccentList"/>
    <dgm:cxn modelId="{F8002563-91FB-794F-9A35-3EF22C5065B6}" type="presParOf" srcId="{BF5AA10A-3553-B345-B273-049199FB9BBF}" destId="{F506F152-3228-E345-9ACF-710FFD32939C}" srcOrd="2" destOrd="0" presId="urn:microsoft.com/office/officeart/2008/layout/SquareAccentList"/>
    <dgm:cxn modelId="{E8886654-86FE-7142-8682-32390D7752EC}" type="presParOf" srcId="{0AB324C3-8CAC-0A49-86A9-A7C8A7F0D774}" destId="{FCF37A4C-D913-E34C-9D9B-969C3A65A159}" srcOrd="1" destOrd="0" presId="urn:microsoft.com/office/officeart/2008/layout/SquareAccentList"/>
    <dgm:cxn modelId="{1AF92525-9FE6-614B-A64E-0D2BB65E85F6}" type="presParOf" srcId="{00714C41-A9D3-1742-A72D-E710F30FE257}" destId="{74EA17F6-17F8-9040-A497-39A407BDB0DF}" srcOrd="3" destOrd="0" presId="urn:microsoft.com/office/officeart/2008/layout/SquareAccentList"/>
    <dgm:cxn modelId="{056BCAD5-3A65-104C-AB9C-1155BAB94B33}" type="presParOf" srcId="{74EA17F6-17F8-9040-A497-39A407BDB0DF}" destId="{A570FB78-6897-1B40-AEEA-858130DC696F}" srcOrd="0" destOrd="0" presId="urn:microsoft.com/office/officeart/2008/layout/SquareAccentList"/>
    <dgm:cxn modelId="{FF0C7213-7432-6941-9028-1B3BE84B8409}" type="presParOf" srcId="{A570FB78-6897-1B40-AEEA-858130DC696F}" destId="{B2C9F634-2C3A-964D-94DF-6E3875337030}" srcOrd="0" destOrd="0" presId="urn:microsoft.com/office/officeart/2008/layout/SquareAccentList"/>
    <dgm:cxn modelId="{2C55055E-7EB3-8D40-87CE-E623966BA656}" type="presParOf" srcId="{A570FB78-6897-1B40-AEEA-858130DC696F}" destId="{1D43D90D-1817-2546-9682-80CB1CE55411}" srcOrd="1" destOrd="0" presId="urn:microsoft.com/office/officeart/2008/layout/SquareAccentList"/>
    <dgm:cxn modelId="{C7738BD6-FA84-F54F-AECC-E00614159FC1}" type="presParOf" srcId="{A570FB78-6897-1B40-AEEA-858130DC696F}" destId="{0A9A49DF-28D7-454B-B9B7-017EA9F6FD59}" srcOrd="2" destOrd="0" presId="urn:microsoft.com/office/officeart/2008/layout/SquareAccentList"/>
    <dgm:cxn modelId="{12BE80CE-71FF-BC4E-BB72-F1324E533F2C}" type="presParOf" srcId="{74EA17F6-17F8-9040-A497-39A407BDB0DF}" destId="{8DE4775A-13B2-944B-A1D3-8516425E7BB5}" srcOrd="1" destOrd="0" presId="urn:microsoft.com/office/officeart/2008/layout/SquareAccentList"/>
    <dgm:cxn modelId="{9F4805BA-D22F-EE48-A1CA-2A1580BD1EF1}" type="presParOf" srcId="{00714C41-A9D3-1742-A72D-E710F30FE257}" destId="{25744CBA-DF19-A344-8BCA-F07A5B2B3F25}" srcOrd="4" destOrd="0" presId="urn:microsoft.com/office/officeart/2008/layout/SquareAccentList"/>
    <dgm:cxn modelId="{E3F2FD98-C957-FF45-ABCD-A6CE1DBEB354}" type="presParOf" srcId="{25744CBA-DF19-A344-8BCA-F07A5B2B3F25}" destId="{48921837-08A1-E34A-962B-0419D609C0DA}" srcOrd="0" destOrd="0" presId="urn:microsoft.com/office/officeart/2008/layout/SquareAccentList"/>
    <dgm:cxn modelId="{0926C546-7E2B-E44B-87B6-EB4F52E8127A}" type="presParOf" srcId="{48921837-08A1-E34A-962B-0419D609C0DA}" destId="{605DBD14-35C4-E140-884D-FB44F03E8643}" srcOrd="0" destOrd="0" presId="urn:microsoft.com/office/officeart/2008/layout/SquareAccentList"/>
    <dgm:cxn modelId="{324F090F-52A3-A949-B90F-3AD68BA3F88B}" type="presParOf" srcId="{48921837-08A1-E34A-962B-0419D609C0DA}" destId="{6B4D378D-F8C9-6D4D-8D03-E916E1B69DD6}" srcOrd="1" destOrd="0" presId="urn:microsoft.com/office/officeart/2008/layout/SquareAccentList"/>
    <dgm:cxn modelId="{447CC721-8FA4-0E4C-955A-722BDC4F444F}" type="presParOf" srcId="{48921837-08A1-E34A-962B-0419D609C0DA}" destId="{D28A2DFC-A5DE-3343-A7D5-6F6EE7D934FF}" srcOrd="2" destOrd="0" presId="urn:microsoft.com/office/officeart/2008/layout/SquareAccentList"/>
    <dgm:cxn modelId="{6439BE16-CAEB-7A4D-9E1E-B32297B1D15A}" type="presParOf" srcId="{25744CBA-DF19-A344-8BCA-F07A5B2B3F25}" destId="{17B25497-5ECF-D749-B34B-FE7CBF329710}" srcOrd="1" destOrd="0" presId="urn:microsoft.com/office/officeart/2008/layout/SquareAccentList"/>
    <dgm:cxn modelId="{427974CA-4FD1-3F4F-9429-C53534188762}" type="presParOf" srcId="{00714C41-A9D3-1742-A72D-E710F30FE257}" destId="{9D84CD72-333C-A84D-AECB-9212296BE0B1}" srcOrd="5" destOrd="0" presId="urn:microsoft.com/office/officeart/2008/layout/SquareAccentList"/>
    <dgm:cxn modelId="{4102639E-88EA-B649-9954-B6F9329C9AFE}" type="presParOf" srcId="{9D84CD72-333C-A84D-AECB-9212296BE0B1}" destId="{B97D2668-F78C-3A4D-A9C3-35FDD1302CC5}" srcOrd="0" destOrd="0" presId="urn:microsoft.com/office/officeart/2008/layout/SquareAccentList"/>
    <dgm:cxn modelId="{F8772979-D2E8-F646-A0D3-77418855A8D1}" type="presParOf" srcId="{B97D2668-F78C-3A4D-A9C3-35FDD1302CC5}" destId="{64EF9BDE-164B-FF42-BCE9-72F26D1E7324}" srcOrd="0" destOrd="0" presId="urn:microsoft.com/office/officeart/2008/layout/SquareAccentList"/>
    <dgm:cxn modelId="{0534F7BC-ED34-AB42-8531-E8D03C503F2C}" type="presParOf" srcId="{B97D2668-F78C-3A4D-A9C3-35FDD1302CC5}" destId="{B1369D0C-E6A1-0C42-A91A-21E6EE678FC2}" srcOrd="1" destOrd="0" presId="urn:microsoft.com/office/officeart/2008/layout/SquareAccentList"/>
    <dgm:cxn modelId="{7EAF25B2-0EE8-3949-A0FC-85D74EED27D5}" type="presParOf" srcId="{B97D2668-F78C-3A4D-A9C3-35FDD1302CC5}" destId="{1D9ED7DA-6394-D24A-BF1E-617878B1C375}" srcOrd="2" destOrd="0" presId="urn:microsoft.com/office/officeart/2008/layout/SquareAccentList"/>
    <dgm:cxn modelId="{4363FCF4-4645-014E-A5DB-7456E67689E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0.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12907C4E-1925-9048-AD27-E9BD87BF7144}" srcId="{CBCB4C0A-94EF-A94E-B116-CDBD4E30BB4D}" destId="{9B63D84E-02E8-3244-BA96-82CAEFCF0D30}" srcOrd="4" destOrd="0" parTransId="{06447205-7564-0A43-8BCE-5B7D15E74461}" sibTransId="{155C1F9A-AC2B-2241-B94F-8F97FD946EB5}"/>
    <dgm:cxn modelId="{B03AE6B4-4838-4A48-9164-BDD58DDA4AD9}" type="presOf" srcId="{155C1F9A-AC2B-2241-B94F-8F97FD946EB5}" destId="{43F8DA74-A80E-BA4C-AD38-F54AE332F023}" srcOrd="0" destOrd="0" presId="urn:microsoft.com/office/officeart/2005/8/layout/radial6"/>
    <dgm:cxn modelId="{7B369325-1185-4029-8025-00A15F4B683D}" type="presOf" srcId="{0CF515F4-F4A4-BE40-98DD-C8ACD450E846}" destId="{A888AFEF-BB79-AD40-BC92-2764A9B8C299}"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DBF5FC7E-69DE-4430-99F8-18878AD63E42}" type="presOf" srcId="{F6D83E3C-74B3-CA42-B826-2170F4BAF365}" destId="{18EB205C-D3D4-3E4D-9B67-4A158F142BBE}"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7AE15430-42E6-4CCD-9D80-1AAA22BE1832}" type="presOf" srcId="{B194D67F-3C26-4940-8220-E3E74A816657}" destId="{E468EE02-6E2B-164B-B84A-461779E405D3}"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BCCE31C7-B477-4465-A2F9-581B02745D80}" type="presOf" srcId="{CBCB4C0A-94EF-A94E-B116-CDBD4E30BB4D}" destId="{DBD91883-2F4D-8D4F-AE46-AEE821343081}" srcOrd="0" destOrd="0" presId="urn:microsoft.com/office/officeart/2005/8/layout/radial6"/>
    <dgm:cxn modelId="{C1BE2CFC-7F20-4822-9E9E-BA68366C2CF9}" type="presOf" srcId="{7A81E1AE-3961-D341-917A-175086B3F438}" destId="{C680C565-CB47-E74A-BD19-975CB5B40355}" srcOrd="0" destOrd="0" presId="urn:microsoft.com/office/officeart/2005/8/layout/radial6"/>
    <dgm:cxn modelId="{C8F8072E-8FB9-4A79-9838-07BCB809ABD9}" type="presOf" srcId="{F56E8674-FABC-F740-BAC1-EAF4104551DA}" destId="{CAA51D26-8E1C-684F-ACF0-551D63228B84}" srcOrd="0" destOrd="0" presId="urn:microsoft.com/office/officeart/2005/8/layout/radial6"/>
    <dgm:cxn modelId="{18706D75-18B7-4668-B53A-AB3FCDC2FF8C}" type="presOf" srcId="{199652AD-573A-2B48-B2A7-D108D82EAA4F}" destId="{359004A4-DE2C-A341-99B7-39F0DC7D6490}"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5728BAFD-A669-42FA-8FF5-0051827D88E2}" type="presOf" srcId="{849320B5-21DE-E744-BCF8-9C9162350631}" destId="{61059C37-E935-544D-AC1B-A56DBB4380CD}" srcOrd="0" destOrd="0" presId="urn:microsoft.com/office/officeart/2005/8/layout/radial6"/>
    <dgm:cxn modelId="{45857925-10E4-44EF-AB8C-DC9D1BA539A0}" type="presOf" srcId="{EBB5F683-2E3E-1042-9D87-4249B7E6C9C9}" destId="{96D3C576-8381-E844-AB70-424BCDDB50F0}" srcOrd="0" destOrd="0" presId="urn:microsoft.com/office/officeart/2005/8/layout/radial6"/>
    <dgm:cxn modelId="{05114FA4-7685-4123-8288-1C770E211BB5}" type="presOf" srcId="{8EB1D969-3D44-3645-8015-87A669CA172D}" destId="{A46EF7BE-1094-BB46-8CAA-B6B01738AE88}" srcOrd="0" destOrd="0" presId="urn:microsoft.com/office/officeart/2005/8/layout/radial6"/>
    <dgm:cxn modelId="{BF53B88A-4630-4E15-9F95-BE1161BEEBD4}" type="presOf" srcId="{25CE54D5-0348-4346-8F9C-D2BA7BCB22CA}" destId="{D996E499-1956-F949-AED2-ECCFA2FF7694}" srcOrd="0" destOrd="0" presId="urn:microsoft.com/office/officeart/2005/8/layout/radial6"/>
    <dgm:cxn modelId="{870E3488-9516-478B-BCB8-61EC143D996C}" type="presOf" srcId="{C39FAEB2-D272-BB4F-B0B3-FB7E66C44F5B}" destId="{F2DED901-54D7-F348-8659-2D5B43776D55}" srcOrd="0" destOrd="0" presId="urn:microsoft.com/office/officeart/2005/8/layout/radial6"/>
    <dgm:cxn modelId="{91662533-3C68-4344-94B3-CAF0BD484458}" type="presOf" srcId="{9B63D84E-02E8-3244-BA96-82CAEFCF0D30}" destId="{B55FBCA9-3258-A04E-B2A6-BEB19C49E4DA}" srcOrd="0" destOrd="0" presId="urn:microsoft.com/office/officeart/2005/8/layout/radial6"/>
    <dgm:cxn modelId="{9E0AAD56-D7E5-413D-A086-ADF96F9E252A}" type="presParOf" srcId="{F2DED901-54D7-F348-8659-2D5B43776D55}" destId="{DBD91883-2F4D-8D4F-AE46-AEE821343081}" srcOrd="0" destOrd="0" presId="urn:microsoft.com/office/officeart/2005/8/layout/radial6"/>
    <dgm:cxn modelId="{0F7BC16C-811C-4A1C-B21A-305C9467D525}" type="presParOf" srcId="{F2DED901-54D7-F348-8659-2D5B43776D55}" destId="{61059C37-E935-544D-AC1B-A56DBB4380CD}" srcOrd="1" destOrd="0" presId="urn:microsoft.com/office/officeart/2005/8/layout/radial6"/>
    <dgm:cxn modelId="{DD6187E6-2E0B-41C6-9C4F-084D423EB6DC}" type="presParOf" srcId="{F2DED901-54D7-F348-8659-2D5B43776D55}" destId="{A0CBA3FC-A8D6-CD4E-A1C6-3197045071D8}" srcOrd="2" destOrd="0" presId="urn:microsoft.com/office/officeart/2005/8/layout/radial6"/>
    <dgm:cxn modelId="{6723A189-C4EA-48F0-BEE3-AEF154190595}" type="presParOf" srcId="{F2DED901-54D7-F348-8659-2D5B43776D55}" destId="{E468EE02-6E2B-164B-B84A-461779E405D3}" srcOrd="3" destOrd="0" presId="urn:microsoft.com/office/officeart/2005/8/layout/radial6"/>
    <dgm:cxn modelId="{2BA2961D-1C87-4ABD-B73F-AEA586594A1E}" type="presParOf" srcId="{F2DED901-54D7-F348-8659-2D5B43776D55}" destId="{D996E499-1956-F949-AED2-ECCFA2FF7694}" srcOrd="4" destOrd="0" presId="urn:microsoft.com/office/officeart/2005/8/layout/radial6"/>
    <dgm:cxn modelId="{BEA37E02-DDA1-453F-BC4A-D1F91AA4D008}" type="presParOf" srcId="{F2DED901-54D7-F348-8659-2D5B43776D55}" destId="{07F60BB6-3944-9E4B-A4BE-79E51634DB00}" srcOrd="5" destOrd="0" presId="urn:microsoft.com/office/officeart/2005/8/layout/radial6"/>
    <dgm:cxn modelId="{5F6691DA-37C1-4C9F-A907-6B191033BE4F}" type="presParOf" srcId="{F2DED901-54D7-F348-8659-2D5B43776D55}" destId="{18EB205C-D3D4-3E4D-9B67-4A158F142BBE}" srcOrd="6" destOrd="0" presId="urn:microsoft.com/office/officeart/2005/8/layout/radial6"/>
    <dgm:cxn modelId="{C9C21AC4-817B-4889-9D91-F5977F9808A2}" type="presParOf" srcId="{F2DED901-54D7-F348-8659-2D5B43776D55}" destId="{CAA51D26-8E1C-684F-ACF0-551D63228B84}" srcOrd="7" destOrd="0" presId="urn:microsoft.com/office/officeart/2005/8/layout/radial6"/>
    <dgm:cxn modelId="{1AA3A100-703A-48D7-BFB1-E623BCED41BA}" type="presParOf" srcId="{F2DED901-54D7-F348-8659-2D5B43776D55}" destId="{034FDBFF-D557-8647-96F2-A0B11EC04454}" srcOrd="8" destOrd="0" presId="urn:microsoft.com/office/officeart/2005/8/layout/radial6"/>
    <dgm:cxn modelId="{164E26B4-9D6A-48EB-99FB-C978D5213DEB}" type="presParOf" srcId="{F2DED901-54D7-F348-8659-2D5B43776D55}" destId="{A888AFEF-BB79-AD40-BC92-2764A9B8C299}" srcOrd="9" destOrd="0" presId="urn:microsoft.com/office/officeart/2005/8/layout/radial6"/>
    <dgm:cxn modelId="{915AC5F9-C21C-4FB5-995A-901C37E22A0B}" type="presParOf" srcId="{F2DED901-54D7-F348-8659-2D5B43776D55}" destId="{96D3C576-8381-E844-AB70-424BCDDB50F0}" srcOrd="10" destOrd="0" presId="urn:microsoft.com/office/officeart/2005/8/layout/radial6"/>
    <dgm:cxn modelId="{A5E65219-7F1A-4C55-AB44-ABCAA497FA97}" type="presParOf" srcId="{F2DED901-54D7-F348-8659-2D5B43776D55}" destId="{A01A34C5-491D-E74D-918C-92D7D5CEC9B0}" srcOrd="11" destOrd="0" presId="urn:microsoft.com/office/officeart/2005/8/layout/radial6"/>
    <dgm:cxn modelId="{EC0E5B8E-35A2-4A14-A9AA-42D5D4BA8982}" type="presParOf" srcId="{F2DED901-54D7-F348-8659-2D5B43776D55}" destId="{A46EF7BE-1094-BB46-8CAA-B6B01738AE88}" srcOrd="12" destOrd="0" presId="urn:microsoft.com/office/officeart/2005/8/layout/radial6"/>
    <dgm:cxn modelId="{9AFDD767-35C8-4205-8E0C-6B3279AA85C4}" type="presParOf" srcId="{F2DED901-54D7-F348-8659-2D5B43776D55}" destId="{B55FBCA9-3258-A04E-B2A6-BEB19C49E4DA}" srcOrd="13" destOrd="0" presId="urn:microsoft.com/office/officeart/2005/8/layout/radial6"/>
    <dgm:cxn modelId="{9C5CEFFA-EB59-4B98-86EE-7866D506AE78}" type="presParOf" srcId="{F2DED901-54D7-F348-8659-2D5B43776D55}" destId="{B96157F9-F921-ED45-8DCA-7D02EAAC6ED2}" srcOrd="14" destOrd="0" presId="urn:microsoft.com/office/officeart/2005/8/layout/radial6"/>
    <dgm:cxn modelId="{8488A65E-D2B3-4BDA-815F-96C390F96394}" type="presParOf" srcId="{F2DED901-54D7-F348-8659-2D5B43776D55}" destId="{43F8DA74-A80E-BA4C-AD38-F54AE332F023}" srcOrd="15" destOrd="0" presId="urn:microsoft.com/office/officeart/2005/8/layout/radial6"/>
    <dgm:cxn modelId="{529F8E80-07AE-4BF4-8A5E-85DE4161D0C9}" type="presParOf" srcId="{F2DED901-54D7-F348-8659-2D5B43776D55}" destId="{C680C565-CB47-E74A-BD19-975CB5B40355}" srcOrd="16" destOrd="0" presId="urn:microsoft.com/office/officeart/2005/8/layout/radial6"/>
    <dgm:cxn modelId="{92D161D8-0C1C-4AE6-ACF1-F8C9C8D00896}" type="presParOf" srcId="{F2DED901-54D7-F348-8659-2D5B43776D55}" destId="{0DC5EC88-A20D-8C4A-AADB-778A5753D18D}" srcOrd="17" destOrd="0" presId="urn:microsoft.com/office/officeart/2005/8/layout/radial6"/>
    <dgm:cxn modelId="{DD52FC1E-D33D-4D7B-8439-25BE5C32556F}"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31.xml><?xml version="1.0" encoding="utf-8"?>
<dgm:dataModel xmlns:dgm="http://schemas.openxmlformats.org/drawingml/2006/diagram" xmlns:a="http://schemas.openxmlformats.org/drawingml/2006/main">
  <dgm:ptLst>
    <dgm:pt modelId="{AFCCE6AD-7292-A642-9AEA-1FF380E0884F}" type="doc">
      <dgm:prSet loTypeId="urn:microsoft.com/office/officeart/2005/8/layout/radial6" loCatId="" qsTypeId="urn:microsoft.com/office/officeart/2005/8/quickstyle/simple4" qsCatId="simple" csTypeId="urn:microsoft.com/office/officeart/2005/8/colors/accent1_2" csCatId="accent1" phldr="1"/>
      <dgm:spPr/>
      <dgm:t>
        <a:bodyPr/>
        <a:lstStyle/>
        <a:p>
          <a:endParaRPr lang="en-US"/>
        </a:p>
      </dgm:t>
    </dgm:pt>
    <dgm:pt modelId="{11653FB1-0983-1245-A8C1-D64A294AFDD6}">
      <dgm:prSet phldrT="[Text]" phldr="1"/>
      <dgm:spPr/>
      <dgm:t>
        <a:bodyPr/>
        <a:lstStyle/>
        <a:p>
          <a:endParaRPr lang="en-US"/>
        </a:p>
      </dgm:t>
    </dgm:pt>
    <dgm:pt modelId="{B7EEE547-F7CD-DC45-A890-95928B1A766B}" type="parTrans" cxnId="{1D9F41CE-6FE4-2347-A05E-7F1F8496C9B5}">
      <dgm:prSet/>
      <dgm:spPr/>
      <dgm:t>
        <a:bodyPr/>
        <a:lstStyle/>
        <a:p>
          <a:endParaRPr lang="en-US"/>
        </a:p>
      </dgm:t>
    </dgm:pt>
    <dgm:pt modelId="{DD8E07B1-0C8D-CE4F-85BA-94B9B740C90A}" type="sibTrans" cxnId="{1D9F41CE-6FE4-2347-A05E-7F1F8496C9B5}">
      <dgm:prSet/>
      <dgm:spPr/>
      <dgm:t>
        <a:bodyPr/>
        <a:lstStyle/>
        <a:p>
          <a:endParaRPr lang="en-US"/>
        </a:p>
      </dgm:t>
    </dgm:pt>
    <dgm:pt modelId="{247EDFDD-0A7B-334C-8CF7-CBDF178E5BED}">
      <dgm:prSet phldrT="[Text]" custT="1">
        <dgm:style>
          <a:lnRef idx="2">
            <a:schemeClr val="accent3"/>
          </a:lnRef>
          <a:fillRef idx="1">
            <a:schemeClr val="lt1"/>
          </a:fillRef>
          <a:effectRef idx="0">
            <a:schemeClr val="accent3"/>
          </a:effectRef>
          <a:fontRef idx="minor">
            <a:schemeClr val="dk1"/>
          </a:fontRef>
        </dgm:style>
      </dgm:prSet>
      <dgm:spPr>
        <a:ln>
          <a:solidFill>
            <a:srgbClr val="FAFB2C"/>
          </a:solidFill>
        </a:ln>
      </dgm:spPr>
      <dgm:t>
        <a:bodyPr/>
        <a:lstStyle/>
        <a:p>
          <a:r>
            <a:rPr lang="en-US" sz="1000">
              <a:solidFill>
                <a:srgbClr val="000000"/>
              </a:solidFill>
            </a:rPr>
            <a:t>Spark</a:t>
          </a:r>
        </a:p>
      </dgm:t>
    </dgm:pt>
    <dgm:pt modelId="{D75C15D5-F659-E949-A4AC-CF629CD76DE2}" type="parTrans" cxnId="{30E2D1B7-3627-3D48-AFCF-55927C7A13BE}">
      <dgm:prSet/>
      <dgm:spPr/>
      <dgm:t>
        <a:bodyPr/>
        <a:lstStyle/>
        <a:p>
          <a:endParaRPr lang="en-US"/>
        </a:p>
      </dgm:t>
    </dgm:pt>
    <dgm:pt modelId="{5E4184FF-2648-D945-B30F-96000A457565}" type="sibTrans" cxnId="{30E2D1B7-3627-3D48-AFCF-55927C7A13BE}">
      <dgm:prSet/>
      <dgm:spPr/>
      <dgm:t>
        <a:bodyPr/>
        <a:lstStyle/>
        <a:p>
          <a:endParaRPr lang="en-US"/>
        </a:p>
      </dgm:t>
    </dgm:pt>
    <dgm:pt modelId="{C091D0D0-1099-9F45-9675-1A76284F4CD7}">
      <dgm:prSet phldrT="[Text]" custT="1">
        <dgm:style>
          <a:lnRef idx="2">
            <a:schemeClr val="accent4"/>
          </a:lnRef>
          <a:fillRef idx="1">
            <a:schemeClr val="lt1"/>
          </a:fillRef>
          <a:effectRef idx="0">
            <a:schemeClr val="accent4"/>
          </a:effectRef>
          <a:fontRef idx="minor">
            <a:schemeClr val="dk1"/>
          </a:fontRef>
        </dgm:style>
      </dgm:prSet>
      <dgm:spPr/>
      <dgm:t>
        <a:bodyPr/>
        <a:lstStyle/>
        <a:p>
          <a:r>
            <a:rPr lang="en-US" sz="900"/>
            <a:t>Zephyr</a:t>
          </a:r>
        </a:p>
      </dgm:t>
    </dgm:pt>
    <dgm:pt modelId="{1201B237-EF61-B14D-906C-302EBAA27BF2}" type="parTrans" cxnId="{76A7050B-9019-AE48-B5AA-4058520DEB02}">
      <dgm:prSet/>
      <dgm:spPr/>
      <dgm:t>
        <a:bodyPr/>
        <a:lstStyle/>
        <a:p>
          <a:endParaRPr lang="en-US"/>
        </a:p>
      </dgm:t>
    </dgm:pt>
    <dgm:pt modelId="{0FD179C1-0AA2-644D-9714-0360D0A8D34D}" type="sibTrans" cxnId="{76A7050B-9019-AE48-B5AA-4058520DEB02}">
      <dgm:prSet/>
      <dgm:spPr/>
      <dgm:t>
        <a:bodyPr/>
        <a:lstStyle/>
        <a:p>
          <a:endParaRPr lang="en-US"/>
        </a:p>
      </dgm:t>
    </dgm:pt>
    <dgm:pt modelId="{E75079C2-0C97-5940-8F3E-C90F493337DD}">
      <dgm:prSet phldrT="[Text]" custT="1">
        <dgm:style>
          <a:lnRef idx="2">
            <a:schemeClr val="accent2"/>
          </a:lnRef>
          <a:fillRef idx="1">
            <a:schemeClr val="lt1"/>
          </a:fillRef>
          <a:effectRef idx="0">
            <a:schemeClr val="accent2"/>
          </a:effectRef>
          <a:fontRef idx="minor">
            <a:schemeClr val="dk1"/>
          </a:fontRef>
        </dgm:style>
      </dgm:prSet>
      <dgm:spPr/>
      <dgm:t>
        <a:bodyPr/>
        <a:lstStyle/>
        <a:p>
          <a:r>
            <a:rPr lang="en-US" sz="1200"/>
            <a:t>Heat</a:t>
          </a:r>
        </a:p>
      </dgm:t>
    </dgm:pt>
    <dgm:pt modelId="{1F1C47A5-D3E6-FC45-8B89-DC18767F56A9}" type="parTrans" cxnId="{E3E0E192-C7B4-4F4A-8CCB-477167880DC2}">
      <dgm:prSet/>
      <dgm:spPr/>
      <dgm:t>
        <a:bodyPr/>
        <a:lstStyle/>
        <a:p>
          <a:endParaRPr lang="en-US"/>
        </a:p>
      </dgm:t>
    </dgm:pt>
    <dgm:pt modelId="{182B2342-500F-1849-82C3-BE2267F9ACA5}" type="sibTrans" cxnId="{E3E0E192-C7B4-4F4A-8CCB-477167880DC2}">
      <dgm:prSet/>
      <dgm:spPr/>
      <dgm:t>
        <a:bodyPr/>
        <a:lstStyle/>
        <a:p>
          <a:endParaRPr lang="en-US"/>
        </a:p>
      </dgm:t>
    </dgm:pt>
    <dgm:pt modelId="{32FB40D1-CAE8-494A-A65D-51F660D50314}">
      <dgm:prSet phldrT="[Text]" custT="1">
        <dgm:style>
          <a:lnRef idx="2">
            <a:schemeClr val="accent6"/>
          </a:lnRef>
          <a:fillRef idx="1">
            <a:schemeClr val="lt1"/>
          </a:fillRef>
          <a:effectRef idx="0">
            <a:schemeClr val="accent6"/>
          </a:effectRef>
          <a:fontRef idx="minor">
            <a:schemeClr val="dk1"/>
          </a:fontRef>
        </dgm:style>
      </dgm:prSet>
      <dgm:spPr/>
      <dgm:t>
        <a:bodyPr/>
        <a:lstStyle/>
        <a:p>
          <a:r>
            <a:rPr lang="en-US" sz="800"/>
            <a:t>Mineral</a:t>
          </a:r>
        </a:p>
      </dgm:t>
    </dgm:pt>
    <dgm:pt modelId="{28607F39-C9D7-9F4B-B557-2611165B1445}" type="parTrans" cxnId="{C28D034E-EE88-C246-A1E6-23FC8BC5B9D2}">
      <dgm:prSet/>
      <dgm:spPr/>
      <dgm:t>
        <a:bodyPr/>
        <a:lstStyle/>
        <a:p>
          <a:endParaRPr lang="en-US"/>
        </a:p>
      </dgm:t>
    </dgm:pt>
    <dgm:pt modelId="{FC7595B0-D728-8F4C-889E-1E6158885079}" type="sibTrans" cxnId="{C28D034E-EE88-C246-A1E6-23FC8BC5B9D2}">
      <dgm:prSet/>
      <dgm:spPr/>
      <dgm:t>
        <a:bodyPr/>
        <a:lstStyle/>
        <a:p>
          <a:endParaRPr lang="en-US"/>
        </a:p>
      </dgm:t>
    </dgm:pt>
    <dgm:pt modelId="{65B09FBE-9089-7A4B-9A55-558CD76429CB}">
      <dgm:prSet phldrT="[Text]" custT="1">
        <dgm:style>
          <a:lnRef idx="2">
            <a:schemeClr val="accent1"/>
          </a:lnRef>
          <a:fillRef idx="1">
            <a:schemeClr val="lt1"/>
          </a:fillRef>
          <a:effectRef idx="0">
            <a:schemeClr val="accent1"/>
          </a:effectRef>
          <a:fontRef idx="minor">
            <a:schemeClr val="dk1"/>
          </a:fontRef>
        </dgm:style>
      </dgm:prSet>
      <dgm:spPr/>
      <dgm:t>
        <a:bodyPr/>
        <a:lstStyle/>
        <a:p>
          <a:r>
            <a:rPr lang="en-US" sz="1200"/>
            <a:t>Cold</a:t>
          </a:r>
        </a:p>
      </dgm:t>
    </dgm:pt>
    <dgm:pt modelId="{D730B3A4-E68C-3749-9BAE-9F73C17701D3}" type="parTrans" cxnId="{66814A10-6EEF-D342-8949-1D821D49FE80}">
      <dgm:prSet/>
      <dgm:spPr/>
      <dgm:t>
        <a:bodyPr/>
        <a:lstStyle/>
        <a:p>
          <a:endParaRPr lang="en-US"/>
        </a:p>
      </dgm:t>
    </dgm:pt>
    <dgm:pt modelId="{5DA052DD-0AD4-4745-925A-4A71D9F71877}" type="sibTrans" cxnId="{66814A10-6EEF-D342-8949-1D821D49FE80}">
      <dgm:prSet/>
      <dgm:spPr/>
      <dgm:t>
        <a:bodyPr/>
        <a:lstStyle/>
        <a:p>
          <a:endParaRPr lang="en-US"/>
        </a:p>
      </dgm:t>
    </dgm:pt>
    <dgm:pt modelId="{860892E0-A3AE-E34B-A33C-085B6F9662A6}">
      <dgm:prSet phldrT="[Text]" custT="1">
        <dgm:style>
          <a:lnRef idx="2">
            <a:schemeClr val="accent3"/>
          </a:lnRef>
          <a:fillRef idx="1">
            <a:schemeClr val="lt1"/>
          </a:fillRef>
          <a:effectRef idx="0">
            <a:schemeClr val="accent3"/>
          </a:effectRef>
          <a:fontRef idx="minor">
            <a:schemeClr val="dk1"/>
          </a:fontRef>
        </dgm:style>
      </dgm:prSet>
      <dgm:spPr/>
      <dgm:t>
        <a:bodyPr/>
        <a:lstStyle/>
        <a:p>
          <a:r>
            <a:rPr lang="en-US" sz="700"/>
            <a:t>Liquid</a:t>
          </a:r>
        </a:p>
      </dgm:t>
    </dgm:pt>
    <dgm:pt modelId="{86983B5A-AB74-C94F-A40F-7630908D7FC2}" type="parTrans" cxnId="{14833F5B-5A33-8340-B321-260CF34C2D88}">
      <dgm:prSet/>
      <dgm:spPr/>
      <dgm:t>
        <a:bodyPr/>
        <a:lstStyle/>
        <a:p>
          <a:endParaRPr lang="en-US"/>
        </a:p>
      </dgm:t>
    </dgm:pt>
    <dgm:pt modelId="{2B254BB0-ED9C-724A-811D-5BD371BF7AC5}" type="sibTrans" cxnId="{14833F5B-5A33-8340-B321-260CF34C2D88}">
      <dgm:prSet/>
      <dgm:spPr/>
      <dgm:t>
        <a:bodyPr/>
        <a:lstStyle/>
        <a:p>
          <a:endParaRPr lang="en-US"/>
        </a:p>
      </dgm:t>
    </dgm:pt>
    <dgm:pt modelId="{DCCA16FA-B913-5145-A821-310449A85529}" type="pres">
      <dgm:prSet presAssocID="{AFCCE6AD-7292-A642-9AEA-1FF380E0884F}" presName="Name0" presStyleCnt="0">
        <dgm:presLayoutVars>
          <dgm:chMax val="1"/>
          <dgm:dir/>
          <dgm:animLvl val="ctr"/>
          <dgm:resizeHandles val="exact"/>
        </dgm:presLayoutVars>
      </dgm:prSet>
      <dgm:spPr/>
      <dgm:t>
        <a:bodyPr/>
        <a:lstStyle/>
        <a:p>
          <a:endParaRPr lang="en-US"/>
        </a:p>
      </dgm:t>
    </dgm:pt>
    <dgm:pt modelId="{4DEB308F-F819-094D-A916-CFCA16FAB600}" type="pres">
      <dgm:prSet presAssocID="{11653FB1-0983-1245-A8C1-D64A294AFDD6}" presName="centerShape" presStyleLbl="node0" presStyleIdx="0" presStyleCnt="1" custScaleX="14894" custScaleY="14894"/>
      <dgm:spPr/>
      <dgm:t>
        <a:bodyPr/>
        <a:lstStyle/>
        <a:p>
          <a:endParaRPr lang="en-US"/>
        </a:p>
      </dgm:t>
    </dgm:pt>
    <dgm:pt modelId="{DF1E860E-7125-EA46-A086-793F6B4C342F}" type="pres">
      <dgm:prSet presAssocID="{247EDFDD-0A7B-334C-8CF7-CBDF178E5BED}" presName="node" presStyleLbl="node1" presStyleIdx="0" presStyleCnt="6" custScaleX="26597" custScaleY="26597">
        <dgm:presLayoutVars>
          <dgm:bulletEnabled val="1"/>
        </dgm:presLayoutVars>
      </dgm:prSet>
      <dgm:spPr/>
      <dgm:t>
        <a:bodyPr/>
        <a:lstStyle/>
        <a:p>
          <a:endParaRPr lang="en-US"/>
        </a:p>
      </dgm:t>
    </dgm:pt>
    <dgm:pt modelId="{A3618D92-A3F3-7843-8B73-9CB020597AD4}" type="pres">
      <dgm:prSet presAssocID="{247EDFDD-0A7B-334C-8CF7-CBDF178E5BED}" presName="dummy" presStyleCnt="0"/>
      <dgm:spPr/>
    </dgm:pt>
    <dgm:pt modelId="{1B87708F-66EC-7A4A-B056-A946C18E4AC7}" type="pres">
      <dgm:prSet presAssocID="{5E4184FF-2648-D945-B30F-96000A457565}" presName="sibTrans" presStyleLbl="sibTrans2D1" presStyleIdx="0" presStyleCnt="6"/>
      <dgm:spPr/>
      <dgm:t>
        <a:bodyPr/>
        <a:lstStyle/>
        <a:p>
          <a:endParaRPr lang="en-US"/>
        </a:p>
      </dgm:t>
    </dgm:pt>
    <dgm:pt modelId="{00D38269-847F-8044-86C8-289B258CD9A7}" type="pres">
      <dgm:prSet presAssocID="{860892E0-A3AE-E34B-A33C-085B6F9662A6}" presName="node" presStyleLbl="node1" presStyleIdx="1" presStyleCnt="6" custScaleX="26597" custScaleY="26597">
        <dgm:presLayoutVars>
          <dgm:bulletEnabled val="1"/>
        </dgm:presLayoutVars>
      </dgm:prSet>
      <dgm:spPr/>
      <dgm:t>
        <a:bodyPr/>
        <a:lstStyle/>
        <a:p>
          <a:endParaRPr lang="en-US"/>
        </a:p>
      </dgm:t>
    </dgm:pt>
    <dgm:pt modelId="{1F850349-AFF5-3D4C-9C52-DB1C1C0078D1}" type="pres">
      <dgm:prSet presAssocID="{860892E0-A3AE-E34B-A33C-085B6F9662A6}" presName="dummy" presStyleCnt="0"/>
      <dgm:spPr/>
    </dgm:pt>
    <dgm:pt modelId="{6E851B06-8196-A346-B075-E41068EDE5D6}" type="pres">
      <dgm:prSet presAssocID="{2B254BB0-ED9C-724A-811D-5BD371BF7AC5}" presName="sibTrans" presStyleLbl="sibTrans2D1" presStyleIdx="1" presStyleCnt="6"/>
      <dgm:spPr/>
      <dgm:t>
        <a:bodyPr/>
        <a:lstStyle/>
        <a:p>
          <a:endParaRPr lang="en-US"/>
        </a:p>
      </dgm:t>
    </dgm:pt>
    <dgm:pt modelId="{8A5F217D-EDAB-F342-B36A-219AB3CE3A60}" type="pres">
      <dgm:prSet presAssocID="{65B09FBE-9089-7A4B-9A55-558CD76429CB}" presName="node" presStyleLbl="node1" presStyleIdx="2" presStyleCnt="6" custScaleX="26597" custScaleY="26597">
        <dgm:presLayoutVars>
          <dgm:bulletEnabled val="1"/>
        </dgm:presLayoutVars>
      </dgm:prSet>
      <dgm:spPr/>
      <dgm:t>
        <a:bodyPr/>
        <a:lstStyle/>
        <a:p>
          <a:endParaRPr lang="en-US"/>
        </a:p>
      </dgm:t>
    </dgm:pt>
    <dgm:pt modelId="{7A1AA52D-C33A-0D42-B110-5918BFD83A3E}" type="pres">
      <dgm:prSet presAssocID="{65B09FBE-9089-7A4B-9A55-558CD76429CB}" presName="dummy" presStyleCnt="0"/>
      <dgm:spPr/>
    </dgm:pt>
    <dgm:pt modelId="{259EEBD1-DCB8-5D47-9E11-388F68D54C31}" type="pres">
      <dgm:prSet presAssocID="{5DA052DD-0AD4-4745-925A-4A71D9F71877}" presName="sibTrans" presStyleLbl="sibTrans2D1" presStyleIdx="2" presStyleCnt="6"/>
      <dgm:spPr/>
      <dgm:t>
        <a:bodyPr/>
        <a:lstStyle/>
        <a:p>
          <a:endParaRPr lang="en-US"/>
        </a:p>
      </dgm:t>
    </dgm:pt>
    <dgm:pt modelId="{349A5BF8-1C09-184D-BD41-B97F3791B5DC}" type="pres">
      <dgm:prSet presAssocID="{C091D0D0-1099-9F45-9675-1A76284F4CD7}" presName="node" presStyleLbl="node1" presStyleIdx="3" presStyleCnt="6" custScaleX="26597" custScaleY="26597">
        <dgm:presLayoutVars>
          <dgm:bulletEnabled val="1"/>
        </dgm:presLayoutVars>
      </dgm:prSet>
      <dgm:spPr/>
      <dgm:t>
        <a:bodyPr/>
        <a:lstStyle/>
        <a:p>
          <a:endParaRPr lang="en-US"/>
        </a:p>
      </dgm:t>
    </dgm:pt>
    <dgm:pt modelId="{1948422E-01BE-DB47-82CE-103D3039D3B4}" type="pres">
      <dgm:prSet presAssocID="{C091D0D0-1099-9F45-9675-1A76284F4CD7}" presName="dummy" presStyleCnt="0"/>
      <dgm:spPr/>
    </dgm:pt>
    <dgm:pt modelId="{69648D6C-D6E7-624E-8084-48FF921EBEE1}" type="pres">
      <dgm:prSet presAssocID="{0FD179C1-0AA2-644D-9714-0360D0A8D34D}" presName="sibTrans" presStyleLbl="sibTrans2D1" presStyleIdx="3" presStyleCnt="6"/>
      <dgm:spPr/>
      <dgm:t>
        <a:bodyPr/>
        <a:lstStyle/>
        <a:p>
          <a:endParaRPr lang="en-US"/>
        </a:p>
      </dgm:t>
    </dgm:pt>
    <dgm:pt modelId="{2888CDC6-2421-5B49-95B9-BAE1D3CBD336}" type="pres">
      <dgm:prSet presAssocID="{E75079C2-0C97-5940-8F3E-C90F493337DD}" presName="node" presStyleLbl="node1" presStyleIdx="4" presStyleCnt="6" custScaleX="26597" custScaleY="26597">
        <dgm:presLayoutVars>
          <dgm:bulletEnabled val="1"/>
        </dgm:presLayoutVars>
      </dgm:prSet>
      <dgm:spPr/>
      <dgm:t>
        <a:bodyPr/>
        <a:lstStyle/>
        <a:p>
          <a:endParaRPr lang="en-US"/>
        </a:p>
      </dgm:t>
    </dgm:pt>
    <dgm:pt modelId="{12A9A75E-C8B1-D547-A57B-C631F329D47B}" type="pres">
      <dgm:prSet presAssocID="{E75079C2-0C97-5940-8F3E-C90F493337DD}" presName="dummy" presStyleCnt="0"/>
      <dgm:spPr/>
    </dgm:pt>
    <dgm:pt modelId="{8B9A83A2-B2CF-1E47-834D-DB2B7FCF89D0}" type="pres">
      <dgm:prSet presAssocID="{182B2342-500F-1849-82C3-BE2267F9ACA5}" presName="sibTrans" presStyleLbl="sibTrans2D1" presStyleIdx="4" presStyleCnt="6"/>
      <dgm:spPr/>
      <dgm:t>
        <a:bodyPr/>
        <a:lstStyle/>
        <a:p>
          <a:endParaRPr lang="en-US"/>
        </a:p>
      </dgm:t>
    </dgm:pt>
    <dgm:pt modelId="{AD800DEA-47D3-514B-8061-18F59F1D985D}" type="pres">
      <dgm:prSet presAssocID="{32FB40D1-CAE8-494A-A65D-51F660D50314}" presName="node" presStyleLbl="node1" presStyleIdx="5" presStyleCnt="6" custScaleX="26597" custScaleY="26597">
        <dgm:presLayoutVars>
          <dgm:bulletEnabled val="1"/>
        </dgm:presLayoutVars>
      </dgm:prSet>
      <dgm:spPr/>
      <dgm:t>
        <a:bodyPr/>
        <a:lstStyle/>
        <a:p>
          <a:endParaRPr lang="en-US"/>
        </a:p>
      </dgm:t>
    </dgm:pt>
    <dgm:pt modelId="{6FE0F816-2BDA-2243-97A5-B64BA06EDE41}" type="pres">
      <dgm:prSet presAssocID="{32FB40D1-CAE8-494A-A65D-51F660D50314}" presName="dummy" presStyleCnt="0"/>
      <dgm:spPr/>
    </dgm:pt>
    <dgm:pt modelId="{C6E19B44-6E1D-564A-BD1A-4B1D16779F4B}" type="pres">
      <dgm:prSet presAssocID="{FC7595B0-D728-8F4C-889E-1E6158885079}" presName="sibTrans" presStyleLbl="sibTrans2D1" presStyleIdx="5" presStyleCnt="6"/>
      <dgm:spPr/>
      <dgm:t>
        <a:bodyPr/>
        <a:lstStyle/>
        <a:p>
          <a:endParaRPr lang="en-US"/>
        </a:p>
      </dgm:t>
    </dgm:pt>
  </dgm:ptLst>
  <dgm:cxnLst>
    <dgm:cxn modelId="{41468CDE-4775-F243-A50E-18E62AD3D3D3}" type="presOf" srcId="{0FD179C1-0AA2-644D-9714-0360D0A8D34D}" destId="{69648D6C-D6E7-624E-8084-48FF921EBEE1}" srcOrd="0" destOrd="0" presId="urn:microsoft.com/office/officeart/2005/8/layout/radial6"/>
    <dgm:cxn modelId="{4C4E3365-8872-FC45-9819-F56139FE06E5}" type="presOf" srcId="{65B09FBE-9089-7A4B-9A55-558CD76429CB}" destId="{8A5F217D-EDAB-F342-B36A-219AB3CE3A60}" srcOrd="0" destOrd="0" presId="urn:microsoft.com/office/officeart/2005/8/layout/radial6"/>
    <dgm:cxn modelId="{0F1385BC-EA0B-C84A-867B-2C81B7804E4A}" type="presOf" srcId="{FC7595B0-D728-8F4C-889E-1E6158885079}" destId="{C6E19B44-6E1D-564A-BD1A-4B1D16779F4B}" srcOrd="0" destOrd="0" presId="urn:microsoft.com/office/officeart/2005/8/layout/radial6"/>
    <dgm:cxn modelId="{1D9F41CE-6FE4-2347-A05E-7F1F8496C9B5}" srcId="{AFCCE6AD-7292-A642-9AEA-1FF380E0884F}" destId="{11653FB1-0983-1245-A8C1-D64A294AFDD6}" srcOrd="0" destOrd="0" parTransId="{B7EEE547-F7CD-DC45-A890-95928B1A766B}" sibTransId="{DD8E07B1-0C8D-CE4F-85BA-94B9B740C90A}"/>
    <dgm:cxn modelId="{1D91D0A3-4E0B-B44D-9271-04741B6D144A}" type="presOf" srcId="{C091D0D0-1099-9F45-9675-1A76284F4CD7}" destId="{349A5BF8-1C09-184D-BD41-B97F3791B5DC}" srcOrd="0" destOrd="0" presId="urn:microsoft.com/office/officeart/2005/8/layout/radial6"/>
    <dgm:cxn modelId="{3720133C-CFA9-5648-BC42-8417DCB32570}" type="presOf" srcId="{5DA052DD-0AD4-4745-925A-4A71D9F71877}" destId="{259EEBD1-DCB8-5D47-9E11-388F68D54C31}" srcOrd="0" destOrd="0" presId="urn:microsoft.com/office/officeart/2005/8/layout/radial6"/>
    <dgm:cxn modelId="{40EEFA9F-8C99-0D4F-ACDA-C92CA6E6E447}" type="presOf" srcId="{32FB40D1-CAE8-494A-A65D-51F660D50314}" destId="{AD800DEA-47D3-514B-8061-18F59F1D985D}" srcOrd="0" destOrd="0" presId="urn:microsoft.com/office/officeart/2005/8/layout/radial6"/>
    <dgm:cxn modelId="{3067DD54-5158-0E49-96DD-0F1A5AB78AC1}" type="presOf" srcId="{11653FB1-0983-1245-A8C1-D64A294AFDD6}" destId="{4DEB308F-F819-094D-A916-CFCA16FAB600}" srcOrd="0" destOrd="0" presId="urn:microsoft.com/office/officeart/2005/8/layout/radial6"/>
    <dgm:cxn modelId="{3AE3F2BB-0ACD-B147-9AB1-A8DCB4EDF36E}" type="presOf" srcId="{E75079C2-0C97-5940-8F3E-C90F493337DD}" destId="{2888CDC6-2421-5B49-95B9-BAE1D3CBD336}" srcOrd="0" destOrd="0" presId="urn:microsoft.com/office/officeart/2005/8/layout/radial6"/>
    <dgm:cxn modelId="{9BBDAE4F-FA7C-CB40-A5C1-DC76D5D17EC9}" type="presOf" srcId="{5E4184FF-2648-D945-B30F-96000A457565}" destId="{1B87708F-66EC-7A4A-B056-A946C18E4AC7}" srcOrd="0" destOrd="0" presId="urn:microsoft.com/office/officeart/2005/8/layout/radial6"/>
    <dgm:cxn modelId="{E0B89076-290F-3346-918E-A5DC28DA6D76}" type="presOf" srcId="{860892E0-A3AE-E34B-A33C-085B6F9662A6}" destId="{00D38269-847F-8044-86C8-289B258CD9A7}" srcOrd="0" destOrd="0" presId="urn:microsoft.com/office/officeart/2005/8/layout/radial6"/>
    <dgm:cxn modelId="{E3E0E192-C7B4-4F4A-8CCB-477167880DC2}" srcId="{11653FB1-0983-1245-A8C1-D64A294AFDD6}" destId="{E75079C2-0C97-5940-8F3E-C90F493337DD}" srcOrd="4" destOrd="0" parTransId="{1F1C47A5-D3E6-FC45-8B89-DC18767F56A9}" sibTransId="{182B2342-500F-1849-82C3-BE2267F9ACA5}"/>
    <dgm:cxn modelId="{76A7050B-9019-AE48-B5AA-4058520DEB02}" srcId="{11653FB1-0983-1245-A8C1-D64A294AFDD6}" destId="{C091D0D0-1099-9F45-9675-1A76284F4CD7}" srcOrd="3" destOrd="0" parTransId="{1201B237-EF61-B14D-906C-302EBAA27BF2}" sibTransId="{0FD179C1-0AA2-644D-9714-0360D0A8D34D}"/>
    <dgm:cxn modelId="{30E2D1B7-3627-3D48-AFCF-55927C7A13BE}" srcId="{11653FB1-0983-1245-A8C1-D64A294AFDD6}" destId="{247EDFDD-0A7B-334C-8CF7-CBDF178E5BED}" srcOrd="0" destOrd="0" parTransId="{D75C15D5-F659-E949-A4AC-CF629CD76DE2}" sibTransId="{5E4184FF-2648-D945-B30F-96000A457565}"/>
    <dgm:cxn modelId="{14833F5B-5A33-8340-B321-260CF34C2D88}" srcId="{11653FB1-0983-1245-A8C1-D64A294AFDD6}" destId="{860892E0-A3AE-E34B-A33C-085B6F9662A6}" srcOrd="1" destOrd="0" parTransId="{86983B5A-AB74-C94F-A40F-7630908D7FC2}" sibTransId="{2B254BB0-ED9C-724A-811D-5BD371BF7AC5}"/>
    <dgm:cxn modelId="{C28D034E-EE88-C246-A1E6-23FC8BC5B9D2}" srcId="{11653FB1-0983-1245-A8C1-D64A294AFDD6}" destId="{32FB40D1-CAE8-494A-A65D-51F660D50314}" srcOrd="5" destOrd="0" parTransId="{28607F39-C9D7-9F4B-B557-2611165B1445}" sibTransId="{FC7595B0-D728-8F4C-889E-1E6158885079}"/>
    <dgm:cxn modelId="{FE518F05-AD3A-BA42-B4C6-4CF8C83682E8}" type="presOf" srcId="{AFCCE6AD-7292-A642-9AEA-1FF380E0884F}" destId="{DCCA16FA-B913-5145-A821-310449A85529}" srcOrd="0" destOrd="0" presId="urn:microsoft.com/office/officeart/2005/8/layout/radial6"/>
    <dgm:cxn modelId="{ADF40FA9-2145-2A47-86EF-954CC079FD26}" type="presOf" srcId="{182B2342-500F-1849-82C3-BE2267F9ACA5}" destId="{8B9A83A2-B2CF-1E47-834D-DB2B7FCF89D0}" srcOrd="0" destOrd="0" presId="urn:microsoft.com/office/officeart/2005/8/layout/radial6"/>
    <dgm:cxn modelId="{DBFA35A6-DC23-AB45-BC79-14CC0F078BD6}" type="presOf" srcId="{2B254BB0-ED9C-724A-811D-5BD371BF7AC5}" destId="{6E851B06-8196-A346-B075-E41068EDE5D6}" srcOrd="0" destOrd="0" presId="urn:microsoft.com/office/officeart/2005/8/layout/radial6"/>
    <dgm:cxn modelId="{5A8501BB-FD3A-6D44-9857-81EC432A6CBC}" type="presOf" srcId="{247EDFDD-0A7B-334C-8CF7-CBDF178E5BED}" destId="{DF1E860E-7125-EA46-A086-793F6B4C342F}" srcOrd="0" destOrd="0" presId="urn:microsoft.com/office/officeart/2005/8/layout/radial6"/>
    <dgm:cxn modelId="{66814A10-6EEF-D342-8949-1D821D49FE80}" srcId="{11653FB1-0983-1245-A8C1-D64A294AFDD6}" destId="{65B09FBE-9089-7A4B-9A55-558CD76429CB}" srcOrd="2" destOrd="0" parTransId="{D730B3A4-E68C-3749-9BAE-9F73C17701D3}" sibTransId="{5DA052DD-0AD4-4745-925A-4A71D9F71877}"/>
    <dgm:cxn modelId="{50E6110B-11E7-9F47-BF6F-8D454D9AC412}" type="presParOf" srcId="{DCCA16FA-B913-5145-A821-310449A85529}" destId="{4DEB308F-F819-094D-A916-CFCA16FAB600}" srcOrd="0" destOrd="0" presId="urn:microsoft.com/office/officeart/2005/8/layout/radial6"/>
    <dgm:cxn modelId="{520AC23A-3051-3E49-B0D4-CECA217293C9}" type="presParOf" srcId="{DCCA16FA-B913-5145-A821-310449A85529}" destId="{DF1E860E-7125-EA46-A086-793F6B4C342F}" srcOrd="1" destOrd="0" presId="urn:microsoft.com/office/officeart/2005/8/layout/radial6"/>
    <dgm:cxn modelId="{2AB37B5D-6840-B848-981C-87C4957AE460}" type="presParOf" srcId="{DCCA16FA-B913-5145-A821-310449A85529}" destId="{A3618D92-A3F3-7843-8B73-9CB020597AD4}" srcOrd="2" destOrd="0" presId="urn:microsoft.com/office/officeart/2005/8/layout/radial6"/>
    <dgm:cxn modelId="{8637011D-8D3C-3A45-B680-42E01684E6ED}" type="presParOf" srcId="{DCCA16FA-B913-5145-A821-310449A85529}" destId="{1B87708F-66EC-7A4A-B056-A946C18E4AC7}" srcOrd="3" destOrd="0" presId="urn:microsoft.com/office/officeart/2005/8/layout/radial6"/>
    <dgm:cxn modelId="{334D9DBA-9ABC-C64A-903E-3CE273FE0EAE}" type="presParOf" srcId="{DCCA16FA-B913-5145-A821-310449A85529}" destId="{00D38269-847F-8044-86C8-289B258CD9A7}" srcOrd="4" destOrd="0" presId="urn:microsoft.com/office/officeart/2005/8/layout/radial6"/>
    <dgm:cxn modelId="{0A97D30D-5C59-A349-B9A5-9EE11A7DF44B}" type="presParOf" srcId="{DCCA16FA-B913-5145-A821-310449A85529}" destId="{1F850349-AFF5-3D4C-9C52-DB1C1C0078D1}" srcOrd="5" destOrd="0" presId="urn:microsoft.com/office/officeart/2005/8/layout/radial6"/>
    <dgm:cxn modelId="{CBCC099D-4AF6-3543-8968-9906F62CDD9C}" type="presParOf" srcId="{DCCA16FA-B913-5145-A821-310449A85529}" destId="{6E851B06-8196-A346-B075-E41068EDE5D6}" srcOrd="6" destOrd="0" presId="urn:microsoft.com/office/officeart/2005/8/layout/radial6"/>
    <dgm:cxn modelId="{B1DD98C9-ECB2-5646-9660-5F956043FC9A}" type="presParOf" srcId="{DCCA16FA-B913-5145-A821-310449A85529}" destId="{8A5F217D-EDAB-F342-B36A-219AB3CE3A60}" srcOrd="7" destOrd="0" presId="urn:microsoft.com/office/officeart/2005/8/layout/radial6"/>
    <dgm:cxn modelId="{CB233A50-BF72-7C4F-B3CA-AAF3CCDC704A}" type="presParOf" srcId="{DCCA16FA-B913-5145-A821-310449A85529}" destId="{7A1AA52D-C33A-0D42-B110-5918BFD83A3E}" srcOrd="8" destOrd="0" presId="urn:microsoft.com/office/officeart/2005/8/layout/radial6"/>
    <dgm:cxn modelId="{2151075A-0D0B-8442-998A-99BBC5480854}" type="presParOf" srcId="{DCCA16FA-B913-5145-A821-310449A85529}" destId="{259EEBD1-DCB8-5D47-9E11-388F68D54C31}" srcOrd="9" destOrd="0" presId="urn:microsoft.com/office/officeart/2005/8/layout/radial6"/>
    <dgm:cxn modelId="{974BEC81-2BFA-FB41-B486-05837FD69321}" type="presParOf" srcId="{DCCA16FA-B913-5145-A821-310449A85529}" destId="{349A5BF8-1C09-184D-BD41-B97F3791B5DC}" srcOrd="10" destOrd="0" presId="urn:microsoft.com/office/officeart/2005/8/layout/radial6"/>
    <dgm:cxn modelId="{E25012F8-3DD8-7A4F-81C9-58975309DE48}" type="presParOf" srcId="{DCCA16FA-B913-5145-A821-310449A85529}" destId="{1948422E-01BE-DB47-82CE-103D3039D3B4}" srcOrd="11" destOrd="0" presId="urn:microsoft.com/office/officeart/2005/8/layout/radial6"/>
    <dgm:cxn modelId="{1B826B5D-F0DE-1C42-A2A6-16780FA3C04F}" type="presParOf" srcId="{DCCA16FA-B913-5145-A821-310449A85529}" destId="{69648D6C-D6E7-624E-8084-48FF921EBEE1}" srcOrd="12" destOrd="0" presId="urn:microsoft.com/office/officeart/2005/8/layout/radial6"/>
    <dgm:cxn modelId="{582E03C5-F5D4-3246-BF3E-5656F9C54B87}" type="presParOf" srcId="{DCCA16FA-B913-5145-A821-310449A85529}" destId="{2888CDC6-2421-5B49-95B9-BAE1D3CBD336}" srcOrd="13" destOrd="0" presId="urn:microsoft.com/office/officeart/2005/8/layout/radial6"/>
    <dgm:cxn modelId="{6592E20C-BD9B-9A4E-B30F-9EDDD7FDF1FE}" type="presParOf" srcId="{DCCA16FA-B913-5145-A821-310449A85529}" destId="{12A9A75E-C8B1-D547-A57B-C631F329D47B}" srcOrd="14" destOrd="0" presId="urn:microsoft.com/office/officeart/2005/8/layout/radial6"/>
    <dgm:cxn modelId="{EDD529DB-AB42-5146-BDCA-C8E981C9E949}" type="presParOf" srcId="{DCCA16FA-B913-5145-A821-310449A85529}" destId="{8B9A83A2-B2CF-1E47-834D-DB2B7FCF89D0}" srcOrd="15" destOrd="0" presId="urn:microsoft.com/office/officeart/2005/8/layout/radial6"/>
    <dgm:cxn modelId="{C39D9B3B-50AE-EF42-A50D-351CCC759636}" type="presParOf" srcId="{DCCA16FA-B913-5145-A821-310449A85529}" destId="{AD800DEA-47D3-514B-8061-18F59F1D985D}" srcOrd="16" destOrd="0" presId="urn:microsoft.com/office/officeart/2005/8/layout/radial6"/>
    <dgm:cxn modelId="{598C4757-6826-1949-96DF-F592456BF071}" type="presParOf" srcId="{DCCA16FA-B913-5145-A821-310449A85529}" destId="{6FE0F816-2BDA-2243-97A5-B64BA06EDE41}" srcOrd="17" destOrd="0" presId="urn:microsoft.com/office/officeart/2005/8/layout/radial6"/>
    <dgm:cxn modelId="{A2046DE6-9234-D541-90AF-5A3073C703E3}" type="presParOf" srcId="{DCCA16FA-B913-5145-A821-310449A85529}" destId="{C6E19B44-6E1D-564A-BD1A-4B1D16779F4B}" srcOrd="18" destOrd="0" presId="urn:microsoft.com/office/officeart/2005/8/layout/radial6"/>
  </dgm:cxnLst>
  <dgm:bg>
    <a:noFill/>
  </dgm:bg>
  <dgm:whole>
    <a:ln>
      <a:solidFill>
        <a:srgbClr val="FAFB2C"/>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ata3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Frost</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270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79117" custRadScaleInc="2778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66210" custRadScaleInc="114857">
        <dgm:presLayoutVars>
          <dgm:bulletEnabled val="1"/>
        </dgm:presLayoutVars>
      </dgm:prSet>
      <dgm:spPr/>
      <dgm:t>
        <a:bodyPr/>
        <a:lstStyle/>
        <a:p>
          <a:endParaRPr lang="en-US"/>
        </a:p>
      </dgm:t>
    </dgm:pt>
  </dgm:ptLst>
  <dgm:cxnLst>
    <dgm:cxn modelId="{D1BC212D-70AE-414C-A12D-59936071CAC6}" type="presOf" srcId="{B5EA3734-0325-5449-B478-F611CDCB7434}" destId="{11D9A3DC-0B50-D046-AC79-D7F19CFFE455}" srcOrd="0" destOrd="0" presId="urn:microsoft.com/office/officeart/2008/layout/RadialCluster"/>
    <dgm:cxn modelId="{E34E4D50-1E49-564E-8405-B35B010EB7D8}" type="presOf" srcId="{8CDB1804-F7AC-F64C-8BBA-D28618B33092}" destId="{8AC712E7-9CAF-4B43-8EA9-0BE7C8F9E24A}" srcOrd="0" destOrd="0" presId="urn:microsoft.com/office/officeart/2008/layout/RadialCluster"/>
    <dgm:cxn modelId="{571D1F4D-34E6-8C46-BC2F-06004CBC242E}" type="presOf" srcId="{D4C26426-C62D-B344-A6F7-8D9CC5466DDC}" destId="{0571F504-1EF7-4A46-93C0-076E895E18E2}" srcOrd="0" destOrd="0" presId="urn:microsoft.com/office/officeart/2008/layout/RadialCluster"/>
    <dgm:cxn modelId="{56213C1A-D57F-5647-89A3-7720F64B2439}" type="presOf" srcId="{E0E6B2D4-14FC-E144-AA11-C07801D26248}" destId="{ECCCAC2D-D3EF-DF41-94DB-23BC3C7E2742}" srcOrd="0" destOrd="0" presId="urn:microsoft.com/office/officeart/2008/layout/RadialCluster"/>
    <dgm:cxn modelId="{74FEEFE1-0561-304F-8D55-54997AC56945}"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1AC9AD82-0ABD-2F46-A2DB-2AF432E6546B}"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264A7FC-FBF7-864B-9C86-6FE45B716540}" type="presParOf" srcId="{11D9A3DC-0B50-D046-AC79-D7F19CFFE455}" destId="{42721C2F-693C-274A-B19B-E48DBF2367D8}" srcOrd="0" destOrd="0" presId="urn:microsoft.com/office/officeart/2008/layout/RadialCluster"/>
    <dgm:cxn modelId="{597787C9-E129-3B45-B50A-E7BA1ABC7702}" type="presParOf" srcId="{42721C2F-693C-274A-B19B-E48DBF2367D8}" destId="{0571F504-1EF7-4A46-93C0-076E895E18E2}" srcOrd="0" destOrd="0" presId="urn:microsoft.com/office/officeart/2008/layout/RadialCluster"/>
    <dgm:cxn modelId="{489CEBE1-5F3F-D148-B115-989CF180D598}" type="presParOf" srcId="{42721C2F-693C-274A-B19B-E48DBF2367D8}" destId="{8AC712E7-9CAF-4B43-8EA9-0BE7C8F9E24A}" srcOrd="1" destOrd="0" presId="urn:microsoft.com/office/officeart/2008/layout/RadialCluster"/>
    <dgm:cxn modelId="{2D2D523F-A5D7-AA45-8164-D4B2D93C836F}" type="presParOf" srcId="{42721C2F-693C-274A-B19B-E48DBF2367D8}" destId="{DF2E9F95-09F4-8448-A487-8B5B3C270C84}" srcOrd="2" destOrd="0" presId="urn:microsoft.com/office/officeart/2008/layout/RadialCluster"/>
    <dgm:cxn modelId="{262E07A1-66E3-8B4E-895C-D0FAB21725A9}" type="presParOf" srcId="{42721C2F-693C-274A-B19B-E48DBF2367D8}" destId="{2B93FFA8-6952-8141-8AFF-4C0B49654C55}" srcOrd="3" destOrd="0" presId="urn:microsoft.com/office/officeart/2008/layout/RadialCluster"/>
    <dgm:cxn modelId="{DB0A61C1-B9FA-7449-8A4E-396DFDD3494D}"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556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86890" custRadScaleInc="-3387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8071" custRadScaleInc="-120628">
        <dgm:presLayoutVars>
          <dgm:bulletEnabled val="1"/>
        </dgm:presLayoutVars>
      </dgm:prSet>
      <dgm:spPr/>
      <dgm:t>
        <a:bodyPr/>
        <a:lstStyle/>
        <a:p>
          <a:endParaRPr lang="en-US"/>
        </a:p>
      </dgm:t>
    </dgm:pt>
  </dgm:ptLst>
  <dgm:cxnLst>
    <dgm:cxn modelId="{F559438E-79B7-A245-81B4-41E205628444}" type="presOf" srcId="{833259E4-6D0B-1A4E-9A12-9274100146A7}" destId="{DF2E9F95-09F4-8448-A487-8B5B3C270C84}" srcOrd="0" destOrd="0" presId="urn:microsoft.com/office/officeart/2008/layout/RadialCluster"/>
    <dgm:cxn modelId="{C53BFF6D-0F74-AE4C-9813-29BFCAB2C57E}" type="presOf" srcId="{D60B37FE-6F51-9E4E-A815-1B1AEA877EAD}" destId="{2B93FFA8-6952-8141-8AFF-4C0B49654C55}" srcOrd="0" destOrd="0" presId="urn:microsoft.com/office/officeart/2008/layout/RadialCluster"/>
    <dgm:cxn modelId="{2592D488-AD9E-444B-84F6-8FB4E95ED182}"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E6FA7D02-0BD5-9C4A-8C72-8A23208066BC}" type="presOf" srcId="{8CDB1804-F7AC-F64C-8BBA-D28618B33092}" destId="{8AC712E7-9CAF-4B43-8EA9-0BE7C8F9E24A}"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90071180-440E-FE46-BFDE-4C56FA9DF497}"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524CFCD5-546A-094E-AEDD-6C571E1BEE08}" type="presOf" srcId="{B5EA3734-0325-5449-B478-F611CDCB7434}" destId="{11D9A3DC-0B50-D046-AC79-D7F19CFFE455}" srcOrd="0" destOrd="0" presId="urn:microsoft.com/office/officeart/2008/layout/RadialCluster"/>
    <dgm:cxn modelId="{C4CF88B3-1FF0-AE47-B979-74B5A651B41D}" type="presParOf" srcId="{11D9A3DC-0B50-D046-AC79-D7F19CFFE455}" destId="{42721C2F-693C-274A-B19B-E48DBF2367D8}" srcOrd="0" destOrd="0" presId="urn:microsoft.com/office/officeart/2008/layout/RadialCluster"/>
    <dgm:cxn modelId="{00CD9C2D-FB8C-FC43-A2FC-849079BC8B40}" type="presParOf" srcId="{42721C2F-693C-274A-B19B-E48DBF2367D8}" destId="{0571F504-1EF7-4A46-93C0-076E895E18E2}" srcOrd="0" destOrd="0" presId="urn:microsoft.com/office/officeart/2008/layout/RadialCluster"/>
    <dgm:cxn modelId="{E3674CBE-169F-5A40-9C0C-CFB89AF28BF0}" type="presParOf" srcId="{42721C2F-693C-274A-B19B-E48DBF2367D8}" destId="{8AC712E7-9CAF-4B43-8EA9-0BE7C8F9E24A}" srcOrd="1" destOrd="0" presId="urn:microsoft.com/office/officeart/2008/layout/RadialCluster"/>
    <dgm:cxn modelId="{16B1F686-D5DF-A047-9A79-6F045698C2AE}" type="presParOf" srcId="{42721C2F-693C-274A-B19B-E48DBF2367D8}" destId="{DF2E9F95-09F4-8448-A487-8B5B3C270C84}" srcOrd="2" destOrd="0" presId="urn:microsoft.com/office/officeart/2008/layout/RadialCluster"/>
    <dgm:cxn modelId="{C6E41253-D93B-7949-A6C0-D28FB99BA81E}" type="presParOf" srcId="{42721C2F-693C-274A-B19B-E48DBF2367D8}" destId="{2B93FFA8-6952-8141-8AFF-4C0B49654C55}" srcOrd="3" destOrd="0" presId="urn:microsoft.com/office/officeart/2008/layout/RadialCluster"/>
    <dgm:cxn modelId="{D0C7AF71-390D-4E46-BA66-1A6F863638CB}"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6768" custScaleY="3046" custLinFactNeighborX="-2224" custLinFactNeighborY="127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428" custRadScaleInc="-21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4553" custRadScaleInc="2069">
        <dgm:presLayoutVars>
          <dgm:bulletEnabled val="1"/>
        </dgm:presLayoutVars>
      </dgm:prSet>
      <dgm:spPr/>
      <dgm:t>
        <a:bodyPr/>
        <a:lstStyle/>
        <a:p>
          <a:endParaRPr lang="en-US"/>
        </a:p>
      </dgm:t>
    </dgm:pt>
  </dgm:ptLst>
  <dgm:cxnLst>
    <dgm:cxn modelId="{FC3CC800-4CB1-5545-B1EF-F4411DACAFAB}" type="presOf" srcId="{E0E6B2D4-14FC-E144-AA11-C07801D26248}" destId="{ECCCAC2D-D3EF-DF41-94DB-23BC3C7E2742}" srcOrd="0" destOrd="0" presId="urn:microsoft.com/office/officeart/2008/layout/RadialCluster"/>
    <dgm:cxn modelId="{F00B0076-ED50-FC4F-9281-780FE5AF80F5}" type="presOf" srcId="{D60B37FE-6F51-9E4E-A815-1B1AEA877EAD}" destId="{2B93FFA8-6952-8141-8AFF-4C0B49654C55}" srcOrd="0" destOrd="0" presId="urn:microsoft.com/office/officeart/2008/layout/RadialCluster"/>
    <dgm:cxn modelId="{F75437A9-DCB7-7A43-9C25-9CA5BD2D42CC}" type="presOf" srcId="{D4C26426-C62D-B344-A6F7-8D9CC5466DDC}" destId="{0571F504-1EF7-4A46-93C0-076E895E18E2}" srcOrd="0" destOrd="0" presId="urn:microsoft.com/office/officeart/2008/layout/RadialCluster"/>
    <dgm:cxn modelId="{374F8558-CC14-4940-B965-5866E1F91C87}" type="presOf" srcId="{833259E4-6D0B-1A4E-9A12-9274100146A7}" destId="{DF2E9F95-09F4-8448-A487-8B5B3C270C84}" srcOrd="0" destOrd="0" presId="urn:microsoft.com/office/officeart/2008/layout/RadialCluster"/>
    <dgm:cxn modelId="{B81F9B7B-9683-9440-A431-2173E4E222D8}"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4570516-7989-F14E-A5A2-6F1A5317AD87}"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4675A718-B6A5-8942-9816-183BE2C3327B}" type="presParOf" srcId="{11D9A3DC-0B50-D046-AC79-D7F19CFFE455}" destId="{42721C2F-693C-274A-B19B-E48DBF2367D8}" srcOrd="0" destOrd="0" presId="urn:microsoft.com/office/officeart/2008/layout/RadialCluster"/>
    <dgm:cxn modelId="{2DCB83DB-D62E-0D43-B060-636618BF1105}" type="presParOf" srcId="{42721C2F-693C-274A-B19B-E48DBF2367D8}" destId="{0571F504-1EF7-4A46-93C0-076E895E18E2}" srcOrd="0" destOrd="0" presId="urn:microsoft.com/office/officeart/2008/layout/RadialCluster"/>
    <dgm:cxn modelId="{F37B16C7-6FC5-E34A-BDFA-F62CE8036A48}" type="presParOf" srcId="{42721C2F-693C-274A-B19B-E48DBF2367D8}" destId="{8AC712E7-9CAF-4B43-8EA9-0BE7C8F9E24A}" srcOrd="1" destOrd="0" presId="urn:microsoft.com/office/officeart/2008/layout/RadialCluster"/>
    <dgm:cxn modelId="{FAB6EE64-FCA3-4C49-BB03-F708B798DB16}" type="presParOf" srcId="{42721C2F-693C-274A-B19B-E48DBF2367D8}" destId="{DF2E9F95-09F4-8448-A487-8B5B3C270C84}" srcOrd="2" destOrd="0" presId="urn:microsoft.com/office/officeart/2008/layout/RadialCluster"/>
    <dgm:cxn modelId="{320DB1F3-156E-D444-BFA2-19E7CC0F15EF}" type="presParOf" srcId="{42721C2F-693C-274A-B19B-E48DBF2367D8}" destId="{2B93FFA8-6952-8141-8AFF-4C0B49654C55}" srcOrd="3" destOrd="0" presId="urn:microsoft.com/office/officeart/2008/layout/RadialCluster"/>
    <dgm:cxn modelId="{E9A42FF5-4ADD-5A45-83BF-5C34EB5E97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3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6" custScaleY="4652" custLinFactNeighborX="-5719" custLinFactNeighborY="-2542">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4693" custRadScaleInc="6097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9792" custRadScaleInc="71677">
        <dgm:presLayoutVars>
          <dgm:bulletEnabled val="1"/>
        </dgm:presLayoutVars>
      </dgm:prSet>
      <dgm:spPr/>
      <dgm:t>
        <a:bodyPr/>
        <a:lstStyle/>
        <a:p>
          <a:endParaRPr lang="en-US"/>
        </a:p>
      </dgm:t>
    </dgm:pt>
  </dgm:ptLst>
  <dgm:cxnLst>
    <dgm:cxn modelId="{B3C18CF1-17BA-C742-848F-F8588AA66523}" type="presOf" srcId="{8CDB1804-F7AC-F64C-8BBA-D28618B33092}" destId="{8AC712E7-9CAF-4B43-8EA9-0BE7C8F9E24A}" srcOrd="0" destOrd="0" presId="urn:microsoft.com/office/officeart/2008/layout/RadialCluster"/>
    <dgm:cxn modelId="{3A7B3955-ED9C-7F43-8233-1D488D3024B5}" type="presOf" srcId="{E0E6B2D4-14FC-E144-AA11-C07801D26248}" destId="{ECCCAC2D-D3EF-DF41-94DB-23BC3C7E2742}" srcOrd="0" destOrd="0" presId="urn:microsoft.com/office/officeart/2008/layout/RadialCluster"/>
    <dgm:cxn modelId="{5E4499D1-90CA-734C-B4C8-2A4CC3A40C26}" type="presOf" srcId="{833259E4-6D0B-1A4E-9A12-9274100146A7}" destId="{DF2E9F95-09F4-8448-A487-8B5B3C270C84}" srcOrd="0" destOrd="0" presId="urn:microsoft.com/office/officeart/2008/layout/RadialCluster"/>
    <dgm:cxn modelId="{749F39EC-FE52-334A-92A2-8858A06FC9D5}" type="presOf" srcId="{D60B37FE-6F51-9E4E-A815-1B1AEA877EAD}" destId="{2B93FFA8-6952-8141-8AFF-4C0B49654C55}" srcOrd="0" destOrd="0" presId="urn:microsoft.com/office/officeart/2008/layout/RadialCluster"/>
    <dgm:cxn modelId="{6256FA6F-67AD-F042-AC85-C3E504A0EF8D}"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39F7403-2A72-8349-A9A5-E1CD72067AF9}" type="presOf" srcId="{D4C26426-C62D-B344-A6F7-8D9CC5466DDC}" destId="{0571F504-1EF7-4A46-93C0-076E895E18E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80AA710A-2D20-5F4C-B669-EF1DDC4AD40C}" type="presParOf" srcId="{11D9A3DC-0B50-D046-AC79-D7F19CFFE455}" destId="{42721C2F-693C-274A-B19B-E48DBF2367D8}" srcOrd="0" destOrd="0" presId="urn:microsoft.com/office/officeart/2008/layout/RadialCluster"/>
    <dgm:cxn modelId="{95179FCF-B990-774C-95E9-D656D0EC140F}" type="presParOf" srcId="{42721C2F-693C-274A-B19B-E48DBF2367D8}" destId="{0571F504-1EF7-4A46-93C0-076E895E18E2}" srcOrd="0" destOrd="0" presId="urn:microsoft.com/office/officeart/2008/layout/RadialCluster"/>
    <dgm:cxn modelId="{4511C25B-0A3C-1540-AD77-071683461304}" type="presParOf" srcId="{42721C2F-693C-274A-B19B-E48DBF2367D8}" destId="{8AC712E7-9CAF-4B43-8EA9-0BE7C8F9E24A}" srcOrd="1" destOrd="0" presId="urn:microsoft.com/office/officeart/2008/layout/RadialCluster"/>
    <dgm:cxn modelId="{E9468CF2-F7E3-D44A-8686-3D97F08324BA}" type="presParOf" srcId="{42721C2F-693C-274A-B19B-E48DBF2367D8}" destId="{DF2E9F95-09F4-8448-A487-8B5B3C270C84}" srcOrd="2" destOrd="0" presId="urn:microsoft.com/office/officeart/2008/layout/RadialCluster"/>
    <dgm:cxn modelId="{E5AB4270-3E7E-1742-855F-C101E3B134B2}" type="presParOf" srcId="{42721C2F-693C-274A-B19B-E48DBF2367D8}" destId="{2B93FFA8-6952-8141-8AFF-4C0B49654C55}" srcOrd="3" destOrd="0" presId="urn:microsoft.com/office/officeart/2008/layout/RadialCluster"/>
    <dgm:cxn modelId="{44C588EE-2504-CD4E-84E9-38F8A156837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3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2927" custScaleY="2927" custLinFactNeighborX="-6796" custLinFactNeighborY="-605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35931" custRadScaleInc="-64740">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9701" custRadScaleInc="-69197">
        <dgm:presLayoutVars>
          <dgm:bulletEnabled val="1"/>
        </dgm:presLayoutVars>
      </dgm:prSet>
      <dgm:spPr/>
      <dgm:t>
        <a:bodyPr/>
        <a:lstStyle/>
        <a:p>
          <a:endParaRPr lang="en-US"/>
        </a:p>
      </dgm:t>
    </dgm:pt>
  </dgm:ptLst>
  <dgm:cxnLst>
    <dgm:cxn modelId="{EC97CDF8-79DE-B848-BD53-46207F9325F9}" type="presOf" srcId="{D60B37FE-6F51-9E4E-A815-1B1AEA877EAD}" destId="{2B93FFA8-6952-8141-8AFF-4C0B49654C55}" srcOrd="0" destOrd="0" presId="urn:microsoft.com/office/officeart/2008/layout/RadialCluster"/>
    <dgm:cxn modelId="{6EEF936B-86B8-0141-A58C-2611FF3428D2}" type="presOf" srcId="{D4C26426-C62D-B344-A6F7-8D9CC5466DDC}" destId="{0571F504-1EF7-4A46-93C0-076E895E18E2}" srcOrd="0" destOrd="0" presId="urn:microsoft.com/office/officeart/2008/layout/RadialCluster"/>
    <dgm:cxn modelId="{A19F6AC0-2F51-DF45-9FD6-FDC074C247D8}" type="presOf" srcId="{B5EA3734-0325-5449-B478-F611CDCB7434}" destId="{11D9A3DC-0B50-D046-AC79-D7F19CFFE455}" srcOrd="0" destOrd="0" presId="urn:microsoft.com/office/officeart/2008/layout/RadialCluster"/>
    <dgm:cxn modelId="{522E7CFB-A4F6-A143-8989-EC0B4E9BD5D7}"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749A7319-067A-A542-ADFD-1285D6C707F6}"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5BCD47DD-2C20-9644-8BFF-1BF60F4D40B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A930ED7-1512-0647-A0CD-06D61D4245D2}" type="presParOf" srcId="{11D9A3DC-0B50-D046-AC79-D7F19CFFE455}" destId="{42721C2F-693C-274A-B19B-E48DBF2367D8}" srcOrd="0" destOrd="0" presId="urn:microsoft.com/office/officeart/2008/layout/RadialCluster"/>
    <dgm:cxn modelId="{91DC291E-EB0E-144D-BDB6-5220DDC8FE94}" type="presParOf" srcId="{42721C2F-693C-274A-B19B-E48DBF2367D8}" destId="{0571F504-1EF7-4A46-93C0-076E895E18E2}" srcOrd="0" destOrd="0" presId="urn:microsoft.com/office/officeart/2008/layout/RadialCluster"/>
    <dgm:cxn modelId="{668DF6B0-90E1-AD48-BE3C-65D4EF55E9DE}" type="presParOf" srcId="{42721C2F-693C-274A-B19B-E48DBF2367D8}" destId="{8AC712E7-9CAF-4B43-8EA9-0BE7C8F9E24A}" srcOrd="1" destOrd="0" presId="urn:microsoft.com/office/officeart/2008/layout/RadialCluster"/>
    <dgm:cxn modelId="{75B55263-F429-394F-ACDF-250B501209E7}" type="presParOf" srcId="{42721C2F-693C-274A-B19B-E48DBF2367D8}" destId="{DF2E9F95-09F4-8448-A487-8B5B3C270C84}" srcOrd="2" destOrd="0" presId="urn:microsoft.com/office/officeart/2008/layout/RadialCluster"/>
    <dgm:cxn modelId="{0A7E2D0A-70A1-C749-8B8A-FC96A5F01197}" type="presParOf" srcId="{42721C2F-693C-274A-B19B-E48DBF2367D8}" destId="{2B93FFA8-6952-8141-8AFF-4C0B49654C55}" srcOrd="3" destOrd="0" presId="urn:microsoft.com/office/officeart/2008/layout/RadialCluster"/>
    <dgm:cxn modelId="{7B18FFE8-422C-7747-A259-90B30BDDF1F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3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Fire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7943" custLinFactNeighborY="-1588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3538" custRadScaleInc="-4751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6391" custRadScaleInc="-4575">
        <dgm:presLayoutVars>
          <dgm:bulletEnabled val="1"/>
        </dgm:presLayoutVars>
      </dgm:prSet>
      <dgm:spPr/>
      <dgm:t>
        <a:bodyPr/>
        <a:lstStyle/>
        <a:p>
          <a:endParaRPr lang="en-US"/>
        </a:p>
      </dgm:t>
    </dgm:pt>
  </dgm:ptLst>
  <dgm:cxnLst>
    <dgm:cxn modelId="{24B27921-03D7-A748-9758-F39D8CA8303F}" type="presOf" srcId="{833259E4-6D0B-1A4E-9A12-9274100146A7}" destId="{DF2E9F95-09F4-8448-A487-8B5B3C270C84}" srcOrd="0" destOrd="0" presId="urn:microsoft.com/office/officeart/2008/layout/RadialCluster"/>
    <dgm:cxn modelId="{F5C3DE22-E380-D347-ABE3-203CEB424E1B}" type="presOf" srcId="{E0E6B2D4-14FC-E144-AA11-C07801D26248}" destId="{ECCCAC2D-D3EF-DF41-94DB-23BC3C7E2742}"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87D1E193-FD3B-7B4D-8C84-5A5D9B7C5311}" type="presOf" srcId="{D60B37FE-6F51-9E4E-A815-1B1AEA877EAD}" destId="{2B93FFA8-6952-8141-8AFF-4C0B49654C55}" srcOrd="0" destOrd="0" presId="urn:microsoft.com/office/officeart/2008/layout/RadialCluster"/>
    <dgm:cxn modelId="{3E42E76A-ED5B-6F46-B4F8-CE567C9DDBBD}"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59834339-EE1B-784F-A964-6B7451C08076}" type="presOf" srcId="{D4C26426-C62D-B344-A6F7-8D9CC5466DDC}" destId="{0571F504-1EF7-4A46-93C0-076E895E18E2}" srcOrd="0" destOrd="0" presId="urn:microsoft.com/office/officeart/2008/layout/RadialCluster"/>
    <dgm:cxn modelId="{A2931CA1-1EA4-EF45-B973-AA9C5EB39611}" type="presOf" srcId="{B5EA3734-0325-5449-B478-F611CDCB7434}" destId="{11D9A3DC-0B50-D046-AC79-D7F19CFFE455}" srcOrd="0" destOrd="0" presId="urn:microsoft.com/office/officeart/2008/layout/RadialCluster"/>
    <dgm:cxn modelId="{DE5339A1-FD32-1C4C-AD62-5B0C9EE8DC5C}" type="presParOf" srcId="{11D9A3DC-0B50-D046-AC79-D7F19CFFE455}" destId="{42721C2F-693C-274A-B19B-E48DBF2367D8}" srcOrd="0" destOrd="0" presId="urn:microsoft.com/office/officeart/2008/layout/RadialCluster"/>
    <dgm:cxn modelId="{379675E6-1730-9449-B4D4-5E14B9355984}" type="presParOf" srcId="{42721C2F-693C-274A-B19B-E48DBF2367D8}" destId="{0571F504-1EF7-4A46-93C0-076E895E18E2}" srcOrd="0" destOrd="0" presId="urn:microsoft.com/office/officeart/2008/layout/RadialCluster"/>
    <dgm:cxn modelId="{E9494C0D-DE81-9642-BDB1-AC9F07FE09A5}" type="presParOf" srcId="{42721C2F-693C-274A-B19B-E48DBF2367D8}" destId="{8AC712E7-9CAF-4B43-8EA9-0BE7C8F9E24A}" srcOrd="1" destOrd="0" presId="urn:microsoft.com/office/officeart/2008/layout/RadialCluster"/>
    <dgm:cxn modelId="{7B4F825A-EE6E-C244-824E-2D0E764A7560}" type="presParOf" srcId="{42721C2F-693C-274A-B19B-E48DBF2367D8}" destId="{DF2E9F95-09F4-8448-A487-8B5B3C270C84}" srcOrd="2" destOrd="0" presId="urn:microsoft.com/office/officeart/2008/layout/RadialCluster"/>
    <dgm:cxn modelId="{BBDE7963-5B3D-AC4B-BDC8-7DD6C918E35C}" type="presParOf" srcId="{42721C2F-693C-274A-B19B-E48DBF2367D8}" destId="{2B93FFA8-6952-8141-8AFF-4C0B49654C55}" srcOrd="3" destOrd="0" presId="urn:microsoft.com/office/officeart/2008/layout/RadialCluster"/>
    <dgm:cxn modelId="{48EA102C-F895-F544-9AD9-265ADA589B4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3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Air</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636" custLinFactNeighborY="1906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28530" custRadScaleInc="5180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5625" custRadScaleInc="-13915">
        <dgm:presLayoutVars>
          <dgm:bulletEnabled val="1"/>
        </dgm:presLayoutVars>
      </dgm:prSet>
      <dgm:spPr/>
      <dgm:t>
        <a:bodyPr/>
        <a:lstStyle/>
        <a:p>
          <a:endParaRPr lang="en-US"/>
        </a:p>
      </dgm:t>
    </dgm:pt>
  </dgm:ptLst>
  <dgm:cxnLst>
    <dgm:cxn modelId="{8A429ED0-3246-484A-90C3-3C82CC17B3C4}" type="presOf" srcId="{E0E6B2D4-14FC-E144-AA11-C07801D26248}" destId="{ECCCAC2D-D3EF-DF41-94DB-23BC3C7E2742}" srcOrd="0" destOrd="0" presId="urn:microsoft.com/office/officeart/2008/layout/RadialCluster"/>
    <dgm:cxn modelId="{AA90B001-7002-744D-B1F5-100FB23260BF}" type="presOf" srcId="{D4C26426-C62D-B344-A6F7-8D9CC5466DDC}" destId="{0571F504-1EF7-4A46-93C0-076E895E18E2}" srcOrd="0" destOrd="0" presId="urn:microsoft.com/office/officeart/2008/layout/RadialCluster"/>
    <dgm:cxn modelId="{BEF42438-FD92-7B4C-B571-86A20F2F15FE}" type="presOf" srcId="{833259E4-6D0B-1A4E-9A12-9274100146A7}" destId="{DF2E9F95-09F4-8448-A487-8B5B3C270C84}" srcOrd="0" destOrd="0" presId="urn:microsoft.com/office/officeart/2008/layout/RadialCluster"/>
    <dgm:cxn modelId="{A3E93D63-FDF1-BC4F-AEB6-0C1C72FB416A}"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336508C-01C5-EB49-9640-72D641337CA9}"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29110B72-6C56-C84D-84CA-769E888965E6}"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8EC24153-EAA4-D446-864E-A5FEF1690CBB}" type="presParOf" srcId="{11D9A3DC-0B50-D046-AC79-D7F19CFFE455}" destId="{42721C2F-693C-274A-B19B-E48DBF2367D8}" srcOrd="0" destOrd="0" presId="urn:microsoft.com/office/officeart/2008/layout/RadialCluster"/>
    <dgm:cxn modelId="{F418C454-EAE9-B449-AB21-803808146693}" type="presParOf" srcId="{42721C2F-693C-274A-B19B-E48DBF2367D8}" destId="{0571F504-1EF7-4A46-93C0-076E895E18E2}" srcOrd="0" destOrd="0" presId="urn:microsoft.com/office/officeart/2008/layout/RadialCluster"/>
    <dgm:cxn modelId="{7F7F457D-767A-4F4E-811A-978BFECBAD4D}" type="presParOf" srcId="{42721C2F-693C-274A-B19B-E48DBF2367D8}" destId="{8AC712E7-9CAF-4B43-8EA9-0BE7C8F9E24A}" srcOrd="1" destOrd="0" presId="urn:microsoft.com/office/officeart/2008/layout/RadialCluster"/>
    <dgm:cxn modelId="{9F2ADCF9-EF38-814D-99C8-748C31A8172F}" type="presParOf" srcId="{42721C2F-693C-274A-B19B-E48DBF2367D8}" destId="{DF2E9F95-09F4-8448-A487-8B5B3C270C84}" srcOrd="2" destOrd="0" presId="urn:microsoft.com/office/officeart/2008/layout/RadialCluster"/>
    <dgm:cxn modelId="{FAA7593E-1570-A449-96DB-307F90E578D0}" type="presParOf" srcId="{42721C2F-693C-274A-B19B-E48DBF2367D8}" destId="{2B93FFA8-6952-8141-8AFF-4C0B49654C55}" srcOrd="3" destOrd="0" presId="urn:microsoft.com/office/officeart/2008/layout/RadialCluster"/>
    <dgm:cxn modelId="{08DB178B-2273-554A-A09B-2B864873715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39.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Acid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4615" custLinFactNeighborY="1969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7946" custRadScaleInc="398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299" custRadScaleInc="54754">
        <dgm:presLayoutVars>
          <dgm:bulletEnabled val="1"/>
        </dgm:presLayoutVars>
      </dgm:prSet>
      <dgm:spPr/>
      <dgm:t>
        <a:bodyPr/>
        <a:lstStyle/>
        <a:p>
          <a:endParaRPr lang="en-US"/>
        </a:p>
      </dgm:t>
    </dgm:pt>
  </dgm:ptLst>
  <dgm:cxnLst>
    <dgm:cxn modelId="{AAAECBCC-B670-5E4D-8EED-1F2BFD5B84F8}" type="presOf" srcId="{B5EA3734-0325-5449-B478-F611CDCB7434}" destId="{11D9A3DC-0B50-D046-AC79-D7F19CFFE455}" srcOrd="0" destOrd="0" presId="urn:microsoft.com/office/officeart/2008/layout/RadialCluster"/>
    <dgm:cxn modelId="{3562B0C5-2CCA-2342-B5E3-614F35D1A85B}"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21C5BA97-367A-3C48-B97D-E926048BDFFE}" type="presOf" srcId="{8CDB1804-F7AC-F64C-8BBA-D28618B33092}" destId="{8AC712E7-9CAF-4B43-8EA9-0BE7C8F9E24A}" srcOrd="0" destOrd="0" presId="urn:microsoft.com/office/officeart/2008/layout/RadialCluster"/>
    <dgm:cxn modelId="{75394A32-E82C-064B-AA46-2EEDC13949DD}" type="presOf" srcId="{E0E6B2D4-14FC-E144-AA11-C07801D26248}" destId="{ECCCAC2D-D3EF-DF41-94DB-23BC3C7E2742}" srcOrd="0" destOrd="0" presId="urn:microsoft.com/office/officeart/2008/layout/RadialCluster"/>
    <dgm:cxn modelId="{0E7F29FD-7405-6C4F-B28E-943EBFF8FA6D}" type="presOf" srcId="{D4C26426-C62D-B344-A6F7-8D9CC5466DDC}" destId="{0571F504-1EF7-4A46-93C0-076E895E18E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A0967E8F-234A-FE48-B3AD-59ED1FFBA126}" type="presOf" srcId="{D60B37FE-6F51-9E4E-A815-1B1AEA877EAD}" destId="{2B93FFA8-6952-8141-8AFF-4C0B49654C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39F7404D-BF48-5E42-9339-ABFEA53E57A5}" type="presParOf" srcId="{11D9A3DC-0B50-D046-AC79-D7F19CFFE455}" destId="{42721C2F-693C-274A-B19B-E48DBF2367D8}" srcOrd="0" destOrd="0" presId="urn:microsoft.com/office/officeart/2008/layout/RadialCluster"/>
    <dgm:cxn modelId="{1A91D1BC-893B-9648-916D-7B7CE88D7D0A}" type="presParOf" srcId="{42721C2F-693C-274A-B19B-E48DBF2367D8}" destId="{0571F504-1EF7-4A46-93C0-076E895E18E2}" srcOrd="0" destOrd="0" presId="urn:microsoft.com/office/officeart/2008/layout/RadialCluster"/>
    <dgm:cxn modelId="{2658A962-945D-A646-B629-15A5E972FCC4}" type="presParOf" srcId="{42721C2F-693C-274A-B19B-E48DBF2367D8}" destId="{8AC712E7-9CAF-4B43-8EA9-0BE7C8F9E24A}" srcOrd="1" destOrd="0" presId="urn:microsoft.com/office/officeart/2008/layout/RadialCluster"/>
    <dgm:cxn modelId="{8DC113DF-D5FC-624F-B408-3E4AE87928AC}" type="presParOf" srcId="{42721C2F-693C-274A-B19B-E48DBF2367D8}" destId="{DF2E9F95-09F4-8448-A487-8B5B3C270C84}" srcOrd="2" destOrd="0" presId="urn:microsoft.com/office/officeart/2008/layout/RadialCluster"/>
    <dgm:cxn modelId="{94C6556D-35EA-7B4C-B478-89C44EF6DE71}" type="presParOf" srcId="{42721C2F-693C-274A-B19B-E48DBF2367D8}" destId="{2B93FFA8-6952-8141-8AFF-4C0B49654C55}" srcOrd="3" destOrd="0" presId="urn:microsoft.com/office/officeart/2008/layout/RadialCluster"/>
    <dgm:cxn modelId="{B8007B9E-B07B-344E-AF5E-25DE94BCC184}"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20C329D-E835-5B46-9F80-40E520A65CEB}" type="doc">
      <dgm:prSet loTypeId="urn:microsoft.com/office/officeart/2005/8/layout/hList3" loCatId="" qsTypeId="urn:microsoft.com/office/officeart/2005/8/quickstyle/3D4" qsCatId="3D" csTypeId="urn:microsoft.com/office/officeart/2005/8/colors/accent1_2" csCatId="accent1" phldr="1"/>
      <dgm:spPr/>
      <dgm:t>
        <a:bodyPr/>
        <a:lstStyle/>
        <a:p>
          <a:endParaRPr lang="en-US"/>
        </a:p>
      </dgm:t>
    </dgm:pt>
    <dgm:pt modelId="{3586DCDF-52C6-AB4D-A904-241D5C93BE0E}">
      <dgm:prSet phldrT="[Text]"/>
      <dgm:spPr>
        <a:solidFill>
          <a:schemeClr val="accent1">
            <a:shade val="80000"/>
            <a:hueOff val="0"/>
            <a:satOff val="0"/>
            <a:lumOff val="0"/>
          </a:schemeClr>
        </a:solidFill>
      </dgm:spPr>
      <dgm:t>
        <a:bodyPr/>
        <a:lstStyle/>
        <a:p>
          <a:r>
            <a:rPr lang="en-US">
              <a:latin typeface="Copperplate Gothic Light"/>
              <a:cs typeface="Copperplate Gothic Light"/>
            </a:rPr>
            <a:t>Inventory</a:t>
          </a:r>
        </a:p>
      </dgm:t>
    </dgm:pt>
    <dgm:pt modelId="{69C4D09A-2872-EB4A-87BC-C8DE1F41EE52}" type="parTrans" cxnId="{E71279BE-ED63-EF46-A060-DCDF6E595DCB}">
      <dgm:prSet/>
      <dgm:spPr/>
      <dgm:t>
        <a:bodyPr/>
        <a:lstStyle/>
        <a:p>
          <a:endParaRPr lang="en-US"/>
        </a:p>
      </dgm:t>
    </dgm:pt>
    <dgm:pt modelId="{8B3489C4-09FB-D946-BE9A-66B68F53C030}" type="sibTrans" cxnId="{E71279BE-ED63-EF46-A060-DCDF6E595DCB}">
      <dgm:prSet/>
      <dgm:spPr/>
      <dgm:t>
        <a:bodyPr/>
        <a:lstStyle/>
        <a:p>
          <a:endParaRPr lang="en-US"/>
        </a:p>
      </dgm:t>
    </dgm:pt>
    <dgm:pt modelId="{448D81EA-D984-F742-A72A-30EB4C482060}">
      <dgm:prSet phldrT="[Text]"/>
      <dgm:spPr/>
      <dgm:t>
        <a:bodyPr/>
        <a:lstStyle/>
        <a:p>
          <a:endParaRPr lang="en-US">
            <a:latin typeface="Copperplate Gothic Light"/>
            <a:cs typeface="Copperplate Gothic Light"/>
          </a:endParaRPr>
        </a:p>
      </dgm:t>
    </dgm:pt>
    <dgm:pt modelId="{74A5A30D-8D60-4F46-88C9-F02DE0FAA9E1}" type="sibTrans" cxnId="{817268E0-8CA3-CF4B-8A1C-8DA0264E28F1}">
      <dgm:prSet/>
      <dgm:spPr/>
      <dgm:t>
        <a:bodyPr/>
        <a:lstStyle/>
        <a:p>
          <a:endParaRPr lang="en-US"/>
        </a:p>
      </dgm:t>
    </dgm:pt>
    <dgm:pt modelId="{85AC1450-9A25-434A-905D-64973BBC08F4}" type="parTrans" cxnId="{817268E0-8CA3-CF4B-8A1C-8DA0264E28F1}">
      <dgm:prSet/>
      <dgm:spPr/>
      <dgm:t>
        <a:bodyPr/>
        <a:lstStyle/>
        <a:p>
          <a:endParaRPr lang="en-US"/>
        </a:p>
      </dgm:t>
    </dgm:pt>
    <dgm:pt modelId="{A59FAA03-E7B0-614D-8CB6-A8CB02EF3963}" type="pres">
      <dgm:prSet presAssocID="{020C329D-E835-5B46-9F80-40E520A65CEB}" presName="composite" presStyleCnt="0">
        <dgm:presLayoutVars>
          <dgm:chMax val="1"/>
          <dgm:dir/>
          <dgm:resizeHandles val="exact"/>
        </dgm:presLayoutVars>
      </dgm:prSet>
      <dgm:spPr/>
      <dgm:t>
        <a:bodyPr/>
        <a:lstStyle/>
        <a:p>
          <a:endParaRPr lang="en-US"/>
        </a:p>
      </dgm:t>
    </dgm:pt>
    <dgm:pt modelId="{D47C18B2-11CE-B248-9A7D-5D4B03433264}" type="pres">
      <dgm:prSet presAssocID="{3586DCDF-52C6-AB4D-A904-241D5C93BE0E}" presName="roof" presStyleLbl="dkBgShp" presStyleIdx="0" presStyleCnt="2" custScaleY="25874" custLinFactNeighborX="-140" custLinFactNeighborY="-19564"/>
      <dgm:spPr/>
      <dgm:t>
        <a:bodyPr/>
        <a:lstStyle/>
        <a:p>
          <a:endParaRPr lang="en-US"/>
        </a:p>
      </dgm:t>
    </dgm:pt>
    <dgm:pt modelId="{8B429334-6BF0-EB46-9B0C-572F85853ABB}" type="pres">
      <dgm:prSet presAssocID="{3586DCDF-52C6-AB4D-A904-241D5C93BE0E}" presName="pillars" presStyleCnt="0"/>
      <dgm:spPr/>
      <dgm:t>
        <a:bodyPr/>
        <a:lstStyle/>
        <a:p>
          <a:endParaRPr lang="en-US"/>
        </a:p>
      </dgm:t>
    </dgm:pt>
    <dgm:pt modelId="{3207DAD1-BA1C-7C4D-BFFD-0883FFAEADC0}" type="pres">
      <dgm:prSet presAssocID="{3586DCDF-52C6-AB4D-A904-241D5C93BE0E}" presName="pillar1" presStyleLbl="node1" presStyleIdx="0" presStyleCnt="1" custScaleY="3443" custLinFactNeighborX="-1958" custLinFactNeighborY="74838">
        <dgm:presLayoutVars>
          <dgm:bulletEnabled val="1"/>
        </dgm:presLayoutVars>
      </dgm:prSet>
      <dgm:spPr/>
      <dgm:t>
        <a:bodyPr/>
        <a:lstStyle/>
        <a:p>
          <a:endParaRPr lang="en-US"/>
        </a:p>
      </dgm:t>
    </dgm:pt>
    <dgm:pt modelId="{B8A69DD1-AAF7-B345-9096-64195C82DD06}" type="pres">
      <dgm:prSet presAssocID="{3586DCDF-52C6-AB4D-A904-241D5C93BE0E}" presName="base" presStyleLbl="dkBgShp" presStyleIdx="1" presStyleCnt="2" custLinFactY="23457" custLinFactNeighborY="100000"/>
      <dgm:spPr/>
      <dgm:t>
        <a:bodyPr/>
        <a:lstStyle/>
        <a:p>
          <a:endParaRPr lang="en-US"/>
        </a:p>
      </dgm:t>
    </dgm:pt>
  </dgm:ptLst>
  <dgm:cxnLst>
    <dgm:cxn modelId="{C552CD79-9B95-9E44-AACC-C6A51256EB50}" type="presOf" srcId="{3586DCDF-52C6-AB4D-A904-241D5C93BE0E}" destId="{D47C18B2-11CE-B248-9A7D-5D4B03433264}" srcOrd="0" destOrd="0" presId="urn:microsoft.com/office/officeart/2005/8/layout/hList3"/>
    <dgm:cxn modelId="{E71279BE-ED63-EF46-A060-DCDF6E595DCB}" srcId="{020C329D-E835-5B46-9F80-40E520A65CEB}" destId="{3586DCDF-52C6-AB4D-A904-241D5C93BE0E}" srcOrd="0" destOrd="0" parTransId="{69C4D09A-2872-EB4A-87BC-C8DE1F41EE52}" sibTransId="{8B3489C4-09FB-D946-BE9A-66B68F53C030}"/>
    <dgm:cxn modelId="{817268E0-8CA3-CF4B-8A1C-8DA0264E28F1}" srcId="{020C329D-E835-5B46-9F80-40E520A65CEB}" destId="{448D81EA-D984-F742-A72A-30EB4C482060}" srcOrd="1" destOrd="0" parTransId="{85AC1450-9A25-434A-905D-64973BBC08F4}" sibTransId="{74A5A30D-8D60-4F46-88C9-F02DE0FAA9E1}"/>
    <dgm:cxn modelId="{EAF0AE26-A05F-9E41-8A59-494D78EA1C5F}" type="presOf" srcId="{020C329D-E835-5B46-9F80-40E520A65CEB}" destId="{A59FAA03-E7B0-614D-8CB6-A8CB02EF3963}" srcOrd="0" destOrd="0" presId="urn:microsoft.com/office/officeart/2005/8/layout/hList3"/>
    <dgm:cxn modelId="{563CAD5B-56C7-D042-91AE-48ED7ABBAFFF}" type="presParOf" srcId="{A59FAA03-E7B0-614D-8CB6-A8CB02EF3963}" destId="{D47C18B2-11CE-B248-9A7D-5D4B03433264}" srcOrd="0" destOrd="0" presId="urn:microsoft.com/office/officeart/2005/8/layout/hList3"/>
    <dgm:cxn modelId="{9AE22D0D-00C8-6C49-8877-8624A0E83C24}" type="presParOf" srcId="{A59FAA03-E7B0-614D-8CB6-A8CB02EF3963}" destId="{8B429334-6BF0-EB46-9B0C-572F85853ABB}" srcOrd="1" destOrd="0" presId="urn:microsoft.com/office/officeart/2005/8/layout/hList3"/>
    <dgm:cxn modelId="{81E49356-6505-794C-B0F0-0069BBE2579D}" type="presParOf" srcId="{8B429334-6BF0-EB46-9B0C-572F85853ABB}" destId="{3207DAD1-BA1C-7C4D-BFFD-0883FFAEADC0}" srcOrd="0" destOrd="0" presId="urn:microsoft.com/office/officeart/2005/8/layout/hList3"/>
    <dgm:cxn modelId="{32722A8F-D175-1C46-A77D-A5022F770633}" type="presParOf" srcId="{A59FAA03-E7B0-614D-8CB6-A8CB02EF3963}" destId="{B8A69DD1-AAF7-B345-9096-64195C82DD06}" srcOrd="2" destOrd="0" presId="urn:microsoft.com/office/officeart/2005/8/layout/hList3"/>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40.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Wind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1525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175" custRadScaleInc="535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9192" custRadScaleInc="-10588">
        <dgm:presLayoutVars>
          <dgm:bulletEnabled val="1"/>
        </dgm:presLayoutVars>
      </dgm:prSet>
      <dgm:spPr/>
      <dgm:t>
        <a:bodyPr/>
        <a:lstStyle/>
        <a:p>
          <a:endParaRPr lang="en-US"/>
        </a:p>
      </dgm:t>
    </dgm:pt>
  </dgm:ptLst>
  <dgm:cxnLst>
    <dgm:cxn modelId="{8C1005A0-E38F-4046-8951-125AE301A79C}" type="presOf" srcId="{D4C26426-C62D-B344-A6F7-8D9CC5466DDC}" destId="{0571F504-1EF7-4A46-93C0-076E895E18E2}" srcOrd="0" destOrd="0" presId="urn:microsoft.com/office/officeart/2008/layout/RadialCluster"/>
    <dgm:cxn modelId="{179D0157-22BB-FF4F-8D22-9BBB9A240568}" type="presOf" srcId="{D60B37FE-6F51-9E4E-A815-1B1AEA877EAD}" destId="{2B93FFA8-6952-8141-8AFF-4C0B49654C55}" srcOrd="0" destOrd="0" presId="urn:microsoft.com/office/officeart/2008/layout/RadialCluster"/>
    <dgm:cxn modelId="{8C15844A-E022-4A4A-A299-257E17C8D805}" type="presOf" srcId="{833259E4-6D0B-1A4E-9A12-9274100146A7}" destId="{DF2E9F95-09F4-8448-A487-8B5B3C270C84}" srcOrd="0" destOrd="0" presId="urn:microsoft.com/office/officeart/2008/layout/RadialCluster"/>
    <dgm:cxn modelId="{2262ADF3-FBAC-9F4C-8501-CCAC362CD336}"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B6F245D-D1E1-1A4C-9B03-0178405371AB}"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4A1F0126-9D9D-154B-B369-DD97F5647802}"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20566B46-3F7E-4240-892E-9AEEEC316098}" type="presParOf" srcId="{11D9A3DC-0B50-D046-AC79-D7F19CFFE455}" destId="{42721C2F-693C-274A-B19B-E48DBF2367D8}" srcOrd="0" destOrd="0" presId="urn:microsoft.com/office/officeart/2008/layout/RadialCluster"/>
    <dgm:cxn modelId="{6D04676F-0AE7-BD48-B6BC-DABA05A4E872}" type="presParOf" srcId="{42721C2F-693C-274A-B19B-E48DBF2367D8}" destId="{0571F504-1EF7-4A46-93C0-076E895E18E2}" srcOrd="0" destOrd="0" presId="urn:microsoft.com/office/officeart/2008/layout/RadialCluster"/>
    <dgm:cxn modelId="{7FC45B98-7E69-2142-9D4C-3B769C9AB3DD}" type="presParOf" srcId="{42721C2F-693C-274A-B19B-E48DBF2367D8}" destId="{8AC712E7-9CAF-4B43-8EA9-0BE7C8F9E24A}" srcOrd="1" destOrd="0" presId="urn:microsoft.com/office/officeart/2008/layout/RadialCluster"/>
    <dgm:cxn modelId="{36CB4E0F-D757-A14B-871D-DC024401620D}" type="presParOf" srcId="{42721C2F-693C-274A-B19B-E48DBF2367D8}" destId="{DF2E9F95-09F4-8448-A487-8B5B3C270C84}" srcOrd="2" destOrd="0" presId="urn:microsoft.com/office/officeart/2008/layout/RadialCluster"/>
    <dgm:cxn modelId="{94FD8E21-EF01-F443-9D42-2D525D70BDC2}" type="presParOf" srcId="{42721C2F-693C-274A-B19B-E48DBF2367D8}" destId="{2B93FFA8-6952-8141-8AFF-4C0B49654C55}" srcOrd="3" destOrd="0" presId="urn:microsoft.com/office/officeart/2008/layout/RadialCluster"/>
    <dgm:cxn modelId="{24DA6659-BCFB-C44F-8492-2D8DAB893A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41.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5"/>
          </a:lnRef>
          <a:fillRef idx="2">
            <a:schemeClr val="accent5"/>
          </a:fillRef>
          <a:effectRef idx="1">
            <a:schemeClr val="accent5"/>
          </a:effectRef>
          <a:fontRef idx="minor">
            <a:schemeClr val="dk1"/>
          </a:fontRef>
        </dgm:style>
      </dgm:prSet>
      <dgm:spPr/>
      <dgm:t>
        <a:bodyPr/>
        <a:lstStyle/>
        <a:p>
          <a:r>
            <a:rPr lang="en-US"/>
            <a:t>Foil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2414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1246" custRadScaleInc="-480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85667" custRadScaleInc="-7398">
        <dgm:presLayoutVars>
          <dgm:bulletEnabled val="1"/>
        </dgm:presLayoutVars>
      </dgm:prSet>
      <dgm:spPr/>
      <dgm:t>
        <a:bodyPr/>
        <a:lstStyle/>
        <a:p>
          <a:endParaRPr lang="en-US"/>
        </a:p>
      </dgm:t>
    </dgm:pt>
  </dgm:ptLst>
  <dgm:cxnLst>
    <dgm:cxn modelId="{089A7014-FE63-D142-8918-12564A84F322}" srcId="{D4C26426-C62D-B344-A6F7-8D9CC5466DDC}" destId="{833259E4-6D0B-1A4E-9A12-9274100146A7}" srcOrd="0" destOrd="0" parTransId="{8CDB1804-F7AC-F64C-8BBA-D28618B33092}" sibTransId="{05B1444C-7E76-7542-916F-3228C1C077CF}"/>
    <dgm:cxn modelId="{BE004654-A184-504D-BCFB-BAD2E1A566CB}" type="presOf" srcId="{B5EA3734-0325-5449-B478-F611CDCB7434}" destId="{11D9A3DC-0B50-D046-AC79-D7F19CFFE455}" srcOrd="0" destOrd="0" presId="urn:microsoft.com/office/officeart/2008/layout/RadialCluster"/>
    <dgm:cxn modelId="{4E378E69-8A1E-3D49-865A-F9A9CBAAE864}" type="presOf" srcId="{8CDB1804-F7AC-F64C-8BBA-D28618B33092}" destId="{8AC712E7-9CAF-4B43-8EA9-0BE7C8F9E24A}" srcOrd="0" destOrd="0" presId="urn:microsoft.com/office/officeart/2008/layout/RadialCluster"/>
    <dgm:cxn modelId="{651FE431-BC51-9748-8FB0-1467CB8A5C9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38D5FFB8-B3BA-FB47-8EA3-9312C3BE3E3E}" type="presOf" srcId="{D4C26426-C62D-B344-A6F7-8D9CC5466DDC}" destId="{0571F504-1EF7-4A46-93C0-076E895E18E2}" srcOrd="0" destOrd="0" presId="urn:microsoft.com/office/officeart/2008/layout/RadialCluster"/>
    <dgm:cxn modelId="{BD201C3A-3D29-5B41-870E-6C02A1203698}" type="presOf" srcId="{D60B37FE-6F51-9E4E-A815-1B1AEA877EAD}" destId="{2B93FFA8-6952-8141-8AFF-4C0B49654C55}" srcOrd="0" destOrd="0" presId="urn:microsoft.com/office/officeart/2008/layout/RadialCluster"/>
    <dgm:cxn modelId="{16AF01CF-B8EE-1B43-8A85-101CA2D7F7C4}" type="presOf" srcId="{833259E4-6D0B-1A4E-9A12-9274100146A7}" destId="{DF2E9F95-09F4-8448-A487-8B5B3C270C84}" srcOrd="0" destOrd="0" presId="urn:microsoft.com/office/officeart/2008/layout/RadialCluster"/>
    <dgm:cxn modelId="{981E3B80-5233-7048-BF0F-0EA91D5E828C}" type="presParOf" srcId="{11D9A3DC-0B50-D046-AC79-D7F19CFFE455}" destId="{42721C2F-693C-274A-B19B-E48DBF2367D8}" srcOrd="0" destOrd="0" presId="urn:microsoft.com/office/officeart/2008/layout/RadialCluster"/>
    <dgm:cxn modelId="{4431A7B9-0EEE-DA40-BFAE-E2F4971C36AB}" type="presParOf" srcId="{42721C2F-693C-274A-B19B-E48DBF2367D8}" destId="{0571F504-1EF7-4A46-93C0-076E895E18E2}" srcOrd="0" destOrd="0" presId="urn:microsoft.com/office/officeart/2008/layout/RadialCluster"/>
    <dgm:cxn modelId="{0D287565-3DF4-0E40-9FEB-D57CD198C28A}" type="presParOf" srcId="{42721C2F-693C-274A-B19B-E48DBF2367D8}" destId="{8AC712E7-9CAF-4B43-8EA9-0BE7C8F9E24A}" srcOrd="1" destOrd="0" presId="urn:microsoft.com/office/officeart/2008/layout/RadialCluster"/>
    <dgm:cxn modelId="{99E8BFB3-0F41-ED42-839B-B32906F2BF60}" type="presParOf" srcId="{42721C2F-693C-274A-B19B-E48DBF2367D8}" destId="{DF2E9F95-09F4-8448-A487-8B5B3C270C84}" srcOrd="2" destOrd="0" presId="urn:microsoft.com/office/officeart/2008/layout/RadialCluster"/>
    <dgm:cxn modelId="{1DC23D64-D1BB-BC48-B16C-1FFAB817C6B3}" type="presParOf" srcId="{42721C2F-693C-274A-B19B-E48DBF2367D8}" destId="{2B93FFA8-6952-8141-8AFF-4C0B49654C55}" srcOrd="3" destOrd="0" presId="urn:microsoft.com/office/officeart/2008/layout/RadialCluster"/>
    <dgm:cxn modelId="{B6A6292A-6A0D-074C-8D8C-AA3D634BCEE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4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2726" custLinFactNeighborY="-4480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1081" custRadScaleInc="34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1452" custRadScaleInc="-125385">
        <dgm:presLayoutVars>
          <dgm:bulletEnabled val="1"/>
        </dgm:presLayoutVars>
      </dgm:prSet>
      <dgm:spPr/>
      <dgm:t>
        <a:bodyPr/>
        <a:lstStyle/>
        <a:p>
          <a:endParaRPr lang="en-US"/>
        </a:p>
      </dgm:t>
    </dgm:pt>
  </dgm:ptLst>
  <dgm:cxnLst>
    <dgm:cxn modelId="{2452C387-D858-D740-90AB-E1514129F403}" type="presOf" srcId="{D60B37FE-6F51-9E4E-A815-1B1AEA877EAD}" destId="{2B93FFA8-6952-8141-8AFF-4C0B49654C55}" srcOrd="0" destOrd="0" presId="urn:microsoft.com/office/officeart/2008/layout/RadialCluster"/>
    <dgm:cxn modelId="{0A42D5F5-EBB4-2F4F-A93C-25F2B217CFD1}" type="presOf" srcId="{8CDB1804-F7AC-F64C-8BBA-D28618B33092}" destId="{8AC712E7-9CAF-4B43-8EA9-0BE7C8F9E24A}"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E1E546D7-A6C2-0C40-A120-7FC8B47C4CF9}" type="presOf" srcId="{D4C26426-C62D-B344-A6F7-8D9CC5466DDC}" destId="{0571F504-1EF7-4A46-93C0-076E895E18E2}" srcOrd="0" destOrd="0" presId="urn:microsoft.com/office/officeart/2008/layout/RadialCluster"/>
    <dgm:cxn modelId="{1BFD7A72-1080-454C-9624-86EE5B172007}" type="presOf" srcId="{E0E6B2D4-14FC-E144-AA11-C07801D26248}" destId="{ECCCAC2D-D3EF-DF41-94DB-23BC3C7E2742}" srcOrd="0" destOrd="0" presId="urn:microsoft.com/office/officeart/2008/layout/RadialCluster"/>
    <dgm:cxn modelId="{3E9E4CD6-78F3-A547-A96B-F9A9C2E3F19B}"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FE927B8B-B5B9-0847-8C75-A549021362C5}" type="presOf" srcId="{833259E4-6D0B-1A4E-9A12-9274100146A7}" destId="{DF2E9F95-09F4-8448-A487-8B5B3C270C84}" srcOrd="0" destOrd="0" presId="urn:microsoft.com/office/officeart/2008/layout/RadialCluster"/>
    <dgm:cxn modelId="{7AD7212B-82F0-BF4C-A201-9B23C0E51162}" type="presParOf" srcId="{11D9A3DC-0B50-D046-AC79-D7F19CFFE455}" destId="{42721C2F-693C-274A-B19B-E48DBF2367D8}" srcOrd="0" destOrd="0" presId="urn:microsoft.com/office/officeart/2008/layout/RadialCluster"/>
    <dgm:cxn modelId="{0840EEB6-2F05-4D45-B083-F0BE805FB59C}" type="presParOf" srcId="{42721C2F-693C-274A-B19B-E48DBF2367D8}" destId="{0571F504-1EF7-4A46-93C0-076E895E18E2}" srcOrd="0" destOrd="0" presId="urn:microsoft.com/office/officeart/2008/layout/RadialCluster"/>
    <dgm:cxn modelId="{D20215CA-19A5-9745-A4A5-0725021347F8}" type="presParOf" srcId="{42721C2F-693C-274A-B19B-E48DBF2367D8}" destId="{8AC712E7-9CAF-4B43-8EA9-0BE7C8F9E24A}" srcOrd="1" destOrd="0" presId="urn:microsoft.com/office/officeart/2008/layout/RadialCluster"/>
    <dgm:cxn modelId="{6117C7F7-E5C1-5842-8C78-FF2199FB8F78}" type="presParOf" srcId="{42721C2F-693C-274A-B19B-E48DBF2367D8}" destId="{DF2E9F95-09F4-8448-A487-8B5B3C270C84}" srcOrd="2" destOrd="0" presId="urn:microsoft.com/office/officeart/2008/layout/RadialCluster"/>
    <dgm:cxn modelId="{09FFFB49-7AF5-C844-B665-9AEACCD91445}" type="presParOf" srcId="{42721C2F-693C-274A-B19B-E48DBF2367D8}" destId="{2B93FFA8-6952-8141-8AFF-4C0B49654C55}" srcOrd="3" destOrd="0" presId="urn:microsoft.com/office/officeart/2008/layout/RadialCluster"/>
    <dgm:cxn modelId="{A7F0E33E-44F6-144A-9AE4-98AAE3BE797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4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a:ln/>
      </dgm:spPr>
      <dgm:t>
        <a:bodyPr/>
        <a:lstStyle/>
        <a:p>
          <a:r>
            <a:rPr lang="en-US">
              <a:solidFill>
                <a:schemeClr val="tx1"/>
              </a:solidFill>
            </a:rPr>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5266" custLinFactNeighborY="-20334">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2075" custRadScaleInc="3605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4064" custRadScaleInc="30009">
        <dgm:presLayoutVars>
          <dgm:bulletEnabled val="1"/>
        </dgm:presLayoutVars>
      </dgm:prSet>
      <dgm:spPr/>
      <dgm:t>
        <a:bodyPr/>
        <a:lstStyle/>
        <a:p>
          <a:endParaRPr lang="en-US"/>
        </a:p>
      </dgm:t>
    </dgm:pt>
  </dgm:ptLst>
  <dgm:cxnLst>
    <dgm:cxn modelId="{63B8DAA5-05DA-C842-A9B3-4F0CB3BB1E95}" type="presOf" srcId="{833259E4-6D0B-1A4E-9A12-9274100146A7}" destId="{DF2E9F95-09F4-8448-A487-8B5B3C270C84}" srcOrd="0" destOrd="0" presId="urn:microsoft.com/office/officeart/2008/layout/RadialCluster"/>
    <dgm:cxn modelId="{930772A4-7F13-0A41-8E12-224D777F07DD}" type="presOf" srcId="{D60B37FE-6F51-9E4E-A815-1B1AEA877EAD}" destId="{2B93FFA8-6952-8141-8AFF-4C0B49654C55}" srcOrd="0" destOrd="0" presId="urn:microsoft.com/office/officeart/2008/layout/RadialCluster"/>
    <dgm:cxn modelId="{6A3C267B-0ECA-BB4C-A264-AF0F24396160}" type="presOf" srcId="{8CDB1804-F7AC-F64C-8BBA-D28618B33092}" destId="{8AC712E7-9CAF-4B43-8EA9-0BE7C8F9E24A}"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6413DA00-1371-014F-B57F-56448402EC8D}"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F503E038-A3F2-484E-A3D7-548B80BD0E14}" type="presOf" srcId="{D4C26426-C62D-B344-A6F7-8D9CC5466DDC}" destId="{0571F504-1EF7-4A46-93C0-076E895E18E2}" srcOrd="0" destOrd="0" presId="urn:microsoft.com/office/officeart/2008/layout/RadialCluster"/>
    <dgm:cxn modelId="{6F0E10AF-AE6C-B845-8480-C2A7BD37471F}"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BA0E5EC1-E6B4-054F-B51E-7E0007890338}" type="presParOf" srcId="{11D9A3DC-0B50-D046-AC79-D7F19CFFE455}" destId="{42721C2F-693C-274A-B19B-E48DBF2367D8}" srcOrd="0" destOrd="0" presId="urn:microsoft.com/office/officeart/2008/layout/RadialCluster"/>
    <dgm:cxn modelId="{57E1D3D8-38C6-6647-9747-8BA0FD239075}" type="presParOf" srcId="{42721C2F-693C-274A-B19B-E48DBF2367D8}" destId="{0571F504-1EF7-4A46-93C0-076E895E18E2}" srcOrd="0" destOrd="0" presId="urn:microsoft.com/office/officeart/2008/layout/RadialCluster"/>
    <dgm:cxn modelId="{77BF7EA8-2D82-F946-99E5-5BCA64DA7B30}" type="presParOf" srcId="{42721C2F-693C-274A-B19B-E48DBF2367D8}" destId="{8AC712E7-9CAF-4B43-8EA9-0BE7C8F9E24A}" srcOrd="1" destOrd="0" presId="urn:microsoft.com/office/officeart/2008/layout/RadialCluster"/>
    <dgm:cxn modelId="{5C88BDBA-48B0-884B-B0EE-2FFCD99A1B3E}" type="presParOf" srcId="{42721C2F-693C-274A-B19B-E48DBF2367D8}" destId="{DF2E9F95-09F4-8448-A487-8B5B3C270C84}" srcOrd="2" destOrd="0" presId="urn:microsoft.com/office/officeart/2008/layout/RadialCluster"/>
    <dgm:cxn modelId="{AAA66D92-C44C-EB44-8E16-5AA87CC7F6EE}" type="presParOf" srcId="{42721C2F-693C-274A-B19B-E48DBF2367D8}" destId="{2B93FFA8-6952-8141-8AFF-4C0B49654C55}" srcOrd="3" destOrd="0" presId="urn:microsoft.com/office/officeart/2008/layout/RadialCluster"/>
    <dgm:cxn modelId="{933E06A5-F9C0-6D47-B46F-D5E3A0875561}"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4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Crystal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813" custLinFactNeighborY="5719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088" custRadScaleInc="11584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5566" custRadScaleInc="81778">
        <dgm:presLayoutVars>
          <dgm:bulletEnabled val="1"/>
        </dgm:presLayoutVars>
      </dgm:prSet>
      <dgm:spPr/>
      <dgm:t>
        <a:bodyPr/>
        <a:lstStyle/>
        <a:p>
          <a:endParaRPr lang="en-US"/>
        </a:p>
      </dgm:t>
    </dgm:pt>
  </dgm:ptLst>
  <dgm:cxnLst>
    <dgm:cxn modelId="{A837D5DF-A130-BB45-9500-9D5CE508FDE3}" type="presOf" srcId="{8CDB1804-F7AC-F64C-8BBA-D28618B33092}" destId="{8AC712E7-9CAF-4B43-8EA9-0BE7C8F9E24A}" srcOrd="0" destOrd="0" presId="urn:microsoft.com/office/officeart/2008/layout/RadialCluster"/>
    <dgm:cxn modelId="{E3AF4D94-E465-0343-930D-F2F3D60C062E}" type="presOf" srcId="{D4C26426-C62D-B344-A6F7-8D9CC5466DDC}" destId="{0571F504-1EF7-4A46-93C0-076E895E18E2}" srcOrd="0" destOrd="0" presId="urn:microsoft.com/office/officeart/2008/layout/RadialCluster"/>
    <dgm:cxn modelId="{E900CD8F-0223-424A-B24F-3100D1605892}" type="presOf" srcId="{E0E6B2D4-14FC-E144-AA11-C07801D26248}" destId="{ECCCAC2D-D3EF-DF41-94DB-23BC3C7E2742}" srcOrd="0" destOrd="0" presId="urn:microsoft.com/office/officeart/2008/layout/RadialCluster"/>
    <dgm:cxn modelId="{A34530FE-1C0E-AC43-92F1-5256F07381A0}"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EB20268B-C5ED-EC4E-80A6-80E351A0404B}" type="presOf" srcId="{D60B37FE-6F51-9E4E-A815-1B1AEA877EAD}" destId="{2B93FFA8-6952-8141-8AFF-4C0B49654C55}" srcOrd="0" destOrd="0" presId="urn:microsoft.com/office/officeart/2008/layout/RadialCluster"/>
    <dgm:cxn modelId="{F6B86DD9-A4D5-7D41-994E-107C547BCD00}"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ABF5DCA1-1360-304F-BA81-CD361EFD82C5}" type="presParOf" srcId="{11D9A3DC-0B50-D046-AC79-D7F19CFFE455}" destId="{42721C2F-693C-274A-B19B-E48DBF2367D8}" srcOrd="0" destOrd="0" presId="urn:microsoft.com/office/officeart/2008/layout/RadialCluster"/>
    <dgm:cxn modelId="{6800A2C2-99E9-C04A-A97C-38196DF09394}" type="presParOf" srcId="{42721C2F-693C-274A-B19B-E48DBF2367D8}" destId="{0571F504-1EF7-4A46-93C0-076E895E18E2}" srcOrd="0" destOrd="0" presId="urn:microsoft.com/office/officeart/2008/layout/RadialCluster"/>
    <dgm:cxn modelId="{79CDA82B-2671-7643-967F-A4DA6EDA969F}" type="presParOf" srcId="{42721C2F-693C-274A-B19B-E48DBF2367D8}" destId="{8AC712E7-9CAF-4B43-8EA9-0BE7C8F9E24A}" srcOrd="1" destOrd="0" presId="urn:microsoft.com/office/officeart/2008/layout/RadialCluster"/>
    <dgm:cxn modelId="{C19D0585-A257-9749-883F-8D42975D374A}" type="presParOf" srcId="{42721C2F-693C-274A-B19B-E48DBF2367D8}" destId="{DF2E9F95-09F4-8448-A487-8B5B3C270C84}" srcOrd="2" destOrd="0" presId="urn:microsoft.com/office/officeart/2008/layout/RadialCluster"/>
    <dgm:cxn modelId="{E323E6F7-B2D8-854A-A1D9-D4F8D952D1C5}" type="presParOf" srcId="{42721C2F-693C-274A-B19B-E48DBF2367D8}" destId="{2B93FFA8-6952-8141-8AFF-4C0B49654C55}" srcOrd="3" destOrd="0" presId="urn:microsoft.com/office/officeart/2008/layout/RadialCluster"/>
    <dgm:cxn modelId="{EE293161-25CE-7F4A-9D6B-AC03A2C5AC8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4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Icicle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9850" custLinFactNeighborY="-2478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6651" custRadScaleInc="-139">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098" custRadScaleInc="10918">
        <dgm:presLayoutVars>
          <dgm:bulletEnabled val="1"/>
        </dgm:presLayoutVars>
      </dgm:prSet>
      <dgm:spPr/>
      <dgm:t>
        <a:bodyPr/>
        <a:lstStyle/>
        <a:p>
          <a:endParaRPr lang="en-US"/>
        </a:p>
      </dgm:t>
    </dgm:pt>
  </dgm:ptLst>
  <dgm:cxnLst>
    <dgm:cxn modelId="{172FB9E3-2490-4E41-B056-53AE0E3A7090}" type="presOf" srcId="{833259E4-6D0B-1A4E-9A12-9274100146A7}" destId="{DF2E9F95-09F4-8448-A487-8B5B3C270C84}" srcOrd="0" destOrd="0" presId="urn:microsoft.com/office/officeart/2008/layout/RadialCluster"/>
    <dgm:cxn modelId="{57208758-657F-B84A-978A-0EF21FAD2F45}" type="presOf" srcId="{B5EA3734-0325-5449-B478-F611CDCB7434}" destId="{11D9A3DC-0B50-D046-AC79-D7F19CFFE455}" srcOrd="0" destOrd="0" presId="urn:microsoft.com/office/officeart/2008/layout/RadialCluster"/>
    <dgm:cxn modelId="{ADEDC840-2E2C-B748-84D0-57DBA1F64DFF}"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BA11F7F6-7234-1546-9C29-908190328FBF}"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BAC6E9B0-B092-D444-AE59-215451E3E0A6}" type="presOf" srcId="{8CDB1804-F7AC-F64C-8BBA-D28618B33092}" destId="{8AC712E7-9CAF-4B43-8EA9-0BE7C8F9E24A}" srcOrd="0" destOrd="0" presId="urn:microsoft.com/office/officeart/2008/layout/RadialCluster"/>
    <dgm:cxn modelId="{CE980E06-7603-7B47-B8DA-2402566C1BA8}" type="presOf" srcId="{D60B37FE-6F51-9E4E-A815-1B1AEA877EAD}" destId="{2B93FFA8-6952-8141-8AFF-4C0B49654C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B447781-FB1C-844C-BEBC-F293AD547C22}" type="presParOf" srcId="{11D9A3DC-0B50-D046-AC79-D7F19CFFE455}" destId="{42721C2F-693C-274A-B19B-E48DBF2367D8}" srcOrd="0" destOrd="0" presId="urn:microsoft.com/office/officeart/2008/layout/RadialCluster"/>
    <dgm:cxn modelId="{175F28C9-AE3B-684E-BE9F-FBB7FC93F42C}" type="presParOf" srcId="{42721C2F-693C-274A-B19B-E48DBF2367D8}" destId="{0571F504-1EF7-4A46-93C0-076E895E18E2}" srcOrd="0" destOrd="0" presId="urn:microsoft.com/office/officeart/2008/layout/RadialCluster"/>
    <dgm:cxn modelId="{EAF52AED-8C6C-CA4D-A3C8-840DD3B88775}" type="presParOf" srcId="{42721C2F-693C-274A-B19B-E48DBF2367D8}" destId="{8AC712E7-9CAF-4B43-8EA9-0BE7C8F9E24A}" srcOrd="1" destOrd="0" presId="urn:microsoft.com/office/officeart/2008/layout/RadialCluster"/>
    <dgm:cxn modelId="{553B8B22-DBE5-5041-93C5-583BABA996C4}" type="presParOf" srcId="{42721C2F-693C-274A-B19B-E48DBF2367D8}" destId="{DF2E9F95-09F4-8448-A487-8B5B3C270C84}" srcOrd="2" destOrd="0" presId="urn:microsoft.com/office/officeart/2008/layout/RadialCluster"/>
    <dgm:cxn modelId="{5FA11196-01E9-CF49-A100-5A6B95036CC9}" type="presParOf" srcId="{42721C2F-693C-274A-B19B-E48DBF2367D8}" destId="{2B93FFA8-6952-8141-8AFF-4C0B49654C55}" srcOrd="3" destOrd="0" presId="urn:microsoft.com/office/officeart/2008/layout/RadialCluster"/>
    <dgm:cxn modelId="{3FCB097F-94F8-C443-9F67-65B2AA505BFE}"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4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0">
            <a:schemeClr val="accent2"/>
          </a:lnRef>
          <a:fillRef idx="3">
            <a:schemeClr val="accent2"/>
          </a:fillRef>
          <a:effectRef idx="3">
            <a:schemeClr val="accent2"/>
          </a:effectRef>
          <a:fontRef idx="minor">
            <a:schemeClr val="lt1"/>
          </a:fontRef>
        </dgm:style>
      </dgm:prSet>
      <dgm:spPr>
        <a:ln/>
      </dgm:spPr>
      <dgm:t>
        <a:bodyPr/>
        <a:lstStyle/>
        <a:p>
          <a:r>
            <a:rPr lang="en-US">
              <a:solidFill>
                <a:schemeClr val="bg1"/>
              </a:solidFill>
            </a:rPr>
            <a:t>Shock</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0819" custLinFactNeighborY="-4511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491" custRadScaleInc="55384">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49135" custRadScaleInc="-168582">
        <dgm:presLayoutVars>
          <dgm:bulletEnabled val="1"/>
        </dgm:presLayoutVars>
      </dgm:prSet>
      <dgm:spPr/>
      <dgm:t>
        <a:bodyPr/>
        <a:lstStyle/>
        <a:p>
          <a:endParaRPr lang="en-US"/>
        </a:p>
      </dgm:t>
    </dgm:pt>
  </dgm:ptLst>
  <dgm:cxnLst>
    <dgm:cxn modelId="{BDAD909D-EBC7-7F4A-BA34-52585884BE27}" type="presOf" srcId="{E0E6B2D4-14FC-E144-AA11-C07801D26248}" destId="{ECCCAC2D-D3EF-DF41-94DB-23BC3C7E2742}" srcOrd="0" destOrd="0" presId="urn:microsoft.com/office/officeart/2008/layout/RadialCluster"/>
    <dgm:cxn modelId="{BA96F1EB-1F2E-BE42-9DCF-383D3FB75E20}" type="presOf" srcId="{8CDB1804-F7AC-F64C-8BBA-D28618B33092}" destId="{8AC712E7-9CAF-4B43-8EA9-0BE7C8F9E24A}" srcOrd="0" destOrd="0" presId="urn:microsoft.com/office/officeart/2008/layout/RadialCluster"/>
    <dgm:cxn modelId="{3AAF4BF1-8349-CA46-BD3C-52AEDEDF3C68}" type="presOf" srcId="{D60B37FE-6F51-9E4E-A815-1B1AEA877EAD}" destId="{2B93FFA8-6952-8141-8AFF-4C0B49654C55}" srcOrd="0" destOrd="0" presId="urn:microsoft.com/office/officeart/2008/layout/RadialCluster"/>
    <dgm:cxn modelId="{3F033C53-7D38-2F41-B5CB-51A9FA6FFE17}" type="presOf" srcId="{833259E4-6D0B-1A4E-9A12-9274100146A7}" destId="{DF2E9F95-09F4-8448-A487-8B5B3C270C84}" srcOrd="0" destOrd="0" presId="urn:microsoft.com/office/officeart/2008/layout/RadialCluster"/>
    <dgm:cxn modelId="{58AC3193-1F04-6843-902D-2B3CD22A6F40}"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FA20D3F2-3749-7A42-9E50-4949F7918C5A}" type="presOf" srcId="{B5EA3734-0325-5449-B478-F611CDCB7434}" destId="{11D9A3DC-0B50-D046-AC79-D7F19CFFE455}" srcOrd="0" destOrd="0" presId="urn:microsoft.com/office/officeart/2008/layout/RadialCluster"/>
    <dgm:cxn modelId="{A6260416-425E-4444-B0D3-41FFAA0F2A3F}" type="presParOf" srcId="{11D9A3DC-0B50-D046-AC79-D7F19CFFE455}" destId="{42721C2F-693C-274A-B19B-E48DBF2367D8}" srcOrd="0" destOrd="0" presId="urn:microsoft.com/office/officeart/2008/layout/RadialCluster"/>
    <dgm:cxn modelId="{051D2815-9DB8-F944-91FD-B1C95837CB58}" type="presParOf" srcId="{42721C2F-693C-274A-B19B-E48DBF2367D8}" destId="{0571F504-1EF7-4A46-93C0-076E895E18E2}" srcOrd="0" destOrd="0" presId="urn:microsoft.com/office/officeart/2008/layout/RadialCluster"/>
    <dgm:cxn modelId="{34AFA2CE-E5AF-5D4B-A450-3D3B53520141}" type="presParOf" srcId="{42721C2F-693C-274A-B19B-E48DBF2367D8}" destId="{8AC712E7-9CAF-4B43-8EA9-0BE7C8F9E24A}" srcOrd="1" destOrd="0" presId="urn:microsoft.com/office/officeart/2008/layout/RadialCluster"/>
    <dgm:cxn modelId="{5C5C3FDD-5A74-AC44-BF2A-5DB5EC35B464}" type="presParOf" srcId="{42721C2F-693C-274A-B19B-E48DBF2367D8}" destId="{DF2E9F95-09F4-8448-A487-8B5B3C270C84}" srcOrd="2" destOrd="0" presId="urn:microsoft.com/office/officeart/2008/layout/RadialCluster"/>
    <dgm:cxn modelId="{1E08821F-F9AF-4D49-81F7-3CD104D15677}" type="presParOf" srcId="{42721C2F-693C-274A-B19B-E48DBF2367D8}" destId="{2B93FFA8-6952-8141-8AFF-4C0B49654C55}" srcOrd="3" destOrd="0" presId="urn:microsoft.com/office/officeart/2008/layout/RadialCluster"/>
    <dgm:cxn modelId="{652425F8-0286-514A-8D9D-6846D1D98E8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4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Sand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5251" custLinFactNeighborY="21605">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6223" custRadScaleInc="-5628">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125" custRadScaleInc="-52271">
        <dgm:presLayoutVars>
          <dgm:bulletEnabled val="1"/>
        </dgm:presLayoutVars>
      </dgm:prSet>
      <dgm:spPr/>
      <dgm:t>
        <a:bodyPr/>
        <a:lstStyle/>
        <a:p>
          <a:endParaRPr lang="en-US"/>
        </a:p>
      </dgm:t>
    </dgm:pt>
  </dgm:ptLst>
  <dgm:cxnLst>
    <dgm:cxn modelId="{2411A8A3-0C81-5B4B-A358-055C9BC79623}" type="presOf" srcId="{D4C26426-C62D-B344-A6F7-8D9CC5466DDC}" destId="{0571F504-1EF7-4A46-93C0-076E895E18E2}" srcOrd="0" destOrd="0" presId="urn:microsoft.com/office/officeart/2008/layout/RadialCluster"/>
    <dgm:cxn modelId="{3A9870F4-3F1C-3C45-AF54-6823A784B4B6}" type="presOf" srcId="{833259E4-6D0B-1A4E-9A12-9274100146A7}" destId="{DF2E9F95-09F4-8448-A487-8B5B3C270C84}" srcOrd="0" destOrd="0" presId="urn:microsoft.com/office/officeart/2008/layout/RadialCluster"/>
    <dgm:cxn modelId="{1C76DC79-30EF-EB40-9434-CAF84F7F4C37}" type="presOf" srcId="{8CDB1804-F7AC-F64C-8BBA-D28618B33092}" destId="{8AC712E7-9CAF-4B43-8EA9-0BE7C8F9E24A}" srcOrd="0" destOrd="0" presId="urn:microsoft.com/office/officeart/2008/layout/RadialCluster"/>
    <dgm:cxn modelId="{E5D13C86-5208-A549-A755-95CDAD6D0F90}" type="presOf" srcId="{D60B37FE-6F51-9E4E-A815-1B1AEA877EAD}" destId="{2B93FFA8-6952-8141-8AFF-4C0B49654C55}" srcOrd="0" destOrd="0" presId="urn:microsoft.com/office/officeart/2008/layout/RadialCluster"/>
    <dgm:cxn modelId="{B1F4D0CB-7A78-834E-9273-437008461957}"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5D2231E6-5CCD-AC49-8229-F987AA83FAC5}"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9AAB39-917A-F542-8BAA-747A58520013}" type="presParOf" srcId="{11D9A3DC-0B50-D046-AC79-D7F19CFFE455}" destId="{42721C2F-693C-274A-B19B-E48DBF2367D8}" srcOrd="0" destOrd="0" presId="urn:microsoft.com/office/officeart/2008/layout/RadialCluster"/>
    <dgm:cxn modelId="{7E9C7FD2-CF1B-534A-9CB6-F7D082E38649}" type="presParOf" srcId="{42721C2F-693C-274A-B19B-E48DBF2367D8}" destId="{0571F504-1EF7-4A46-93C0-076E895E18E2}" srcOrd="0" destOrd="0" presId="urn:microsoft.com/office/officeart/2008/layout/RadialCluster"/>
    <dgm:cxn modelId="{2B2B54BB-7C77-4A41-AB82-0E088A2669A0}" type="presParOf" srcId="{42721C2F-693C-274A-B19B-E48DBF2367D8}" destId="{8AC712E7-9CAF-4B43-8EA9-0BE7C8F9E24A}" srcOrd="1" destOrd="0" presId="urn:microsoft.com/office/officeart/2008/layout/RadialCluster"/>
    <dgm:cxn modelId="{A6349EC4-F01F-8C4E-92CF-C9C5F03F502A}" type="presParOf" srcId="{42721C2F-693C-274A-B19B-E48DBF2367D8}" destId="{DF2E9F95-09F4-8448-A487-8B5B3C270C84}" srcOrd="2" destOrd="0" presId="urn:microsoft.com/office/officeart/2008/layout/RadialCluster"/>
    <dgm:cxn modelId="{977B58E8-6DD5-D24D-8BEF-3FCEBF828DF8}" type="presParOf" srcId="{42721C2F-693C-274A-B19B-E48DBF2367D8}" destId="{2B93FFA8-6952-8141-8AFF-4C0B49654C55}" srcOrd="3" destOrd="0" presId="urn:microsoft.com/office/officeart/2008/layout/RadialCluster"/>
    <dgm:cxn modelId="{1FCC914C-8E15-534F-B0CA-1BA4D57FDCB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4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Plasma</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833259E4-6D0B-1A4E-9A12-9274100146A7}">
      <dgm:prSet phldrT="[Text]" phldr="1"/>
      <dgm:spPr/>
      <dgm:t>
        <a:bodyPr/>
        <a:lstStyle/>
        <a:p>
          <a:endParaRPr lang="en-US"/>
        </a:p>
      </dgm:t>
    </dgm:pt>
    <dgm:pt modelId="{05B1444C-7E76-7542-916F-3228C1C077CF}" type="sibTrans" cxnId="{089A7014-FE63-D142-8918-12564A84F322}">
      <dgm:prSet/>
      <dgm:spPr/>
      <dgm:t>
        <a:bodyPr/>
        <a:lstStyle/>
        <a:p>
          <a:endParaRPr lang="en-US"/>
        </a:p>
      </dgm:t>
    </dgm:pt>
    <dgm:pt modelId="{8CDB1804-F7AC-F64C-8BBA-D28618B33092}" type="parTrans" cxnId="{089A7014-FE63-D142-8918-12564A84F322}">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906" custLinFactNeighborY="-6156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7304" custRadScaleInc="80076">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0965" custRadScaleInc="120820">
        <dgm:presLayoutVars>
          <dgm:bulletEnabled val="1"/>
        </dgm:presLayoutVars>
      </dgm:prSet>
      <dgm:spPr/>
      <dgm:t>
        <a:bodyPr/>
        <a:lstStyle/>
        <a:p>
          <a:endParaRPr lang="en-US"/>
        </a:p>
      </dgm:t>
    </dgm:pt>
  </dgm:ptLst>
  <dgm:cxnLst>
    <dgm:cxn modelId="{16342B2A-1D56-054A-BADA-76BD122CF31C}" type="presOf" srcId="{E0E6B2D4-14FC-E144-AA11-C07801D26248}" destId="{ECCCAC2D-D3EF-DF41-94DB-23BC3C7E2742}" srcOrd="0" destOrd="0" presId="urn:microsoft.com/office/officeart/2008/layout/RadialCluster"/>
    <dgm:cxn modelId="{D7C69F8D-834A-E747-958F-2D7F3248E2E9}" type="presOf" srcId="{8CDB1804-F7AC-F64C-8BBA-D28618B33092}" destId="{8AC712E7-9CAF-4B43-8EA9-0BE7C8F9E24A}" srcOrd="0" destOrd="0" presId="urn:microsoft.com/office/officeart/2008/layout/RadialCluster"/>
    <dgm:cxn modelId="{50C52039-6D05-C848-8136-C5C4DD045983}" type="presOf" srcId="{833259E4-6D0B-1A4E-9A12-9274100146A7}" destId="{DF2E9F95-09F4-8448-A487-8B5B3C270C84}" srcOrd="0" destOrd="0" presId="urn:microsoft.com/office/officeart/2008/layout/RadialCluster"/>
    <dgm:cxn modelId="{9D98FC4C-0450-0F4E-B54A-CB4BF57EE7A0}" type="presOf" srcId="{D60B37FE-6F51-9E4E-A815-1B1AEA877EAD}" destId="{2B93FFA8-6952-8141-8AFF-4C0B49654C55}" srcOrd="0" destOrd="0" presId="urn:microsoft.com/office/officeart/2008/layout/RadialCluster"/>
    <dgm:cxn modelId="{2A7033E2-3F50-C14C-9880-F3A0CB1E7E55}"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F154C0B1-6E52-2247-993B-D5906266A360}" type="presOf" srcId="{B5EA3734-0325-5449-B478-F611CDCB7434}" destId="{11D9A3DC-0B50-D046-AC79-D7F19CFFE455}"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112C8C41-3EC3-5F44-B683-F26E2931C23A}" type="presParOf" srcId="{11D9A3DC-0B50-D046-AC79-D7F19CFFE455}" destId="{42721C2F-693C-274A-B19B-E48DBF2367D8}" srcOrd="0" destOrd="0" presId="urn:microsoft.com/office/officeart/2008/layout/RadialCluster"/>
    <dgm:cxn modelId="{37529215-F655-9246-8BED-796849BCAC8F}" type="presParOf" srcId="{42721C2F-693C-274A-B19B-E48DBF2367D8}" destId="{0571F504-1EF7-4A46-93C0-076E895E18E2}" srcOrd="0" destOrd="0" presId="urn:microsoft.com/office/officeart/2008/layout/RadialCluster"/>
    <dgm:cxn modelId="{5F3A11A4-6239-9849-91CD-5DBE000987CA}" type="presParOf" srcId="{42721C2F-693C-274A-B19B-E48DBF2367D8}" destId="{8AC712E7-9CAF-4B43-8EA9-0BE7C8F9E24A}" srcOrd="1" destOrd="0" presId="urn:microsoft.com/office/officeart/2008/layout/RadialCluster"/>
    <dgm:cxn modelId="{5A54D6C4-7EBA-E140-ACB0-D4C4D8ABCCA5}" type="presParOf" srcId="{42721C2F-693C-274A-B19B-E48DBF2367D8}" destId="{DF2E9F95-09F4-8448-A487-8B5B3C270C84}" srcOrd="2" destOrd="0" presId="urn:microsoft.com/office/officeart/2008/layout/RadialCluster"/>
    <dgm:cxn modelId="{1C016749-D2A4-E14E-8BEC-2E7B8DC8C5EF}" type="presParOf" srcId="{42721C2F-693C-274A-B19B-E48DBF2367D8}" destId="{2B93FFA8-6952-8141-8AFF-4C0B49654C55}" srcOrd="3" destOrd="0" presId="urn:microsoft.com/office/officeart/2008/layout/RadialCluster"/>
    <dgm:cxn modelId="{53682588-75EB-3043-97F8-20C6E7B0F09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Class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Vitality</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dgm:spPr/>
      <dgm:t>
        <a:bodyPr/>
        <a:lstStyle/>
        <a:p>
          <a:r>
            <a:rPr lang="en-US" dirty="0">
              <a:latin typeface="Copperplate Gothic Light"/>
              <a:cs typeface="Copperplate Gothic Light"/>
            </a:rPr>
            <a:t>O</a:t>
          </a:r>
        </a:p>
        <a:p>
          <a:r>
            <a:rPr lang="en-US" dirty="0">
              <a:latin typeface="Copperplate Gothic Light"/>
              <a:cs typeface="Copperplate Gothic Light"/>
            </a:rPr>
            <a:t>Psyche</a:t>
          </a:r>
        </a:p>
        <a:p>
          <a:endParaRPr lang="en-US"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Mind</a:t>
          </a: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Instinct</a:t>
          </a:r>
        </a:p>
        <a:p>
          <a:endParaRPr lang="en-US" sz="700" dirty="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Dexterity</a:t>
          </a:r>
          <a:endParaRPr lang="en-US" sz="700" dirty="0" smtClean="0"/>
        </a:p>
        <a:p>
          <a:endParaRPr lang="en-US" sz="8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Force</a:t>
          </a:r>
        </a:p>
        <a:p>
          <a:endParaRPr lang="en-US" sz="7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6695" custScaleY="115885"/>
      <dgm:spPr/>
      <dgm:t>
        <a:bodyPr/>
        <a:lstStyle/>
        <a:p>
          <a:endParaRPr lang="en-US"/>
        </a:p>
      </dgm:t>
    </dgm:pt>
    <dgm:pt modelId="{61059C37-E935-544D-AC1B-A56DBB4380CD}" type="pres">
      <dgm:prSet presAssocID="{849320B5-21DE-E744-BCF8-9C9162350631}" presName="node" presStyleLbl="node1" presStyleIdx="0" presStyleCnt="6" custRadScaleRad="98072" custRadScaleInc="3217">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FA7D4D3F-8A7F-CA43-8365-EAEAE34028C4}" type="presOf" srcId="{0CF515F4-F4A4-BE40-98DD-C8ACD450E846}" destId="{A888AFEF-BB79-AD40-BC92-2764A9B8C299}" srcOrd="0" destOrd="0" presId="urn:microsoft.com/office/officeart/2005/8/layout/radial6"/>
    <dgm:cxn modelId="{034F466B-B152-8042-AEFB-AD8E4CCC3DCF}" type="presOf" srcId="{C39FAEB2-D272-BB4F-B0B3-FB7E66C44F5B}" destId="{F2DED901-54D7-F348-8659-2D5B43776D55}" srcOrd="0" destOrd="0" presId="urn:microsoft.com/office/officeart/2005/8/layout/radial6"/>
    <dgm:cxn modelId="{AF38AD40-D001-8541-9373-0A79479AFF5A}" type="presOf" srcId="{B194D67F-3C26-4940-8220-E3E74A816657}" destId="{E468EE02-6E2B-164B-B84A-461779E405D3}" srcOrd="0" destOrd="0" presId="urn:microsoft.com/office/officeart/2005/8/layout/radial6"/>
    <dgm:cxn modelId="{8182A74C-3984-7741-8EE1-6E786FDB524C}" type="presOf" srcId="{8EB1D969-3D44-3645-8015-87A669CA172D}" destId="{A46EF7BE-1094-BB46-8CAA-B6B01738AE88}"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4A899FC3-140D-D146-98AE-A660E1ACA1DD}"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6DA8B7C5-E3B4-A549-9E5C-7B2E6795D09B}"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487D66B1-2E46-4649-9E95-8EB7AEE389BF}" type="presOf" srcId="{25CE54D5-0348-4346-8F9C-D2BA7BCB22CA}" destId="{D996E499-1956-F949-AED2-ECCFA2FF7694}"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8E316E47-CAEE-C747-AD87-98AE4AE1C307}" type="presOf" srcId="{CBCB4C0A-94EF-A94E-B116-CDBD4E30BB4D}" destId="{DBD91883-2F4D-8D4F-AE46-AEE821343081}" srcOrd="0" destOrd="0" presId="urn:microsoft.com/office/officeart/2005/8/layout/radial6"/>
    <dgm:cxn modelId="{0B7AE281-99DD-B14A-B13C-8BEE9FF943B5}" type="presOf" srcId="{F6D83E3C-74B3-CA42-B826-2170F4BAF365}" destId="{18EB205C-D3D4-3E4D-9B67-4A158F142BBE}" srcOrd="0" destOrd="0" presId="urn:microsoft.com/office/officeart/2005/8/layout/radial6"/>
    <dgm:cxn modelId="{087867D4-60EF-B04E-8361-7C1CB0D56262}" type="presOf" srcId="{155C1F9A-AC2B-2241-B94F-8F97FD946EB5}" destId="{43F8DA74-A80E-BA4C-AD38-F54AE332F023}" srcOrd="0" destOrd="0" presId="urn:microsoft.com/office/officeart/2005/8/layout/radial6"/>
    <dgm:cxn modelId="{34F705F8-DD4B-8144-ACC2-5E249230B628}" type="presOf" srcId="{9B63D84E-02E8-3244-BA96-82CAEFCF0D30}" destId="{B55FBCA9-3258-A04E-B2A6-BEB19C49E4DA}" srcOrd="0" destOrd="0" presId="urn:microsoft.com/office/officeart/2005/8/layout/radial6"/>
    <dgm:cxn modelId="{767A7452-0BEA-5048-B75F-1C627E33EDC6}" type="presOf" srcId="{F56E8674-FABC-F740-BAC1-EAF4104551DA}" destId="{CAA51D26-8E1C-684F-ACF0-551D63228B84}" srcOrd="0" destOrd="0" presId="urn:microsoft.com/office/officeart/2005/8/layout/radial6"/>
    <dgm:cxn modelId="{22050B65-A41E-CC4D-BFB0-50E3C9CDCCB0}" type="presOf" srcId="{199652AD-573A-2B48-B2A7-D108D82EAA4F}" destId="{359004A4-DE2C-A341-99B7-39F0DC7D6490}" srcOrd="0" destOrd="0" presId="urn:microsoft.com/office/officeart/2005/8/layout/radial6"/>
    <dgm:cxn modelId="{8131344F-1AC1-6445-857D-155E8D37DD82}" type="presOf" srcId="{EBB5F683-2E3E-1042-9D87-4249B7E6C9C9}" destId="{96D3C576-8381-E844-AB70-424BCDDB50F0}" srcOrd="0" destOrd="0" presId="urn:microsoft.com/office/officeart/2005/8/layout/radial6"/>
    <dgm:cxn modelId="{80A5A084-859A-6B40-BF0E-77C6F4E93C00}" type="presParOf" srcId="{F2DED901-54D7-F348-8659-2D5B43776D55}" destId="{DBD91883-2F4D-8D4F-AE46-AEE821343081}" srcOrd="0" destOrd="0" presId="urn:microsoft.com/office/officeart/2005/8/layout/radial6"/>
    <dgm:cxn modelId="{CCC059D7-027E-0047-A587-20EB38F45766}" type="presParOf" srcId="{F2DED901-54D7-F348-8659-2D5B43776D55}" destId="{61059C37-E935-544D-AC1B-A56DBB4380CD}" srcOrd="1" destOrd="0" presId="urn:microsoft.com/office/officeart/2005/8/layout/radial6"/>
    <dgm:cxn modelId="{FD068DCE-BC06-F54D-A625-AA8AED5A6742}" type="presParOf" srcId="{F2DED901-54D7-F348-8659-2D5B43776D55}" destId="{A0CBA3FC-A8D6-CD4E-A1C6-3197045071D8}" srcOrd="2" destOrd="0" presId="urn:microsoft.com/office/officeart/2005/8/layout/radial6"/>
    <dgm:cxn modelId="{0AD2E022-1AE8-6445-89B7-56FC9942AC21}" type="presParOf" srcId="{F2DED901-54D7-F348-8659-2D5B43776D55}" destId="{E468EE02-6E2B-164B-B84A-461779E405D3}" srcOrd="3" destOrd="0" presId="urn:microsoft.com/office/officeart/2005/8/layout/radial6"/>
    <dgm:cxn modelId="{4E30A3F9-7E3B-F44B-9166-8AFB127BC4FD}" type="presParOf" srcId="{F2DED901-54D7-F348-8659-2D5B43776D55}" destId="{D996E499-1956-F949-AED2-ECCFA2FF7694}" srcOrd="4" destOrd="0" presId="urn:microsoft.com/office/officeart/2005/8/layout/radial6"/>
    <dgm:cxn modelId="{ADB62308-F322-6B4E-8634-8AA5DF1B9EAE}" type="presParOf" srcId="{F2DED901-54D7-F348-8659-2D5B43776D55}" destId="{07F60BB6-3944-9E4B-A4BE-79E51634DB00}" srcOrd="5" destOrd="0" presId="urn:microsoft.com/office/officeart/2005/8/layout/radial6"/>
    <dgm:cxn modelId="{628D051B-CA2B-A148-A86B-DD931990CF91}" type="presParOf" srcId="{F2DED901-54D7-F348-8659-2D5B43776D55}" destId="{18EB205C-D3D4-3E4D-9B67-4A158F142BBE}" srcOrd="6" destOrd="0" presId="urn:microsoft.com/office/officeart/2005/8/layout/radial6"/>
    <dgm:cxn modelId="{194B079C-4D70-BD4B-BAFF-2D28E9F6B37D}" type="presParOf" srcId="{F2DED901-54D7-F348-8659-2D5B43776D55}" destId="{CAA51D26-8E1C-684F-ACF0-551D63228B84}" srcOrd="7" destOrd="0" presId="urn:microsoft.com/office/officeart/2005/8/layout/radial6"/>
    <dgm:cxn modelId="{320F3946-FCB3-A147-A8EA-ED2A8AB0C2E0}" type="presParOf" srcId="{F2DED901-54D7-F348-8659-2D5B43776D55}" destId="{034FDBFF-D557-8647-96F2-A0B11EC04454}" srcOrd="8" destOrd="0" presId="urn:microsoft.com/office/officeart/2005/8/layout/radial6"/>
    <dgm:cxn modelId="{A16F15F0-B089-A342-B97F-2FAC1D4062D6}" type="presParOf" srcId="{F2DED901-54D7-F348-8659-2D5B43776D55}" destId="{A888AFEF-BB79-AD40-BC92-2764A9B8C299}" srcOrd="9" destOrd="0" presId="urn:microsoft.com/office/officeart/2005/8/layout/radial6"/>
    <dgm:cxn modelId="{BA2A4CBA-03E7-6941-8D87-30FC9C01AC1A}" type="presParOf" srcId="{F2DED901-54D7-F348-8659-2D5B43776D55}" destId="{96D3C576-8381-E844-AB70-424BCDDB50F0}" srcOrd="10" destOrd="0" presId="urn:microsoft.com/office/officeart/2005/8/layout/radial6"/>
    <dgm:cxn modelId="{EB04339C-78FA-9D46-9695-E4FEFD1C9DD0}" type="presParOf" srcId="{F2DED901-54D7-F348-8659-2D5B43776D55}" destId="{A01A34C5-491D-E74D-918C-92D7D5CEC9B0}" srcOrd="11" destOrd="0" presId="urn:microsoft.com/office/officeart/2005/8/layout/radial6"/>
    <dgm:cxn modelId="{8A623384-D11C-994A-9CCF-C71C5CB6D2AD}" type="presParOf" srcId="{F2DED901-54D7-F348-8659-2D5B43776D55}" destId="{A46EF7BE-1094-BB46-8CAA-B6B01738AE88}" srcOrd="12" destOrd="0" presId="urn:microsoft.com/office/officeart/2005/8/layout/radial6"/>
    <dgm:cxn modelId="{8A2591B9-67AD-3647-8B4B-AD3035937212}" type="presParOf" srcId="{F2DED901-54D7-F348-8659-2D5B43776D55}" destId="{B55FBCA9-3258-A04E-B2A6-BEB19C49E4DA}" srcOrd="13" destOrd="0" presId="urn:microsoft.com/office/officeart/2005/8/layout/radial6"/>
    <dgm:cxn modelId="{3B985460-8422-F545-9CAF-953A187FD897}" type="presParOf" srcId="{F2DED901-54D7-F348-8659-2D5B43776D55}" destId="{B96157F9-F921-ED45-8DCA-7D02EAAC6ED2}" srcOrd="14" destOrd="0" presId="urn:microsoft.com/office/officeart/2005/8/layout/radial6"/>
    <dgm:cxn modelId="{DB273463-2752-8249-ADDB-28B1D71F37A1}" type="presParOf" srcId="{F2DED901-54D7-F348-8659-2D5B43776D55}" destId="{43F8DA74-A80E-BA4C-AD38-F54AE332F023}" srcOrd="15" destOrd="0" presId="urn:microsoft.com/office/officeart/2005/8/layout/radial6"/>
    <dgm:cxn modelId="{BAC6EF49-E387-7948-9ACC-F38DA0FB14D2}" type="presParOf" srcId="{F2DED901-54D7-F348-8659-2D5B43776D55}" destId="{C680C565-CB47-E74A-BD19-975CB5B40355}" srcOrd="16" destOrd="0" presId="urn:microsoft.com/office/officeart/2005/8/layout/radial6"/>
    <dgm:cxn modelId="{E028E2F0-9B6E-4E44-BE19-6E37B82715EF}" type="presParOf" srcId="{F2DED901-54D7-F348-8659-2D5B43776D55}" destId="{0DC5EC88-A20D-8C4A-AADB-778A5753D18D}" srcOrd="17" destOrd="0" presId="urn:microsoft.com/office/officeart/2005/8/layout/radial6"/>
    <dgm:cxn modelId="{7618F088-4276-B14A-BDBE-382658442BCA}"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dgm:spPr/>
      <dgm:t>
        <a:bodyPr/>
        <a:lstStyle/>
        <a:p>
          <a:r>
            <a:rPr lang="en-US" dirty="0" smtClean="0">
              <a:latin typeface="Copperplate Gothic Light"/>
              <a:cs typeface="Copperplate Gothic Light"/>
            </a:rPr>
            <a:t>Blood</a:t>
          </a:r>
        </a:p>
        <a:p>
          <a:endParaRPr lang="en-US"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Liquid</a:t>
          </a:r>
        </a:p>
        <a:p>
          <a:endParaRPr lang="en-US" sz="6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a:latin typeface="Copperplate Gothic Light"/>
              <a:cs typeface="Copperplate Gothic Light"/>
            </a:rPr>
            <a:t>Cold</a:t>
          </a:r>
        </a:p>
        <a:p>
          <a:endParaRPr lang="en-US" sz="6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Heat</a:t>
          </a:r>
        </a:p>
        <a:p>
          <a:endParaRPr lang="en-US" sz="6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Spark</a:t>
          </a:r>
        </a:p>
        <a:p>
          <a:endParaRPr lang="en-US" sz="600"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5877" custScaleY="1158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00870">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E1BAB428-C707-104A-AC73-9CA0DB55ECCB}"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855B22AD-7005-8A4D-9628-7ADD6654B816}" type="presOf" srcId="{0CF515F4-F4A4-BE40-98DD-C8ACD450E846}" destId="{A888AFEF-BB79-AD40-BC92-2764A9B8C299}"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5692082B-1420-D24B-AB3F-34FD652789C7}" type="presOf" srcId="{F6D83E3C-74B3-CA42-B826-2170F4BAF365}" destId="{18EB205C-D3D4-3E4D-9B67-4A158F142BBE}"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35E45D8A-9053-EB43-A9D5-4CBEC7AC9475}" type="presOf" srcId="{C39FAEB2-D272-BB4F-B0B3-FB7E66C44F5B}" destId="{F2DED901-54D7-F348-8659-2D5B43776D55}" srcOrd="0" destOrd="0" presId="urn:microsoft.com/office/officeart/2005/8/layout/radial6"/>
    <dgm:cxn modelId="{44A09FF0-EE9B-E441-A9B0-9E04C81EBA1B}" type="presOf" srcId="{CBCB4C0A-94EF-A94E-B116-CDBD4E30BB4D}" destId="{DBD91883-2F4D-8D4F-AE46-AEE821343081}"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C4606620-9150-9B44-B453-144A8C2AA977}" type="presOf" srcId="{9B63D84E-02E8-3244-BA96-82CAEFCF0D30}" destId="{B55FBCA9-3258-A04E-B2A6-BEB19C49E4DA}" srcOrd="0" destOrd="0" presId="urn:microsoft.com/office/officeart/2005/8/layout/radial6"/>
    <dgm:cxn modelId="{33CBDD67-D078-4D42-BEA2-9A518F9647F1}" type="presOf" srcId="{7A81E1AE-3961-D341-917A-175086B3F438}" destId="{C680C565-CB47-E74A-BD19-975CB5B40355}" srcOrd="0" destOrd="0" presId="urn:microsoft.com/office/officeart/2005/8/layout/radial6"/>
    <dgm:cxn modelId="{C5BECA2A-F1B8-D448-BEF1-2A2FBD58E42E}" type="presOf" srcId="{155C1F9A-AC2B-2241-B94F-8F97FD946EB5}" destId="{43F8DA74-A80E-BA4C-AD38-F54AE332F023}" srcOrd="0" destOrd="0" presId="urn:microsoft.com/office/officeart/2005/8/layout/radial6"/>
    <dgm:cxn modelId="{129692CF-EAE4-7A49-B4C5-56AA9BD0003B}" type="presOf" srcId="{199652AD-573A-2B48-B2A7-D108D82EAA4F}" destId="{359004A4-DE2C-A341-99B7-39F0DC7D6490}"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3EE01511-890B-AA4B-B787-F69D4519BAA6}" type="presOf" srcId="{EBB5F683-2E3E-1042-9D87-4249B7E6C9C9}" destId="{96D3C576-8381-E844-AB70-424BCDDB50F0}" srcOrd="0" destOrd="0" presId="urn:microsoft.com/office/officeart/2005/8/layout/radial6"/>
    <dgm:cxn modelId="{1977E224-3CD6-1245-AB89-4D3E4A19A0D9}" type="presOf" srcId="{25CE54D5-0348-4346-8F9C-D2BA7BCB22CA}" destId="{D996E499-1956-F949-AED2-ECCFA2FF7694}" srcOrd="0" destOrd="0" presId="urn:microsoft.com/office/officeart/2005/8/layout/radial6"/>
    <dgm:cxn modelId="{31410736-513F-6940-9E34-F51D77B83176}" type="presOf" srcId="{8EB1D969-3D44-3645-8015-87A669CA172D}" destId="{A46EF7BE-1094-BB46-8CAA-B6B01738AE88}" srcOrd="0" destOrd="0" presId="urn:microsoft.com/office/officeart/2005/8/layout/radial6"/>
    <dgm:cxn modelId="{E7C7E831-B792-764A-A7A5-AE7B1CD96F7B}" type="presOf" srcId="{B194D67F-3C26-4940-8220-E3E74A816657}" destId="{E468EE02-6E2B-164B-B84A-461779E405D3}" srcOrd="0" destOrd="0" presId="urn:microsoft.com/office/officeart/2005/8/layout/radial6"/>
    <dgm:cxn modelId="{EA58A0CC-2F60-B348-B535-4594B277B872}" type="presOf" srcId="{F56E8674-FABC-F740-BAC1-EAF4104551DA}" destId="{CAA51D26-8E1C-684F-ACF0-551D63228B84}" srcOrd="0" destOrd="0" presId="urn:microsoft.com/office/officeart/2005/8/layout/radial6"/>
    <dgm:cxn modelId="{33F92374-9EFB-4741-9D9A-DE7BB5673373}" type="presParOf" srcId="{F2DED901-54D7-F348-8659-2D5B43776D55}" destId="{DBD91883-2F4D-8D4F-AE46-AEE821343081}" srcOrd="0" destOrd="0" presId="urn:microsoft.com/office/officeart/2005/8/layout/radial6"/>
    <dgm:cxn modelId="{EE422E92-B69C-3E4A-AAD8-99E7B2ABA1EE}" type="presParOf" srcId="{F2DED901-54D7-F348-8659-2D5B43776D55}" destId="{61059C37-E935-544D-AC1B-A56DBB4380CD}" srcOrd="1" destOrd="0" presId="urn:microsoft.com/office/officeart/2005/8/layout/radial6"/>
    <dgm:cxn modelId="{D6C6463F-A42B-154E-8678-622688CFF66E}" type="presParOf" srcId="{F2DED901-54D7-F348-8659-2D5B43776D55}" destId="{A0CBA3FC-A8D6-CD4E-A1C6-3197045071D8}" srcOrd="2" destOrd="0" presId="urn:microsoft.com/office/officeart/2005/8/layout/radial6"/>
    <dgm:cxn modelId="{785D4281-AF19-5C43-B6FE-A51FAB562E9E}" type="presParOf" srcId="{F2DED901-54D7-F348-8659-2D5B43776D55}" destId="{E468EE02-6E2B-164B-B84A-461779E405D3}" srcOrd="3" destOrd="0" presId="urn:microsoft.com/office/officeart/2005/8/layout/radial6"/>
    <dgm:cxn modelId="{B96A4CA6-D9F4-5947-BF83-CB8896CA77F7}" type="presParOf" srcId="{F2DED901-54D7-F348-8659-2D5B43776D55}" destId="{D996E499-1956-F949-AED2-ECCFA2FF7694}" srcOrd="4" destOrd="0" presId="urn:microsoft.com/office/officeart/2005/8/layout/radial6"/>
    <dgm:cxn modelId="{2BF27E4C-20FD-314C-B4FA-E13D6EFD9E1E}" type="presParOf" srcId="{F2DED901-54D7-F348-8659-2D5B43776D55}" destId="{07F60BB6-3944-9E4B-A4BE-79E51634DB00}" srcOrd="5" destOrd="0" presId="urn:microsoft.com/office/officeart/2005/8/layout/radial6"/>
    <dgm:cxn modelId="{DC39F0A5-F356-9D46-BEBD-3752AC19C18A}" type="presParOf" srcId="{F2DED901-54D7-F348-8659-2D5B43776D55}" destId="{18EB205C-D3D4-3E4D-9B67-4A158F142BBE}" srcOrd="6" destOrd="0" presId="urn:microsoft.com/office/officeart/2005/8/layout/radial6"/>
    <dgm:cxn modelId="{D26A7D49-2D8F-BD4A-9907-70C1326D5EB2}" type="presParOf" srcId="{F2DED901-54D7-F348-8659-2D5B43776D55}" destId="{CAA51D26-8E1C-684F-ACF0-551D63228B84}" srcOrd="7" destOrd="0" presId="urn:microsoft.com/office/officeart/2005/8/layout/radial6"/>
    <dgm:cxn modelId="{E0715CD6-6862-0143-822A-1EEAFBBA6593}" type="presParOf" srcId="{F2DED901-54D7-F348-8659-2D5B43776D55}" destId="{034FDBFF-D557-8647-96F2-A0B11EC04454}" srcOrd="8" destOrd="0" presId="urn:microsoft.com/office/officeart/2005/8/layout/radial6"/>
    <dgm:cxn modelId="{D9B48BD8-C3AA-C349-A851-4BF414E7D3B8}" type="presParOf" srcId="{F2DED901-54D7-F348-8659-2D5B43776D55}" destId="{A888AFEF-BB79-AD40-BC92-2764A9B8C299}" srcOrd="9" destOrd="0" presId="urn:microsoft.com/office/officeart/2005/8/layout/radial6"/>
    <dgm:cxn modelId="{B7B7D886-860D-3D42-BE18-0559E8D18F24}" type="presParOf" srcId="{F2DED901-54D7-F348-8659-2D5B43776D55}" destId="{96D3C576-8381-E844-AB70-424BCDDB50F0}" srcOrd="10" destOrd="0" presId="urn:microsoft.com/office/officeart/2005/8/layout/radial6"/>
    <dgm:cxn modelId="{4C2954C9-9951-0547-A87A-4E7E39941083}" type="presParOf" srcId="{F2DED901-54D7-F348-8659-2D5B43776D55}" destId="{A01A34C5-491D-E74D-918C-92D7D5CEC9B0}" srcOrd="11" destOrd="0" presId="urn:microsoft.com/office/officeart/2005/8/layout/radial6"/>
    <dgm:cxn modelId="{1D37055B-4C9B-9E4A-A57F-EA243B28D49B}" type="presParOf" srcId="{F2DED901-54D7-F348-8659-2D5B43776D55}" destId="{A46EF7BE-1094-BB46-8CAA-B6B01738AE88}" srcOrd="12" destOrd="0" presId="urn:microsoft.com/office/officeart/2005/8/layout/radial6"/>
    <dgm:cxn modelId="{DE51419B-125C-B147-92CC-9C1309C34170}" type="presParOf" srcId="{F2DED901-54D7-F348-8659-2D5B43776D55}" destId="{B55FBCA9-3258-A04E-B2A6-BEB19C49E4DA}" srcOrd="13" destOrd="0" presId="urn:microsoft.com/office/officeart/2005/8/layout/radial6"/>
    <dgm:cxn modelId="{51A28CC6-883D-4246-AC54-294524FCE895}" type="presParOf" srcId="{F2DED901-54D7-F348-8659-2D5B43776D55}" destId="{B96157F9-F921-ED45-8DCA-7D02EAAC6ED2}" srcOrd="14" destOrd="0" presId="urn:microsoft.com/office/officeart/2005/8/layout/radial6"/>
    <dgm:cxn modelId="{6ED3FB7A-D1B8-9042-9504-2C8BAFCC42E6}" type="presParOf" srcId="{F2DED901-54D7-F348-8659-2D5B43776D55}" destId="{43F8DA74-A80E-BA4C-AD38-F54AE332F023}" srcOrd="15" destOrd="0" presId="urn:microsoft.com/office/officeart/2005/8/layout/radial6"/>
    <dgm:cxn modelId="{91E14F0B-EF36-A443-8E12-96FABF79EA07}" type="presParOf" srcId="{F2DED901-54D7-F348-8659-2D5B43776D55}" destId="{C680C565-CB47-E74A-BD19-975CB5B40355}" srcOrd="16" destOrd="0" presId="urn:microsoft.com/office/officeart/2005/8/layout/radial6"/>
    <dgm:cxn modelId="{9E0152C5-C149-C64C-9826-E843E831123A}" type="presParOf" srcId="{F2DED901-54D7-F348-8659-2D5B43776D55}" destId="{0DC5EC88-A20D-8C4A-AADB-778A5753D18D}" srcOrd="17" destOrd="0" presId="urn:microsoft.com/office/officeart/2005/8/layout/radial6"/>
    <dgm:cxn modelId="{389F4429-0D40-364E-9C4F-ADCAFB0ED9B0}"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Full</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Half</a:t>
          </a:r>
        </a:p>
        <a:p>
          <a:endParaRPr lang="en-US" sz="500" dirty="0" smtClean="0">
            <a:latin typeface="Copperplate Gothic Light"/>
            <a:cs typeface="Copperplate Gothic Light"/>
          </a:endParaRPr>
        </a:p>
        <a:p>
          <a:endParaRPr lang="en-US" sz="5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Free</a:t>
          </a:r>
        </a:p>
        <a:p>
          <a:endParaRPr lang="en-US" sz="700" dirty="0">
            <a:latin typeface="Copperplate Gothic Light"/>
            <a:cs typeface="Copperplate Gothic Light"/>
          </a:endParaRP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gradFill rotWithShape="0">
          <a:gsLst>
            <a:gs pos="0">
              <a:srgbClr val="75FF75"/>
            </a:gs>
            <a:gs pos="35000">
              <a:srgbClr val="9BFF8E"/>
            </a:gs>
            <a:gs pos="100000">
              <a:srgbClr val="CBFFCA"/>
            </a:gs>
          </a:gsLst>
        </a:gradFill>
      </dgm:spPr>
      <dgm:t>
        <a:bodyPr/>
        <a:lstStyle/>
        <a:p>
          <a:r>
            <a:rPr lang="en-US" sz="700" dirty="0" smtClean="0">
              <a:latin typeface="Copperplate Gothic Light"/>
              <a:cs typeface="Copperplate Gothic Light"/>
            </a:rPr>
            <a:t>Light</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a:gradFill rotWithShape="0">
          <a:gsLst>
            <a:gs pos="0">
              <a:srgbClr val="FF5B61"/>
            </a:gs>
            <a:gs pos="35000">
              <a:srgbClr val="FF8374"/>
            </a:gs>
            <a:gs pos="100000">
              <a:srgbClr val="FF9797"/>
            </a:gs>
          </a:gsLst>
        </a:gradFill>
      </dgm:spPr>
      <dgm:t>
        <a:bodyPr/>
        <a:lstStyle/>
        <a:p>
          <a:r>
            <a:rPr lang="en-US" sz="700" dirty="0" smtClean="0">
              <a:latin typeface="Copperplate Gothic Light"/>
              <a:cs typeface="Copperplate Gothic Light"/>
            </a:rPr>
            <a:t>Heavy</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dgm:spPr>
        <a:gradFill rotWithShape="0">
          <a:gsLst>
            <a:gs pos="0">
              <a:srgbClr val="F8FF54"/>
            </a:gs>
            <a:gs pos="35000">
              <a:srgbClr val="FAFF78"/>
            </a:gs>
            <a:gs pos="100000">
              <a:srgbClr val="FFFEBD"/>
            </a:gs>
          </a:gsLst>
        </a:gradFill>
      </dgm:spPr>
      <dgm:t>
        <a:bodyPr/>
        <a:lstStyle/>
        <a:p>
          <a:r>
            <a:rPr lang="en-US" dirty="0" smtClean="0">
              <a:latin typeface="Copperplate Gothic Light"/>
              <a:cs typeface="Copperplate Gothic Light"/>
            </a:rPr>
            <a:t>Medium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CBCB4C0A-94EF-A94E-B116-CDBD4E30BB4D}">
      <dgm:prSet phldrT="[Text]" custT="1"/>
      <dgm:spPr/>
      <dgm:t>
        <a:bodyPr/>
        <a:lstStyle/>
        <a:p>
          <a:endParaRPr lang="en-US" sz="8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Hor="1" custScaleX="5707" custScaleY="5707"/>
      <dgm:spPr>
        <a:prstGeom prst="ellipse">
          <a:avLst/>
        </a:prstGeom>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DE172A-8888-974B-B4CB-79F8D4CEC057}" type="presOf" srcId="{199652AD-573A-2B48-B2A7-D108D82EAA4F}" destId="{359004A4-DE2C-A341-99B7-39F0DC7D6490}"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7973F746-F8C0-6D4B-92FE-FCA4B402D403}"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0E734314-381D-6E4E-846A-C5EA8469ED7F}" type="presOf" srcId="{EBB5F683-2E3E-1042-9D87-4249B7E6C9C9}" destId="{96D3C576-8381-E844-AB70-424BCDDB50F0}" srcOrd="0" destOrd="0" presId="urn:microsoft.com/office/officeart/2005/8/layout/radial6"/>
    <dgm:cxn modelId="{48126378-CFAE-8941-B2AB-9BC9910E29B9}" type="presOf" srcId="{849320B5-21DE-E744-BCF8-9C9162350631}" destId="{61059C37-E935-544D-AC1B-A56DBB4380CD}"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FCF6E383-8D91-4B4D-81DA-FE3E9E261760}" type="presOf" srcId="{CBCB4C0A-94EF-A94E-B116-CDBD4E30BB4D}" destId="{DBD91883-2F4D-8D4F-AE46-AEE821343081}" srcOrd="0" destOrd="0" presId="urn:microsoft.com/office/officeart/2005/8/layout/radial6"/>
    <dgm:cxn modelId="{D7543A91-3A89-434D-B6C2-1BD6E92B0C9F}" type="presOf" srcId="{155C1F9A-AC2B-2241-B94F-8F97FD946EB5}" destId="{43F8DA74-A80E-BA4C-AD38-F54AE332F023}" srcOrd="0" destOrd="0" presId="urn:microsoft.com/office/officeart/2005/8/layout/radial6"/>
    <dgm:cxn modelId="{240DE7F7-1251-D549-B41B-35C528F04333}" type="presOf" srcId="{F56E8674-FABC-F740-BAC1-EAF4104551DA}" destId="{CAA51D26-8E1C-684F-ACF0-551D63228B84}" srcOrd="0" destOrd="0" presId="urn:microsoft.com/office/officeart/2005/8/layout/radial6"/>
    <dgm:cxn modelId="{99FAB22B-F130-274A-BD76-D9794B2C6827}" type="presOf" srcId="{25CE54D5-0348-4346-8F9C-D2BA7BCB22CA}" destId="{D996E499-1956-F949-AED2-ECCFA2FF7694}" srcOrd="0" destOrd="0" presId="urn:microsoft.com/office/officeart/2005/8/layout/radial6"/>
    <dgm:cxn modelId="{3DE7BEE4-C499-2742-911B-E4540FF61569}" type="presOf" srcId="{0CF515F4-F4A4-BE40-98DD-C8ACD450E846}" destId="{A888AFEF-BB79-AD40-BC92-2764A9B8C299}"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DF127120-2C78-F143-B2AC-973607D98B81}" type="presOf" srcId="{9B63D84E-02E8-3244-BA96-82CAEFCF0D30}" destId="{B55FBCA9-3258-A04E-B2A6-BEB19C49E4DA}" srcOrd="0" destOrd="0" presId="urn:microsoft.com/office/officeart/2005/8/layout/radial6"/>
    <dgm:cxn modelId="{A22BE71B-B9C8-2C4D-B20E-9F620EA26B0A}" type="presOf" srcId="{C39FAEB2-D272-BB4F-B0B3-FB7E66C44F5B}" destId="{F2DED901-54D7-F348-8659-2D5B43776D55}" srcOrd="0" destOrd="0" presId="urn:microsoft.com/office/officeart/2005/8/layout/radial6"/>
    <dgm:cxn modelId="{85B981BA-F27F-7D45-BE32-65E0F6FEF746}" type="presOf" srcId="{F6D83E3C-74B3-CA42-B826-2170F4BAF365}" destId="{18EB205C-D3D4-3E4D-9B67-4A158F142BBE}" srcOrd="0" destOrd="0" presId="urn:microsoft.com/office/officeart/2005/8/layout/radial6"/>
    <dgm:cxn modelId="{2B9027E1-E004-9B47-B18B-B0DC075E4D7E}" type="presOf" srcId="{B194D67F-3C26-4940-8220-E3E74A816657}" destId="{E468EE02-6E2B-164B-B84A-461779E405D3}" srcOrd="0" destOrd="0" presId="urn:microsoft.com/office/officeart/2005/8/layout/radial6"/>
    <dgm:cxn modelId="{2291B129-C22C-FE44-81B5-CBDBCF8D2C38}" type="presOf" srcId="{8EB1D969-3D44-3645-8015-87A669CA172D}" destId="{A46EF7BE-1094-BB46-8CAA-B6B01738AE88}" srcOrd="0" destOrd="0" presId="urn:microsoft.com/office/officeart/2005/8/layout/radial6"/>
    <dgm:cxn modelId="{887F1087-67F6-474E-BB6E-90025AFD0BE0}" type="presParOf" srcId="{F2DED901-54D7-F348-8659-2D5B43776D55}" destId="{DBD91883-2F4D-8D4F-AE46-AEE821343081}" srcOrd="0" destOrd="0" presId="urn:microsoft.com/office/officeart/2005/8/layout/radial6"/>
    <dgm:cxn modelId="{9B5E8E53-243D-D74B-8E58-657253376D3F}" type="presParOf" srcId="{F2DED901-54D7-F348-8659-2D5B43776D55}" destId="{61059C37-E935-544D-AC1B-A56DBB4380CD}" srcOrd="1" destOrd="0" presId="urn:microsoft.com/office/officeart/2005/8/layout/radial6"/>
    <dgm:cxn modelId="{418FAACA-D2EC-A44F-B379-C6D04E1539A0}" type="presParOf" srcId="{F2DED901-54D7-F348-8659-2D5B43776D55}" destId="{A0CBA3FC-A8D6-CD4E-A1C6-3197045071D8}" srcOrd="2" destOrd="0" presId="urn:microsoft.com/office/officeart/2005/8/layout/radial6"/>
    <dgm:cxn modelId="{9703CB83-C58F-DD46-A1F3-DC9E8F009E39}" type="presParOf" srcId="{F2DED901-54D7-F348-8659-2D5B43776D55}" destId="{E468EE02-6E2B-164B-B84A-461779E405D3}" srcOrd="3" destOrd="0" presId="urn:microsoft.com/office/officeart/2005/8/layout/radial6"/>
    <dgm:cxn modelId="{DC70FEDC-11A2-124F-BCD9-B5392AE0592F}" type="presParOf" srcId="{F2DED901-54D7-F348-8659-2D5B43776D55}" destId="{D996E499-1956-F949-AED2-ECCFA2FF7694}" srcOrd="4" destOrd="0" presId="urn:microsoft.com/office/officeart/2005/8/layout/radial6"/>
    <dgm:cxn modelId="{283D30F8-B33E-E741-B643-89EE31087229}" type="presParOf" srcId="{F2DED901-54D7-F348-8659-2D5B43776D55}" destId="{07F60BB6-3944-9E4B-A4BE-79E51634DB00}" srcOrd="5" destOrd="0" presId="urn:microsoft.com/office/officeart/2005/8/layout/radial6"/>
    <dgm:cxn modelId="{CF78AD14-313B-D842-A91C-677681B0A10C}" type="presParOf" srcId="{F2DED901-54D7-F348-8659-2D5B43776D55}" destId="{18EB205C-D3D4-3E4D-9B67-4A158F142BBE}" srcOrd="6" destOrd="0" presId="urn:microsoft.com/office/officeart/2005/8/layout/radial6"/>
    <dgm:cxn modelId="{E4364BD6-9F92-004E-A4AD-B48226A2512C}" type="presParOf" srcId="{F2DED901-54D7-F348-8659-2D5B43776D55}" destId="{CAA51D26-8E1C-684F-ACF0-551D63228B84}" srcOrd="7" destOrd="0" presId="urn:microsoft.com/office/officeart/2005/8/layout/radial6"/>
    <dgm:cxn modelId="{3968E0C8-4E1D-514D-9244-211ADEE815A6}" type="presParOf" srcId="{F2DED901-54D7-F348-8659-2D5B43776D55}" destId="{034FDBFF-D557-8647-96F2-A0B11EC04454}" srcOrd="8" destOrd="0" presId="urn:microsoft.com/office/officeart/2005/8/layout/radial6"/>
    <dgm:cxn modelId="{972D44B1-8C5E-FE4F-B290-17C6236751AD}" type="presParOf" srcId="{F2DED901-54D7-F348-8659-2D5B43776D55}" destId="{A888AFEF-BB79-AD40-BC92-2764A9B8C299}" srcOrd="9" destOrd="0" presId="urn:microsoft.com/office/officeart/2005/8/layout/radial6"/>
    <dgm:cxn modelId="{44A02F34-27F6-314B-8482-94F963FF2553}" type="presParOf" srcId="{F2DED901-54D7-F348-8659-2D5B43776D55}" destId="{96D3C576-8381-E844-AB70-424BCDDB50F0}" srcOrd="10" destOrd="0" presId="urn:microsoft.com/office/officeart/2005/8/layout/radial6"/>
    <dgm:cxn modelId="{9D5C4D7F-A477-DE41-97B5-65C404DDF0F8}" type="presParOf" srcId="{F2DED901-54D7-F348-8659-2D5B43776D55}" destId="{A01A34C5-491D-E74D-918C-92D7D5CEC9B0}" srcOrd="11" destOrd="0" presId="urn:microsoft.com/office/officeart/2005/8/layout/radial6"/>
    <dgm:cxn modelId="{006C6CC6-22B4-814B-8B86-D014FCC9B965}" type="presParOf" srcId="{F2DED901-54D7-F348-8659-2D5B43776D55}" destId="{A46EF7BE-1094-BB46-8CAA-B6B01738AE88}" srcOrd="12" destOrd="0" presId="urn:microsoft.com/office/officeart/2005/8/layout/radial6"/>
    <dgm:cxn modelId="{0A8517E5-88FD-B240-AB68-49C087FD6E93}" type="presParOf" srcId="{F2DED901-54D7-F348-8659-2D5B43776D55}" destId="{B55FBCA9-3258-A04E-B2A6-BEB19C49E4DA}" srcOrd="13" destOrd="0" presId="urn:microsoft.com/office/officeart/2005/8/layout/radial6"/>
    <dgm:cxn modelId="{CD45E6CE-C401-9B4D-A9BD-FE169FEE4F65}" type="presParOf" srcId="{F2DED901-54D7-F348-8659-2D5B43776D55}" destId="{B96157F9-F921-ED45-8DCA-7D02EAAC6ED2}" srcOrd="14" destOrd="0" presId="urn:microsoft.com/office/officeart/2005/8/layout/radial6"/>
    <dgm:cxn modelId="{2DBBCEF8-4334-BB40-9985-980E864C51BB}" type="presParOf" srcId="{F2DED901-54D7-F348-8659-2D5B43776D55}" destId="{43F8DA74-A80E-BA4C-AD38-F54AE332F023}" srcOrd="15" destOrd="0" presId="urn:microsoft.com/office/officeart/2005/8/layout/radial6"/>
    <dgm:cxn modelId="{C8F5A7A0-1D88-834E-B0E9-CBB76C764E77}" type="presParOf" srcId="{F2DED901-54D7-F348-8659-2D5B43776D55}" destId="{C680C565-CB47-E74A-BD19-975CB5B40355}" srcOrd="16" destOrd="0" presId="urn:microsoft.com/office/officeart/2005/8/layout/radial6"/>
    <dgm:cxn modelId="{4225A149-EB5E-7541-B257-F77E5465D422}" type="presParOf" srcId="{F2DED901-54D7-F348-8659-2D5B43776D55}" destId="{0DC5EC88-A20D-8C4A-AADB-778A5753D18D}" srcOrd="17" destOrd="0" presId="urn:microsoft.com/office/officeart/2005/8/layout/radial6"/>
    <dgm:cxn modelId="{88095669-807E-FA41-8F15-A31433DE95B2}"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827991EB-3E06-E248-AC37-4060E04DF7AE}" type="doc">
      <dgm:prSet loTypeId="urn:microsoft.com/office/officeart/2005/8/layout/vList5" loCatId="" qsTypeId="urn:microsoft.com/office/officeart/2005/8/quickstyle/3D2" qsCatId="3D" csTypeId="urn:microsoft.com/office/officeart/2005/8/colors/accent1_2" csCatId="accent1" phldr="1"/>
      <dgm:spPr/>
      <dgm:t>
        <a:bodyPr/>
        <a:lstStyle/>
        <a:p>
          <a:endParaRPr lang="en-US"/>
        </a:p>
      </dgm:t>
    </dgm:pt>
    <dgm:pt modelId="{DC5922FF-D1AC-354F-B04B-E6CF36E8F4CA}">
      <dgm:prSet phldrT="[Text]"/>
      <dgm:spPr/>
      <dgm:t>
        <a:bodyPr anchor="ctr"/>
        <a:lstStyle/>
        <a:p>
          <a:pPr algn="ctr"/>
          <a:r>
            <a:rPr lang="en-US"/>
            <a:t>1:</a:t>
          </a:r>
        </a:p>
      </dgm:t>
    </dgm:pt>
    <dgm:pt modelId="{88CDF72B-8532-5C4A-9EBE-A5B6E3C5C174}" type="parTrans" cxnId="{199D0308-F273-0342-94F9-762BF4A52776}">
      <dgm:prSet/>
      <dgm:spPr/>
      <dgm:t>
        <a:bodyPr/>
        <a:lstStyle/>
        <a:p>
          <a:endParaRPr lang="en-US"/>
        </a:p>
      </dgm:t>
    </dgm:pt>
    <dgm:pt modelId="{B08789ED-9583-2547-9244-856367D861FD}" type="sibTrans" cxnId="{199D0308-F273-0342-94F9-762BF4A52776}">
      <dgm:prSet/>
      <dgm:spPr/>
      <dgm:t>
        <a:bodyPr/>
        <a:lstStyle/>
        <a:p>
          <a:endParaRPr lang="en-US"/>
        </a:p>
      </dgm:t>
    </dgm:pt>
    <dgm:pt modelId="{13B6BD15-312F-A544-8E96-F2BA3218DDFA}">
      <dgm:prSet phldrT="[Text]" phldr="1"/>
      <dgm:spPr/>
      <dgm:t>
        <a:bodyPr/>
        <a:lstStyle/>
        <a:p>
          <a:endParaRPr lang="en-US"/>
        </a:p>
      </dgm:t>
    </dgm:pt>
    <dgm:pt modelId="{BC14B19E-6A65-6E47-B19B-761353150F4F}" type="parTrans" cxnId="{2A3C0769-91DC-834F-8191-4A4151EAE776}">
      <dgm:prSet/>
      <dgm:spPr/>
      <dgm:t>
        <a:bodyPr/>
        <a:lstStyle/>
        <a:p>
          <a:endParaRPr lang="en-US"/>
        </a:p>
      </dgm:t>
    </dgm:pt>
    <dgm:pt modelId="{B8A130D4-C0D9-8447-A916-B95EBFDAAEEA}" type="sibTrans" cxnId="{2A3C0769-91DC-834F-8191-4A4151EAE776}">
      <dgm:prSet/>
      <dgm:spPr/>
      <dgm:t>
        <a:bodyPr/>
        <a:lstStyle/>
        <a:p>
          <a:endParaRPr lang="en-US"/>
        </a:p>
      </dgm:t>
    </dgm:pt>
    <dgm:pt modelId="{E37EBEF5-0F2A-284B-87FD-1ED615C6F5CE}">
      <dgm:prSet phldrT="[Text]" phldr="1"/>
      <dgm:spPr/>
      <dgm:t>
        <a:bodyPr/>
        <a:lstStyle/>
        <a:p>
          <a:endParaRPr lang="en-US"/>
        </a:p>
      </dgm:t>
    </dgm:pt>
    <dgm:pt modelId="{33B2634C-44DF-DF4B-AD4B-F74E5C2837B9}" type="parTrans" cxnId="{DC76BCF9-C30D-A24F-A981-5F2E0FF25B6F}">
      <dgm:prSet/>
      <dgm:spPr/>
      <dgm:t>
        <a:bodyPr/>
        <a:lstStyle/>
        <a:p>
          <a:endParaRPr lang="en-US"/>
        </a:p>
      </dgm:t>
    </dgm:pt>
    <dgm:pt modelId="{3115C63D-B67F-9848-9A3C-179CF8C45D47}" type="sibTrans" cxnId="{DC76BCF9-C30D-A24F-A981-5F2E0FF25B6F}">
      <dgm:prSet/>
      <dgm:spPr/>
      <dgm:t>
        <a:bodyPr/>
        <a:lstStyle/>
        <a:p>
          <a:endParaRPr lang="en-US"/>
        </a:p>
      </dgm:t>
    </dgm:pt>
    <dgm:pt modelId="{91E0A986-CF5A-5741-B93B-BA470A0E10C8}">
      <dgm:prSet phldrT="[Text]"/>
      <dgm:spPr/>
      <dgm:t>
        <a:bodyPr/>
        <a:lstStyle/>
        <a:p>
          <a:pPr algn="ctr"/>
          <a:r>
            <a:rPr lang="en-US"/>
            <a:t>10:</a:t>
          </a:r>
        </a:p>
      </dgm:t>
    </dgm:pt>
    <dgm:pt modelId="{C4B1353D-1248-1243-944F-D8EE46D1A8A5}" type="parTrans" cxnId="{71CB076C-BEB8-164C-AED5-496A8CC3CB7D}">
      <dgm:prSet/>
      <dgm:spPr/>
      <dgm:t>
        <a:bodyPr/>
        <a:lstStyle/>
        <a:p>
          <a:endParaRPr lang="en-US"/>
        </a:p>
      </dgm:t>
    </dgm:pt>
    <dgm:pt modelId="{883DE09D-B0A4-374B-A7D5-BC38746EEB09}" type="sibTrans" cxnId="{71CB076C-BEB8-164C-AED5-496A8CC3CB7D}">
      <dgm:prSet/>
      <dgm:spPr/>
      <dgm:t>
        <a:bodyPr/>
        <a:lstStyle/>
        <a:p>
          <a:endParaRPr lang="en-US"/>
        </a:p>
      </dgm:t>
    </dgm:pt>
    <dgm:pt modelId="{34F5C7C2-80B8-2F4D-85A4-A1982E230B63}">
      <dgm:prSet phldrT="[Text]" phldr="1"/>
      <dgm:spPr/>
      <dgm:t>
        <a:bodyPr/>
        <a:lstStyle/>
        <a:p>
          <a:endParaRPr lang="en-US"/>
        </a:p>
      </dgm:t>
    </dgm:pt>
    <dgm:pt modelId="{AE17C072-8F85-0F48-887E-A4356A3E1D68}" type="parTrans" cxnId="{58324961-9EA7-FA4F-80F9-CEB52C59C21D}">
      <dgm:prSet/>
      <dgm:spPr/>
      <dgm:t>
        <a:bodyPr/>
        <a:lstStyle/>
        <a:p>
          <a:endParaRPr lang="en-US"/>
        </a:p>
      </dgm:t>
    </dgm:pt>
    <dgm:pt modelId="{47C5AB0B-9255-5F49-93A7-69D68CAC8AB8}" type="sibTrans" cxnId="{58324961-9EA7-FA4F-80F9-CEB52C59C21D}">
      <dgm:prSet/>
      <dgm:spPr/>
      <dgm:t>
        <a:bodyPr/>
        <a:lstStyle/>
        <a:p>
          <a:endParaRPr lang="en-US"/>
        </a:p>
      </dgm:t>
    </dgm:pt>
    <dgm:pt modelId="{5706B36F-A633-1F49-8023-EE6CBE03A114}">
      <dgm:prSet phldrT="[Text]" phldr="1"/>
      <dgm:spPr/>
      <dgm:t>
        <a:bodyPr/>
        <a:lstStyle/>
        <a:p>
          <a:endParaRPr lang="en-US"/>
        </a:p>
      </dgm:t>
    </dgm:pt>
    <dgm:pt modelId="{808676EF-8687-6041-B9AB-39C108B78575}" type="parTrans" cxnId="{95EAE461-22E4-9145-8E4E-77F1879CE19A}">
      <dgm:prSet/>
      <dgm:spPr/>
      <dgm:t>
        <a:bodyPr/>
        <a:lstStyle/>
        <a:p>
          <a:endParaRPr lang="en-US"/>
        </a:p>
      </dgm:t>
    </dgm:pt>
    <dgm:pt modelId="{61D696F1-6344-9243-822B-097F17D94E85}" type="sibTrans" cxnId="{95EAE461-22E4-9145-8E4E-77F1879CE19A}">
      <dgm:prSet/>
      <dgm:spPr/>
      <dgm:t>
        <a:bodyPr/>
        <a:lstStyle/>
        <a:p>
          <a:endParaRPr lang="en-US"/>
        </a:p>
      </dgm:t>
    </dgm:pt>
    <dgm:pt modelId="{BE6FF917-BC59-624A-ACBD-4D74CACE533F}">
      <dgm:prSet phldrT="[Text]"/>
      <dgm:spPr/>
      <dgm:t>
        <a:bodyPr/>
        <a:lstStyle/>
        <a:p>
          <a:pPr algn="ctr"/>
          <a:r>
            <a:rPr lang="en-US"/>
            <a:t>20:</a:t>
          </a:r>
        </a:p>
      </dgm:t>
    </dgm:pt>
    <dgm:pt modelId="{FB842A5A-7A3F-9B4F-9B07-786D12C80EF9}" type="parTrans" cxnId="{26B42989-355A-364F-A87C-0C5658D90012}">
      <dgm:prSet/>
      <dgm:spPr/>
      <dgm:t>
        <a:bodyPr/>
        <a:lstStyle/>
        <a:p>
          <a:endParaRPr lang="en-US"/>
        </a:p>
      </dgm:t>
    </dgm:pt>
    <dgm:pt modelId="{D5FA07B4-2DD1-B44D-B8D9-A4E703C02E7D}" type="sibTrans" cxnId="{26B42989-355A-364F-A87C-0C5658D90012}">
      <dgm:prSet/>
      <dgm:spPr/>
      <dgm:t>
        <a:bodyPr/>
        <a:lstStyle/>
        <a:p>
          <a:endParaRPr lang="en-US"/>
        </a:p>
      </dgm:t>
    </dgm:pt>
    <dgm:pt modelId="{E6ACEC2C-4AB2-1846-9AEF-262A167322A1}">
      <dgm:prSet phldrT="[Text]" phldr="1"/>
      <dgm:spPr/>
      <dgm:t>
        <a:bodyPr/>
        <a:lstStyle/>
        <a:p>
          <a:endParaRPr lang="en-US"/>
        </a:p>
      </dgm:t>
    </dgm:pt>
    <dgm:pt modelId="{94A7B18D-BAE9-0647-BD84-0FA656ACAEBF}" type="parTrans" cxnId="{7DF8DE2F-CEC6-BB4D-871D-9CEB4722BDBA}">
      <dgm:prSet/>
      <dgm:spPr/>
      <dgm:t>
        <a:bodyPr/>
        <a:lstStyle/>
        <a:p>
          <a:endParaRPr lang="en-US"/>
        </a:p>
      </dgm:t>
    </dgm:pt>
    <dgm:pt modelId="{2DAC5493-0E66-164C-B7D0-5B51C6DFCD9D}" type="sibTrans" cxnId="{7DF8DE2F-CEC6-BB4D-871D-9CEB4722BDBA}">
      <dgm:prSet/>
      <dgm:spPr/>
      <dgm:t>
        <a:bodyPr/>
        <a:lstStyle/>
        <a:p>
          <a:endParaRPr lang="en-US"/>
        </a:p>
      </dgm:t>
    </dgm:pt>
    <dgm:pt modelId="{ED2FEAE0-8B65-FA4B-9734-54B1A512FB6A}">
      <dgm:prSet phldrT="[Text]" phldr="1"/>
      <dgm:spPr/>
      <dgm:t>
        <a:bodyPr/>
        <a:lstStyle/>
        <a:p>
          <a:endParaRPr lang="en-US"/>
        </a:p>
      </dgm:t>
    </dgm:pt>
    <dgm:pt modelId="{B511FAF1-4E6B-5240-8702-AD48988741B7}" type="parTrans" cxnId="{BF83F079-4C58-3C4F-A9B7-D0E49EB84DDF}">
      <dgm:prSet/>
      <dgm:spPr/>
      <dgm:t>
        <a:bodyPr/>
        <a:lstStyle/>
        <a:p>
          <a:endParaRPr lang="en-US"/>
        </a:p>
      </dgm:t>
    </dgm:pt>
    <dgm:pt modelId="{BA9E7016-7D2F-2A48-962D-F5175A41C964}" type="sibTrans" cxnId="{BF83F079-4C58-3C4F-A9B7-D0E49EB84DDF}">
      <dgm:prSet/>
      <dgm:spPr/>
      <dgm:t>
        <a:bodyPr/>
        <a:lstStyle/>
        <a:p>
          <a:endParaRPr lang="en-US"/>
        </a:p>
      </dgm:t>
    </dgm:pt>
    <dgm:pt modelId="{D30A1946-9DCE-A84B-A25B-034FBCCCC1F0}">
      <dgm:prSet phldrT="[Text]"/>
      <dgm:spPr/>
      <dgm:t>
        <a:bodyPr anchor="ctr"/>
        <a:lstStyle/>
        <a:p>
          <a:pPr algn="ctr"/>
          <a:r>
            <a:rPr lang="en-US">
              <a:latin typeface="Copperplate Gothic Light"/>
              <a:cs typeface="Copperplate Gothic Light"/>
            </a:rPr>
            <a:t>Criticals</a:t>
          </a:r>
        </a:p>
      </dgm:t>
    </dgm:pt>
    <dgm:pt modelId="{66DF1647-BBE6-234C-98F5-77756B8C48F9}" type="parTrans" cxnId="{3E2EA1DB-30D5-514C-8DB8-B04DEEECD8DF}">
      <dgm:prSet/>
      <dgm:spPr/>
      <dgm:t>
        <a:bodyPr/>
        <a:lstStyle/>
        <a:p>
          <a:endParaRPr lang="en-US"/>
        </a:p>
      </dgm:t>
    </dgm:pt>
    <dgm:pt modelId="{A01ED3F8-C450-EF42-BB4D-1EA1F499C36A}" type="sibTrans" cxnId="{3E2EA1DB-30D5-514C-8DB8-B04DEEECD8DF}">
      <dgm:prSet/>
      <dgm:spPr/>
      <dgm:t>
        <a:bodyPr/>
        <a:lstStyle/>
        <a:p>
          <a:endParaRPr lang="en-US"/>
        </a:p>
      </dgm:t>
    </dgm:pt>
    <dgm:pt modelId="{5879CEBF-3AD0-6040-8576-2921FF8CB6D3}" type="pres">
      <dgm:prSet presAssocID="{827991EB-3E06-E248-AC37-4060E04DF7AE}" presName="Name0" presStyleCnt="0">
        <dgm:presLayoutVars>
          <dgm:dir/>
          <dgm:animLvl val="lvl"/>
          <dgm:resizeHandles val="exact"/>
        </dgm:presLayoutVars>
      </dgm:prSet>
      <dgm:spPr/>
      <dgm:t>
        <a:bodyPr/>
        <a:lstStyle/>
        <a:p>
          <a:endParaRPr lang="en-US"/>
        </a:p>
      </dgm:t>
    </dgm:pt>
    <dgm:pt modelId="{115E26F8-1933-0348-BD56-8331A6CEF142}" type="pres">
      <dgm:prSet presAssocID="{D30A1946-9DCE-A84B-A25B-034FBCCCC1F0}" presName="linNode" presStyleCnt="0"/>
      <dgm:spPr/>
      <dgm:t>
        <a:bodyPr/>
        <a:lstStyle/>
        <a:p>
          <a:endParaRPr lang="en-US"/>
        </a:p>
      </dgm:t>
    </dgm:pt>
    <dgm:pt modelId="{6DBD6403-3F49-2D46-A617-8F39FD5E6078}" type="pres">
      <dgm:prSet presAssocID="{D30A1946-9DCE-A84B-A25B-034FBCCCC1F0}" presName="parentText" presStyleLbl="node1" presStyleIdx="0" presStyleCnt="4" custLinFactNeighborX="63463" custLinFactNeighborY="-208">
        <dgm:presLayoutVars>
          <dgm:chMax val="1"/>
          <dgm:bulletEnabled val="1"/>
        </dgm:presLayoutVars>
      </dgm:prSet>
      <dgm:spPr/>
      <dgm:t>
        <a:bodyPr/>
        <a:lstStyle/>
        <a:p>
          <a:endParaRPr lang="en-US"/>
        </a:p>
      </dgm:t>
    </dgm:pt>
    <dgm:pt modelId="{A17B8052-0BA5-3E49-8D14-E47457CDF385}" type="pres">
      <dgm:prSet presAssocID="{A01ED3F8-C450-EF42-BB4D-1EA1F499C36A}" presName="sp" presStyleCnt="0"/>
      <dgm:spPr/>
      <dgm:t>
        <a:bodyPr/>
        <a:lstStyle/>
        <a:p>
          <a:endParaRPr lang="en-US"/>
        </a:p>
      </dgm:t>
    </dgm:pt>
    <dgm:pt modelId="{B8C0E6B8-9057-E049-863B-F600DBAFD34F}" type="pres">
      <dgm:prSet presAssocID="{DC5922FF-D1AC-354F-B04B-E6CF36E8F4CA}" presName="linNode" presStyleCnt="0"/>
      <dgm:spPr/>
      <dgm:t>
        <a:bodyPr/>
        <a:lstStyle/>
        <a:p>
          <a:endParaRPr lang="en-US"/>
        </a:p>
      </dgm:t>
    </dgm:pt>
    <dgm:pt modelId="{1D11A92B-8D67-A241-B122-1291A1F04D6D}" type="pres">
      <dgm:prSet presAssocID="{DC5922FF-D1AC-354F-B04B-E6CF36E8F4CA}" presName="parentText" presStyleLbl="node1" presStyleIdx="1" presStyleCnt="4" custFlipHor="1" custScaleX="48169">
        <dgm:presLayoutVars>
          <dgm:chMax val="1"/>
          <dgm:bulletEnabled val="1"/>
        </dgm:presLayoutVars>
      </dgm:prSet>
      <dgm:spPr/>
      <dgm:t>
        <a:bodyPr/>
        <a:lstStyle/>
        <a:p>
          <a:endParaRPr lang="en-US"/>
        </a:p>
      </dgm:t>
    </dgm:pt>
    <dgm:pt modelId="{B55368B5-7B49-8F44-A19A-09E858BE3174}" type="pres">
      <dgm:prSet presAssocID="{DC5922FF-D1AC-354F-B04B-E6CF36E8F4CA}" presName="descendantText" presStyleLbl="alignAccFollowNode1" presStyleIdx="0" presStyleCnt="3">
        <dgm:presLayoutVars>
          <dgm:bulletEnabled val="1"/>
        </dgm:presLayoutVars>
      </dgm:prSet>
      <dgm:spPr/>
      <dgm:t>
        <a:bodyPr/>
        <a:lstStyle/>
        <a:p>
          <a:endParaRPr lang="en-US"/>
        </a:p>
      </dgm:t>
    </dgm:pt>
    <dgm:pt modelId="{DE43EAB7-D839-474A-8210-3BD2552AB3A5}" type="pres">
      <dgm:prSet presAssocID="{B08789ED-9583-2547-9244-856367D861FD}" presName="sp" presStyleCnt="0"/>
      <dgm:spPr/>
      <dgm:t>
        <a:bodyPr/>
        <a:lstStyle/>
        <a:p>
          <a:endParaRPr lang="en-US"/>
        </a:p>
      </dgm:t>
    </dgm:pt>
    <dgm:pt modelId="{DFE07E6E-7E34-8645-8D96-F363B7EFCD27}" type="pres">
      <dgm:prSet presAssocID="{91E0A986-CF5A-5741-B93B-BA470A0E10C8}" presName="linNode" presStyleCnt="0"/>
      <dgm:spPr/>
      <dgm:t>
        <a:bodyPr/>
        <a:lstStyle/>
        <a:p>
          <a:endParaRPr lang="en-US"/>
        </a:p>
      </dgm:t>
    </dgm:pt>
    <dgm:pt modelId="{09446038-0888-6440-BA41-025A4CF8E36F}" type="pres">
      <dgm:prSet presAssocID="{91E0A986-CF5A-5741-B93B-BA470A0E10C8}" presName="parentText" presStyleLbl="node1" presStyleIdx="2" presStyleCnt="4" custScaleX="49138">
        <dgm:presLayoutVars>
          <dgm:chMax val="1"/>
          <dgm:bulletEnabled val="1"/>
        </dgm:presLayoutVars>
      </dgm:prSet>
      <dgm:spPr/>
      <dgm:t>
        <a:bodyPr/>
        <a:lstStyle/>
        <a:p>
          <a:endParaRPr lang="en-US"/>
        </a:p>
      </dgm:t>
    </dgm:pt>
    <dgm:pt modelId="{8E75688A-BADB-E64E-99B2-C69F9DF8E82E}" type="pres">
      <dgm:prSet presAssocID="{91E0A986-CF5A-5741-B93B-BA470A0E10C8}" presName="descendantText" presStyleLbl="alignAccFollowNode1" presStyleIdx="1" presStyleCnt="3">
        <dgm:presLayoutVars>
          <dgm:bulletEnabled val="1"/>
        </dgm:presLayoutVars>
      </dgm:prSet>
      <dgm:spPr/>
      <dgm:t>
        <a:bodyPr/>
        <a:lstStyle/>
        <a:p>
          <a:endParaRPr lang="en-US"/>
        </a:p>
      </dgm:t>
    </dgm:pt>
    <dgm:pt modelId="{13918509-4E83-4C4B-B272-91A81ABCD1C7}" type="pres">
      <dgm:prSet presAssocID="{883DE09D-B0A4-374B-A7D5-BC38746EEB09}" presName="sp" presStyleCnt="0"/>
      <dgm:spPr/>
      <dgm:t>
        <a:bodyPr/>
        <a:lstStyle/>
        <a:p>
          <a:endParaRPr lang="en-US"/>
        </a:p>
      </dgm:t>
    </dgm:pt>
    <dgm:pt modelId="{7713F132-8F3F-984E-933C-8F490AE2694E}" type="pres">
      <dgm:prSet presAssocID="{BE6FF917-BC59-624A-ACBD-4D74CACE533F}" presName="linNode" presStyleCnt="0"/>
      <dgm:spPr/>
      <dgm:t>
        <a:bodyPr/>
        <a:lstStyle/>
        <a:p>
          <a:endParaRPr lang="en-US"/>
        </a:p>
      </dgm:t>
    </dgm:pt>
    <dgm:pt modelId="{FEC0FB00-CFB7-1E48-864B-963ED42B714F}" type="pres">
      <dgm:prSet presAssocID="{BE6FF917-BC59-624A-ACBD-4D74CACE533F}" presName="parentText" presStyleLbl="node1" presStyleIdx="3" presStyleCnt="4" custScaleX="49294">
        <dgm:presLayoutVars>
          <dgm:chMax val="1"/>
          <dgm:bulletEnabled val="1"/>
        </dgm:presLayoutVars>
      </dgm:prSet>
      <dgm:spPr/>
      <dgm:t>
        <a:bodyPr/>
        <a:lstStyle/>
        <a:p>
          <a:endParaRPr lang="en-US"/>
        </a:p>
      </dgm:t>
    </dgm:pt>
    <dgm:pt modelId="{238AF675-2C3C-594E-A781-C5FC1F49A037}" type="pres">
      <dgm:prSet presAssocID="{BE6FF917-BC59-624A-ACBD-4D74CACE533F}" presName="descendantText" presStyleLbl="alignAccFollowNode1" presStyleIdx="2" presStyleCnt="3">
        <dgm:presLayoutVars>
          <dgm:bulletEnabled val="1"/>
        </dgm:presLayoutVars>
      </dgm:prSet>
      <dgm:spPr/>
      <dgm:t>
        <a:bodyPr/>
        <a:lstStyle/>
        <a:p>
          <a:endParaRPr lang="en-US"/>
        </a:p>
      </dgm:t>
    </dgm:pt>
  </dgm:ptLst>
  <dgm:cxnLst>
    <dgm:cxn modelId="{199D0308-F273-0342-94F9-762BF4A52776}" srcId="{827991EB-3E06-E248-AC37-4060E04DF7AE}" destId="{DC5922FF-D1AC-354F-B04B-E6CF36E8F4CA}" srcOrd="1" destOrd="0" parTransId="{88CDF72B-8532-5C4A-9EBE-A5B6E3C5C174}" sibTransId="{B08789ED-9583-2547-9244-856367D861FD}"/>
    <dgm:cxn modelId="{71CB076C-BEB8-164C-AED5-496A8CC3CB7D}" srcId="{827991EB-3E06-E248-AC37-4060E04DF7AE}" destId="{91E0A986-CF5A-5741-B93B-BA470A0E10C8}" srcOrd="2" destOrd="0" parTransId="{C4B1353D-1248-1243-944F-D8EE46D1A8A5}" sibTransId="{883DE09D-B0A4-374B-A7D5-BC38746EEB09}"/>
    <dgm:cxn modelId="{DC76BCF9-C30D-A24F-A981-5F2E0FF25B6F}" srcId="{DC5922FF-D1AC-354F-B04B-E6CF36E8F4CA}" destId="{E37EBEF5-0F2A-284B-87FD-1ED615C6F5CE}" srcOrd="1" destOrd="0" parTransId="{33B2634C-44DF-DF4B-AD4B-F74E5C2837B9}" sibTransId="{3115C63D-B67F-9848-9A3C-179CF8C45D47}"/>
    <dgm:cxn modelId="{58324961-9EA7-FA4F-80F9-CEB52C59C21D}" srcId="{91E0A986-CF5A-5741-B93B-BA470A0E10C8}" destId="{34F5C7C2-80B8-2F4D-85A4-A1982E230B63}" srcOrd="0" destOrd="0" parTransId="{AE17C072-8F85-0F48-887E-A4356A3E1D68}" sibTransId="{47C5AB0B-9255-5F49-93A7-69D68CAC8AB8}"/>
    <dgm:cxn modelId="{145AB453-ADBE-074B-BC46-C66D71778956}" type="presOf" srcId="{34F5C7C2-80B8-2F4D-85A4-A1982E230B63}" destId="{8E75688A-BADB-E64E-99B2-C69F9DF8E82E}" srcOrd="0" destOrd="0" presId="urn:microsoft.com/office/officeart/2005/8/layout/vList5"/>
    <dgm:cxn modelId="{65EF5927-F625-9B43-9B07-FE95AA4ED0BB}" type="presOf" srcId="{E37EBEF5-0F2A-284B-87FD-1ED615C6F5CE}" destId="{B55368B5-7B49-8F44-A19A-09E858BE3174}" srcOrd="0" destOrd="1" presId="urn:microsoft.com/office/officeart/2005/8/layout/vList5"/>
    <dgm:cxn modelId="{66BE2767-1C4C-EE42-98E9-02728E5FD695}" type="presOf" srcId="{DC5922FF-D1AC-354F-B04B-E6CF36E8F4CA}" destId="{1D11A92B-8D67-A241-B122-1291A1F04D6D}" srcOrd="0" destOrd="0" presId="urn:microsoft.com/office/officeart/2005/8/layout/vList5"/>
    <dgm:cxn modelId="{809AA1E3-3EE7-FD49-9368-1CB781B69CD2}" type="presOf" srcId="{5706B36F-A633-1F49-8023-EE6CBE03A114}" destId="{8E75688A-BADB-E64E-99B2-C69F9DF8E82E}" srcOrd="0" destOrd="1" presId="urn:microsoft.com/office/officeart/2005/8/layout/vList5"/>
    <dgm:cxn modelId="{BF83F079-4C58-3C4F-A9B7-D0E49EB84DDF}" srcId="{BE6FF917-BC59-624A-ACBD-4D74CACE533F}" destId="{ED2FEAE0-8B65-FA4B-9734-54B1A512FB6A}" srcOrd="1" destOrd="0" parTransId="{B511FAF1-4E6B-5240-8702-AD48988741B7}" sibTransId="{BA9E7016-7D2F-2A48-962D-F5175A41C964}"/>
    <dgm:cxn modelId="{3E2EA1DB-30D5-514C-8DB8-B04DEEECD8DF}" srcId="{827991EB-3E06-E248-AC37-4060E04DF7AE}" destId="{D30A1946-9DCE-A84B-A25B-034FBCCCC1F0}" srcOrd="0" destOrd="0" parTransId="{66DF1647-BBE6-234C-98F5-77756B8C48F9}" sibTransId="{A01ED3F8-C450-EF42-BB4D-1EA1F499C36A}"/>
    <dgm:cxn modelId="{9EA07FAA-EE2E-BD4F-9D82-95BDF756C0E2}" type="presOf" srcId="{BE6FF917-BC59-624A-ACBD-4D74CACE533F}" destId="{FEC0FB00-CFB7-1E48-864B-963ED42B714F}" srcOrd="0" destOrd="0" presId="urn:microsoft.com/office/officeart/2005/8/layout/vList5"/>
    <dgm:cxn modelId="{7DF8DE2F-CEC6-BB4D-871D-9CEB4722BDBA}" srcId="{BE6FF917-BC59-624A-ACBD-4D74CACE533F}" destId="{E6ACEC2C-4AB2-1846-9AEF-262A167322A1}" srcOrd="0" destOrd="0" parTransId="{94A7B18D-BAE9-0647-BD84-0FA656ACAEBF}" sibTransId="{2DAC5493-0E66-164C-B7D0-5B51C6DFCD9D}"/>
    <dgm:cxn modelId="{95EAE461-22E4-9145-8E4E-77F1879CE19A}" srcId="{91E0A986-CF5A-5741-B93B-BA470A0E10C8}" destId="{5706B36F-A633-1F49-8023-EE6CBE03A114}" srcOrd="1" destOrd="0" parTransId="{808676EF-8687-6041-B9AB-39C108B78575}" sibTransId="{61D696F1-6344-9243-822B-097F17D94E85}"/>
    <dgm:cxn modelId="{E42BBF82-C642-CD4A-AB5D-9F86AEA6B17F}" type="presOf" srcId="{ED2FEAE0-8B65-FA4B-9734-54B1A512FB6A}" destId="{238AF675-2C3C-594E-A781-C5FC1F49A037}" srcOrd="0" destOrd="1" presId="urn:microsoft.com/office/officeart/2005/8/layout/vList5"/>
    <dgm:cxn modelId="{C15DEF5B-9933-624F-A7CD-8D4BCB04F3B0}" type="presOf" srcId="{E6ACEC2C-4AB2-1846-9AEF-262A167322A1}" destId="{238AF675-2C3C-594E-A781-C5FC1F49A037}" srcOrd="0" destOrd="0" presId="urn:microsoft.com/office/officeart/2005/8/layout/vList5"/>
    <dgm:cxn modelId="{82D1BA31-4DAD-374E-BA7A-55C9C440682F}" type="presOf" srcId="{827991EB-3E06-E248-AC37-4060E04DF7AE}" destId="{5879CEBF-3AD0-6040-8576-2921FF8CB6D3}" srcOrd="0" destOrd="0" presId="urn:microsoft.com/office/officeart/2005/8/layout/vList5"/>
    <dgm:cxn modelId="{76EBA94A-8E15-E44C-9F2B-95A7CC545EA6}" type="presOf" srcId="{91E0A986-CF5A-5741-B93B-BA470A0E10C8}" destId="{09446038-0888-6440-BA41-025A4CF8E36F}" srcOrd="0" destOrd="0" presId="urn:microsoft.com/office/officeart/2005/8/layout/vList5"/>
    <dgm:cxn modelId="{4869FFBB-06C3-494C-B234-A9831E015020}" type="presOf" srcId="{D30A1946-9DCE-A84B-A25B-034FBCCCC1F0}" destId="{6DBD6403-3F49-2D46-A617-8F39FD5E6078}" srcOrd="0" destOrd="0" presId="urn:microsoft.com/office/officeart/2005/8/layout/vList5"/>
    <dgm:cxn modelId="{8EA3B771-54C9-6640-A1C6-779C32EB4AB4}" type="presOf" srcId="{13B6BD15-312F-A544-8E96-F2BA3218DDFA}" destId="{B55368B5-7B49-8F44-A19A-09E858BE3174}" srcOrd="0" destOrd="0" presId="urn:microsoft.com/office/officeart/2005/8/layout/vList5"/>
    <dgm:cxn modelId="{2A3C0769-91DC-834F-8191-4A4151EAE776}" srcId="{DC5922FF-D1AC-354F-B04B-E6CF36E8F4CA}" destId="{13B6BD15-312F-A544-8E96-F2BA3218DDFA}" srcOrd="0" destOrd="0" parTransId="{BC14B19E-6A65-6E47-B19B-761353150F4F}" sibTransId="{B8A130D4-C0D9-8447-A916-B95EBFDAAEEA}"/>
    <dgm:cxn modelId="{26B42989-355A-364F-A87C-0C5658D90012}" srcId="{827991EB-3E06-E248-AC37-4060E04DF7AE}" destId="{BE6FF917-BC59-624A-ACBD-4D74CACE533F}" srcOrd="3" destOrd="0" parTransId="{FB842A5A-7A3F-9B4F-9B07-786D12C80EF9}" sibTransId="{D5FA07B4-2DD1-B44D-B8D9-A4E703C02E7D}"/>
    <dgm:cxn modelId="{7F47463D-FF8B-C84A-9153-F0B72FEDB7B0}" type="presParOf" srcId="{5879CEBF-3AD0-6040-8576-2921FF8CB6D3}" destId="{115E26F8-1933-0348-BD56-8331A6CEF142}" srcOrd="0" destOrd="0" presId="urn:microsoft.com/office/officeart/2005/8/layout/vList5"/>
    <dgm:cxn modelId="{ACEEB511-8CD8-0F4F-B472-44298E764D32}" type="presParOf" srcId="{115E26F8-1933-0348-BD56-8331A6CEF142}" destId="{6DBD6403-3F49-2D46-A617-8F39FD5E6078}" srcOrd="0" destOrd="0" presId="urn:microsoft.com/office/officeart/2005/8/layout/vList5"/>
    <dgm:cxn modelId="{5864D466-B2E0-2E46-A460-00045DB0B790}" type="presParOf" srcId="{5879CEBF-3AD0-6040-8576-2921FF8CB6D3}" destId="{A17B8052-0BA5-3E49-8D14-E47457CDF385}" srcOrd="1" destOrd="0" presId="urn:microsoft.com/office/officeart/2005/8/layout/vList5"/>
    <dgm:cxn modelId="{184AFEA3-3086-1C45-A74C-7E4858010602}" type="presParOf" srcId="{5879CEBF-3AD0-6040-8576-2921FF8CB6D3}" destId="{B8C0E6B8-9057-E049-863B-F600DBAFD34F}" srcOrd="2" destOrd="0" presId="urn:microsoft.com/office/officeart/2005/8/layout/vList5"/>
    <dgm:cxn modelId="{045F0B3C-30DE-4B42-93FB-D069F40A570E}" type="presParOf" srcId="{B8C0E6B8-9057-E049-863B-F600DBAFD34F}" destId="{1D11A92B-8D67-A241-B122-1291A1F04D6D}" srcOrd="0" destOrd="0" presId="urn:microsoft.com/office/officeart/2005/8/layout/vList5"/>
    <dgm:cxn modelId="{D97369F4-5C0E-2047-967B-A77B985216C8}" type="presParOf" srcId="{B8C0E6B8-9057-E049-863B-F600DBAFD34F}" destId="{B55368B5-7B49-8F44-A19A-09E858BE3174}" srcOrd="1" destOrd="0" presId="urn:microsoft.com/office/officeart/2005/8/layout/vList5"/>
    <dgm:cxn modelId="{0BF57C2D-F1D3-1D4A-B9EF-1F4F5BED4703}" type="presParOf" srcId="{5879CEBF-3AD0-6040-8576-2921FF8CB6D3}" destId="{DE43EAB7-D839-474A-8210-3BD2552AB3A5}" srcOrd="3" destOrd="0" presId="urn:microsoft.com/office/officeart/2005/8/layout/vList5"/>
    <dgm:cxn modelId="{68352CE5-1278-8549-A3A2-97A50CB41DDF}" type="presParOf" srcId="{5879CEBF-3AD0-6040-8576-2921FF8CB6D3}" destId="{DFE07E6E-7E34-8645-8D96-F363B7EFCD27}" srcOrd="4" destOrd="0" presId="urn:microsoft.com/office/officeart/2005/8/layout/vList5"/>
    <dgm:cxn modelId="{0A26B387-A6D4-5749-BD69-EFC71C15561C}" type="presParOf" srcId="{DFE07E6E-7E34-8645-8D96-F363B7EFCD27}" destId="{09446038-0888-6440-BA41-025A4CF8E36F}" srcOrd="0" destOrd="0" presId="urn:microsoft.com/office/officeart/2005/8/layout/vList5"/>
    <dgm:cxn modelId="{04BF5832-C691-BA48-ABA3-82FB03917169}" type="presParOf" srcId="{DFE07E6E-7E34-8645-8D96-F363B7EFCD27}" destId="{8E75688A-BADB-E64E-99B2-C69F9DF8E82E}" srcOrd="1" destOrd="0" presId="urn:microsoft.com/office/officeart/2005/8/layout/vList5"/>
    <dgm:cxn modelId="{F349B90F-B75C-2146-A176-B655E8E714C3}" type="presParOf" srcId="{5879CEBF-3AD0-6040-8576-2921FF8CB6D3}" destId="{13918509-4E83-4C4B-B272-91A81ABCD1C7}" srcOrd="5" destOrd="0" presId="urn:microsoft.com/office/officeart/2005/8/layout/vList5"/>
    <dgm:cxn modelId="{204E5A12-59DE-6548-A0A1-E59BF1CF2382}" type="presParOf" srcId="{5879CEBF-3AD0-6040-8576-2921FF8CB6D3}" destId="{7713F132-8F3F-984E-933C-8F490AE2694E}" srcOrd="6" destOrd="0" presId="urn:microsoft.com/office/officeart/2005/8/layout/vList5"/>
    <dgm:cxn modelId="{F5F7B9F1-29A2-7843-AFB7-714AC6D1A10B}" type="presParOf" srcId="{7713F132-8F3F-984E-933C-8F490AE2694E}" destId="{FEC0FB00-CFB7-1E48-864B-963ED42B714F}" srcOrd="0" destOrd="0" presId="urn:microsoft.com/office/officeart/2005/8/layout/vList5"/>
    <dgm:cxn modelId="{4DFB017E-C677-6A4F-A132-30EBA00827CE}" type="presParOf" srcId="{7713F132-8F3F-984E-933C-8F490AE2694E}" destId="{238AF675-2C3C-594E-A781-C5FC1F49A037}" srcOrd="1" destOrd="0" presId="urn:microsoft.com/office/officeart/2005/8/layout/vList5"/>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Level:</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r>
            <a:rPr lang="en-US">
              <a:latin typeface="Copperplate Gothic Light"/>
              <a:cs typeface="Copperplate Gothic Light"/>
            </a:rPr>
            <a:t>EXP:</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Name:</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Region:</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Modus Operandi:</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1552">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61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4619"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2022" custLinFactNeighborY="3979">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D169685C-332C-F841-9326-0A59F94F9405}" srcId="{81267374-7496-7A46-B8DB-4423AEC32FB9}" destId="{57BF4E46-A552-CD45-805B-D4952EA963E0}" srcOrd="3" destOrd="0" parTransId="{BB70E527-F4B5-E24C-9FC0-A68BEC0A2B63}" sibTransId="{FDC6B4A2-6412-834F-AB3B-743A9AE7F358}"/>
    <dgm:cxn modelId="{774BBD0C-8C44-EE42-B6C2-3C60FC03DF55}" type="presOf" srcId="{F50D04EB-BEFF-E641-8566-98B5B5D707B3}" destId="{B5852350-322B-6E47-9B8E-D536EA11A3C3}" srcOrd="0" destOrd="0" presId="urn:microsoft.com/office/officeart/2008/layout/VerticalCurvedList"/>
    <dgm:cxn modelId="{8D7A77CE-0304-9B42-A464-2256BC8E218D}"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0E3695AA-805B-7F47-97EA-93BBB674A007}" type="presOf" srcId="{2920B393-DB86-1740-85CF-209B40A5D285}" destId="{756E2863-77A9-7843-9AEE-5690D341450A}" srcOrd="0" destOrd="0" presId="urn:microsoft.com/office/officeart/2008/layout/VerticalCurvedList"/>
    <dgm:cxn modelId="{57A29E2C-18AC-8E44-A339-6ECB1FB7E52E}" type="presOf" srcId="{57BF4E46-A552-CD45-805B-D4952EA963E0}" destId="{5632D894-4A3A-4846-9C9C-6401F6F679FA}" srcOrd="0" destOrd="0" presId="urn:microsoft.com/office/officeart/2008/layout/VerticalCurvedList"/>
    <dgm:cxn modelId="{B2319BBF-E8A2-C241-BD3E-4C6BE00183AA}" type="presOf" srcId="{DA96EB0F-84C1-4B42-87CD-074EAAF898EF}" destId="{90C21383-FC7F-3A4F-8592-4A77072F9FD0}" srcOrd="0" destOrd="0" presId="urn:microsoft.com/office/officeart/2008/layout/VerticalCurvedList"/>
    <dgm:cxn modelId="{0C65FE91-EA4F-F541-AD2B-8780FCA71265}" type="presOf" srcId="{6C7E1A0D-EC5A-5E4C-9283-701154E2E006}" destId="{667882B9-6965-A14E-9D95-7255C83D4E62}"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027B95A0-FA65-DB4A-B026-1A38A7EB716D}" type="presOf" srcId="{FD56B476-FA18-DB43-BB24-4A51582D3D12}" destId="{3CC9E11D-0CAF-7A4E-ABEF-118937D1BC55}"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23DCFEBE-AD97-B943-B64D-4B4B8EA67A0B}" type="presParOf" srcId="{3276486F-D810-EB48-8C76-4A2080B779CA}" destId="{D98700AF-CD94-9B44-B0B5-962A913FD00F}" srcOrd="0" destOrd="0" presId="urn:microsoft.com/office/officeart/2008/layout/VerticalCurvedList"/>
    <dgm:cxn modelId="{226650E6-66A8-0B47-9E29-6B6D66860006}" type="presParOf" srcId="{D98700AF-CD94-9B44-B0B5-962A913FD00F}" destId="{A1A9729E-C331-D24C-9E1D-B53B047030D5}" srcOrd="0" destOrd="0" presId="urn:microsoft.com/office/officeart/2008/layout/VerticalCurvedList"/>
    <dgm:cxn modelId="{A661C9E9-6471-3445-A49B-554C2AFB39AF}" type="presParOf" srcId="{A1A9729E-C331-D24C-9E1D-B53B047030D5}" destId="{01DF3DEC-11AB-494E-9A88-0A9D47DDC38A}" srcOrd="0" destOrd="0" presId="urn:microsoft.com/office/officeart/2008/layout/VerticalCurvedList"/>
    <dgm:cxn modelId="{A45FC694-75EE-3143-85D9-8AE2172AAB38}" type="presParOf" srcId="{A1A9729E-C331-D24C-9E1D-B53B047030D5}" destId="{90C21383-FC7F-3A4F-8592-4A77072F9FD0}" srcOrd="1" destOrd="0" presId="urn:microsoft.com/office/officeart/2008/layout/VerticalCurvedList"/>
    <dgm:cxn modelId="{68386533-AB0D-014C-BEFD-2537C96DBF74}" type="presParOf" srcId="{A1A9729E-C331-D24C-9E1D-B53B047030D5}" destId="{BBE98BA0-C181-174C-A8EF-617B41F5445D}" srcOrd="2" destOrd="0" presId="urn:microsoft.com/office/officeart/2008/layout/VerticalCurvedList"/>
    <dgm:cxn modelId="{FB83155F-DF58-7949-83BC-9BFACBDE9603}" type="presParOf" srcId="{A1A9729E-C331-D24C-9E1D-B53B047030D5}" destId="{063CE89E-906E-2F44-B245-E6D243F0226F}" srcOrd="3" destOrd="0" presId="urn:microsoft.com/office/officeart/2008/layout/VerticalCurvedList"/>
    <dgm:cxn modelId="{291569C4-DA6C-794F-A9FF-0E206A019568}" type="presParOf" srcId="{D98700AF-CD94-9B44-B0B5-962A913FD00F}" destId="{B5852350-322B-6E47-9B8E-D536EA11A3C3}" srcOrd="1" destOrd="0" presId="urn:microsoft.com/office/officeart/2008/layout/VerticalCurvedList"/>
    <dgm:cxn modelId="{6548E112-04E5-AF4F-BBB8-1CFAB37E2CE5}" type="presParOf" srcId="{D98700AF-CD94-9B44-B0B5-962A913FD00F}" destId="{EBB7BFDA-3459-DD43-8A5C-904C9B84581B}" srcOrd="2" destOrd="0" presId="urn:microsoft.com/office/officeart/2008/layout/VerticalCurvedList"/>
    <dgm:cxn modelId="{A4CAAF36-99E6-5D47-AED4-0C7329AAB4BD}" type="presParOf" srcId="{EBB7BFDA-3459-DD43-8A5C-904C9B84581B}" destId="{D816D6F2-6373-7542-83AF-10E8802197CC}" srcOrd="0" destOrd="0" presId="urn:microsoft.com/office/officeart/2008/layout/VerticalCurvedList"/>
    <dgm:cxn modelId="{A8962648-CD82-B041-B14E-6566732A3FCA}" type="presParOf" srcId="{D98700AF-CD94-9B44-B0B5-962A913FD00F}" destId="{3CC9E11D-0CAF-7A4E-ABEF-118937D1BC55}" srcOrd="3" destOrd="0" presId="urn:microsoft.com/office/officeart/2008/layout/VerticalCurvedList"/>
    <dgm:cxn modelId="{8D1F52C6-4961-B841-81F4-146BA20F456F}" type="presParOf" srcId="{D98700AF-CD94-9B44-B0B5-962A913FD00F}" destId="{C0FA7241-F2AA-8642-99AD-3A6AA4A912A8}" srcOrd="4" destOrd="0" presId="urn:microsoft.com/office/officeart/2008/layout/VerticalCurvedList"/>
    <dgm:cxn modelId="{36B84E64-4E25-724F-AFD8-BE97CDBECA3C}" type="presParOf" srcId="{C0FA7241-F2AA-8642-99AD-3A6AA4A912A8}" destId="{D8ED5A24-5167-DC4B-A579-C3953744E947}" srcOrd="0" destOrd="0" presId="urn:microsoft.com/office/officeart/2008/layout/VerticalCurvedList"/>
    <dgm:cxn modelId="{870D2AC2-63A1-E84F-B582-3F83AD7725EC}" type="presParOf" srcId="{D98700AF-CD94-9B44-B0B5-962A913FD00F}" destId="{667882B9-6965-A14E-9D95-7255C83D4E62}" srcOrd="5" destOrd="0" presId="urn:microsoft.com/office/officeart/2008/layout/VerticalCurvedList"/>
    <dgm:cxn modelId="{BE202710-5C63-254E-8D06-620C90EE8A4F}" type="presParOf" srcId="{D98700AF-CD94-9B44-B0B5-962A913FD00F}" destId="{9150A988-68F9-C44B-BA21-17357EF41025}" srcOrd="6" destOrd="0" presId="urn:microsoft.com/office/officeart/2008/layout/VerticalCurvedList"/>
    <dgm:cxn modelId="{D94BA728-E9A8-FC45-B938-0C4A3B44AB52}" type="presParOf" srcId="{9150A988-68F9-C44B-BA21-17357EF41025}" destId="{D5FD0567-F4B4-2F41-9184-E75BFD50E608}" srcOrd="0" destOrd="0" presId="urn:microsoft.com/office/officeart/2008/layout/VerticalCurvedList"/>
    <dgm:cxn modelId="{73A5DB6B-BB09-014B-ADBC-7CC5A3983EF1}" type="presParOf" srcId="{D98700AF-CD94-9B44-B0B5-962A913FD00F}" destId="{5632D894-4A3A-4846-9C9C-6401F6F679FA}" srcOrd="7" destOrd="0" presId="urn:microsoft.com/office/officeart/2008/layout/VerticalCurvedList"/>
    <dgm:cxn modelId="{243DB955-14D5-6640-83A3-7BEDF3CDEE35}" type="presParOf" srcId="{D98700AF-CD94-9B44-B0B5-962A913FD00F}" destId="{64E20F1E-2ECE-7B4C-A0C9-32306C0CC8CA}" srcOrd="8" destOrd="0" presId="urn:microsoft.com/office/officeart/2008/layout/VerticalCurvedList"/>
    <dgm:cxn modelId="{5F8A9783-7243-964D-96ED-03EB77658C81}" type="presParOf" srcId="{64E20F1E-2ECE-7B4C-A0C9-32306C0CC8CA}" destId="{56A9B790-8868-B244-875F-9CBD954BEF0C}" srcOrd="0" destOrd="0" presId="urn:microsoft.com/office/officeart/2008/layout/VerticalCurvedList"/>
    <dgm:cxn modelId="{C814D37D-E550-744A-9FCB-1AB50399918C}" type="presParOf" srcId="{D98700AF-CD94-9B44-B0B5-962A913FD00F}" destId="{756E2863-77A9-7843-9AEE-5690D341450A}" srcOrd="9" destOrd="0" presId="urn:microsoft.com/office/officeart/2008/layout/VerticalCurvedList"/>
    <dgm:cxn modelId="{DEB158CA-835F-BD40-93BF-EA67E16D7E66}" type="presParOf" srcId="{D98700AF-CD94-9B44-B0B5-962A913FD00F}" destId="{3C74EF02-0064-144D-9587-E11763EEEC27}" srcOrd="10" destOrd="0" presId="urn:microsoft.com/office/officeart/2008/layout/VerticalCurvedList"/>
    <dgm:cxn modelId="{6D9EF8AC-F529-BC44-9DB4-C24292D7532E}"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0.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1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2.xml><?xml version="1.0" encoding="utf-8"?>
<dgm:layoutDef xmlns:dgm="http://schemas.openxmlformats.org/drawingml/2006/diagram" xmlns:a="http://schemas.openxmlformats.org/drawingml/2006/main" uniqueId="urn:microsoft.com/office/officeart/2008/layout/LinedList">
  <dgm:title val=""/>
  <dgm:desc val=""/>
  <dgm:catLst>
    <dgm:cat type="hierarchy" pri="8000"/>
    <dgm:cat type="list" pri="25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clrData>
  <dgm:layoutNode name="vert0">
    <dgm:varLst>
      <dgm:dir/>
      <dgm:animOne val="branch"/>
      <dgm:animLvl val="lvl"/>
    </dgm:varLst>
    <dgm:choose name="Name0">
      <dgm:if name="Name1" func="var" arg="dir" op="equ" val="norm">
        <dgm:alg type="lin">
          <dgm:param type="linDir" val="fromT"/>
          <dgm:param type="nodeHorzAlign" val="l"/>
        </dgm:alg>
      </dgm:if>
      <dgm:else name="Name2">
        <dgm:alg type="lin">
          <dgm:param type="linDir" val="fromT"/>
          <dgm:param type="nodeHorzAlign" val="r"/>
        </dgm:alg>
      </dgm:else>
    </dgm:choose>
    <dgm:shape xmlns:r="http://schemas.openxmlformats.org/officeDocument/2006/relationships" r:blip="">
      <dgm:adjLst/>
    </dgm:shape>
    <dgm:presOf/>
    <dgm:constrLst>
      <dgm:constr type="w" for="ch" forName="horz1" refType="w"/>
      <dgm:constr type="h" for="ch" forName="horz1" refType="h"/>
      <dgm:constr type="h" for="des" forName="vert1" refType="h"/>
      <dgm:constr type="h" for="des" forName="tx1" refType="h"/>
      <dgm:constr type="h" for="des" forName="horz2" refType="h"/>
      <dgm:constr type="h" for="des" forName="vert2" refType="h"/>
      <dgm:constr type="h" for="des" forName="horz3" refType="h"/>
      <dgm:constr type="h" for="des" forName="vert3" refType="h"/>
      <dgm:constr type="h" for="des" forName="horz4" refType="h"/>
      <dgm:constr type="h" for="des" ptType="node" refType="h"/>
      <dgm:constr type="primFontSz" for="des" forName="tx1" op="equ" val="65"/>
      <dgm:constr type="primFontSz" for="des" forName="tx2" op="equ" val="65"/>
      <dgm:constr type="primFontSz" for="des" forName="tx3" op="equ" val="65"/>
      <dgm:constr type="primFontSz" for="des" forName="tx4" op="equ" val="65"/>
      <dgm:constr type="w" for="des" forName="thickLine" refType="w"/>
      <dgm:constr type="h" for="des" forName="thickLine"/>
      <dgm:constr type="h" for="des" forName="thinLine1"/>
      <dgm:constr type="h" for="des" forName="thinLine2b"/>
      <dgm:constr type="h" for="des" forName="thinLine3"/>
      <dgm:constr type="h" for="des" forName="vertSpace2a" refType="h" fact="0.05"/>
      <dgm:constr type="h" for="des" forName="vertSpace2b" refType="h" refFor="des" refForName="vertSpace2a"/>
    </dgm:constrLst>
    <dgm:forEach name="Name3" axis="ch" ptType="node">
      <dgm:layoutNode name="thickLine" styleLbl="alignNode1">
        <dgm:alg type="sp"/>
        <dgm:shape xmlns:r="http://schemas.openxmlformats.org/officeDocument/2006/relationships" type="line" r:blip="">
          <dgm:adjLst/>
        </dgm:shape>
        <dgm:presOf/>
      </dgm:layoutNode>
      <dgm:layoutNode name="horz1">
        <dgm:choose name="Name4">
          <dgm:if name="Name5" func="var" arg="dir" op="equ" val="norm">
            <dgm:alg type="lin">
              <dgm:param type="linDir" val="fromL"/>
              <dgm:param type="nodeVertAlign" val="t"/>
            </dgm:alg>
          </dgm:if>
          <dgm:else name="Name6">
            <dgm:alg type="lin">
              <dgm:param type="linDir" val="fromR"/>
              <dgm:param type="nodeVertAlign" val="t"/>
            </dgm:alg>
          </dgm:else>
        </dgm:choose>
        <dgm:shape xmlns:r="http://schemas.openxmlformats.org/officeDocument/2006/relationships" r:blip="">
          <dgm:adjLst/>
        </dgm:shape>
        <dgm:presOf/>
        <dgm:choose name="Name7">
          <dgm:if name="Name8" axis="root des" func="maxDepth" op="equ" val="1">
            <dgm:constrLst>
              <dgm:constr type="w" for="ch" forName="tx1" refType="w"/>
            </dgm:constrLst>
          </dgm:if>
          <dgm:if name="Name9" axis="root des" func="maxDepth" op="equ" val="2">
            <dgm:constrLst>
              <dgm:constr type="w" for="ch" forName="tx1" refType="w" fact="0.2"/>
              <dgm:constr type="w" for="des" forName="tx2" refType="w" fact="0.785"/>
              <dgm:constr type="w" for="des" forName="horzSpace2" refType="w" fact="0.015"/>
              <dgm:constr type="w" for="des" forName="thinLine2b" refType="w" fact="0.8"/>
            </dgm:constrLst>
          </dgm:if>
          <dgm:if name="Name10" axis="root des" func="maxDepth" op="equ" val="3">
            <dgm:constrLst>
              <dgm:constr type="w" for="ch" forName="tx1" refType="w" fact="0.2"/>
              <dgm:constr type="w" for="des" forName="tx2" refType="w" fact="0.385"/>
              <dgm:constr type="w" for="des" forName="tx3" refType="w" fact="0.385"/>
              <dgm:constr type="w" for="des" forName="horzSpace2" refType="w" fact="0.015"/>
              <dgm:constr type="w" for="des" forName="horzSpace3" refType="w" fact="0.015"/>
              <dgm:constr type="w" for="des" forName="thinLine2b" refType="w" fact="0.8"/>
              <dgm:constr type="w" for="des" forName="thinLine3" refType="w" fact="0.385"/>
            </dgm:constrLst>
          </dgm:if>
          <dgm:if name="Name11" axis="root des" func="maxDepth" op="gte" val="4">
            <dgm:constrLst>
              <dgm:constr type="w" for="ch" forName="tx1" refType="w" fact="0.2"/>
              <dgm:constr type="w" for="des" forName="tx2" refType="w" fact="0.2516"/>
              <dgm:constr type="w" for="des" forName="tx3" refType="w" fact="0.2516"/>
              <dgm:constr type="w" for="des" forName="tx4" refType="w" fact="0.2516"/>
              <dgm:constr type="w" for="des" forName="horzSpace2" refType="w" fact="0.015"/>
              <dgm:constr type="w" for="des" forName="horzSpace3" refType="w" fact="0.015"/>
              <dgm:constr type="w" for="des" forName="horzSpace4" refType="w" fact="0.015"/>
              <dgm:constr type="w" for="des" forName="thinLine2b" refType="w" fact="0.8"/>
              <dgm:constr type="w" for="des" forName="thinLine3" refType="w" fact="0.5332"/>
            </dgm:constrLst>
          </dgm:if>
          <dgm:else name="Name12"/>
        </dgm:choose>
        <dgm:layoutNode name="tx1"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1">
          <dgm:choose name="Name13">
            <dgm:if name="Name14" func="var" arg="dir" op="equ" val="norm">
              <dgm:alg type="lin">
                <dgm:param type="linDir" val="fromT"/>
                <dgm:param type="nodeHorzAlign" val="l"/>
              </dgm:alg>
            </dgm:if>
            <dgm:else name="Name15">
              <dgm:alg type="lin">
                <dgm:param type="linDir" val="fromT"/>
                <dgm:param type="nodeHorzAlign" val="r"/>
              </dgm:alg>
            </dgm:else>
          </dgm:choose>
          <dgm:shape xmlns:r="http://schemas.openxmlformats.org/officeDocument/2006/relationships" r:blip="">
            <dgm:adjLst/>
          </dgm:shape>
          <dgm:presOf/>
          <dgm:forEach name="Name16" axis="ch" ptType="node">
            <dgm:choose name="Name17">
              <dgm:if name="Name18" axis="self" ptType="node" func="pos" op="equ" val="1">
                <dgm:layoutNode name="vertSpace2a">
                  <dgm:alg type="sp"/>
                  <dgm:shape xmlns:r="http://schemas.openxmlformats.org/officeDocument/2006/relationships" r:blip="">
                    <dgm:adjLst/>
                  </dgm:shape>
                  <dgm:presOf/>
                </dgm:layoutNode>
              </dgm:if>
              <dgm:else name="Name19"/>
            </dgm:choose>
            <dgm:layoutNode name="horz2">
              <dgm:choose name="Name20">
                <dgm:if name="Name21" func="var" arg="dir" op="equ" val="norm">
                  <dgm:alg type="lin">
                    <dgm:param type="linDir" val="fromL"/>
                    <dgm:param type="nodeVertAlign" val="t"/>
                  </dgm:alg>
                </dgm:if>
                <dgm:else name="Name22">
                  <dgm:alg type="lin">
                    <dgm:param type="linDir" val="fromR"/>
                    <dgm:param type="nodeVertAlign" val="t"/>
                  </dgm:alg>
                </dgm:else>
              </dgm:choose>
              <dgm:shape xmlns:r="http://schemas.openxmlformats.org/officeDocument/2006/relationships" r:blip="">
                <dgm:adjLst/>
              </dgm:shape>
              <dgm:presOf/>
              <dgm:layoutNode name="horzSpace2">
                <dgm:alg type="sp"/>
                <dgm:shape xmlns:r="http://schemas.openxmlformats.org/officeDocument/2006/relationships" r:blip="">
                  <dgm:adjLst/>
                </dgm:shape>
                <dgm:presOf/>
              </dgm:layoutNode>
              <dgm:layoutNode name="tx2"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2">
                <dgm:choose name="Name23">
                  <dgm:if name="Name24" func="var" arg="dir" op="equ" val="norm">
                    <dgm:alg type="lin">
                      <dgm:param type="linDir" val="fromT"/>
                      <dgm:param type="nodeHorzAlign" val="l"/>
                    </dgm:alg>
                  </dgm:if>
                  <dgm:else name="Name25">
                    <dgm:alg type="lin">
                      <dgm:param type="linDir" val="fromT"/>
                      <dgm:param type="nodeHorzAlign" val="r"/>
                    </dgm:alg>
                  </dgm:else>
                </dgm:choose>
                <dgm:shape xmlns:r="http://schemas.openxmlformats.org/officeDocument/2006/relationships" r:blip="">
                  <dgm:adjLst/>
                </dgm:shape>
                <dgm:presOf/>
                <dgm:forEach name="Name26" axis="ch" ptType="node">
                  <dgm:layoutNode name="horz3">
                    <dgm:choose name="Name27">
                      <dgm:if name="Name28" func="var" arg="dir" op="equ" val="norm">
                        <dgm:alg type="lin">
                          <dgm:param type="linDir" val="fromL"/>
                          <dgm:param type="nodeVertAlign" val="t"/>
                        </dgm:alg>
                      </dgm:if>
                      <dgm:else name="Name29">
                        <dgm:alg type="lin">
                          <dgm:param type="linDir" val="fromR"/>
                          <dgm:param type="nodeVertAlign" val="t"/>
                        </dgm:alg>
                      </dgm:else>
                    </dgm:choose>
                    <dgm:shape xmlns:r="http://schemas.openxmlformats.org/officeDocument/2006/relationships" r:blip="">
                      <dgm:adjLst/>
                    </dgm:shape>
                    <dgm:presOf/>
                    <dgm:layoutNode name="horzSpace3">
                      <dgm:alg type="sp"/>
                      <dgm:shape xmlns:r="http://schemas.openxmlformats.org/officeDocument/2006/relationships" r:blip="">
                        <dgm:adjLst/>
                      </dgm:shape>
                      <dgm:presOf/>
                    </dgm:layoutNode>
                    <dgm:layoutNode name="tx3"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3">
                      <dgm:choose name="Name30">
                        <dgm:if name="Name31" func="var" arg="dir" op="equ" val="norm">
                          <dgm:alg type="lin">
                            <dgm:param type="linDir" val="fromT"/>
                            <dgm:param type="nodeHorzAlign" val="l"/>
                          </dgm:alg>
                        </dgm:if>
                        <dgm:else name="Name32">
                          <dgm:alg type="lin">
                            <dgm:param type="linDir" val="fromT"/>
                            <dgm:param type="nodeHorzAlign" val="r"/>
                          </dgm:alg>
                        </dgm:else>
                      </dgm:choose>
                      <dgm:shape xmlns:r="http://schemas.openxmlformats.org/officeDocument/2006/relationships" r:blip="">
                        <dgm:adjLst/>
                      </dgm:shape>
                      <dgm:presOf/>
                      <dgm:forEach name="Name33" axis="ch" ptType="node">
                        <dgm:layoutNode name="horz4">
                          <dgm:choose name="Name34">
                            <dgm:if name="Name35" func="var" arg="dir" op="equ" val="norm">
                              <dgm:alg type="lin">
                                <dgm:param type="linDir" val="fromL"/>
                                <dgm:param type="nodeVertAlign" val="t"/>
                              </dgm:alg>
                            </dgm:if>
                            <dgm:else name="Name36">
                              <dgm:alg type="lin">
                                <dgm:param type="linDir" val="fromR"/>
                                <dgm:param type="nodeVertAlign" val="t"/>
                              </dgm:alg>
                            </dgm:else>
                          </dgm:choose>
                          <dgm:shape xmlns:r="http://schemas.openxmlformats.org/officeDocument/2006/relationships" r:blip="">
                            <dgm:adjLst/>
                          </dgm:shape>
                          <dgm:presOf/>
                          <dgm:layoutNode name="horzSpace4">
                            <dgm:alg type="sp"/>
                            <dgm:shape xmlns:r="http://schemas.openxmlformats.org/officeDocument/2006/relationships" r:blip="">
                              <dgm:adjLst/>
                            </dgm:shape>
                            <dgm:presOf/>
                          </dgm:layoutNode>
                          <dgm:layoutNode name="tx4" styleLbl="revTx">
                            <dgm:varLst>
                              <dgm:bulletEnabled val="1"/>
                            </dgm:varLst>
                            <dgm:alg type="tx">
                              <dgm:param type="parTxLTRAlign" val="l"/>
                              <dgm:param type="parTxRTLAlign" val="r"/>
                              <dgm:param type="txAnchorVert" val="t"/>
                            </dgm:alg>
                            <dgm:shape xmlns:r="http://schemas.openxmlformats.org/officeDocument/2006/relationships" type="rect" r:blip="">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dgm:layoutNode>
                  </dgm:layoutNode>
                  <dgm:forEach name="Name37" axis="followSib" ptType="sibTrans" cnt="1">
                    <dgm:layoutNode name="thinLine3" styleLbl="callout">
                      <dgm:alg type="sp"/>
                      <dgm:shape xmlns:r="http://schemas.openxmlformats.org/officeDocument/2006/relationships" type="line" r:blip="">
                        <dgm:adjLst/>
                      </dgm:shape>
                      <dgm:presOf/>
                    </dgm:layoutNode>
                  </dgm:forEach>
                </dgm:forEach>
              </dgm:layoutNode>
            </dgm:layoutNode>
            <dgm:layoutNode name="thinLine2b" styleLbl="callout">
              <dgm:alg type="sp"/>
              <dgm:shape xmlns:r="http://schemas.openxmlformats.org/officeDocument/2006/relationships" type="line" r:blip="">
                <dgm:adjLst/>
              </dgm:shape>
              <dgm:presOf/>
            </dgm:layoutNode>
            <dgm:layoutNode name="vertSpace2b">
              <dgm:alg type="sp"/>
              <dgm:shape xmlns:r="http://schemas.openxmlformats.org/officeDocument/2006/relationships" r:blip="">
                <dgm:adjLst/>
              </dgm:shape>
              <dgm:presOf/>
            </dgm:layoutNode>
          </dgm:forEach>
        </dgm:layoutNode>
      </dgm:layoutNode>
    </dgm:forEach>
  </dgm:layoutNode>
</dgm:layoutDef>
</file>

<file path=xl/diagrams/layout1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15.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6.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7.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8.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2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2.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4.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8.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3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9.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layout40.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0.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2.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9.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0.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6" Type="http://schemas.openxmlformats.org/officeDocument/2006/relationships/diagramData" Target="../diagrams/data6.xml"/><Relationship Id="rId21" Type="http://schemas.openxmlformats.org/officeDocument/2006/relationships/diagramData" Target="../diagrams/data5.xml"/><Relationship Id="rId42" Type="http://schemas.openxmlformats.org/officeDocument/2006/relationships/diagramLayout" Target="../diagrams/layout9.xml"/><Relationship Id="rId47" Type="http://schemas.openxmlformats.org/officeDocument/2006/relationships/diagramLayout" Target="../diagrams/layout10.xml"/><Relationship Id="rId63" Type="http://schemas.openxmlformats.org/officeDocument/2006/relationships/diagramQuickStyle" Target="../diagrams/quickStyle13.xml"/><Relationship Id="rId68" Type="http://schemas.openxmlformats.org/officeDocument/2006/relationships/diagramQuickStyle" Target="../diagrams/quickStyle14.xml"/><Relationship Id="rId84" Type="http://schemas.openxmlformats.org/officeDocument/2006/relationships/diagramColors" Target="../diagrams/colors17.xml"/><Relationship Id="rId89" Type="http://schemas.openxmlformats.org/officeDocument/2006/relationships/diagramColors" Target="../diagrams/colors18.xml"/><Relationship Id="rId16" Type="http://schemas.openxmlformats.org/officeDocument/2006/relationships/diagramData" Target="../diagrams/data4.xml"/><Relationship Id="rId11" Type="http://schemas.openxmlformats.org/officeDocument/2006/relationships/diagramData" Target="../diagrams/data3.xml"/><Relationship Id="rId32" Type="http://schemas.openxmlformats.org/officeDocument/2006/relationships/diagramLayout" Target="../diagrams/layout7.xml"/><Relationship Id="rId37" Type="http://schemas.openxmlformats.org/officeDocument/2006/relationships/diagramLayout" Target="../diagrams/layout8.xml"/><Relationship Id="rId53" Type="http://schemas.openxmlformats.org/officeDocument/2006/relationships/diagramQuickStyle" Target="../diagrams/quickStyle11.xml"/><Relationship Id="rId58" Type="http://schemas.openxmlformats.org/officeDocument/2006/relationships/diagramQuickStyle" Target="../diagrams/quickStyle12.xml"/><Relationship Id="rId74" Type="http://schemas.openxmlformats.org/officeDocument/2006/relationships/diagramColors" Target="../diagrams/colors15.xml"/><Relationship Id="rId79" Type="http://schemas.openxmlformats.org/officeDocument/2006/relationships/diagramColors" Target="../diagrams/colors16.xml"/><Relationship Id="rId5" Type="http://schemas.microsoft.com/office/2007/relationships/diagramDrawing" Target="../diagrams/drawing1.xml"/><Relationship Id="rId90" Type="http://schemas.microsoft.com/office/2007/relationships/diagramDrawing" Target="../diagrams/drawing18.xml"/><Relationship Id="rId14" Type="http://schemas.openxmlformats.org/officeDocument/2006/relationships/diagramColors" Target="../diagrams/colors3.xml"/><Relationship Id="rId22" Type="http://schemas.openxmlformats.org/officeDocument/2006/relationships/diagramLayout" Target="../diagrams/layout5.xml"/><Relationship Id="rId27" Type="http://schemas.openxmlformats.org/officeDocument/2006/relationships/diagramLayout" Target="../diagrams/layout6.xml"/><Relationship Id="rId30" Type="http://schemas.microsoft.com/office/2007/relationships/diagramDrawing" Target="../diagrams/drawing6.xml"/><Relationship Id="rId35" Type="http://schemas.microsoft.com/office/2007/relationships/diagramDrawing" Target="../diagrams/drawing7.xml"/><Relationship Id="rId43" Type="http://schemas.openxmlformats.org/officeDocument/2006/relationships/diagramQuickStyle" Target="../diagrams/quickStyle9.xml"/><Relationship Id="rId48" Type="http://schemas.openxmlformats.org/officeDocument/2006/relationships/diagramQuickStyle" Target="../diagrams/quickStyle10.xml"/><Relationship Id="rId56" Type="http://schemas.openxmlformats.org/officeDocument/2006/relationships/diagramData" Target="../diagrams/data12.xml"/><Relationship Id="rId64" Type="http://schemas.openxmlformats.org/officeDocument/2006/relationships/diagramColors" Target="../diagrams/colors13.xml"/><Relationship Id="rId69" Type="http://schemas.openxmlformats.org/officeDocument/2006/relationships/diagramColors" Target="../diagrams/colors14.xml"/><Relationship Id="rId77" Type="http://schemas.openxmlformats.org/officeDocument/2006/relationships/diagramLayout" Target="../diagrams/layout16.xml"/><Relationship Id="rId8" Type="http://schemas.openxmlformats.org/officeDocument/2006/relationships/diagramQuickStyle" Target="../diagrams/quickStyle2.xml"/><Relationship Id="rId51" Type="http://schemas.openxmlformats.org/officeDocument/2006/relationships/diagramData" Target="../diagrams/data11.xml"/><Relationship Id="rId72" Type="http://schemas.openxmlformats.org/officeDocument/2006/relationships/diagramLayout" Target="../diagrams/layout15.xml"/><Relationship Id="rId80" Type="http://schemas.microsoft.com/office/2007/relationships/diagramDrawing" Target="../diagrams/drawing16.xml"/><Relationship Id="rId85" Type="http://schemas.microsoft.com/office/2007/relationships/diagramDrawing" Target="../diagrams/drawing17.xml"/><Relationship Id="rId3" Type="http://schemas.openxmlformats.org/officeDocument/2006/relationships/diagramQuickStyle" Target="../diagrams/quickStyle1.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33" Type="http://schemas.openxmlformats.org/officeDocument/2006/relationships/diagramQuickStyle" Target="../diagrams/quickStyle7.xml"/><Relationship Id="rId38" Type="http://schemas.openxmlformats.org/officeDocument/2006/relationships/diagramQuickStyle" Target="../diagrams/quickStyle8.xml"/><Relationship Id="rId46" Type="http://schemas.openxmlformats.org/officeDocument/2006/relationships/diagramData" Target="../diagrams/data10.xml"/><Relationship Id="rId59" Type="http://schemas.openxmlformats.org/officeDocument/2006/relationships/diagramColors" Target="../diagrams/colors12.xml"/><Relationship Id="rId67" Type="http://schemas.openxmlformats.org/officeDocument/2006/relationships/diagramLayout" Target="../diagrams/layout14.xml"/><Relationship Id="rId20" Type="http://schemas.microsoft.com/office/2007/relationships/diagramDrawing" Target="../diagrams/drawing4.xml"/><Relationship Id="rId41" Type="http://schemas.openxmlformats.org/officeDocument/2006/relationships/diagramData" Target="../diagrams/data9.xml"/><Relationship Id="rId54" Type="http://schemas.openxmlformats.org/officeDocument/2006/relationships/diagramColors" Target="../diagrams/colors11.xml"/><Relationship Id="rId62" Type="http://schemas.openxmlformats.org/officeDocument/2006/relationships/diagramLayout" Target="../diagrams/layout13.xml"/><Relationship Id="rId70" Type="http://schemas.microsoft.com/office/2007/relationships/diagramDrawing" Target="../diagrams/drawing14.xml"/><Relationship Id="rId75" Type="http://schemas.microsoft.com/office/2007/relationships/diagramDrawing" Target="../diagrams/drawing15.xml"/><Relationship Id="rId83" Type="http://schemas.openxmlformats.org/officeDocument/2006/relationships/diagramQuickStyle" Target="../diagrams/quickStyle17.xml"/><Relationship Id="rId88" Type="http://schemas.openxmlformats.org/officeDocument/2006/relationships/diagramQuickStyle" Target="../diagrams/quickStyle18.xml"/><Relationship Id="rId1" Type="http://schemas.openxmlformats.org/officeDocument/2006/relationships/diagramData" Target="../diagrams/data1.xml"/><Relationship Id="rId6" Type="http://schemas.openxmlformats.org/officeDocument/2006/relationships/diagramData" Target="../diagrams/data2.xml"/><Relationship Id="rId15" Type="http://schemas.microsoft.com/office/2007/relationships/diagramDrawing" Target="../diagrams/drawing3.xml"/><Relationship Id="rId23" Type="http://schemas.openxmlformats.org/officeDocument/2006/relationships/diagramQuickStyle" Target="../diagrams/quickStyle5.xml"/><Relationship Id="rId28" Type="http://schemas.openxmlformats.org/officeDocument/2006/relationships/diagramQuickStyle" Target="../diagrams/quickStyle6.xml"/><Relationship Id="rId36" Type="http://schemas.openxmlformats.org/officeDocument/2006/relationships/diagramData" Target="../diagrams/data8.xml"/><Relationship Id="rId49" Type="http://schemas.openxmlformats.org/officeDocument/2006/relationships/diagramColors" Target="../diagrams/colors10.xml"/><Relationship Id="rId57" Type="http://schemas.openxmlformats.org/officeDocument/2006/relationships/diagramLayout" Target="../diagrams/layout12.xml"/><Relationship Id="rId10" Type="http://schemas.microsoft.com/office/2007/relationships/diagramDrawing" Target="../diagrams/drawing2.xml"/><Relationship Id="rId31" Type="http://schemas.openxmlformats.org/officeDocument/2006/relationships/diagramData" Target="../diagrams/data7.xml"/><Relationship Id="rId44" Type="http://schemas.openxmlformats.org/officeDocument/2006/relationships/diagramColors" Target="../diagrams/colors9.xml"/><Relationship Id="rId52" Type="http://schemas.openxmlformats.org/officeDocument/2006/relationships/diagramLayout" Target="../diagrams/layout11.xml"/><Relationship Id="rId60" Type="http://schemas.microsoft.com/office/2007/relationships/diagramDrawing" Target="../diagrams/drawing12.xml"/><Relationship Id="rId65" Type="http://schemas.microsoft.com/office/2007/relationships/diagramDrawing" Target="../diagrams/drawing13.xml"/><Relationship Id="rId73" Type="http://schemas.openxmlformats.org/officeDocument/2006/relationships/diagramQuickStyle" Target="../diagrams/quickStyle15.xml"/><Relationship Id="rId78" Type="http://schemas.openxmlformats.org/officeDocument/2006/relationships/diagramQuickStyle" Target="../diagrams/quickStyle16.xml"/><Relationship Id="rId81" Type="http://schemas.openxmlformats.org/officeDocument/2006/relationships/diagramData" Target="../diagrams/data17.xml"/><Relationship Id="rId86" Type="http://schemas.openxmlformats.org/officeDocument/2006/relationships/diagramData" Target="../diagrams/data18.xml"/><Relationship Id="rId4" Type="http://schemas.openxmlformats.org/officeDocument/2006/relationships/diagramColors" Target="../diagrams/colors1.xml"/><Relationship Id="rId9" Type="http://schemas.openxmlformats.org/officeDocument/2006/relationships/diagramColors" Target="../diagrams/colors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9" Type="http://schemas.openxmlformats.org/officeDocument/2006/relationships/diagramColors" Target="../diagrams/colors8.xml"/><Relationship Id="rId34" Type="http://schemas.openxmlformats.org/officeDocument/2006/relationships/diagramColors" Target="../diagrams/colors7.xml"/><Relationship Id="rId50" Type="http://schemas.microsoft.com/office/2007/relationships/diagramDrawing" Target="../diagrams/drawing10.xml"/><Relationship Id="rId55" Type="http://schemas.microsoft.com/office/2007/relationships/diagramDrawing" Target="../diagrams/drawing11.xml"/><Relationship Id="rId76" Type="http://schemas.openxmlformats.org/officeDocument/2006/relationships/diagramData" Target="../diagrams/data16.xml"/><Relationship Id="rId7" Type="http://schemas.openxmlformats.org/officeDocument/2006/relationships/diagramLayout" Target="../diagrams/layout2.xml"/><Relationship Id="rId71" Type="http://schemas.openxmlformats.org/officeDocument/2006/relationships/diagramData" Target="../diagrams/data15.xml"/><Relationship Id="rId2" Type="http://schemas.openxmlformats.org/officeDocument/2006/relationships/diagramLayout" Target="../diagrams/layout1.xml"/><Relationship Id="rId29" Type="http://schemas.openxmlformats.org/officeDocument/2006/relationships/diagramColors" Target="../diagrams/colors6.xml"/><Relationship Id="rId24" Type="http://schemas.openxmlformats.org/officeDocument/2006/relationships/diagramColors" Target="../diagrams/colors5.xml"/><Relationship Id="rId40" Type="http://schemas.microsoft.com/office/2007/relationships/diagramDrawing" Target="../diagrams/drawing8.xml"/><Relationship Id="rId45" Type="http://schemas.microsoft.com/office/2007/relationships/diagramDrawing" Target="../diagrams/drawing9.xml"/><Relationship Id="rId66" Type="http://schemas.openxmlformats.org/officeDocument/2006/relationships/diagramData" Target="../diagrams/data14.xml"/><Relationship Id="rId87" Type="http://schemas.openxmlformats.org/officeDocument/2006/relationships/diagramLayout" Target="../diagrams/layout18.xml"/><Relationship Id="rId61" Type="http://schemas.openxmlformats.org/officeDocument/2006/relationships/diagramData" Target="../diagrams/data13.xml"/><Relationship Id="rId82" Type="http://schemas.openxmlformats.org/officeDocument/2006/relationships/diagramLayout" Target="../diagrams/layout17.xml"/><Relationship Id="rId19" Type="http://schemas.openxmlformats.org/officeDocument/2006/relationships/diagramColors" Target="../diagrams/colors4.xml"/></Relationships>
</file>

<file path=xl/drawings/_rels/drawing2.xml.rels><?xml version="1.0" encoding="UTF-8" standalone="yes"?>
<Relationships xmlns="http://schemas.openxmlformats.org/package/2006/relationships"><Relationship Id="rId13" Type="http://schemas.openxmlformats.org/officeDocument/2006/relationships/diagramQuickStyle" Target="../diagrams/quickStyle21.xml"/><Relationship Id="rId18" Type="http://schemas.openxmlformats.org/officeDocument/2006/relationships/diagramQuickStyle" Target="../diagrams/quickStyle22.xml"/><Relationship Id="rId26" Type="http://schemas.openxmlformats.org/officeDocument/2006/relationships/diagramData" Target="../diagrams/data24.xml"/><Relationship Id="rId39" Type="http://schemas.openxmlformats.org/officeDocument/2006/relationships/diagramColors" Target="../diagrams/colors26.xml"/><Relationship Id="rId21" Type="http://schemas.openxmlformats.org/officeDocument/2006/relationships/diagramData" Target="../diagrams/data23.xml"/><Relationship Id="rId34" Type="http://schemas.openxmlformats.org/officeDocument/2006/relationships/diagramColors" Target="../diagrams/colors25.xml"/><Relationship Id="rId42" Type="http://schemas.openxmlformats.org/officeDocument/2006/relationships/diagramLayout" Target="../diagrams/layout27.xml"/><Relationship Id="rId47" Type="http://schemas.openxmlformats.org/officeDocument/2006/relationships/diagramLayout" Target="../diagrams/layout28.xml"/><Relationship Id="rId50" Type="http://schemas.microsoft.com/office/2007/relationships/diagramDrawing" Target="../diagrams/drawing28.xml"/><Relationship Id="rId55" Type="http://schemas.microsoft.com/office/2007/relationships/diagramDrawing" Target="../diagrams/drawing29.xml"/><Relationship Id="rId7" Type="http://schemas.openxmlformats.org/officeDocument/2006/relationships/diagramLayout" Target="../diagrams/layout20.xml"/><Relationship Id="rId2" Type="http://schemas.openxmlformats.org/officeDocument/2006/relationships/diagramLayout" Target="../diagrams/layout19.xml"/><Relationship Id="rId16" Type="http://schemas.openxmlformats.org/officeDocument/2006/relationships/diagramData" Target="../diagrams/data22.xml"/><Relationship Id="rId29" Type="http://schemas.openxmlformats.org/officeDocument/2006/relationships/diagramColors" Target="../diagrams/colors24.xml"/><Relationship Id="rId11" Type="http://schemas.openxmlformats.org/officeDocument/2006/relationships/diagramData" Target="../diagrams/data21.xml"/><Relationship Id="rId24" Type="http://schemas.openxmlformats.org/officeDocument/2006/relationships/diagramColors" Target="../diagrams/colors23.xml"/><Relationship Id="rId32" Type="http://schemas.openxmlformats.org/officeDocument/2006/relationships/diagramLayout" Target="../diagrams/layout25.xml"/><Relationship Id="rId37" Type="http://schemas.openxmlformats.org/officeDocument/2006/relationships/diagramLayout" Target="../diagrams/layout26.xml"/><Relationship Id="rId40" Type="http://schemas.microsoft.com/office/2007/relationships/diagramDrawing" Target="../diagrams/drawing26.xml"/><Relationship Id="rId45" Type="http://schemas.microsoft.com/office/2007/relationships/diagramDrawing" Target="../diagrams/drawing27.xml"/><Relationship Id="rId53" Type="http://schemas.openxmlformats.org/officeDocument/2006/relationships/diagramQuickStyle" Target="../diagrams/quickStyle29.xml"/><Relationship Id="rId58" Type="http://schemas.openxmlformats.org/officeDocument/2006/relationships/diagramQuickStyle" Target="../diagrams/quickStyle30.xml"/><Relationship Id="rId5" Type="http://schemas.microsoft.com/office/2007/relationships/diagramDrawing" Target="../diagrams/drawing19.xml"/><Relationship Id="rId19" Type="http://schemas.openxmlformats.org/officeDocument/2006/relationships/diagramColors" Target="../diagrams/colors22.xml"/><Relationship Id="rId4" Type="http://schemas.openxmlformats.org/officeDocument/2006/relationships/diagramColors" Target="../diagrams/colors19.xml"/><Relationship Id="rId9" Type="http://schemas.openxmlformats.org/officeDocument/2006/relationships/diagramColors" Target="../diagrams/colors20.xml"/><Relationship Id="rId14" Type="http://schemas.openxmlformats.org/officeDocument/2006/relationships/diagramColors" Target="../diagrams/colors21.xml"/><Relationship Id="rId22" Type="http://schemas.openxmlformats.org/officeDocument/2006/relationships/diagramLayout" Target="../diagrams/layout23.xml"/><Relationship Id="rId27" Type="http://schemas.openxmlformats.org/officeDocument/2006/relationships/diagramLayout" Target="../diagrams/layout24.xml"/><Relationship Id="rId30" Type="http://schemas.microsoft.com/office/2007/relationships/diagramDrawing" Target="../diagrams/drawing24.xml"/><Relationship Id="rId35" Type="http://schemas.microsoft.com/office/2007/relationships/diagramDrawing" Target="../diagrams/drawing25.xml"/><Relationship Id="rId43" Type="http://schemas.openxmlformats.org/officeDocument/2006/relationships/diagramQuickStyle" Target="../diagrams/quickStyle27.xml"/><Relationship Id="rId48" Type="http://schemas.openxmlformats.org/officeDocument/2006/relationships/diagramQuickStyle" Target="../diagrams/quickStyle28.xml"/><Relationship Id="rId56" Type="http://schemas.openxmlformats.org/officeDocument/2006/relationships/diagramData" Target="../diagrams/data30.xml"/><Relationship Id="rId8" Type="http://schemas.openxmlformats.org/officeDocument/2006/relationships/diagramQuickStyle" Target="../diagrams/quickStyle20.xml"/><Relationship Id="rId51" Type="http://schemas.openxmlformats.org/officeDocument/2006/relationships/diagramData" Target="../diagrams/data29.xml"/><Relationship Id="rId3" Type="http://schemas.openxmlformats.org/officeDocument/2006/relationships/diagramQuickStyle" Target="../diagrams/quickStyle19.xml"/><Relationship Id="rId12" Type="http://schemas.openxmlformats.org/officeDocument/2006/relationships/diagramLayout" Target="../diagrams/layout21.xml"/><Relationship Id="rId17" Type="http://schemas.openxmlformats.org/officeDocument/2006/relationships/diagramLayout" Target="../diagrams/layout22.xml"/><Relationship Id="rId25" Type="http://schemas.microsoft.com/office/2007/relationships/diagramDrawing" Target="../diagrams/drawing23.xml"/><Relationship Id="rId33" Type="http://schemas.openxmlformats.org/officeDocument/2006/relationships/diagramQuickStyle" Target="../diagrams/quickStyle25.xml"/><Relationship Id="rId38" Type="http://schemas.openxmlformats.org/officeDocument/2006/relationships/diagramQuickStyle" Target="../diagrams/quickStyle26.xml"/><Relationship Id="rId46" Type="http://schemas.openxmlformats.org/officeDocument/2006/relationships/diagramData" Target="../diagrams/data28.xml"/><Relationship Id="rId59" Type="http://schemas.openxmlformats.org/officeDocument/2006/relationships/diagramColors" Target="../diagrams/colors30.xml"/><Relationship Id="rId20" Type="http://schemas.microsoft.com/office/2007/relationships/diagramDrawing" Target="../diagrams/drawing22.xml"/><Relationship Id="rId41" Type="http://schemas.openxmlformats.org/officeDocument/2006/relationships/diagramData" Target="../diagrams/data27.xml"/><Relationship Id="rId54" Type="http://schemas.openxmlformats.org/officeDocument/2006/relationships/diagramColors" Target="../diagrams/colors29.xml"/><Relationship Id="rId1" Type="http://schemas.openxmlformats.org/officeDocument/2006/relationships/diagramData" Target="../diagrams/data19.xml"/><Relationship Id="rId6" Type="http://schemas.openxmlformats.org/officeDocument/2006/relationships/diagramData" Target="../diagrams/data20.xml"/><Relationship Id="rId15" Type="http://schemas.microsoft.com/office/2007/relationships/diagramDrawing" Target="../diagrams/drawing21.xml"/><Relationship Id="rId23" Type="http://schemas.openxmlformats.org/officeDocument/2006/relationships/diagramQuickStyle" Target="../diagrams/quickStyle23.xml"/><Relationship Id="rId28" Type="http://schemas.openxmlformats.org/officeDocument/2006/relationships/diagramQuickStyle" Target="../diagrams/quickStyle24.xml"/><Relationship Id="rId36" Type="http://schemas.openxmlformats.org/officeDocument/2006/relationships/diagramData" Target="../diagrams/data26.xml"/><Relationship Id="rId49" Type="http://schemas.openxmlformats.org/officeDocument/2006/relationships/diagramColors" Target="../diagrams/colors28.xml"/><Relationship Id="rId57" Type="http://schemas.openxmlformats.org/officeDocument/2006/relationships/diagramLayout" Target="../diagrams/layout30.xml"/><Relationship Id="rId10" Type="http://schemas.microsoft.com/office/2007/relationships/diagramDrawing" Target="../diagrams/drawing20.xml"/><Relationship Id="rId31" Type="http://schemas.openxmlformats.org/officeDocument/2006/relationships/diagramData" Target="../diagrams/data25.xml"/><Relationship Id="rId44" Type="http://schemas.openxmlformats.org/officeDocument/2006/relationships/diagramColors" Target="../diagrams/colors27.xml"/><Relationship Id="rId52" Type="http://schemas.openxmlformats.org/officeDocument/2006/relationships/diagramLayout" Target="../diagrams/layout29.xml"/><Relationship Id="rId60" Type="http://schemas.microsoft.com/office/2007/relationships/diagramDrawing" Target="../diagrams/drawing30.xml"/></Relationships>
</file>

<file path=xl/drawings/_rels/drawing3.xml.rels><?xml version="1.0" encoding="UTF-8" standalone="yes"?>
<Relationships xmlns="http://schemas.openxmlformats.org/package/2006/relationships"><Relationship Id="rId26" Type="http://schemas.openxmlformats.org/officeDocument/2006/relationships/diagramData" Target="../diagrams/data36.xml"/><Relationship Id="rId21" Type="http://schemas.openxmlformats.org/officeDocument/2006/relationships/diagramData" Target="../diagrams/data35.xml"/><Relationship Id="rId42" Type="http://schemas.openxmlformats.org/officeDocument/2006/relationships/diagramLayout" Target="../diagrams/layout39.xml"/><Relationship Id="rId47" Type="http://schemas.openxmlformats.org/officeDocument/2006/relationships/diagramLayout" Target="../diagrams/layout40.xml"/><Relationship Id="rId63" Type="http://schemas.openxmlformats.org/officeDocument/2006/relationships/diagramQuickStyle" Target="../diagrams/quickStyle43.xml"/><Relationship Id="rId68" Type="http://schemas.openxmlformats.org/officeDocument/2006/relationships/diagramQuickStyle" Target="../diagrams/quickStyle44.xml"/><Relationship Id="rId84" Type="http://schemas.openxmlformats.org/officeDocument/2006/relationships/diagramColors" Target="../diagrams/colors47.xml"/><Relationship Id="rId89" Type="http://schemas.openxmlformats.org/officeDocument/2006/relationships/diagramColors" Target="../diagrams/colors48.xml"/><Relationship Id="rId16" Type="http://schemas.openxmlformats.org/officeDocument/2006/relationships/diagramData" Target="../diagrams/data34.xml"/><Relationship Id="rId11" Type="http://schemas.openxmlformats.org/officeDocument/2006/relationships/diagramData" Target="../diagrams/data33.xml"/><Relationship Id="rId32" Type="http://schemas.openxmlformats.org/officeDocument/2006/relationships/diagramLayout" Target="../diagrams/layout37.xml"/><Relationship Id="rId37" Type="http://schemas.openxmlformats.org/officeDocument/2006/relationships/diagramLayout" Target="../diagrams/layout38.xml"/><Relationship Id="rId53" Type="http://schemas.openxmlformats.org/officeDocument/2006/relationships/diagramQuickStyle" Target="../diagrams/quickStyle41.xml"/><Relationship Id="rId58" Type="http://schemas.openxmlformats.org/officeDocument/2006/relationships/diagramQuickStyle" Target="../diagrams/quickStyle42.xml"/><Relationship Id="rId74" Type="http://schemas.openxmlformats.org/officeDocument/2006/relationships/diagramColors" Target="../diagrams/colors45.xml"/><Relationship Id="rId79" Type="http://schemas.openxmlformats.org/officeDocument/2006/relationships/diagramColors" Target="../diagrams/colors46.xml"/><Relationship Id="rId5" Type="http://schemas.microsoft.com/office/2007/relationships/diagramDrawing" Target="../diagrams/drawing31.xml"/><Relationship Id="rId90" Type="http://schemas.microsoft.com/office/2007/relationships/diagramDrawing" Target="../diagrams/drawing48.xml"/><Relationship Id="rId14" Type="http://schemas.openxmlformats.org/officeDocument/2006/relationships/diagramColors" Target="../diagrams/colors33.xml"/><Relationship Id="rId22" Type="http://schemas.openxmlformats.org/officeDocument/2006/relationships/diagramLayout" Target="../diagrams/layout35.xml"/><Relationship Id="rId27" Type="http://schemas.openxmlformats.org/officeDocument/2006/relationships/diagramLayout" Target="../diagrams/layout36.xml"/><Relationship Id="rId30" Type="http://schemas.microsoft.com/office/2007/relationships/diagramDrawing" Target="../diagrams/drawing36.xml"/><Relationship Id="rId35" Type="http://schemas.microsoft.com/office/2007/relationships/diagramDrawing" Target="../diagrams/drawing37.xml"/><Relationship Id="rId43" Type="http://schemas.openxmlformats.org/officeDocument/2006/relationships/diagramQuickStyle" Target="../diagrams/quickStyle39.xml"/><Relationship Id="rId48" Type="http://schemas.openxmlformats.org/officeDocument/2006/relationships/diagramQuickStyle" Target="../diagrams/quickStyle40.xml"/><Relationship Id="rId56" Type="http://schemas.openxmlformats.org/officeDocument/2006/relationships/diagramData" Target="../diagrams/data42.xml"/><Relationship Id="rId64" Type="http://schemas.openxmlformats.org/officeDocument/2006/relationships/diagramColors" Target="../diagrams/colors43.xml"/><Relationship Id="rId69" Type="http://schemas.openxmlformats.org/officeDocument/2006/relationships/diagramColors" Target="../diagrams/colors44.xml"/><Relationship Id="rId77" Type="http://schemas.openxmlformats.org/officeDocument/2006/relationships/diagramLayout" Target="../diagrams/layout46.xml"/><Relationship Id="rId8" Type="http://schemas.openxmlformats.org/officeDocument/2006/relationships/diagramQuickStyle" Target="../diagrams/quickStyle32.xml"/><Relationship Id="rId51" Type="http://schemas.openxmlformats.org/officeDocument/2006/relationships/diagramData" Target="../diagrams/data41.xml"/><Relationship Id="rId72" Type="http://schemas.openxmlformats.org/officeDocument/2006/relationships/diagramLayout" Target="../diagrams/layout45.xml"/><Relationship Id="rId80" Type="http://schemas.microsoft.com/office/2007/relationships/diagramDrawing" Target="../diagrams/drawing46.xml"/><Relationship Id="rId85" Type="http://schemas.microsoft.com/office/2007/relationships/diagramDrawing" Target="../diagrams/drawing47.xml"/><Relationship Id="rId3" Type="http://schemas.openxmlformats.org/officeDocument/2006/relationships/diagramQuickStyle" Target="../diagrams/quickStyle31.xml"/><Relationship Id="rId12" Type="http://schemas.openxmlformats.org/officeDocument/2006/relationships/diagramLayout" Target="../diagrams/layout33.xml"/><Relationship Id="rId17" Type="http://schemas.openxmlformats.org/officeDocument/2006/relationships/diagramLayout" Target="../diagrams/layout34.xml"/><Relationship Id="rId25" Type="http://schemas.microsoft.com/office/2007/relationships/diagramDrawing" Target="../diagrams/drawing35.xml"/><Relationship Id="rId33" Type="http://schemas.openxmlformats.org/officeDocument/2006/relationships/diagramQuickStyle" Target="../diagrams/quickStyle37.xml"/><Relationship Id="rId38" Type="http://schemas.openxmlformats.org/officeDocument/2006/relationships/diagramQuickStyle" Target="../diagrams/quickStyle38.xml"/><Relationship Id="rId46" Type="http://schemas.openxmlformats.org/officeDocument/2006/relationships/diagramData" Target="../diagrams/data40.xml"/><Relationship Id="rId59" Type="http://schemas.openxmlformats.org/officeDocument/2006/relationships/diagramColors" Target="../diagrams/colors42.xml"/><Relationship Id="rId67" Type="http://schemas.openxmlformats.org/officeDocument/2006/relationships/diagramLayout" Target="../diagrams/layout44.xml"/><Relationship Id="rId20" Type="http://schemas.microsoft.com/office/2007/relationships/diagramDrawing" Target="../diagrams/drawing34.xml"/><Relationship Id="rId41" Type="http://schemas.openxmlformats.org/officeDocument/2006/relationships/diagramData" Target="../diagrams/data39.xml"/><Relationship Id="rId54" Type="http://schemas.openxmlformats.org/officeDocument/2006/relationships/diagramColors" Target="../diagrams/colors41.xml"/><Relationship Id="rId62" Type="http://schemas.openxmlformats.org/officeDocument/2006/relationships/diagramLayout" Target="../diagrams/layout43.xml"/><Relationship Id="rId70" Type="http://schemas.microsoft.com/office/2007/relationships/diagramDrawing" Target="../diagrams/drawing44.xml"/><Relationship Id="rId75" Type="http://schemas.microsoft.com/office/2007/relationships/diagramDrawing" Target="../diagrams/drawing45.xml"/><Relationship Id="rId83" Type="http://schemas.openxmlformats.org/officeDocument/2006/relationships/diagramQuickStyle" Target="../diagrams/quickStyle47.xml"/><Relationship Id="rId88" Type="http://schemas.openxmlformats.org/officeDocument/2006/relationships/diagramQuickStyle" Target="../diagrams/quickStyle48.xml"/><Relationship Id="rId1" Type="http://schemas.openxmlformats.org/officeDocument/2006/relationships/diagramData" Target="../diagrams/data31.xml"/><Relationship Id="rId6" Type="http://schemas.openxmlformats.org/officeDocument/2006/relationships/diagramData" Target="../diagrams/data32.xml"/><Relationship Id="rId15" Type="http://schemas.microsoft.com/office/2007/relationships/diagramDrawing" Target="../diagrams/drawing33.xml"/><Relationship Id="rId23" Type="http://schemas.openxmlformats.org/officeDocument/2006/relationships/diagramQuickStyle" Target="../diagrams/quickStyle35.xml"/><Relationship Id="rId28" Type="http://schemas.openxmlformats.org/officeDocument/2006/relationships/diagramQuickStyle" Target="../diagrams/quickStyle36.xml"/><Relationship Id="rId36" Type="http://schemas.openxmlformats.org/officeDocument/2006/relationships/diagramData" Target="../diagrams/data38.xml"/><Relationship Id="rId49" Type="http://schemas.openxmlformats.org/officeDocument/2006/relationships/diagramColors" Target="../diagrams/colors40.xml"/><Relationship Id="rId57" Type="http://schemas.openxmlformats.org/officeDocument/2006/relationships/diagramLayout" Target="../diagrams/layout42.xml"/><Relationship Id="rId10" Type="http://schemas.microsoft.com/office/2007/relationships/diagramDrawing" Target="../diagrams/drawing32.xml"/><Relationship Id="rId31" Type="http://schemas.openxmlformats.org/officeDocument/2006/relationships/diagramData" Target="../diagrams/data37.xml"/><Relationship Id="rId44" Type="http://schemas.openxmlformats.org/officeDocument/2006/relationships/diagramColors" Target="../diagrams/colors39.xml"/><Relationship Id="rId52" Type="http://schemas.openxmlformats.org/officeDocument/2006/relationships/diagramLayout" Target="../diagrams/layout41.xml"/><Relationship Id="rId60" Type="http://schemas.microsoft.com/office/2007/relationships/diagramDrawing" Target="../diagrams/drawing42.xml"/><Relationship Id="rId65" Type="http://schemas.microsoft.com/office/2007/relationships/diagramDrawing" Target="../diagrams/drawing43.xml"/><Relationship Id="rId73" Type="http://schemas.openxmlformats.org/officeDocument/2006/relationships/diagramQuickStyle" Target="../diagrams/quickStyle45.xml"/><Relationship Id="rId78" Type="http://schemas.openxmlformats.org/officeDocument/2006/relationships/diagramQuickStyle" Target="../diagrams/quickStyle46.xml"/><Relationship Id="rId81" Type="http://schemas.openxmlformats.org/officeDocument/2006/relationships/diagramData" Target="../diagrams/data47.xml"/><Relationship Id="rId86" Type="http://schemas.openxmlformats.org/officeDocument/2006/relationships/diagramData" Target="../diagrams/data48.xml"/><Relationship Id="rId4" Type="http://schemas.openxmlformats.org/officeDocument/2006/relationships/diagramColors" Target="../diagrams/colors31.xml"/><Relationship Id="rId9" Type="http://schemas.openxmlformats.org/officeDocument/2006/relationships/diagramColors" Target="../diagrams/colors32.xml"/><Relationship Id="rId13" Type="http://schemas.openxmlformats.org/officeDocument/2006/relationships/diagramQuickStyle" Target="../diagrams/quickStyle33.xml"/><Relationship Id="rId18" Type="http://schemas.openxmlformats.org/officeDocument/2006/relationships/diagramQuickStyle" Target="../diagrams/quickStyle34.xml"/><Relationship Id="rId39" Type="http://schemas.openxmlformats.org/officeDocument/2006/relationships/diagramColors" Target="../diagrams/colors38.xml"/><Relationship Id="rId34" Type="http://schemas.openxmlformats.org/officeDocument/2006/relationships/diagramColors" Target="../diagrams/colors37.xml"/><Relationship Id="rId50" Type="http://schemas.microsoft.com/office/2007/relationships/diagramDrawing" Target="../diagrams/drawing40.xml"/><Relationship Id="rId55" Type="http://schemas.microsoft.com/office/2007/relationships/diagramDrawing" Target="../diagrams/drawing41.xml"/><Relationship Id="rId76" Type="http://schemas.openxmlformats.org/officeDocument/2006/relationships/diagramData" Target="../diagrams/data46.xml"/><Relationship Id="rId7" Type="http://schemas.openxmlformats.org/officeDocument/2006/relationships/diagramLayout" Target="../diagrams/layout32.xml"/><Relationship Id="rId71" Type="http://schemas.openxmlformats.org/officeDocument/2006/relationships/diagramData" Target="../diagrams/data45.xml"/><Relationship Id="rId2" Type="http://schemas.openxmlformats.org/officeDocument/2006/relationships/diagramLayout" Target="../diagrams/layout31.xml"/><Relationship Id="rId29" Type="http://schemas.openxmlformats.org/officeDocument/2006/relationships/diagramColors" Target="../diagrams/colors36.xml"/><Relationship Id="rId24" Type="http://schemas.openxmlformats.org/officeDocument/2006/relationships/diagramColors" Target="../diagrams/colors35.xml"/><Relationship Id="rId40" Type="http://schemas.microsoft.com/office/2007/relationships/diagramDrawing" Target="../diagrams/drawing38.xml"/><Relationship Id="rId45" Type="http://schemas.microsoft.com/office/2007/relationships/diagramDrawing" Target="../diagrams/drawing39.xml"/><Relationship Id="rId66" Type="http://schemas.openxmlformats.org/officeDocument/2006/relationships/diagramData" Target="../diagrams/data44.xml"/><Relationship Id="rId87" Type="http://schemas.openxmlformats.org/officeDocument/2006/relationships/diagramLayout" Target="../diagrams/layout48.xml"/><Relationship Id="rId61" Type="http://schemas.openxmlformats.org/officeDocument/2006/relationships/diagramData" Target="../diagrams/data43.xml"/><Relationship Id="rId82" Type="http://schemas.openxmlformats.org/officeDocument/2006/relationships/diagramLayout" Target="../diagrams/layout47.xml"/><Relationship Id="rId19" Type="http://schemas.openxmlformats.org/officeDocument/2006/relationships/diagramColors" Target="../diagrams/colors34.xml"/></Relationships>
</file>

<file path=xl/drawings/drawing1.xml><?xml version="1.0" encoding="utf-8"?>
<xdr:wsDr xmlns:xdr="http://schemas.openxmlformats.org/drawingml/2006/spreadsheetDrawing" xmlns:a="http://schemas.openxmlformats.org/drawingml/2006/main">
  <xdr:twoCellAnchor>
    <xdr:from>
      <xdr:col>0</xdr:col>
      <xdr:colOff>113030</xdr:colOff>
      <xdr:row>18</xdr:row>
      <xdr:rowOff>73661</xdr:rowOff>
    </xdr:from>
    <xdr:to>
      <xdr:col>5</xdr:col>
      <xdr:colOff>1179830</xdr:colOff>
      <xdr:row>32</xdr:row>
      <xdr:rowOff>149860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27516</xdr:colOff>
      <xdr:row>20</xdr:row>
      <xdr:rowOff>119381</xdr:rowOff>
    </xdr:from>
    <xdr:to>
      <xdr:col>5</xdr:col>
      <xdr:colOff>1178982</xdr:colOff>
      <xdr:row>23</xdr:row>
      <xdr:rowOff>3810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27516</xdr:colOff>
      <xdr:row>21</xdr:row>
      <xdr:rowOff>139701</xdr:rowOff>
    </xdr:from>
    <xdr:to>
      <xdr:col>5</xdr:col>
      <xdr:colOff>1178982</xdr:colOff>
      <xdr:row>24</xdr:row>
      <xdr:rowOff>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8467</xdr:colOff>
      <xdr:row>27</xdr:row>
      <xdr:rowOff>8466</xdr:rowOff>
    </xdr:from>
    <xdr:to>
      <xdr:col>6</xdr:col>
      <xdr:colOff>8467</xdr:colOff>
      <xdr:row>41</xdr:row>
      <xdr:rowOff>14817</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1</xdr:col>
      <xdr:colOff>0</xdr:colOff>
      <xdr:row>7</xdr:row>
      <xdr:rowOff>171451</xdr:rowOff>
    </xdr:from>
    <xdr:to>
      <xdr:col>2</xdr:col>
      <xdr:colOff>1079500</xdr:colOff>
      <xdr:row>19</xdr:row>
      <xdr:rowOff>165100</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4</xdr:col>
      <xdr:colOff>152401</xdr:colOff>
      <xdr:row>7</xdr:row>
      <xdr:rowOff>177801</xdr:rowOff>
    </xdr:from>
    <xdr:to>
      <xdr:col>6</xdr:col>
      <xdr:colOff>19051</xdr:colOff>
      <xdr:row>19</xdr:row>
      <xdr:rowOff>171450</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2</xdr:col>
      <xdr:colOff>679451</xdr:colOff>
      <xdr:row>5</xdr:row>
      <xdr:rowOff>127001</xdr:rowOff>
    </xdr:from>
    <xdr:to>
      <xdr:col>4</xdr:col>
      <xdr:colOff>546101</xdr:colOff>
      <xdr:row>17</xdr:row>
      <xdr:rowOff>120650</xdr:rowOff>
    </xdr:to>
    <xdr:graphicFrame macro="">
      <xdr:nvGraphicFramePr>
        <xdr:cNvPr id="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2</xdr:col>
      <xdr:colOff>911226</xdr:colOff>
      <xdr:row>2</xdr:row>
      <xdr:rowOff>127000</xdr:rowOff>
    </xdr:from>
    <xdr:to>
      <xdr:col>4</xdr:col>
      <xdr:colOff>304800</xdr:colOff>
      <xdr:row>5</xdr:row>
      <xdr:rowOff>93132</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0</xdr:col>
      <xdr:colOff>133350</xdr:colOff>
      <xdr:row>1</xdr:row>
      <xdr:rowOff>127000</xdr:rowOff>
    </xdr:from>
    <xdr:to>
      <xdr:col>2</xdr:col>
      <xdr:colOff>826770</xdr:colOff>
      <xdr:row>7</xdr:row>
      <xdr:rowOff>95250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4</xdr:col>
      <xdr:colOff>395816</xdr:colOff>
      <xdr:row>1</xdr:row>
      <xdr:rowOff>122767</xdr:rowOff>
    </xdr:from>
    <xdr:to>
      <xdr:col>6</xdr:col>
      <xdr:colOff>22436</xdr:colOff>
      <xdr:row>7</xdr:row>
      <xdr:rowOff>91017</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2</xdr:col>
      <xdr:colOff>1168400</xdr:colOff>
      <xdr:row>18</xdr:row>
      <xdr:rowOff>142875</xdr:rowOff>
    </xdr:from>
    <xdr:to>
      <xdr:col>4</xdr:col>
      <xdr:colOff>50800</xdr:colOff>
      <xdr:row>20</xdr:row>
      <xdr:rowOff>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0</xdr:col>
      <xdr:colOff>118532</xdr:colOff>
      <xdr:row>40</xdr:row>
      <xdr:rowOff>10582</xdr:rowOff>
    </xdr:from>
    <xdr:to>
      <xdr:col>5</xdr:col>
      <xdr:colOff>1193799</xdr:colOff>
      <xdr:row>41</xdr:row>
      <xdr:rowOff>52916</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2</xdr:col>
      <xdr:colOff>1176862</xdr:colOff>
      <xdr:row>8</xdr:row>
      <xdr:rowOff>143939</xdr:rowOff>
    </xdr:from>
    <xdr:to>
      <xdr:col>4</xdr:col>
      <xdr:colOff>42330</xdr:colOff>
      <xdr:row>14</xdr:row>
      <xdr:rowOff>101605</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1</xdr:col>
      <xdr:colOff>16933</xdr:colOff>
      <xdr:row>27</xdr:row>
      <xdr:rowOff>186266</xdr:rowOff>
    </xdr:from>
    <xdr:to>
      <xdr:col>5</xdr:col>
      <xdr:colOff>1210732</xdr:colOff>
      <xdr:row>34</xdr:row>
      <xdr:rowOff>25400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1</xdr:col>
      <xdr:colOff>8472</xdr:colOff>
      <xdr:row>29</xdr:row>
      <xdr:rowOff>42336</xdr:rowOff>
    </xdr:from>
    <xdr:to>
      <xdr:col>2</xdr:col>
      <xdr:colOff>169334</xdr:colOff>
      <xdr:row>30</xdr:row>
      <xdr:rowOff>84665</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2</xdr:col>
      <xdr:colOff>355605</xdr:colOff>
      <xdr:row>29</xdr:row>
      <xdr:rowOff>42336</xdr:rowOff>
    </xdr:from>
    <xdr:to>
      <xdr:col>3</xdr:col>
      <xdr:colOff>516468</xdr:colOff>
      <xdr:row>30</xdr:row>
      <xdr:rowOff>84665</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3</xdr:col>
      <xdr:colOff>702739</xdr:colOff>
      <xdr:row>29</xdr:row>
      <xdr:rowOff>42337</xdr:rowOff>
    </xdr:from>
    <xdr:to>
      <xdr:col>4</xdr:col>
      <xdr:colOff>863602</xdr:colOff>
      <xdr:row>30</xdr:row>
      <xdr:rowOff>84666</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4</xdr:col>
      <xdr:colOff>1049872</xdr:colOff>
      <xdr:row>29</xdr:row>
      <xdr:rowOff>42337</xdr:rowOff>
    </xdr:from>
    <xdr:to>
      <xdr:col>6</xdr:col>
      <xdr:colOff>1</xdr:colOff>
      <xdr:row>30</xdr:row>
      <xdr:rowOff>84666</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688340</xdr:colOff>
      <xdr:row>1</xdr:row>
      <xdr:rowOff>23444</xdr:rowOff>
    </xdr:from>
    <xdr:to>
      <xdr:col>10</xdr:col>
      <xdr:colOff>543560</xdr:colOff>
      <xdr:row>23</xdr:row>
      <xdr:rowOff>50799</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237075</xdr:colOff>
      <xdr:row>0</xdr:row>
      <xdr:rowOff>169334</xdr:rowOff>
    </xdr:from>
    <xdr:to>
      <xdr:col>9</xdr:col>
      <xdr:colOff>584208</xdr:colOff>
      <xdr:row>23</xdr:row>
      <xdr:rowOff>71967</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321738</xdr:colOff>
      <xdr:row>2</xdr:row>
      <xdr:rowOff>50792</xdr:rowOff>
    </xdr:from>
    <xdr:to>
      <xdr:col>4</xdr:col>
      <xdr:colOff>482606</xdr:colOff>
      <xdr:row>20</xdr:row>
      <xdr:rowOff>59259</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249776</xdr:colOff>
      <xdr:row>6</xdr:row>
      <xdr:rowOff>25400</xdr:rowOff>
    </xdr:from>
    <xdr:to>
      <xdr:col>3</xdr:col>
      <xdr:colOff>558800</xdr:colOff>
      <xdr:row>16</xdr:row>
      <xdr:rowOff>71971</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5</xdr:col>
      <xdr:colOff>338669</xdr:colOff>
      <xdr:row>2</xdr:row>
      <xdr:rowOff>84664</xdr:rowOff>
    </xdr:from>
    <xdr:to>
      <xdr:col>9</xdr:col>
      <xdr:colOff>499537</xdr:colOff>
      <xdr:row>20</xdr:row>
      <xdr:rowOff>93131</xdr:rowOff>
    </xdr:to>
    <xdr:graphicFrame macro="">
      <xdr:nvGraphicFramePr>
        <xdr:cNvPr id="9"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6</xdr:col>
      <xdr:colOff>266707</xdr:colOff>
      <xdr:row>6</xdr:row>
      <xdr:rowOff>50800</xdr:rowOff>
    </xdr:from>
    <xdr:to>
      <xdr:col>8</xdr:col>
      <xdr:colOff>558800</xdr:colOff>
      <xdr:row>16</xdr:row>
      <xdr:rowOff>105843</xdr:rowOff>
    </xdr:to>
    <xdr:graphicFrame macro="">
      <xdr:nvGraphicFramePr>
        <xdr:cNvPr id="10"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0</xdr:col>
      <xdr:colOff>330194</xdr:colOff>
      <xdr:row>31</xdr:row>
      <xdr:rowOff>29630</xdr:rowOff>
    </xdr:from>
    <xdr:to>
      <xdr:col>4</xdr:col>
      <xdr:colOff>491062</xdr:colOff>
      <xdr:row>49</xdr:row>
      <xdr:rowOff>38097</xdr:rowOff>
    </xdr:to>
    <xdr:graphicFrame macro="">
      <xdr:nvGraphicFramePr>
        <xdr:cNvPr id="1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0</xdr:col>
      <xdr:colOff>220144</xdr:colOff>
      <xdr:row>0</xdr:row>
      <xdr:rowOff>135462</xdr:rowOff>
    </xdr:from>
    <xdr:to>
      <xdr:col>4</xdr:col>
      <xdr:colOff>567277</xdr:colOff>
      <xdr:row>23</xdr:row>
      <xdr:rowOff>38095</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1</xdr:col>
      <xdr:colOff>258232</xdr:colOff>
      <xdr:row>35</xdr:row>
      <xdr:rowOff>12700</xdr:rowOff>
    </xdr:from>
    <xdr:to>
      <xdr:col>3</xdr:col>
      <xdr:colOff>558800</xdr:colOff>
      <xdr:row>45</xdr:row>
      <xdr:rowOff>63509</xdr:rowOff>
    </xdr:to>
    <xdr:graphicFrame macro="">
      <xdr:nvGraphicFramePr>
        <xdr:cNvPr id="1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0</xdr:col>
      <xdr:colOff>228600</xdr:colOff>
      <xdr:row>28</xdr:row>
      <xdr:rowOff>165100</xdr:rowOff>
    </xdr:from>
    <xdr:to>
      <xdr:col>4</xdr:col>
      <xdr:colOff>575733</xdr:colOff>
      <xdr:row>52</xdr:row>
      <xdr:rowOff>101600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10</xdr:col>
      <xdr:colOff>692149</xdr:colOff>
      <xdr:row>4</xdr:row>
      <xdr:rowOff>133350</xdr:rowOff>
    </xdr:from>
    <xdr:to>
      <xdr:col>15</xdr:col>
      <xdr:colOff>2117</xdr:colOff>
      <xdr:row>22</xdr:row>
      <xdr:rowOff>141817</xdr:rowOff>
    </xdr:to>
    <xdr:graphicFrame macro="">
      <xdr:nvGraphicFramePr>
        <xdr:cNvPr id="17"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11</xdr:col>
      <xdr:colOff>629696</xdr:colOff>
      <xdr:row>8</xdr:row>
      <xdr:rowOff>110375</xdr:rowOff>
    </xdr:from>
    <xdr:to>
      <xdr:col>14</xdr:col>
      <xdr:colOff>69735</xdr:colOff>
      <xdr:row>18</xdr:row>
      <xdr:rowOff>165419</xdr:rowOff>
    </xdr:to>
    <xdr:graphicFrame macro="">
      <xdr:nvGraphicFramePr>
        <xdr:cNvPr id="18"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107950</xdr:rowOff>
    </xdr:from>
    <xdr:to>
      <xdr:col>13</xdr:col>
      <xdr:colOff>63500</xdr:colOff>
      <xdr:row>37</xdr:row>
      <xdr:rowOff>127000</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342900</xdr:colOff>
      <xdr:row>19</xdr:row>
      <xdr:rowOff>165100</xdr:rowOff>
    </xdr:from>
    <xdr:to>
      <xdr:col>11</xdr:col>
      <xdr:colOff>393700</xdr:colOff>
      <xdr:row>49</xdr:row>
      <xdr:rowOff>31750</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50800</xdr:colOff>
      <xdr:row>20</xdr:row>
      <xdr:rowOff>127000</xdr:rowOff>
    </xdr:from>
    <xdr:to>
      <xdr:col>8</xdr:col>
      <xdr:colOff>101600</xdr:colOff>
      <xdr:row>49</xdr:row>
      <xdr:rowOff>184150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571500</xdr:colOff>
      <xdr:row>4</xdr:row>
      <xdr:rowOff>38100</xdr:rowOff>
    </xdr:from>
    <xdr:to>
      <xdr:col>9</xdr:col>
      <xdr:colOff>622300</xdr:colOff>
      <xdr:row>33</xdr:row>
      <xdr:rowOff>95250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723900</xdr:colOff>
      <xdr:row>5</xdr:row>
      <xdr:rowOff>0</xdr:rowOff>
    </xdr:from>
    <xdr:to>
      <xdr:col>9</xdr:col>
      <xdr:colOff>774700</xdr:colOff>
      <xdr:row>34</xdr:row>
      <xdr:rowOff>57150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3</xdr:col>
      <xdr:colOff>673100</xdr:colOff>
      <xdr:row>5</xdr:row>
      <xdr:rowOff>152400</xdr:rowOff>
    </xdr:from>
    <xdr:to>
      <xdr:col>10</xdr:col>
      <xdr:colOff>101600</xdr:colOff>
      <xdr:row>35</xdr:row>
      <xdr:rowOff>19050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14</xdr:col>
      <xdr:colOff>419100</xdr:colOff>
      <xdr:row>9</xdr:row>
      <xdr:rowOff>171450</xdr:rowOff>
    </xdr:from>
    <xdr:to>
      <xdr:col>20</xdr:col>
      <xdr:colOff>469900</xdr:colOff>
      <xdr:row>39</xdr:row>
      <xdr:rowOff>38100</xdr:rowOff>
    </xdr:to>
    <xdr:graphicFrame macro="">
      <xdr:nvGraphicFramePr>
        <xdr:cNvPr id="5" name="Diagram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13</xdr:col>
      <xdr:colOff>114300</xdr:colOff>
      <xdr:row>10</xdr:row>
      <xdr:rowOff>158750</xdr:rowOff>
    </xdr:from>
    <xdr:to>
      <xdr:col>19</xdr:col>
      <xdr:colOff>165100</xdr:colOff>
      <xdr:row>40</xdr:row>
      <xdr:rowOff>25400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6</xdr:col>
      <xdr:colOff>279400</xdr:colOff>
      <xdr:row>8</xdr:row>
      <xdr:rowOff>184150</xdr:rowOff>
    </xdr:from>
    <xdr:to>
      <xdr:col>12</xdr:col>
      <xdr:colOff>330200</xdr:colOff>
      <xdr:row>38</xdr:row>
      <xdr:rowOff>50800</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13</xdr:col>
      <xdr:colOff>228600</xdr:colOff>
      <xdr:row>5</xdr:row>
      <xdr:rowOff>82550</xdr:rowOff>
    </xdr:from>
    <xdr:to>
      <xdr:col>19</xdr:col>
      <xdr:colOff>279400</xdr:colOff>
      <xdr:row>34</xdr:row>
      <xdr:rowOff>139700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6</xdr:col>
      <xdr:colOff>177800</xdr:colOff>
      <xdr:row>1</xdr:row>
      <xdr:rowOff>82550</xdr:rowOff>
    </xdr:from>
    <xdr:to>
      <xdr:col>12</xdr:col>
      <xdr:colOff>228600</xdr:colOff>
      <xdr:row>30</xdr:row>
      <xdr:rowOff>139700</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3</xdr:col>
      <xdr:colOff>609600</xdr:colOff>
      <xdr:row>1</xdr:row>
      <xdr:rowOff>44450</xdr:rowOff>
    </xdr:from>
    <xdr:to>
      <xdr:col>9</xdr:col>
      <xdr:colOff>660400</xdr:colOff>
      <xdr:row>30</xdr:row>
      <xdr:rowOff>101600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1</xdr:col>
      <xdr:colOff>685800</xdr:colOff>
      <xdr:row>0</xdr:row>
      <xdr:rowOff>95250</xdr:rowOff>
    </xdr:from>
    <xdr:to>
      <xdr:col>7</xdr:col>
      <xdr:colOff>736600</xdr:colOff>
      <xdr:row>29</xdr:row>
      <xdr:rowOff>152400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3</xdr:col>
      <xdr:colOff>355600</xdr:colOff>
      <xdr:row>9</xdr:row>
      <xdr:rowOff>69850</xdr:rowOff>
    </xdr:from>
    <xdr:to>
      <xdr:col>9</xdr:col>
      <xdr:colOff>406400</xdr:colOff>
      <xdr:row>38</xdr:row>
      <xdr:rowOff>127000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6</xdr:col>
      <xdr:colOff>406400</xdr:colOff>
      <xdr:row>9</xdr:row>
      <xdr:rowOff>158750</xdr:rowOff>
    </xdr:from>
    <xdr:to>
      <xdr:col>12</xdr:col>
      <xdr:colOff>457200</xdr:colOff>
      <xdr:row>39</xdr:row>
      <xdr:rowOff>25400</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0</xdr:col>
      <xdr:colOff>330200</xdr:colOff>
      <xdr:row>1</xdr:row>
      <xdr:rowOff>31750</xdr:rowOff>
    </xdr:from>
    <xdr:to>
      <xdr:col>6</xdr:col>
      <xdr:colOff>381000</xdr:colOff>
      <xdr:row>30</xdr:row>
      <xdr:rowOff>88900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0</xdr:col>
      <xdr:colOff>749300</xdr:colOff>
      <xdr:row>8</xdr:row>
      <xdr:rowOff>120650</xdr:rowOff>
    </xdr:from>
    <xdr:to>
      <xdr:col>6</xdr:col>
      <xdr:colOff>800100</xdr:colOff>
      <xdr:row>37</xdr:row>
      <xdr:rowOff>177800</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3</xdr:col>
      <xdr:colOff>406400</xdr:colOff>
      <xdr:row>0</xdr:row>
      <xdr:rowOff>57150</xdr:rowOff>
    </xdr:from>
    <xdr:to>
      <xdr:col>9</xdr:col>
      <xdr:colOff>457200</xdr:colOff>
      <xdr:row>29</xdr:row>
      <xdr:rowOff>114300</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tables/table1.xml><?xml version="1.0" encoding="utf-8"?>
<table xmlns="http://schemas.openxmlformats.org/spreadsheetml/2006/main" id="13" name="CustomerList546781214" displayName="CustomerList546781214" ref="A1:D35" headerRowDxfId="143">
  <autoFilter ref="A1:D35"/>
  <tableColumns count="4">
    <tableColumn id="12" name="CST: 0  ENG: 2" dataDxfId="142" dataCellStyle="Normal 2"/>
    <tableColumn id="13" name="CST: 1  ENG: 2" dataDxfId="141" dataCellStyle="Normal 2"/>
    <tableColumn id="14" name="CST: 2  ENG: 1" dataDxfId="140" dataCellStyle="Normal 2"/>
    <tableColumn id="15" name="CST: 3  ENG: 1" dataDxfId="139" dataCellStyle="Normal 2"/>
  </tableColumns>
  <tableStyleInfo name="TableStyleMedium19" showFirstColumn="0" showLastColumn="0" showRowStripes="1" showColumnStripes="0"/>
</table>
</file>

<file path=xl/tables/table10.xml><?xml version="1.0" encoding="utf-8"?>
<table xmlns="http://schemas.openxmlformats.org/spreadsheetml/2006/main" id="4" name="CustomerList5" displayName="CustomerList5" ref="A1:K106">
  <autoFilter ref="A1:K106"/>
  <tableColumns count="11">
    <tableColumn id="1" name="Base-Class" totalsRowLabel="Total"/>
    <tableColumn id="2" name="Set"/>
    <tableColumn id="3" name="Defense" dataDxfId="56" totalsRowDxfId="55" dataCellStyle="Normal 2"/>
    <tableColumn id="10" name="Attack" dataDxfId="54" totalsRowDxfId="53" dataCellStyle="Normal 2"/>
    <tableColumn id="4" name="Attack or def" dataDxfId="52" dataCellStyle="Normal 2"/>
    <tableColumn id="6" name="Reaction" dataDxfId="51" totalsRowDxfId="50" dataCellStyle="Normal 2"/>
    <tableColumn id="7" name="Half" dataDxfId="49" totalsRowDxfId="48" dataCellStyle="Normal 2"/>
    <tableColumn id="8" name="Half or reaction" dataDxfId="47" totalsRowDxfId="46" dataCellStyle="Normal 2"/>
    <tableColumn id="9" name="Critical" dataDxfId="45" totalsRowDxfId="44" dataCellStyle="Normal 2"/>
    <tableColumn id="12" name="Characters" totalsRowFunction="count" dataDxfId="43" totalsRowDxfId="42" dataCellStyle="Normal 2"/>
    <tableColumn id="13" name="Need Art" dataDxfId="41" totalsRowDxfId="40" dataCellStyle="Normal 2"/>
  </tableColumns>
  <tableStyleInfo name="TableStyleMedium19" showFirstColumn="0" showLastColumn="0" showRowStripes="1" showColumnStripes="0"/>
</table>
</file>

<file path=xl/tables/table11.xml><?xml version="1.0" encoding="utf-8"?>
<table xmlns="http://schemas.openxmlformats.org/spreadsheetml/2006/main" id="1" name="CustomerList52" displayName="CustomerList52" ref="A1:L108">
  <autoFilter ref="A1:L108"/>
  <tableColumns count="12">
    <tableColumn id="1" name="Base-Class" totalsRowLabel="Total"/>
    <tableColumn id="2" name="Set"/>
    <tableColumn id="3" name="Defensive" dataDxfId="39" totalsRowDxfId="38" dataCellStyle="Normal 2"/>
    <tableColumn id="4" name="Tactical" dataDxfId="37" dataCellStyle="Normal 2"/>
    <tableColumn id="5" name="Aggressive" dataDxfId="36" totalsRowDxfId="35" dataCellStyle="Normal 2"/>
    <tableColumn id="6" name="Reaction" dataDxfId="34" totalsRowDxfId="33" dataCellStyle="Normal 2"/>
    <tableColumn id="7" name="Half" dataDxfId="32" totalsRowDxfId="31" dataCellStyle="Normal 2"/>
    <tableColumn id="8" name="Full" dataDxfId="30" totalsRowDxfId="29" dataCellStyle="Normal 2"/>
    <tableColumn id="9" name="Critical-1" dataDxfId="28" totalsRowDxfId="27" dataCellStyle="Normal 2"/>
    <tableColumn id="11" name="Critical-20" dataDxfId="26" totalsRowDxfId="25" dataCellStyle="Normal 2"/>
    <tableColumn id="12" name="Characters" totalsRowFunction="count" dataDxfId="24" totalsRowDxfId="23" dataCellStyle="Normal 2"/>
    <tableColumn id="13" name="Need Art" dataDxfId="22" totalsRowDxfId="21" dataCellStyle="Normal 2"/>
  </tableColumns>
  <tableStyleInfo name="TableStyleMedium19" showFirstColumn="0" showLastColumn="0" showRowStripes="1" showColumnStripes="0"/>
</table>
</file>

<file path=xl/tables/table12.xml><?xml version="1.0" encoding="utf-8"?>
<table xmlns="http://schemas.openxmlformats.org/spreadsheetml/2006/main" id="9" name="Table9" displayName="Table9" ref="A1:I21" dataDxfId="20">
  <autoFilter ref="A1:I21"/>
  <tableColumns count="9">
    <tableColumn id="1" name="Blood Type" totalsRowLabel="Total" dataDxfId="19" totalsRowDxfId="18"/>
    <tableColumn id="2" name="Heat" dataDxfId="17" totalsRowDxfId="16"/>
    <tableColumn id="3" name="Zephyr" dataDxfId="15" totalsRowDxfId="14"/>
    <tableColumn id="4" name="Spark" dataDxfId="13" totalsRowDxfId="12"/>
    <tableColumn id="5" name="Cold" dataDxfId="11" totalsRowDxfId="10"/>
    <tableColumn id="6" name="Liquid" dataDxfId="9" totalsRowDxfId="8"/>
    <tableColumn id="7" name="Mineral" totalsRowFunction="sum" dataDxfId="7" totalsRowDxfId="6"/>
    <tableColumn id="15" name="Blood Ability 1" dataDxfId="5" totalsRowDxfId="4"/>
    <tableColumn id="8" name="Blood Ability 2" dataDxfId="3" totalsRowDxfId="2"/>
  </tableColumns>
  <tableStyleInfo name="TableStyleDark3" showFirstColumn="0" showLastColumn="0" showRowStripes="1" showColumnStripes="0"/>
</table>
</file>

<file path=xl/tables/table13.xml><?xml version="1.0" encoding="utf-8"?>
<table xmlns="http://schemas.openxmlformats.org/spreadsheetml/2006/main" id="8" name="Table8" displayName="Table8" ref="A1:D9" totalsRowShown="0" headerRowDxfId="1">
  <autoFilter ref="A1:D9"/>
  <tableColumns count="4">
    <tableColumn id="1" name="Modi Operandus"/>
    <tableColumn id="2" name="Classes"/>
    <tableColumn id="3" name="Growth System"/>
    <tableColumn id="4" name="Actions"/>
  </tableColumns>
  <tableStyleInfo name="TableStyleLight4" showFirstColumn="0" showLastColumn="0" showRowStripes="1" showColumnStripes="0"/>
</table>
</file>

<file path=xl/tables/table14.xml><?xml version="1.0" encoding="utf-8"?>
<table xmlns="http://schemas.openxmlformats.org/spreadsheetml/2006/main" id="2" name="Table2" displayName="Table2" ref="A1:G7" headerRowDxfId="0">
  <autoFilter ref="A1:G7"/>
  <tableColumns count="7">
    <tableColumn id="1" name="Nation" totalsRowLabel="Total"/>
    <tableColumn id="2" name="Force" totalsRowFunction="sum"/>
    <tableColumn id="3" name="Agility" totalsRowFunction="sum"/>
    <tableColumn id="4" name="Tech" totalsRowFunction="sum"/>
    <tableColumn id="5" name="Charisma" totalsRowFunction="sum"/>
    <tableColumn id="6" name="Psyche" totalsRowFunction="sum"/>
    <tableColumn id="7" name="Vitality" totalsRowFunction="sum"/>
  </tableColumns>
  <tableStyleInfo name="TableStyleMedium7" showFirstColumn="0" showLastColumn="0" showRowStripes="1" showColumnStripes="0"/>
</table>
</file>

<file path=xl/tables/table2.xml><?xml version="1.0" encoding="utf-8"?>
<table xmlns="http://schemas.openxmlformats.org/spreadsheetml/2006/main" id="14" name="CustomerList54678111315" displayName="CustomerList54678111315" ref="E1:H35" headerRowDxfId="138">
  <autoFilter ref="E1:H35"/>
  <tableColumns count="4">
    <tableColumn id="12" name="CST: 0  ENG: 2" dataDxfId="137" dataCellStyle="Normal 2"/>
    <tableColumn id="13" name="CST: 1  ENG: 2" dataDxfId="136" dataCellStyle="Normal 2"/>
    <tableColumn id="14" name="CST: 2  ENG: 1" dataDxfId="135" dataCellStyle="Normal 2"/>
    <tableColumn id="15" name="CST: 3  ENG: 1" dataDxfId="134" dataCellStyle="Normal 2"/>
  </tableColumns>
  <tableStyleInfo name="TableStyleMedium19" showFirstColumn="0" showLastColumn="0" showRowStripes="1" showColumnStripes="0"/>
</table>
</file>

<file path=xl/tables/table3.xml><?xml version="1.0" encoding="utf-8"?>
<table xmlns="http://schemas.openxmlformats.org/spreadsheetml/2006/main" id="11" name="CustomerList5467812" displayName="CustomerList5467812" ref="A1:D33" headerRowDxfId="133">
  <autoFilter ref="A1:D33"/>
  <tableColumns count="4">
    <tableColumn id="12" name="CST: 0  ENG: 2" dataDxfId="132" dataCellStyle="Normal 2"/>
    <tableColumn id="13" name="CST: 1  ENG: 2" dataDxfId="131" dataCellStyle="Normal 2"/>
    <tableColumn id="14" name="CST: 2  ENG: 1" dataDxfId="130" dataCellStyle="Normal 2"/>
    <tableColumn id="15" name="CST: 3  ENG: 1" dataDxfId="129" dataCellStyle="Normal 2"/>
  </tableColumns>
  <tableStyleInfo name="TableStyleMedium19" showFirstColumn="0" showLastColumn="0" showRowStripes="1" showColumnStripes="0"/>
</table>
</file>

<file path=xl/tables/table4.xml><?xml version="1.0" encoding="utf-8"?>
<table xmlns="http://schemas.openxmlformats.org/spreadsheetml/2006/main" id="12" name="CustomerList546781113" displayName="CustomerList546781113" ref="E1:H33" headerRowDxfId="128">
  <autoFilter ref="E1:H33"/>
  <tableColumns count="4">
    <tableColumn id="12" name="CST: 0  ENG: 2" dataDxfId="127" dataCellStyle="Normal 2"/>
    <tableColumn id="13" name="CST: 1  ENG: 2" dataDxfId="126" dataCellStyle="Normal 2"/>
    <tableColumn id="14" name="CST: 2  ENG: 1" dataDxfId="125" dataCellStyle="Normal 2"/>
    <tableColumn id="15" name="CST: 3  ENG: 1" dataDxfId="124" dataCellStyle="Normal 2"/>
  </tableColumns>
  <tableStyleInfo name="TableStyleMedium19" showFirstColumn="0" showLastColumn="0" showRowStripes="1" showColumnStripes="0"/>
</table>
</file>

<file path=xl/tables/table5.xml><?xml version="1.0" encoding="utf-8"?>
<table xmlns="http://schemas.openxmlformats.org/spreadsheetml/2006/main" id="7" name="CustomerList54678" displayName="CustomerList54678" ref="A1:D33" headerRowDxfId="123">
  <autoFilter ref="A1:D33"/>
  <tableColumns count="4">
    <tableColumn id="12" name="CST: 0  ENG: 2" dataDxfId="122" dataCellStyle="Normal 2"/>
    <tableColumn id="13" name="CST: 1  ENG: 2" dataDxfId="121" dataCellStyle="Normal 2"/>
    <tableColumn id="14" name="CST: 2  ENG: 1" dataDxfId="120" dataCellStyle="Normal 2"/>
    <tableColumn id="15" name="CST: 3  ENG: 1" dataDxfId="119" dataCellStyle="Normal 2"/>
  </tableColumns>
  <tableStyleInfo name="TableStyleMedium19" showFirstColumn="0" showLastColumn="0" showRowStripes="1" showColumnStripes="0"/>
</table>
</file>

<file path=xl/tables/table6.xml><?xml version="1.0" encoding="utf-8"?>
<table xmlns="http://schemas.openxmlformats.org/spreadsheetml/2006/main" id="10" name="CustomerList5467811" displayName="CustomerList5467811" ref="E1:H33" headerRowDxfId="118">
  <autoFilter ref="E1:H33"/>
  <tableColumns count="4">
    <tableColumn id="12" name="CST: 0  ENG: 2" dataDxfId="117" dataCellStyle="Normal 2"/>
    <tableColumn id="13" name="CST: 1  ENG: 2" dataDxfId="116" dataCellStyle="Normal 2"/>
    <tableColumn id="14" name="CST: 2  ENG: 1" dataDxfId="115" dataCellStyle="Normal 2"/>
    <tableColumn id="15" name="CST: 3  ENG: 1" dataDxfId="114" dataCellStyle="Normal 2"/>
  </tableColumns>
  <tableStyleInfo name="TableStyleMedium19" showFirstColumn="0" showLastColumn="0" showRowStripes="1" showColumnStripes="0"/>
</table>
</file>

<file path=xl/tables/table7.xml><?xml version="1.0" encoding="utf-8"?>
<table xmlns="http://schemas.openxmlformats.org/spreadsheetml/2006/main" id="6" name="CustomerList5467" displayName="CustomerList5467" ref="A1:I33">
  <autoFilter ref="A1:I33"/>
  <tableColumns count="9">
    <tableColumn id="12" name=" " dataDxfId="113" dataCellStyle="Normal 2"/>
    <tableColumn id="13" name="CST: 0  ENG: 2" dataDxfId="112" dataCellStyle="Normal 2"/>
    <tableColumn id="14" name="CST: 1  ENG: 2" dataDxfId="111" dataCellStyle="Normal 2"/>
    <tableColumn id="15" name="CST: 2  ENG: 1" dataDxfId="110" dataCellStyle="Normal 2"/>
    <tableColumn id="17" name="  " dataDxfId="109" dataCellStyle="Normal 2"/>
    <tableColumn id="18" name="CST: 0  ENG: 2 " dataDxfId="108" dataCellStyle="Normal 2"/>
    <tableColumn id="19" name="CST: 1  ENG: 2 " dataDxfId="107" dataCellStyle="Normal 2"/>
    <tableColumn id="20" name="CST: 2  ENG: 1 " dataDxfId="106" dataCellStyle="Normal 2"/>
    <tableColumn id="21" name="CST: 3  ENG: 1" dataDxfId="105" dataCellStyle="Normal 2"/>
  </tableColumns>
  <tableStyleInfo name="TableStyleMedium19" showFirstColumn="0" showLastColumn="0" showRowStripes="1" showColumnStripes="0"/>
</table>
</file>

<file path=xl/tables/table8.xml><?xml version="1.0" encoding="utf-8"?>
<table xmlns="http://schemas.openxmlformats.org/spreadsheetml/2006/main" id="15" name="CustomerList54616" displayName="CustomerList54616" ref="A1:Y32">
  <autoFilter ref="A1:Y32"/>
  <tableColumns count="25">
    <tableColumn id="1" name="Base-Class" totalsRowLabel="Total"/>
    <tableColumn id="2" name="Set"/>
    <tableColumn id="3" name="ENG +2" dataDxfId="104" totalsRowDxfId="103" dataCellStyle="Normal 2"/>
    <tableColumn id="10" name="ENG +1" dataDxfId="102" totalsRowDxfId="101" dataCellStyle="Normal 2"/>
    <tableColumn id="4" name="ENG -1" dataDxfId="100" dataCellStyle="Normal 2"/>
    <tableColumn id="6" name="ENG -2" dataDxfId="99" totalsRowDxfId="98" dataCellStyle="Normal 2"/>
    <tableColumn id="22" name="ENG -3" dataDxfId="97" totalsRowDxfId="96" dataCellStyle="Normal 2"/>
    <tableColumn id="8" name="Type" dataDxfId="95" totalsRowDxfId="94" dataCellStyle="Normal 2"/>
    <tableColumn id="9" name="Column1" dataDxfId="93" totalsRowDxfId="92" dataCellStyle="Normal 2"/>
    <tableColumn id="11" name="Column12" dataDxfId="91" totalsRowDxfId="90" dataCellStyle="Normal 2"/>
    <tableColumn id="5" name="Column122" dataDxfId="89" totalsRowDxfId="88" dataCellStyle="Normal 2"/>
    <tableColumn id="12" name="Column13" dataDxfId="87" dataCellStyle="Normal 2"/>
    <tableColumn id="13" name="2   02" dataDxfId="86" dataCellStyle="Normal 2"/>
    <tableColumn id="14" name="2   13" dataDxfId="85" dataCellStyle="Normal 2"/>
    <tableColumn id="23" name="Column2" dataDxfId="84" dataCellStyle="Normal 2"/>
    <tableColumn id="17" name="Column132" dataDxfId="83" dataCellStyle="Normal 2"/>
    <tableColumn id="18" name="2   023" dataDxfId="82" dataCellStyle="Normal 2"/>
    <tableColumn id="19" name="2   134" dataDxfId="81" dataCellStyle="Normal 2"/>
    <tableColumn id="20" name="1   225" dataDxfId="80" dataCellStyle="Normal 2"/>
    <tableColumn id="30" name="2   336" dataDxfId="79" dataCellStyle="Normal 2"/>
    <tableColumn id="24" name="Column1322" dataDxfId="78" dataCellStyle="Normal 2"/>
    <tableColumn id="25" name="2   0233" dataDxfId="77" dataCellStyle="Normal 2"/>
    <tableColumn id="26" name="2   1344" dataDxfId="76" dataCellStyle="Normal 2"/>
    <tableColumn id="27" name="1   2255" dataDxfId="75" dataCellStyle="Normal 2"/>
    <tableColumn id="28" name="1   3366" dataDxfId="74" dataCellStyle="Normal 2"/>
  </tableColumns>
  <tableStyleInfo name="TableStyleMedium19" showFirstColumn="0" showLastColumn="0" showRowStripes="1" showColumnStripes="0"/>
</table>
</file>

<file path=xl/tables/table9.xml><?xml version="1.0" encoding="utf-8"?>
<table xmlns="http://schemas.openxmlformats.org/spreadsheetml/2006/main" id="3" name="CustomerList54" displayName="CustomerList54" ref="A1:K110">
  <autoFilter ref="A1:K110"/>
  <tableColumns count="11">
    <tableColumn id="1" name="Base-Class" totalsRowLabel="Total"/>
    <tableColumn id="2" name="Set"/>
    <tableColumn id="3" name="Attack" dataDxfId="73" totalsRowDxfId="72" dataCellStyle="Normal 2"/>
    <tableColumn id="10" name="Defense " dataDxfId="71" totalsRowDxfId="70" dataCellStyle="Normal 2"/>
    <tableColumn id="4" name="Reaction" dataDxfId="69" dataCellStyle="Normal 2"/>
    <tableColumn id="6" name="Action" dataDxfId="68" totalsRowDxfId="67" dataCellStyle="Normal 2"/>
    <tableColumn id="7" name="Stance" dataDxfId="66" totalsRowDxfId="65" dataCellStyle="Normal 2"/>
    <tableColumn id="8" name="Half or reaction" dataDxfId="64" totalsRowDxfId="63" dataCellStyle="Normal 2"/>
    <tableColumn id="9" name="Critical" dataDxfId="62" totalsRowDxfId="61" dataCellStyle="Normal 2"/>
    <tableColumn id="12" name="Characters" totalsRowFunction="count" dataDxfId="60" totalsRowDxfId="59" dataCellStyle="Normal 2"/>
    <tableColumn id="13" name="Need Art" dataDxfId="58" totalsRowDxfId="57" dataCellStyle="Normal 2"/>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xml"/><Relationship Id="rId1" Type="http://schemas.openxmlformats.org/officeDocument/2006/relationships/vmlDrawing" Target="../drawings/vmlDrawing12.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5" Type="http://schemas.openxmlformats.org/officeDocument/2006/relationships/comments" Target="../comments3.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M55"/>
  <sheetViews>
    <sheetView tabSelected="1" topLeftCell="Z25" workbookViewId="0">
      <selection activeCell="AK40" sqref="AK40"/>
    </sheetView>
  </sheetViews>
  <sheetFormatPr defaultRowHeight="15.6"/>
  <cols>
    <col min="4" max="7" width="10.69921875" customWidth="1"/>
    <col min="10" max="10" width="12.09765625" customWidth="1"/>
    <col min="39" max="62" width="10.69921875" customWidth="1"/>
  </cols>
  <sheetData>
    <row r="2" spans="1:65">
      <c r="A2" t="s">
        <v>1973</v>
      </c>
      <c r="AF2" t="s">
        <v>2089</v>
      </c>
      <c r="AG2" t="s">
        <v>2090</v>
      </c>
      <c r="AH2" t="s">
        <v>2091</v>
      </c>
      <c r="AI2" t="s">
        <v>2092</v>
      </c>
      <c r="AJ2" t="s">
        <v>2093</v>
      </c>
      <c r="AL2" s="62" t="s">
        <v>2110</v>
      </c>
      <c r="AM2" s="62" t="s">
        <v>2109</v>
      </c>
      <c r="AX2" s="62" t="s">
        <v>2085</v>
      </c>
      <c r="BA2" s="62" t="s">
        <v>2086</v>
      </c>
      <c r="BE2" s="62" t="s">
        <v>2087</v>
      </c>
      <c r="BI2" s="62" t="s">
        <v>2088</v>
      </c>
      <c r="BM2" s="62" t="s">
        <v>2094</v>
      </c>
    </row>
    <row r="3" spans="1:65">
      <c r="K3" t="s">
        <v>1974</v>
      </c>
      <c r="O3" t="s">
        <v>473</v>
      </c>
      <c r="P3" t="s">
        <v>2009</v>
      </c>
      <c r="Q3" t="s">
        <v>2008</v>
      </c>
      <c r="W3" t="s">
        <v>2082</v>
      </c>
      <c r="AD3" t="s">
        <v>2083</v>
      </c>
      <c r="AM3" s="62" t="s">
        <v>2111</v>
      </c>
      <c r="AO3" s="62" t="s">
        <v>2133</v>
      </c>
      <c r="AS3" s="62" t="s">
        <v>2134</v>
      </c>
    </row>
    <row r="4" spans="1:65">
      <c r="K4" t="s">
        <v>1975</v>
      </c>
      <c r="L4" t="s">
        <v>2012</v>
      </c>
      <c r="M4" t="s">
        <v>2011</v>
      </c>
      <c r="N4" t="s">
        <v>1978</v>
      </c>
      <c r="O4" s="62" t="s">
        <v>2136</v>
      </c>
      <c r="P4" t="s">
        <v>1976</v>
      </c>
      <c r="Q4" t="s">
        <v>2014</v>
      </c>
      <c r="R4" t="s">
        <v>1979</v>
      </c>
      <c r="S4" t="s">
        <v>1980</v>
      </c>
      <c r="T4" t="s">
        <v>2010</v>
      </c>
      <c r="U4" t="s">
        <v>1977</v>
      </c>
      <c r="W4" t="s">
        <v>2079</v>
      </c>
      <c r="AD4" t="s">
        <v>2084</v>
      </c>
      <c r="AF4" s="147">
        <v>0.4</v>
      </c>
      <c r="AG4" s="147">
        <v>0.05</v>
      </c>
      <c r="AH4" s="147">
        <v>0.4</v>
      </c>
      <c r="AI4" s="147">
        <v>0.1</v>
      </c>
      <c r="AJ4" s="147">
        <v>0.05</v>
      </c>
      <c r="AM4" s="62" t="s">
        <v>2119</v>
      </c>
      <c r="AO4" s="62" t="s">
        <v>2120</v>
      </c>
      <c r="AQ4" s="62" t="s">
        <v>2121</v>
      </c>
      <c r="AS4" s="62" t="s">
        <v>14</v>
      </c>
    </row>
    <row r="5" spans="1:65">
      <c r="D5" t="s">
        <v>1993</v>
      </c>
      <c r="E5" t="s">
        <v>1994</v>
      </c>
      <c r="F5" t="s">
        <v>1995</v>
      </c>
      <c r="G5" t="s">
        <v>1996</v>
      </c>
      <c r="K5" t="s">
        <v>2006</v>
      </c>
      <c r="L5" s="144" t="s">
        <v>1984</v>
      </c>
      <c r="M5" s="144" t="s">
        <v>2004</v>
      </c>
      <c r="N5" s="144" t="s">
        <v>1984</v>
      </c>
      <c r="O5" s="144" t="s">
        <v>1986</v>
      </c>
      <c r="P5" s="144" t="s">
        <v>1981</v>
      </c>
      <c r="Q5" s="144" t="s">
        <v>1986</v>
      </c>
      <c r="R5" s="144" t="s">
        <v>1989</v>
      </c>
      <c r="S5" s="144" t="s">
        <v>1990</v>
      </c>
      <c r="T5" s="144" t="s">
        <v>1988</v>
      </c>
      <c r="U5" s="144" t="s">
        <v>1988</v>
      </c>
      <c r="W5" t="s">
        <v>2096</v>
      </c>
      <c r="AD5" t="s">
        <v>2085</v>
      </c>
      <c r="AF5" s="147">
        <v>0.25</v>
      </c>
      <c r="AG5" s="147">
        <v>0.35</v>
      </c>
      <c r="AH5" s="147">
        <v>0.25</v>
      </c>
      <c r="AI5" s="147">
        <v>0.05</v>
      </c>
      <c r="AJ5" s="147">
        <v>0.2</v>
      </c>
      <c r="AL5" s="62" t="s">
        <v>2114</v>
      </c>
      <c r="AM5" s="62" t="s">
        <v>2122</v>
      </c>
      <c r="AO5" s="62" t="s">
        <v>2125</v>
      </c>
    </row>
    <row r="6" spans="1:65">
      <c r="D6" t="s">
        <v>1997</v>
      </c>
      <c r="E6" t="s">
        <v>2001</v>
      </c>
      <c r="F6" t="s">
        <v>689</v>
      </c>
      <c r="G6" t="s">
        <v>1998</v>
      </c>
      <c r="K6" t="s">
        <v>2007</v>
      </c>
      <c r="L6" s="144" t="s">
        <v>1983</v>
      </c>
      <c r="M6" s="144" t="s">
        <v>1982</v>
      </c>
      <c r="N6" s="144" t="s">
        <v>1985</v>
      </c>
      <c r="O6" s="144" t="s">
        <v>1983</v>
      </c>
      <c r="P6" s="144" t="s">
        <v>2005</v>
      </c>
      <c r="Q6" s="144" t="s">
        <v>1985</v>
      </c>
      <c r="R6" s="144" t="s">
        <v>1987</v>
      </c>
      <c r="S6" s="144" t="s">
        <v>1987</v>
      </c>
      <c r="T6" s="144" t="s">
        <v>1991</v>
      </c>
      <c r="U6" s="144" t="s">
        <v>1992</v>
      </c>
      <c r="W6" t="s">
        <v>2095</v>
      </c>
      <c r="AD6" t="s">
        <v>2086</v>
      </c>
      <c r="AF6" s="147">
        <v>0.4</v>
      </c>
      <c r="AG6" s="147">
        <v>0.1</v>
      </c>
      <c r="AH6" s="147">
        <v>0.2</v>
      </c>
      <c r="AI6" s="147">
        <v>0.05</v>
      </c>
      <c r="AJ6" s="147">
        <v>0.1</v>
      </c>
    </row>
    <row r="7" spans="1:65">
      <c r="E7" t="s">
        <v>2003</v>
      </c>
      <c r="G7" t="s">
        <v>2002</v>
      </c>
      <c r="J7" s="145" t="s">
        <v>2084</v>
      </c>
      <c r="K7" s="147">
        <v>1</v>
      </c>
      <c r="L7" s="147">
        <v>0.2</v>
      </c>
      <c r="M7" s="147">
        <v>0.1</v>
      </c>
      <c r="N7" s="147">
        <v>0.05</v>
      </c>
      <c r="O7" s="147">
        <v>0.35</v>
      </c>
      <c r="P7" s="147">
        <v>0.1</v>
      </c>
      <c r="Q7" s="147">
        <v>0.3</v>
      </c>
      <c r="R7" s="147">
        <v>0.05</v>
      </c>
      <c r="S7" s="147">
        <v>0.1</v>
      </c>
      <c r="T7" s="147">
        <v>0.2</v>
      </c>
      <c r="U7" s="147">
        <v>0.15</v>
      </c>
      <c r="W7" t="s">
        <v>2080</v>
      </c>
      <c r="AD7" t="s">
        <v>2087</v>
      </c>
      <c r="AF7" s="147">
        <v>0.1</v>
      </c>
      <c r="AG7" s="147">
        <v>0.25</v>
      </c>
      <c r="AH7" s="147">
        <v>0.15</v>
      </c>
      <c r="AI7" s="147">
        <v>0</v>
      </c>
      <c r="AJ7" s="147">
        <v>0.5</v>
      </c>
      <c r="AM7" s="62" t="s">
        <v>2123</v>
      </c>
      <c r="AO7" s="62" t="s">
        <v>2126</v>
      </c>
      <c r="AQ7" s="62" t="s">
        <v>2130</v>
      </c>
      <c r="AS7" s="62" t="s">
        <v>2128</v>
      </c>
    </row>
    <row r="8" spans="1:65">
      <c r="J8" s="145" t="s">
        <v>2085</v>
      </c>
      <c r="K8" s="147">
        <v>1</v>
      </c>
      <c r="L8" s="147">
        <v>0.2</v>
      </c>
      <c r="M8" s="147">
        <v>0.25</v>
      </c>
      <c r="N8" s="147">
        <v>0.3</v>
      </c>
      <c r="O8" s="147">
        <v>0.05</v>
      </c>
      <c r="P8" s="147">
        <v>0.1</v>
      </c>
      <c r="Q8" s="147">
        <v>0.05</v>
      </c>
      <c r="R8" s="147">
        <v>0.05</v>
      </c>
      <c r="S8" s="147">
        <v>0.1</v>
      </c>
      <c r="T8" s="147">
        <v>0.1</v>
      </c>
      <c r="U8" s="147">
        <v>0.15</v>
      </c>
      <c r="AD8" t="s">
        <v>2088</v>
      </c>
      <c r="AF8" s="147">
        <v>0.6</v>
      </c>
      <c r="AG8" s="147">
        <v>0.15</v>
      </c>
      <c r="AH8" s="147">
        <v>0.15</v>
      </c>
      <c r="AI8" s="147">
        <v>0.05</v>
      </c>
      <c r="AJ8" s="147">
        <v>0.05</v>
      </c>
      <c r="AM8" s="62" t="s">
        <v>2124</v>
      </c>
      <c r="AO8" s="62" t="s">
        <v>2127</v>
      </c>
      <c r="AQ8" s="62" t="s">
        <v>2131</v>
      </c>
      <c r="AS8" s="62" t="s">
        <v>2129</v>
      </c>
    </row>
    <row r="9" spans="1:65">
      <c r="J9" s="145" t="s">
        <v>2086</v>
      </c>
      <c r="K9" s="147">
        <v>1</v>
      </c>
      <c r="L9" s="147">
        <v>0.05</v>
      </c>
      <c r="M9" s="147">
        <v>0.25</v>
      </c>
      <c r="N9" s="147">
        <v>0.15</v>
      </c>
      <c r="O9" s="147">
        <v>0.05</v>
      </c>
      <c r="P9" s="147">
        <v>0.3</v>
      </c>
      <c r="Q9" s="147">
        <v>0.15</v>
      </c>
      <c r="R9" s="147">
        <v>0.4</v>
      </c>
      <c r="S9" s="147">
        <v>0.3</v>
      </c>
      <c r="T9" s="147">
        <v>0.25</v>
      </c>
      <c r="U9" s="147">
        <v>0.15</v>
      </c>
      <c r="W9" t="s">
        <v>2081</v>
      </c>
      <c r="AD9" t="s">
        <v>2094</v>
      </c>
      <c r="AF9" s="147">
        <v>0.2</v>
      </c>
      <c r="AG9" s="147">
        <v>0.5</v>
      </c>
      <c r="AH9" s="147">
        <v>0.1</v>
      </c>
      <c r="AI9" s="147">
        <v>0.05</v>
      </c>
      <c r="AJ9" s="147">
        <v>0.15</v>
      </c>
    </row>
    <row r="10" spans="1:65">
      <c r="D10" t="s">
        <v>1999</v>
      </c>
      <c r="G10" s="144" t="s">
        <v>1999</v>
      </c>
      <c r="J10" s="145" t="s">
        <v>2087</v>
      </c>
      <c r="K10" s="147">
        <v>1</v>
      </c>
      <c r="L10" s="147">
        <v>0.25</v>
      </c>
      <c r="M10" s="147">
        <v>0.15</v>
      </c>
      <c r="N10" s="147">
        <v>0.15</v>
      </c>
      <c r="O10" s="147">
        <v>0.15</v>
      </c>
      <c r="P10" s="147">
        <v>0.1</v>
      </c>
      <c r="Q10" s="147">
        <v>0.05</v>
      </c>
      <c r="R10" s="147">
        <v>0.1</v>
      </c>
      <c r="S10" s="147">
        <v>0.05</v>
      </c>
      <c r="T10" s="147">
        <v>0.15</v>
      </c>
      <c r="U10" s="147">
        <v>0.15</v>
      </c>
    </row>
    <row r="11" spans="1:65">
      <c r="D11" t="s">
        <v>2000</v>
      </c>
      <c r="J11" s="145" t="s">
        <v>2088</v>
      </c>
      <c r="K11" s="147">
        <v>1</v>
      </c>
      <c r="L11" s="147">
        <v>0.2</v>
      </c>
      <c r="M11" s="147">
        <v>0.15</v>
      </c>
      <c r="N11" s="147">
        <v>0.2</v>
      </c>
      <c r="O11" s="147">
        <v>0.25</v>
      </c>
      <c r="P11" s="147">
        <v>0.2</v>
      </c>
      <c r="Q11" s="147">
        <v>0.15</v>
      </c>
      <c r="R11" s="147">
        <v>0.2</v>
      </c>
      <c r="S11" s="147">
        <v>0.3</v>
      </c>
      <c r="T11" s="147">
        <v>0.15</v>
      </c>
      <c r="U11" s="147">
        <v>0.15</v>
      </c>
      <c r="AI11" s="62" t="s">
        <v>2115</v>
      </c>
    </row>
    <row r="12" spans="1:65">
      <c r="J12" s="145" t="s">
        <v>2094</v>
      </c>
      <c r="K12" s="147">
        <v>1</v>
      </c>
      <c r="L12" s="147">
        <v>0.1</v>
      </c>
      <c r="M12" s="147">
        <v>0.1</v>
      </c>
      <c r="N12" s="147">
        <v>0.15</v>
      </c>
      <c r="O12" s="147">
        <v>0.15</v>
      </c>
      <c r="P12" s="147">
        <v>0.2</v>
      </c>
      <c r="Q12" s="147">
        <v>0.3</v>
      </c>
      <c r="R12" s="147">
        <v>0.2</v>
      </c>
      <c r="S12" s="147">
        <v>0.15</v>
      </c>
      <c r="T12" s="147">
        <v>0.15</v>
      </c>
      <c r="U12" s="147">
        <v>0.25</v>
      </c>
      <c r="AI12" s="62" t="s">
        <v>2116</v>
      </c>
    </row>
    <row r="13" spans="1:65">
      <c r="AI13" s="62" t="s">
        <v>2089</v>
      </c>
    </row>
    <row r="14" spans="1:65">
      <c r="AI14" s="62" t="s">
        <v>2090</v>
      </c>
    </row>
    <row r="15" spans="1:65">
      <c r="AI15" s="62" t="s">
        <v>2118</v>
      </c>
      <c r="AM15" s="62" t="s">
        <v>2091</v>
      </c>
    </row>
    <row r="16" spans="1:65">
      <c r="A16" t="s">
        <v>2015</v>
      </c>
      <c r="G16" t="s">
        <v>2013</v>
      </c>
      <c r="J16" t="s">
        <v>2016</v>
      </c>
      <c r="P16" t="s">
        <v>2034</v>
      </c>
      <c r="U16" t="s">
        <v>2017</v>
      </c>
      <c r="AA16" t="s">
        <v>2076</v>
      </c>
      <c r="AD16" t="s">
        <v>2097</v>
      </c>
      <c r="AI16" s="62" t="s">
        <v>2117</v>
      </c>
    </row>
    <row r="17" spans="1:49">
      <c r="AA17" t="s">
        <v>2077</v>
      </c>
      <c r="AI17" s="62" t="s">
        <v>2093</v>
      </c>
    </row>
    <row r="18" spans="1:49">
      <c r="A18" t="s">
        <v>2026</v>
      </c>
      <c r="J18" t="s">
        <v>2059</v>
      </c>
      <c r="P18" s="144" t="s">
        <v>2041</v>
      </c>
      <c r="U18" t="s">
        <v>2025</v>
      </c>
      <c r="AA18" t="s">
        <v>2078</v>
      </c>
      <c r="AD18" t="s">
        <v>2104</v>
      </c>
    </row>
    <row r="19" spans="1:49">
      <c r="J19" t="s">
        <v>2053</v>
      </c>
      <c r="P19" s="144" t="s">
        <v>2042</v>
      </c>
      <c r="AD19" t="s">
        <v>2098</v>
      </c>
      <c r="AM19" s="145" t="s">
        <v>1975</v>
      </c>
      <c r="AN19" s="145" t="s">
        <v>2012</v>
      </c>
      <c r="AO19" s="145" t="s">
        <v>2011</v>
      </c>
      <c r="AP19" s="145" t="s">
        <v>1978</v>
      </c>
      <c r="AQ19" s="62" t="s">
        <v>2136</v>
      </c>
      <c r="AR19" s="145" t="s">
        <v>1976</v>
      </c>
      <c r="AS19" s="145" t="s">
        <v>2014</v>
      </c>
      <c r="AT19" s="145" t="s">
        <v>1979</v>
      </c>
      <c r="AU19" s="145" t="s">
        <v>1980</v>
      </c>
      <c r="AV19" s="145" t="s">
        <v>2010</v>
      </c>
      <c r="AW19" s="145" t="s">
        <v>1977</v>
      </c>
    </row>
    <row r="20" spans="1:49">
      <c r="A20" t="s">
        <v>2029</v>
      </c>
      <c r="J20" t="s">
        <v>2052</v>
      </c>
      <c r="T20" t="s">
        <v>2012</v>
      </c>
      <c r="U20" t="s">
        <v>2032</v>
      </c>
      <c r="AD20" t="s">
        <v>2099</v>
      </c>
      <c r="AM20" s="62" t="s">
        <v>2132</v>
      </c>
      <c r="AN20" s="62" t="s">
        <v>2132</v>
      </c>
      <c r="AO20" s="62" t="s">
        <v>2132</v>
      </c>
      <c r="AP20" s="62" t="s">
        <v>2113</v>
      </c>
      <c r="AQ20" s="62" t="s">
        <v>2132</v>
      </c>
      <c r="AR20" s="62" t="s">
        <v>2132</v>
      </c>
      <c r="AS20" s="62" t="s">
        <v>2134</v>
      </c>
      <c r="AT20" s="62" t="s">
        <v>2113</v>
      </c>
      <c r="AU20" s="62" t="s">
        <v>2132</v>
      </c>
      <c r="AV20" s="62" t="s">
        <v>2132</v>
      </c>
      <c r="AW20" s="62" t="s">
        <v>2133</v>
      </c>
    </row>
    <row r="21" spans="1:49">
      <c r="J21" t="s">
        <v>2054</v>
      </c>
      <c r="P21" s="144" t="s">
        <v>2043</v>
      </c>
      <c r="AD21" t="s">
        <v>2100</v>
      </c>
      <c r="AM21" s="62" t="s">
        <v>2133</v>
      </c>
      <c r="AN21" s="62" t="s">
        <v>2133</v>
      </c>
      <c r="AO21" s="62" t="s">
        <v>2133</v>
      </c>
      <c r="AQ21" s="62" t="s">
        <v>2134</v>
      </c>
      <c r="AU21" s="62" t="s">
        <v>2133</v>
      </c>
      <c r="AV21" s="62" t="s">
        <v>2133</v>
      </c>
      <c r="AW21" s="62" t="s">
        <v>2113</v>
      </c>
    </row>
    <row r="22" spans="1:49">
      <c r="A22" t="s">
        <v>2027</v>
      </c>
      <c r="J22" t="s">
        <v>2055</v>
      </c>
      <c r="P22" s="144" t="s">
        <v>2044</v>
      </c>
      <c r="T22" t="s">
        <v>2011</v>
      </c>
      <c r="U22" t="s">
        <v>2033</v>
      </c>
      <c r="AM22" s="62" t="s">
        <v>2134</v>
      </c>
      <c r="AN22" s="62" t="s">
        <v>2134</v>
      </c>
      <c r="AO22" s="62" t="s">
        <v>2113</v>
      </c>
      <c r="AU22" s="62" t="s">
        <v>2113</v>
      </c>
      <c r="AV22" s="62" t="s">
        <v>2113</v>
      </c>
      <c r="AW22" s="62" t="s">
        <v>2112</v>
      </c>
    </row>
    <row r="23" spans="1:49">
      <c r="J23" t="s">
        <v>2056</v>
      </c>
      <c r="AD23" t="s">
        <v>2101</v>
      </c>
      <c r="AM23" s="62" t="s">
        <v>2113</v>
      </c>
      <c r="AN23" s="62" t="s">
        <v>2135</v>
      </c>
      <c r="AO23" s="62" t="s">
        <v>2112</v>
      </c>
      <c r="AU23" s="62" t="s">
        <v>2112</v>
      </c>
      <c r="AV23" s="62" t="s">
        <v>2112</v>
      </c>
    </row>
    <row r="24" spans="1:49">
      <c r="A24" t="s">
        <v>2028</v>
      </c>
      <c r="J24" t="s">
        <v>2057</v>
      </c>
      <c r="P24" t="s">
        <v>2035</v>
      </c>
      <c r="U24" t="s">
        <v>2051</v>
      </c>
      <c r="AD24" t="s">
        <v>2102</v>
      </c>
      <c r="AM24" s="62" t="s">
        <v>2112</v>
      </c>
      <c r="AN24" s="62" t="s">
        <v>2113</v>
      </c>
    </row>
    <row r="25" spans="1:49">
      <c r="J25" t="s">
        <v>2058</v>
      </c>
      <c r="P25" t="s">
        <v>2036</v>
      </c>
      <c r="AD25" t="s">
        <v>2103</v>
      </c>
      <c r="AM25" s="62"/>
      <c r="AN25" s="62" t="s">
        <v>2112</v>
      </c>
    </row>
    <row r="26" spans="1:49">
      <c r="A26" t="s">
        <v>2030</v>
      </c>
      <c r="J26" t="s">
        <v>2060</v>
      </c>
      <c r="AM26" s="62"/>
    </row>
    <row r="27" spans="1:49">
      <c r="P27" s="144" t="s">
        <v>2037</v>
      </c>
      <c r="AD27" t="s">
        <v>2105</v>
      </c>
      <c r="AM27" s="62"/>
    </row>
    <row r="28" spans="1:49">
      <c r="A28" t="s">
        <v>2031</v>
      </c>
      <c r="J28" t="s">
        <v>2061</v>
      </c>
      <c r="P28" s="144" t="s">
        <v>2038</v>
      </c>
      <c r="AD28" t="s">
        <v>2106</v>
      </c>
    </row>
    <row r="29" spans="1:49">
      <c r="J29" t="s">
        <v>2062</v>
      </c>
    </row>
    <row r="30" spans="1:49">
      <c r="A30" t="s">
        <v>2018</v>
      </c>
      <c r="J30" t="s">
        <v>2063</v>
      </c>
      <c r="P30" s="144" t="s">
        <v>2039</v>
      </c>
      <c r="AD30" t="s">
        <v>2107</v>
      </c>
    </row>
    <row r="31" spans="1:49">
      <c r="A31" t="s">
        <v>2019</v>
      </c>
      <c r="J31" t="s">
        <v>2067</v>
      </c>
      <c r="P31" s="144" t="s">
        <v>2040</v>
      </c>
      <c r="AD31" t="s">
        <v>2108</v>
      </c>
    </row>
    <row r="32" spans="1:49">
      <c r="A32" t="s">
        <v>2020</v>
      </c>
    </row>
    <row r="33" spans="1:38">
      <c r="J33" t="s">
        <v>2064</v>
      </c>
      <c r="P33" s="144" t="s">
        <v>2045</v>
      </c>
    </row>
    <row r="34" spans="1:38">
      <c r="A34" s="146" t="s">
        <v>2021</v>
      </c>
      <c r="J34" t="s">
        <v>2065</v>
      </c>
      <c r="P34" s="144" t="s">
        <v>2046</v>
      </c>
    </row>
    <row r="35" spans="1:38">
      <c r="A35" t="s">
        <v>2022</v>
      </c>
      <c r="J35" t="s">
        <v>2066</v>
      </c>
    </row>
    <row r="36" spans="1:38">
      <c r="A36" t="s">
        <v>2023</v>
      </c>
      <c r="P36" s="144" t="s">
        <v>2047</v>
      </c>
    </row>
    <row r="37" spans="1:38">
      <c r="A37" t="s">
        <v>2024</v>
      </c>
      <c r="J37" t="s">
        <v>2068</v>
      </c>
      <c r="P37" s="144" t="s">
        <v>2048</v>
      </c>
      <c r="Z37" t="s">
        <v>2137</v>
      </c>
      <c r="AA37" t="s">
        <v>2143</v>
      </c>
      <c r="AD37" t="s">
        <v>578</v>
      </c>
      <c r="AE37" t="s">
        <v>1494</v>
      </c>
      <c r="AF37" t="s">
        <v>1179</v>
      </c>
      <c r="AG37" t="s">
        <v>2148</v>
      </c>
      <c r="AI37" t="s">
        <v>2150</v>
      </c>
      <c r="AJ37" t="s">
        <v>2151</v>
      </c>
      <c r="AK37" t="s">
        <v>201</v>
      </c>
      <c r="AL37" t="s">
        <v>2156</v>
      </c>
    </row>
    <row r="38" spans="1:38">
      <c r="J38" t="s">
        <v>2069</v>
      </c>
      <c r="Z38" t="s">
        <v>2138</v>
      </c>
      <c r="AA38" t="s">
        <v>2144</v>
      </c>
      <c r="AC38" t="s">
        <v>686</v>
      </c>
      <c r="AD38" t="s">
        <v>2137</v>
      </c>
      <c r="AE38" t="s">
        <v>502</v>
      </c>
      <c r="AF38" t="s">
        <v>2141</v>
      </c>
      <c r="AG38" t="s">
        <v>2149</v>
      </c>
      <c r="AI38" t="s">
        <v>2143</v>
      </c>
      <c r="AK38" t="s">
        <v>515</v>
      </c>
      <c r="AL38" t="s">
        <v>2155</v>
      </c>
    </row>
    <row r="39" spans="1:38">
      <c r="J39" t="s">
        <v>2070</v>
      </c>
      <c r="P39" s="144" t="s">
        <v>2049</v>
      </c>
      <c r="Z39" t="s">
        <v>2139</v>
      </c>
      <c r="AA39" t="s">
        <v>2</v>
      </c>
      <c r="AC39" t="s">
        <v>685</v>
      </c>
      <c r="AD39" t="s">
        <v>2138</v>
      </c>
      <c r="AE39" t="s">
        <v>2146</v>
      </c>
      <c r="AF39" t="s">
        <v>2139</v>
      </c>
      <c r="AG39" t="s">
        <v>326</v>
      </c>
      <c r="AI39" t="s">
        <v>2144</v>
      </c>
      <c r="AJ39" t="s">
        <v>2152</v>
      </c>
      <c r="AL39" t="s">
        <v>2154</v>
      </c>
    </row>
    <row r="40" spans="1:38">
      <c r="J40" t="s">
        <v>2071</v>
      </c>
      <c r="P40" s="144" t="s">
        <v>2050</v>
      </c>
      <c r="Z40" t="s">
        <v>2140</v>
      </c>
      <c r="AC40" t="s">
        <v>587</v>
      </c>
      <c r="AD40" t="s">
        <v>1172</v>
      </c>
      <c r="AE40" t="s">
        <v>1793</v>
      </c>
      <c r="AF40" t="s">
        <v>1467</v>
      </c>
      <c r="AI40" t="s">
        <v>1415</v>
      </c>
      <c r="AK40" t="s">
        <v>891</v>
      </c>
    </row>
    <row r="41" spans="1:38">
      <c r="J41" t="s">
        <v>2072</v>
      </c>
      <c r="Z41" t="s">
        <v>502</v>
      </c>
      <c r="AC41" t="s">
        <v>204</v>
      </c>
      <c r="AD41" t="s">
        <v>2140</v>
      </c>
      <c r="AE41" t="s">
        <v>1181</v>
      </c>
      <c r="AF41" t="s">
        <v>471</v>
      </c>
      <c r="AG41" t="s">
        <v>2142</v>
      </c>
      <c r="AI41" t="s">
        <v>2157</v>
      </c>
      <c r="AK41" t="s">
        <v>2153</v>
      </c>
    </row>
    <row r="42" spans="1:38">
      <c r="Z42" t="s">
        <v>2141</v>
      </c>
    </row>
    <row r="43" spans="1:38">
      <c r="J43" t="s">
        <v>2073</v>
      </c>
      <c r="Z43" t="s">
        <v>1793</v>
      </c>
    </row>
    <row r="44" spans="1:38">
      <c r="J44" t="s">
        <v>2074</v>
      </c>
      <c r="Z44" t="s">
        <v>1172</v>
      </c>
    </row>
    <row r="45" spans="1:38">
      <c r="J45" t="s">
        <v>2075</v>
      </c>
      <c r="Z45" t="s">
        <v>326</v>
      </c>
    </row>
    <row r="46" spans="1:38">
      <c r="Z46" t="s">
        <v>2142</v>
      </c>
    </row>
    <row r="47" spans="1:38">
      <c r="Z47" t="s">
        <v>1467</v>
      </c>
    </row>
    <row r="48" spans="1:38">
      <c r="Z48" t="s">
        <v>471</v>
      </c>
    </row>
    <row r="49" spans="26:26">
      <c r="Z49" t="s">
        <v>1181</v>
      </c>
    </row>
    <row r="53" spans="26:26">
      <c r="Z53" t="s">
        <v>2145</v>
      </c>
    </row>
    <row r="54" spans="26:26">
      <c r="Z54" t="s">
        <v>2146</v>
      </c>
    </row>
    <row r="55" spans="26:26">
      <c r="Z55" t="s">
        <v>2147</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6"/>
  <sheetViews>
    <sheetView zoomScale="115" zoomScaleNormal="115" workbookViewId="0">
      <selection activeCell="B29" sqref="B29"/>
    </sheetView>
  </sheetViews>
  <sheetFormatPr defaultColWidth="11.19921875" defaultRowHeight="15.6"/>
  <cols>
    <col min="1" max="1" width="12" style="125" customWidth="1"/>
    <col min="2" max="4" width="20.796875" style="125" customWidth="1"/>
    <col min="5" max="5" width="20.69921875" style="125" customWidth="1"/>
    <col min="6" max="8" width="10.69921875" style="125" customWidth="1"/>
    <col min="9" max="9" width="39.8984375" style="125" customWidth="1"/>
    <col min="10" max="10" width="45.09765625" style="125" customWidth="1"/>
    <col min="11" max="16384" width="11.19921875" style="125"/>
  </cols>
  <sheetData>
    <row r="1" spans="1:8" ht="27.6" customHeight="1">
      <c r="A1" s="76" t="s">
        <v>732</v>
      </c>
    </row>
    <row r="2" spans="1:8" ht="15.6" customHeight="1">
      <c r="A2" s="77"/>
      <c r="B2" s="62" t="s">
        <v>903</v>
      </c>
      <c r="C2" s="62" t="s">
        <v>902</v>
      </c>
      <c r="D2" s="62" t="s">
        <v>901</v>
      </c>
      <c r="E2" s="62" t="s">
        <v>904</v>
      </c>
      <c r="F2" s="62" t="s">
        <v>927</v>
      </c>
      <c r="G2" s="62" t="s">
        <v>462</v>
      </c>
    </row>
    <row r="3" spans="1:8">
      <c r="A3" s="125" t="s">
        <v>587</v>
      </c>
      <c r="B3" s="62"/>
      <c r="C3" s="62" t="s">
        <v>899</v>
      </c>
      <c r="D3" s="125" t="s">
        <v>326</v>
      </c>
      <c r="E3" s="62" t="s">
        <v>900</v>
      </c>
      <c r="F3" s="62" t="s">
        <v>926</v>
      </c>
      <c r="G3" s="62" t="s">
        <v>928</v>
      </c>
    </row>
    <row r="4" spans="1:8">
      <c r="B4" s="125" t="s">
        <v>584</v>
      </c>
      <c r="C4" s="125" t="s">
        <v>585</v>
      </c>
      <c r="D4" s="125" t="s">
        <v>586</v>
      </c>
      <c r="E4" s="62"/>
      <c r="F4" s="62"/>
    </row>
    <row r="5" spans="1:8">
      <c r="B5" s="62"/>
    </row>
    <row r="6" spans="1:8">
      <c r="A6" s="62" t="s">
        <v>952</v>
      </c>
      <c r="B6" s="123" t="s">
        <v>484</v>
      </c>
      <c r="C6" s="62" t="s">
        <v>957</v>
      </c>
      <c r="D6" s="62" t="s">
        <v>953</v>
      </c>
      <c r="E6" s="62" t="s">
        <v>954</v>
      </c>
      <c r="F6" s="62"/>
      <c r="G6" s="62" t="s">
        <v>955</v>
      </c>
      <c r="H6" s="62" t="s">
        <v>956</v>
      </c>
    </row>
    <row r="9" spans="1:8">
      <c r="C9" s="95" t="s">
        <v>1014</v>
      </c>
      <c r="F9" s="62" t="s">
        <v>1184</v>
      </c>
      <c r="G9" s="62" t="s">
        <v>1185</v>
      </c>
      <c r="H9" s="62" t="s">
        <v>1186</v>
      </c>
    </row>
    <row r="10" spans="1:8">
      <c r="A10" s="62" t="s">
        <v>1001</v>
      </c>
      <c r="E10" s="125" t="s">
        <v>1104</v>
      </c>
      <c r="F10" s="124">
        <v>1</v>
      </c>
      <c r="G10" s="103">
        <v>10</v>
      </c>
      <c r="H10" s="123">
        <v>10</v>
      </c>
    </row>
    <row r="11" spans="1:8">
      <c r="A11" s="36" t="s">
        <v>983</v>
      </c>
      <c r="B11" s="158" t="s">
        <v>1067</v>
      </c>
      <c r="C11" s="158"/>
      <c r="D11" s="62" t="s">
        <v>1070</v>
      </c>
      <c r="E11" s="125" t="s">
        <v>1091</v>
      </c>
      <c r="F11" s="123">
        <f>SUM(G10 + 1)</f>
        <v>11</v>
      </c>
      <c r="G11" s="124">
        <f>SUM(F11 + H11 - 1)</f>
        <v>20</v>
      </c>
      <c r="H11" s="123">
        <v>10</v>
      </c>
    </row>
    <row r="12" spans="1:8">
      <c r="A12" s="36" t="s">
        <v>984</v>
      </c>
      <c r="B12" s="158" t="s">
        <v>1066</v>
      </c>
      <c r="C12" s="158"/>
      <c r="D12" s="62" t="s">
        <v>1065</v>
      </c>
      <c r="E12" s="125" t="s">
        <v>1092</v>
      </c>
      <c r="F12" s="123">
        <f>SUM(G11 + 1)</f>
        <v>21</v>
      </c>
      <c r="G12" s="124">
        <f>SUM(F12 + H12 - 1)</f>
        <v>30</v>
      </c>
      <c r="H12" s="123">
        <v>10</v>
      </c>
    </row>
    <row r="13" spans="1:8">
      <c r="A13" s="62" t="s">
        <v>1007</v>
      </c>
      <c r="B13" s="158" t="s">
        <v>1073</v>
      </c>
      <c r="C13" s="158"/>
      <c r="D13" s="125" t="s">
        <v>1072</v>
      </c>
      <c r="E13" s="36" t="s">
        <v>1096</v>
      </c>
      <c r="F13" s="124">
        <f>SUM(G12 + 1)</f>
        <v>31</v>
      </c>
      <c r="G13" s="124">
        <f>SUM(F13 + H13 - 1)</f>
        <v>40</v>
      </c>
      <c r="H13" s="123">
        <v>10</v>
      </c>
    </row>
    <row r="14" spans="1:8">
      <c r="D14" s="125" t="s">
        <v>990</v>
      </c>
      <c r="F14" s="124"/>
      <c r="G14" s="124"/>
      <c r="H14" s="124"/>
    </row>
    <row r="15" spans="1:8">
      <c r="C15" s="62" t="s">
        <v>965</v>
      </c>
      <c r="F15" s="123" t="s">
        <v>1184</v>
      </c>
      <c r="G15" s="123" t="s">
        <v>1185</v>
      </c>
      <c r="H15" s="62" t="s">
        <v>1186</v>
      </c>
    </row>
    <row r="16" spans="1:8">
      <c r="A16" s="62" t="s">
        <v>1010</v>
      </c>
      <c r="B16" s="148" t="s">
        <v>1241</v>
      </c>
      <c r="C16" s="148"/>
      <c r="D16" s="62" t="s">
        <v>966</v>
      </c>
      <c r="E16" s="62" t="s">
        <v>1094</v>
      </c>
      <c r="F16" s="124">
        <f>SUM(G13 + 1)</f>
        <v>41</v>
      </c>
      <c r="G16" s="124">
        <f t="shared" ref="G16:G25" si="0">SUM(F16 + H16 - 1)</f>
        <v>50</v>
      </c>
      <c r="H16" s="124">
        <v>10</v>
      </c>
    </row>
    <row r="17" spans="1:8">
      <c r="A17" s="107" t="s">
        <v>543</v>
      </c>
      <c r="B17" s="158" t="s">
        <v>1097</v>
      </c>
      <c r="C17" s="158"/>
      <c r="D17" s="125" t="s">
        <v>1069</v>
      </c>
      <c r="E17" s="125" t="s">
        <v>1090</v>
      </c>
      <c r="F17" s="123">
        <f t="shared" ref="F17:F25" si="1">SUM(G16 + 1)</f>
        <v>51</v>
      </c>
      <c r="G17" s="124">
        <f t="shared" si="0"/>
        <v>60</v>
      </c>
      <c r="H17" s="123">
        <v>10</v>
      </c>
    </row>
    <row r="18" spans="1:8">
      <c r="A18" s="62" t="s">
        <v>991</v>
      </c>
      <c r="B18" s="158" t="s">
        <v>1101</v>
      </c>
      <c r="C18" s="158"/>
      <c r="D18" s="36" t="s">
        <v>990</v>
      </c>
      <c r="E18" s="125" t="s">
        <v>1095</v>
      </c>
      <c r="F18" s="123">
        <f t="shared" si="1"/>
        <v>61</v>
      </c>
      <c r="G18" s="124">
        <f t="shared" si="0"/>
        <v>70</v>
      </c>
      <c r="H18" s="123">
        <v>10</v>
      </c>
    </row>
    <row r="19" spans="1:8">
      <c r="A19" s="62" t="s">
        <v>969</v>
      </c>
      <c r="B19" s="148" t="s">
        <v>1012</v>
      </c>
      <c r="C19" s="148"/>
      <c r="D19" s="125" t="s">
        <v>966</v>
      </c>
      <c r="E19" s="62" t="s">
        <v>1092</v>
      </c>
      <c r="F19" s="124">
        <f t="shared" si="1"/>
        <v>71</v>
      </c>
      <c r="G19" s="124">
        <f t="shared" si="0"/>
        <v>76</v>
      </c>
      <c r="H19" s="124">
        <v>6</v>
      </c>
    </row>
    <row r="20" spans="1:8">
      <c r="A20" s="62" t="s">
        <v>968</v>
      </c>
      <c r="B20" s="148" t="s">
        <v>1000</v>
      </c>
      <c r="C20" s="148"/>
      <c r="D20" s="125" t="s">
        <v>966</v>
      </c>
      <c r="E20" s="62" t="s">
        <v>1092</v>
      </c>
      <c r="F20" s="123">
        <f t="shared" si="1"/>
        <v>77</v>
      </c>
      <c r="G20" s="124">
        <f t="shared" si="0"/>
        <v>82</v>
      </c>
      <c r="H20" s="123">
        <v>6</v>
      </c>
    </row>
    <row r="21" spans="1:8">
      <c r="A21" s="62" t="s">
        <v>715</v>
      </c>
      <c r="B21" s="148" t="s">
        <v>1011</v>
      </c>
      <c r="C21" s="148"/>
      <c r="D21" s="125" t="s">
        <v>966</v>
      </c>
      <c r="E21" s="62" t="s">
        <v>1092</v>
      </c>
      <c r="F21" s="123">
        <f t="shared" si="1"/>
        <v>83</v>
      </c>
      <c r="G21" s="124">
        <f t="shared" si="0"/>
        <v>88</v>
      </c>
      <c r="H21" s="123">
        <v>6</v>
      </c>
    </row>
    <row r="22" spans="1:8">
      <c r="A22" s="62" t="s">
        <v>994</v>
      </c>
      <c r="B22" s="158" t="s">
        <v>1074</v>
      </c>
      <c r="C22" s="158"/>
      <c r="D22" s="125" t="s">
        <v>966</v>
      </c>
      <c r="E22" s="36" t="s">
        <v>1102</v>
      </c>
      <c r="F22" s="124">
        <f t="shared" si="1"/>
        <v>89</v>
      </c>
      <c r="G22" s="124">
        <f t="shared" si="0"/>
        <v>91</v>
      </c>
      <c r="H22" s="124">
        <v>3</v>
      </c>
    </row>
    <row r="23" spans="1:8">
      <c r="A23" s="62" t="s">
        <v>1008</v>
      </c>
      <c r="B23" s="123" t="s">
        <v>987</v>
      </c>
      <c r="C23" s="123"/>
      <c r="D23" s="62" t="s">
        <v>967</v>
      </c>
      <c r="E23" s="62" t="s">
        <v>1095</v>
      </c>
      <c r="F23" s="123">
        <f t="shared" si="1"/>
        <v>92</v>
      </c>
      <c r="G23" s="124">
        <f t="shared" si="0"/>
        <v>94</v>
      </c>
      <c r="H23" s="123">
        <v>3</v>
      </c>
    </row>
    <row r="24" spans="1:8">
      <c r="A24" s="62" t="s">
        <v>988</v>
      </c>
      <c r="B24" s="148" t="s">
        <v>989</v>
      </c>
      <c r="C24" s="148"/>
      <c r="D24" s="125" t="s">
        <v>966</v>
      </c>
      <c r="E24" s="62" t="s">
        <v>1105</v>
      </c>
      <c r="F24" s="123">
        <f t="shared" si="1"/>
        <v>95</v>
      </c>
      <c r="G24" s="124">
        <f t="shared" si="0"/>
        <v>97</v>
      </c>
      <c r="H24" s="123">
        <v>3</v>
      </c>
    </row>
    <row r="25" spans="1:8">
      <c r="A25" s="62" t="s">
        <v>993</v>
      </c>
      <c r="B25" s="148" t="s">
        <v>992</v>
      </c>
      <c r="C25" s="148"/>
      <c r="D25" s="62" t="s">
        <v>967</v>
      </c>
      <c r="E25" s="62" t="s">
        <v>1095</v>
      </c>
      <c r="F25" s="123">
        <f t="shared" si="1"/>
        <v>98</v>
      </c>
      <c r="G25" s="124">
        <f t="shared" si="0"/>
        <v>100</v>
      </c>
      <c r="H25" s="123">
        <v>3</v>
      </c>
    </row>
    <row r="26" spans="1:8">
      <c r="F26" s="124"/>
      <c r="G26" s="123"/>
    </row>
    <row r="27" spans="1:8">
      <c r="F27" s="124"/>
      <c r="G27" s="124"/>
    </row>
    <row r="28" spans="1:8">
      <c r="C28" s="125" t="s">
        <v>1215</v>
      </c>
      <c r="F28" s="124"/>
      <c r="G28" s="124"/>
    </row>
    <row r="29" spans="1:8">
      <c r="A29" s="125" t="s">
        <v>1216</v>
      </c>
      <c r="F29" s="124"/>
      <c r="G29" s="124"/>
    </row>
    <row r="30" spans="1:8">
      <c r="A30" s="125" t="s">
        <v>1242</v>
      </c>
      <c r="F30" s="124"/>
      <c r="G30" s="124"/>
    </row>
    <row r="31" spans="1:8">
      <c r="A31" s="125" t="s">
        <v>1452</v>
      </c>
      <c r="F31" s="124"/>
      <c r="G31" s="124"/>
    </row>
    <row r="32" spans="1:8">
      <c r="A32" s="125" t="s">
        <v>1218</v>
      </c>
    </row>
    <row r="33" spans="1:8">
      <c r="A33" s="125" t="s">
        <v>1219</v>
      </c>
      <c r="B33" s="125" t="s">
        <v>1221</v>
      </c>
    </row>
    <row r="34" spans="1:8">
      <c r="A34" s="125" t="s">
        <v>1220</v>
      </c>
      <c r="B34" s="125" t="s">
        <v>1231</v>
      </c>
    </row>
    <row r="37" spans="1:8">
      <c r="C37" s="62" t="s">
        <v>1183</v>
      </c>
    </row>
    <row r="38" spans="1:8">
      <c r="A38" s="62" t="s">
        <v>970</v>
      </c>
      <c r="B38" s="158" t="s">
        <v>1068</v>
      </c>
      <c r="C38" s="158"/>
      <c r="D38" s="125" t="s">
        <v>966</v>
      </c>
      <c r="E38" s="125" t="s">
        <v>999</v>
      </c>
      <c r="G38" s="125" t="s">
        <v>1075</v>
      </c>
      <c r="H38" s="125" t="s">
        <v>1093</v>
      </c>
    </row>
    <row r="39" spans="1:8">
      <c r="A39" s="62" t="s">
        <v>1010</v>
      </c>
      <c r="B39" s="148" t="s">
        <v>1071</v>
      </c>
      <c r="C39" s="148"/>
      <c r="D39" s="125" t="s">
        <v>966</v>
      </c>
      <c r="E39" s="62" t="s">
        <v>999</v>
      </c>
      <c r="F39" s="62"/>
      <c r="G39" s="62" t="s">
        <v>1076</v>
      </c>
      <c r="H39" s="62" t="s">
        <v>1094</v>
      </c>
    </row>
    <row r="40" spans="1:8">
      <c r="A40" s="62" t="s">
        <v>1009</v>
      </c>
      <c r="B40" s="158" t="s">
        <v>1063</v>
      </c>
      <c r="C40" s="158"/>
      <c r="D40" s="125" t="s">
        <v>1064</v>
      </c>
      <c r="E40" s="125" t="s">
        <v>999</v>
      </c>
      <c r="G40" s="125" t="s">
        <v>1077</v>
      </c>
      <c r="H40" s="36" t="s">
        <v>1103</v>
      </c>
    </row>
    <row r="41" spans="1:8">
      <c r="A41" s="62" t="s">
        <v>969</v>
      </c>
      <c r="B41" s="148" t="s">
        <v>1012</v>
      </c>
      <c r="C41" s="148"/>
      <c r="D41" s="125" t="s">
        <v>966</v>
      </c>
      <c r="E41" s="62" t="s">
        <v>1002</v>
      </c>
      <c r="F41" s="62"/>
      <c r="G41" s="62" t="s">
        <v>1078</v>
      </c>
      <c r="H41" s="62" t="s">
        <v>1092</v>
      </c>
    </row>
    <row r="42" spans="1:8">
      <c r="A42" s="62" t="s">
        <v>543</v>
      </c>
      <c r="B42" s="158" t="s">
        <v>1097</v>
      </c>
      <c r="C42" s="158"/>
      <c r="D42" s="125" t="s">
        <v>1069</v>
      </c>
      <c r="E42" s="62" t="s">
        <v>1002</v>
      </c>
      <c r="F42" s="62"/>
      <c r="G42" s="125" t="s">
        <v>1079</v>
      </c>
      <c r="H42" s="125" t="s">
        <v>1090</v>
      </c>
    </row>
    <row r="43" spans="1:8">
      <c r="A43" s="62" t="s">
        <v>991</v>
      </c>
      <c r="B43" s="158" t="s">
        <v>1101</v>
      </c>
      <c r="C43" s="158"/>
      <c r="D43" s="125" t="s">
        <v>990</v>
      </c>
      <c r="E43" s="125" t="s">
        <v>1002</v>
      </c>
      <c r="G43" s="125" t="s">
        <v>1080</v>
      </c>
      <c r="H43" s="125" t="s">
        <v>1095</v>
      </c>
    </row>
    <row r="44" spans="1:8">
      <c r="A44" s="62" t="s">
        <v>968</v>
      </c>
      <c r="B44" s="148" t="s">
        <v>1000</v>
      </c>
      <c r="C44" s="148"/>
      <c r="D44" s="125" t="s">
        <v>966</v>
      </c>
      <c r="E44" s="62" t="s">
        <v>1002</v>
      </c>
      <c r="F44" s="62"/>
      <c r="G44" s="62" t="s">
        <v>1081</v>
      </c>
      <c r="H44" s="62" t="s">
        <v>1092</v>
      </c>
    </row>
    <row r="45" spans="1:8">
      <c r="A45" s="62" t="s">
        <v>715</v>
      </c>
      <c r="B45" s="148" t="s">
        <v>1011</v>
      </c>
      <c r="C45" s="148"/>
      <c r="D45" s="125" t="s">
        <v>966</v>
      </c>
      <c r="E45" s="62" t="s">
        <v>1002</v>
      </c>
      <c r="F45" s="62"/>
      <c r="G45" s="62" t="s">
        <v>1082</v>
      </c>
      <c r="H45" s="62" t="s">
        <v>1092</v>
      </c>
    </row>
    <row r="46" spans="1:8">
      <c r="A46" s="62" t="s">
        <v>994</v>
      </c>
      <c r="B46" s="158" t="s">
        <v>1074</v>
      </c>
      <c r="C46" s="158"/>
      <c r="D46" s="125" t="s">
        <v>966</v>
      </c>
      <c r="E46" s="125" t="s">
        <v>1002</v>
      </c>
      <c r="G46" s="36" t="s">
        <v>1083</v>
      </c>
      <c r="H46" s="36" t="s">
        <v>1102</v>
      </c>
    </row>
    <row r="47" spans="1:8">
      <c r="A47" s="62" t="s">
        <v>1008</v>
      </c>
      <c r="B47" s="148" t="s">
        <v>987</v>
      </c>
      <c r="C47" s="148"/>
      <c r="D47" s="62" t="s">
        <v>967</v>
      </c>
      <c r="E47" s="62" t="s">
        <v>1003</v>
      </c>
      <c r="F47" s="62"/>
      <c r="G47" s="62" t="s">
        <v>1084</v>
      </c>
      <c r="H47" s="62" t="s">
        <v>1095</v>
      </c>
    </row>
    <row r="48" spans="1:8">
      <c r="A48" s="62" t="s">
        <v>988</v>
      </c>
      <c r="B48" s="148" t="s">
        <v>989</v>
      </c>
      <c r="C48" s="148"/>
      <c r="D48" s="125" t="s">
        <v>966</v>
      </c>
      <c r="E48" s="62" t="s">
        <v>1003</v>
      </c>
      <c r="F48" s="62"/>
      <c r="G48" s="62" t="s">
        <v>1085</v>
      </c>
      <c r="H48" s="62" t="s">
        <v>1105</v>
      </c>
    </row>
    <row r="49" spans="1:8">
      <c r="A49" s="62" t="s">
        <v>993</v>
      </c>
      <c r="B49" s="148" t="s">
        <v>992</v>
      </c>
      <c r="C49" s="148"/>
      <c r="D49" s="62" t="s">
        <v>967</v>
      </c>
      <c r="E49" s="62" t="s">
        <v>1003</v>
      </c>
      <c r="F49" s="62"/>
      <c r="G49" s="62" t="s">
        <v>1086</v>
      </c>
      <c r="H49" s="62" t="s">
        <v>1095</v>
      </c>
    </row>
    <row r="50" spans="1:8">
      <c r="A50" s="62"/>
      <c r="D50" s="62"/>
    </row>
    <row r="52" spans="1:8">
      <c r="A52" s="125" t="s">
        <v>1018</v>
      </c>
      <c r="B52" s="62" t="s">
        <v>1017</v>
      </c>
      <c r="C52" s="125" t="s">
        <v>1021</v>
      </c>
      <c r="D52" s="62" t="s">
        <v>1020</v>
      </c>
      <c r="E52" s="125" t="s">
        <v>1022</v>
      </c>
      <c r="G52" s="62" t="s">
        <v>1006</v>
      </c>
    </row>
    <row r="53" spans="1:8">
      <c r="B53" s="62" t="s">
        <v>1016</v>
      </c>
      <c r="D53" s="62" t="s">
        <v>1019</v>
      </c>
      <c r="G53" s="62" t="s">
        <v>1019</v>
      </c>
    </row>
    <row r="54" spans="1:8">
      <c r="B54" s="62" t="s">
        <v>1015</v>
      </c>
      <c r="D54" s="62" t="s">
        <v>1015</v>
      </c>
      <c r="G54" s="62" t="s">
        <v>1015</v>
      </c>
    </row>
    <row r="56" spans="1:8">
      <c r="A56" s="125" t="s">
        <v>1023</v>
      </c>
      <c r="B56" s="62" t="s">
        <v>1004</v>
      </c>
      <c r="C56" s="125" t="s">
        <v>1026</v>
      </c>
      <c r="D56" s="62" t="s">
        <v>1028</v>
      </c>
      <c r="E56" s="125" t="s">
        <v>1030</v>
      </c>
      <c r="G56" s="62" t="s">
        <v>1029</v>
      </c>
    </row>
    <row r="57" spans="1:8">
      <c r="B57" s="62" t="s">
        <v>1025</v>
      </c>
      <c r="D57" s="62" t="s">
        <v>1027</v>
      </c>
      <c r="G57" s="62" t="s">
        <v>1027</v>
      </c>
    </row>
    <row r="58" spans="1:8">
      <c r="B58" s="62" t="s">
        <v>1024</v>
      </c>
      <c r="D58" s="62" t="s">
        <v>1024</v>
      </c>
      <c r="G58" s="62" t="s">
        <v>1024</v>
      </c>
    </row>
    <row r="60" spans="1:8">
      <c r="A60" s="125" t="s">
        <v>1031</v>
      </c>
      <c r="B60" s="62" t="s">
        <v>1034</v>
      </c>
      <c r="C60" s="125" t="s">
        <v>1038</v>
      </c>
      <c r="D60" s="62" t="s">
        <v>1013</v>
      </c>
      <c r="E60" s="125" t="s">
        <v>1037</v>
      </c>
      <c r="G60" s="62" t="s">
        <v>1036</v>
      </c>
    </row>
    <row r="61" spans="1:8">
      <c r="B61" s="62" t="s">
        <v>1033</v>
      </c>
      <c r="D61" s="62" t="s">
        <v>1035</v>
      </c>
      <c r="G61" s="62" t="s">
        <v>1035</v>
      </c>
    </row>
    <row r="62" spans="1:8">
      <c r="B62" s="62" t="s">
        <v>1032</v>
      </c>
      <c r="D62" s="62" t="s">
        <v>1032</v>
      </c>
      <c r="G62" s="62" t="s">
        <v>1032</v>
      </c>
    </row>
    <row r="64" spans="1:8">
      <c r="A64" s="125" t="s">
        <v>1039</v>
      </c>
      <c r="B64" s="62" t="s">
        <v>1045</v>
      </c>
      <c r="C64" s="125" t="s">
        <v>1040</v>
      </c>
      <c r="D64" s="62" t="s">
        <v>1005</v>
      </c>
      <c r="E64" s="125" t="s">
        <v>1041</v>
      </c>
      <c r="G64" s="62" t="s">
        <v>1046</v>
      </c>
    </row>
    <row r="65" spans="2:7">
      <c r="B65" s="62" t="s">
        <v>1044</v>
      </c>
      <c r="D65" s="62" t="s">
        <v>1043</v>
      </c>
      <c r="G65" s="62" t="s">
        <v>1043</v>
      </c>
    </row>
    <row r="66" spans="2:7">
      <c r="B66" s="62" t="s">
        <v>1042</v>
      </c>
      <c r="D66" s="62" t="s">
        <v>1042</v>
      </c>
      <c r="G66" s="62" t="s">
        <v>1042</v>
      </c>
    </row>
  </sheetData>
  <mergeCells count="24">
    <mergeCell ref="B25:C25"/>
    <mergeCell ref="B11:C11"/>
    <mergeCell ref="B12:C12"/>
    <mergeCell ref="B13:C13"/>
    <mergeCell ref="B16:C16"/>
    <mergeCell ref="B17:C17"/>
    <mergeCell ref="B18:C18"/>
    <mergeCell ref="B19:C19"/>
    <mergeCell ref="B20:C20"/>
    <mergeCell ref="B21:C21"/>
    <mergeCell ref="B22:C22"/>
    <mergeCell ref="B24:C24"/>
    <mergeCell ref="B49:C49"/>
    <mergeCell ref="B38:C38"/>
    <mergeCell ref="B39:C39"/>
    <mergeCell ref="B40:C40"/>
    <mergeCell ref="B41:C41"/>
    <mergeCell ref="B42:C42"/>
    <mergeCell ref="B43:C43"/>
    <mergeCell ref="B44:C44"/>
    <mergeCell ref="B45:C45"/>
    <mergeCell ref="B46:C46"/>
    <mergeCell ref="B47:C47"/>
    <mergeCell ref="B48:C48"/>
  </mergeCells>
  <pageMargins left="0.75" right="0.75" top="1" bottom="1" header="0.5" footer="0.5"/>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topLeftCell="A13" workbookViewId="0">
      <selection activeCell="B21" sqref="B21"/>
    </sheetView>
  </sheetViews>
  <sheetFormatPr defaultColWidth="11.19921875" defaultRowHeight="15.6"/>
  <cols>
    <col min="1" max="1" width="10.796875" style="106" customWidth="1"/>
    <col min="2" max="2" width="21.796875" style="106" customWidth="1"/>
    <col min="3" max="13" width="11.19921875" style="106"/>
    <col min="14" max="14" width="10.796875" style="106" customWidth="1"/>
    <col min="15" max="16384" width="11.19921875" style="106"/>
  </cols>
  <sheetData>
    <row r="1" spans="1:11" ht="28.05" customHeight="1">
      <c r="A1" s="161" t="s">
        <v>182</v>
      </c>
      <c r="B1" s="161"/>
    </row>
    <row r="2" spans="1:11" ht="28.05" customHeight="1">
      <c r="A2" s="161" t="s">
        <v>183</v>
      </c>
      <c r="B2" s="161"/>
      <c r="C2" s="106" t="s">
        <v>238</v>
      </c>
      <c r="D2" s="106" t="s">
        <v>214</v>
      </c>
      <c r="E2" s="106" t="s">
        <v>215</v>
      </c>
      <c r="F2" s="106" t="s">
        <v>216</v>
      </c>
      <c r="G2" s="106" t="s">
        <v>217</v>
      </c>
      <c r="H2" s="106" t="s">
        <v>231</v>
      </c>
      <c r="I2" s="106" t="s">
        <v>232</v>
      </c>
    </row>
    <row r="3" spans="1:11">
      <c r="A3" s="80" t="s">
        <v>92</v>
      </c>
      <c r="B3" s="106" t="s">
        <v>207</v>
      </c>
      <c r="D3" s="106" t="s">
        <v>214</v>
      </c>
      <c r="E3" s="106" t="s">
        <v>218</v>
      </c>
      <c r="F3" s="106" t="s">
        <v>220</v>
      </c>
      <c r="G3" s="106" t="s">
        <v>222</v>
      </c>
      <c r="H3" s="106" t="s">
        <v>226</v>
      </c>
      <c r="I3" s="106" t="s">
        <v>233</v>
      </c>
    </row>
    <row r="4" spans="1:11">
      <c r="A4" s="83" t="s">
        <v>93</v>
      </c>
      <c r="B4" s="106" t="s">
        <v>207</v>
      </c>
      <c r="E4" s="106" t="s">
        <v>219</v>
      </c>
      <c r="F4" s="106" t="s">
        <v>215</v>
      </c>
      <c r="G4" s="106" t="s">
        <v>223</v>
      </c>
      <c r="H4" s="106" t="s">
        <v>227</v>
      </c>
      <c r="I4" s="106" t="s">
        <v>234</v>
      </c>
    </row>
    <row r="5" spans="1:11">
      <c r="A5" s="81" t="s">
        <v>91</v>
      </c>
      <c r="B5" s="106" t="s">
        <v>207</v>
      </c>
      <c r="F5" s="106" t="s">
        <v>221</v>
      </c>
      <c r="G5" s="106" t="s">
        <v>224</v>
      </c>
      <c r="H5" s="106" t="s">
        <v>228</v>
      </c>
      <c r="I5" s="106" t="s">
        <v>235</v>
      </c>
    </row>
    <row r="6" spans="1:11">
      <c r="A6" s="84" t="s">
        <v>96</v>
      </c>
      <c r="B6" s="106" t="s">
        <v>207</v>
      </c>
      <c r="G6" s="106" t="s">
        <v>225</v>
      </c>
      <c r="H6" s="106" t="s">
        <v>229</v>
      </c>
      <c r="I6" s="106" t="s">
        <v>217</v>
      </c>
    </row>
    <row r="7" spans="1:11">
      <c r="A7" s="85" t="s">
        <v>623</v>
      </c>
      <c r="B7" s="106" t="s">
        <v>207</v>
      </c>
      <c r="H7" s="106" t="s">
        <v>230</v>
      </c>
      <c r="I7" s="106" t="s">
        <v>236</v>
      </c>
    </row>
    <row r="8" spans="1:11">
      <c r="A8" s="82" t="s">
        <v>95</v>
      </c>
      <c r="B8" s="106" t="s">
        <v>207</v>
      </c>
      <c r="I8" s="106" t="s">
        <v>237</v>
      </c>
    </row>
    <row r="9" spans="1:11" ht="28.05" customHeight="1">
      <c r="A9" s="161" t="s">
        <v>184</v>
      </c>
      <c r="B9" s="161"/>
    </row>
    <row r="10" spans="1:11">
      <c r="A10" s="158" t="s">
        <v>185</v>
      </c>
      <c r="B10" s="158"/>
      <c r="C10" s="106" t="s">
        <v>91</v>
      </c>
      <c r="D10" s="106" t="s">
        <v>201</v>
      </c>
      <c r="E10" s="148" t="s">
        <v>1278</v>
      </c>
      <c r="F10" s="158"/>
      <c r="G10" s="158"/>
      <c r="H10" s="158"/>
      <c r="I10" s="158"/>
      <c r="J10" s="158"/>
      <c r="K10" s="158"/>
    </row>
    <row r="11" spans="1:11">
      <c r="A11" s="148" t="s">
        <v>206</v>
      </c>
      <c r="B11" s="158"/>
      <c r="C11" s="106" t="s">
        <v>93</v>
      </c>
      <c r="D11" s="106" t="s">
        <v>201</v>
      </c>
      <c r="E11" s="167" t="s">
        <v>793</v>
      </c>
      <c r="F11" s="163"/>
      <c r="G11" s="163"/>
      <c r="H11" s="163"/>
      <c r="I11" s="163"/>
      <c r="J11" s="163"/>
      <c r="K11" s="163"/>
    </row>
    <row r="12" spans="1:11">
      <c r="A12" s="148" t="s">
        <v>635</v>
      </c>
      <c r="B12" s="158"/>
      <c r="C12" s="106" t="s">
        <v>95</v>
      </c>
      <c r="D12" s="106" t="s">
        <v>201</v>
      </c>
      <c r="E12" s="148" t="s">
        <v>1280</v>
      </c>
      <c r="F12" s="158"/>
      <c r="G12" s="158"/>
      <c r="H12" s="158"/>
      <c r="I12" s="158"/>
      <c r="J12" s="158"/>
      <c r="K12" s="158"/>
    </row>
    <row r="13" spans="1:11" ht="10.050000000000001" customHeight="1"/>
    <row r="14" spans="1:11">
      <c r="A14" s="148" t="s">
        <v>801</v>
      </c>
      <c r="B14" s="158"/>
      <c r="C14" s="106" t="s">
        <v>623</v>
      </c>
      <c r="D14" s="106" t="s">
        <v>202</v>
      </c>
      <c r="E14" s="148" t="s">
        <v>769</v>
      </c>
      <c r="F14" s="158"/>
      <c r="G14" s="158"/>
      <c r="H14" s="158"/>
      <c r="I14" s="158"/>
      <c r="J14" s="158"/>
      <c r="K14" s="158"/>
    </row>
    <row r="15" spans="1:11">
      <c r="A15" s="148" t="s">
        <v>670</v>
      </c>
      <c r="B15" s="158"/>
      <c r="C15" s="106" t="s">
        <v>91</v>
      </c>
      <c r="D15" s="106" t="s">
        <v>202</v>
      </c>
      <c r="E15" s="148" t="s">
        <v>795</v>
      </c>
      <c r="F15" s="158"/>
      <c r="G15" s="158"/>
      <c r="H15" s="158"/>
      <c r="I15" s="158"/>
      <c r="J15" s="158"/>
      <c r="K15" s="158"/>
    </row>
    <row r="16" spans="1:11">
      <c r="A16" s="158" t="s">
        <v>279</v>
      </c>
      <c r="B16" s="158"/>
      <c r="C16" s="106" t="s">
        <v>93</v>
      </c>
      <c r="D16" s="106" t="s">
        <v>202</v>
      </c>
      <c r="E16" s="148" t="s">
        <v>336</v>
      </c>
      <c r="F16" s="158"/>
      <c r="G16" s="158"/>
      <c r="H16" s="158"/>
      <c r="I16" s="158"/>
      <c r="J16" s="158"/>
      <c r="K16" s="158"/>
    </row>
    <row r="17" spans="1:18" ht="10.050000000000001" customHeight="1"/>
    <row r="18" spans="1:18">
      <c r="A18" s="158" t="s">
        <v>188</v>
      </c>
      <c r="B18" s="158"/>
      <c r="C18" s="106" t="s">
        <v>92</v>
      </c>
      <c r="D18" s="106" t="s">
        <v>203</v>
      </c>
      <c r="E18" s="148" t="s">
        <v>1277</v>
      </c>
      <c r="F18" s="158"/>
      <c r="G18" s="158"/>
      <c r="H18" s="158"/>
      <c r="I18" s="158"/>
      <c r="J18" s="158"/>
      <c r="K18" s="158"/>
    </row>
    <row r="19" spans="1:18">
      <c r="A19" s="158" t="s">
        <v>764</v>
      </c>
      <c r="B19" s="158"/>
      <c r="C19" s="106" t="s">
        <v>91</v>
      </c>
      <c r="D19" s="106" t="s">
        <v>203</v>
      </c>
      <c r="E19" s="148" t="s">
        <v>778</v>
      </c>
      <c r="F19" s="158"/>
      <c r="G19" s="158"/>
      <c r="H19" s="158"/>
      <c r="I19" s="158"/>
      <c r="J19" s="158"/>
      <c r="K19" s="158"/>
    </row>
    <row r="20" spans="1:18">
      <c r="A20" s="158" t="s">
        <v>1255</v>
      </c>
      <c r="B20" s="158"/>
      <c r="C20" s="106" t="s">
        <v>96</v>
      </c>
      <c r="D20" s="106" t="s">
        <v>203</v>
      </c>
      <c r="E20" s="148" t="s">
        <v>1190</v>
      </c>
      <c r="F20" s="158"/>
      <c r="G20" s="158"/>
      <c r="H20" s="158"/>
      <c r="I20" s="158"/>
      <c r="J20" s="158"/>
      <c r="K20" s="158"/>
      <c r="L20" s="106" t="s">
        <v>394</v>
      </c>
    </row>
    <row r="21" spans="1:18" ht="10.050000000000001" customHeight="1"/>
    <row r="22" spans="1:18">
      <c r="A22" s="148" t="s">
        <v>1256</v>
      </c>
      <c r="B22" s="158"/>
      <c r="C22" s="106" t="s">
        <v>93</v>
      </c>
      <c r="D22" s="106" t="s">
        <v>205</v>
      </c>
      <c r="E22" s="148" t="s">
        <v>1191</v>
      </c>
      <c r="F22" s="158"/>
      <c r="G22" s="158"/>
      <c r="H22" s="158"/>
      <c r="I22" s="158"/>
      <c r="J22" s="158"/>
      <c r="K22" s="158"/>
    </row>
    <row r="23" spans="1:18">
      <c r="A23" s="148" t="s">
        <v>1259</v>
      </c>
      <c r="B23" s="158"/>
      <c r="C23" s="106" t="s">
        <v>91</v>
      </c>
      <c r="D23" s="106" t="s">
        <v>205</v>
      </c>
      <c r="E23" s="158" t="s">
        <v>1276</v>
      </c>
      <c r="F23" s="158"/>
      <c r="G23" s="158"/>
      <c r="H23" s="158"/>
      <c r="I23" s="158"/>
      <c r="J23" s="158"/>
      <c r="K23" s="158"/>
    </row>
    <row r="24" spans="1:18">
      <c r="A24" s="158" t="s">
        <v>1258</v>
      </c>
      <c r="B24" s="158"/>
      <c r="C24" s="106" t="s">
        <v>96</v>
      </c>
      <c r="D24" s="106" t="s">
        <v>205</v>
      </c>
      <c r="E24" s="148" t="s">
        <v>1279</v>
      </c>
      <c r="F24" s="158"/>
      <c r="G24" s="158"/>
      <c r="H24" s="158"/>
      <c r="I24" s="158"/>
      <c r="J24" s="158"/>
      <c r="K24" s="158"/>
      <c r="L24" s="106" t="s">
        <v>253</v>
      </c>
    </row>
    <row r="25" spans="1:18" ht="10.050000000000001" customHeight="1"/>
    <row r="26" spans="1:18">
      <c r="A26" s="158" t="s">
        <v>1271</v>
      </c>
      <c r="B26" s="158"/>
      <c r="C26" s="106" t="s">
        <v>623</v>
      </c>
      <c r="D26" s="106" t="s">
        <v>204</v>
      </c>
      <c r="E26" s="148" t="s">
        <v>1281</v>
      </c>
      <c r="F26" s="158"/>
      <c r="G26" s="158"/>
      <c r="H26" s="158"/>
      <c r="I26" s="158"/>
      <c r="J26" s="158"/>
      <c r="K26" s="158"/>
    </row>
    <row r="27" spans="1:18">
      <c r="A27" s="158" t="s">
        <v>1272</v>
      </c>
      <c r="B27" s="158"/>
      <c r="C27" s="106" t="s">
        <v>623</v>
      </c>
      <c r="D27" s="106" t="s">
        <v>204</v>
      </c>
      <c r="E27" s="171" t="s">
        <v>607</v>
      </c>
      <c r="F27" s="171"/>
      <c r="G27" s="171"/>
      <c r="H27" s="171"/>
      <c r="I27" s="171"/>
      <c r="J27" s="171"/>
      <c r="K27" s="171"/>
    </row>
    <row r="28" spans="1:18">
      <c r="A28" s="158" t="s">
        <v>1257</v>
      </c>
      <c r="B28" s="158"/>
      <c r="C28" s="106" t="s">
        <v>623</v>
      </c>
      <c r="D28" s="106" t="s">
        <v>204</v>
      </c>
      <c r="E28" s="158" t="s">
        <v>1283</v>
      </c>
      <c r="F28" s="158"/>
      <c r="G28" s="158"/>
      <c r="H28" s="158"/>
      <c r="I28" s="158"/>
      <c r="J28" s="158"/>
      <c r="K28" s="158"/>
    </row>
    <row r="29" spans="1:18" ht="28.05" customHeight="1">
      <c r="A29" s="161" t="s">
        <v>187</v>
      </c>
      <c r="B29" s="161"/>
    </row>
    <row r="30" spans="1:18">
      <c r="A30" s="148" t="s">
        <v>1243</v>
      </c>
      <c r="B30" s="158"/>
      <c r="C30" s="106" t="s">
        <v>91</v>
      </c>
      <c r="D30" s="106" t="s">
        <v>201</v>
      </c>
      <c r="E30" s="148" t="s">
        <v>1305</v>
      </c>
      <c r="F30" s="158"/>
      <c r="G30" s="158"/>
      <c r="H30" s="158"/>
      <c r="I30" s="158"/>
      <c r="J30" s="158"/>
      <c r="K30" s="158"/>
    </row>
    <row r="31" spans="1:18">
      <c r="A31" s="158" t="s">
        <v>638</v>
      </c>
      <c r="B31" s="158"/>
      <c r="C31" s="106" t="s">
        <v>95</v>
      </c>
      <c r="D31" s="106" t="s">
        <v>201</v>
      </c>
      <c r="E31" s="148" t="s">
        <v>779</v>
      </c>
      <c r="F31" s="158"/>
      <c r="G31" s="158"/>
      <c r="H31" s="158"/>
      <c r="I31" s="158"/>
      <c r="J31" s="158"/>
      <c r="K31" s="158"/>
    </row>
    <row r="32" spans="1:18">
      <c r="A32" s="148" t="s">
        <v>624</v>
      </c>
      <c r="B32" s="158"/>
      <c r="C32" s="106" t="s">
        <v>93</v>
      </c>
      <c r="D32" s="106" t="s">
        <v>201</v>
      </c>
      <c r="E32" s="167" t="s">
        <v>794</v>
      </c>
      <c r="F32" s="163"/>
      <c r="G32" s="163"/>
      <c r="H32" s="163"/>
      <c r="I32" s="163"/>
      <c r="J32" s="163"/>
      <c r="K32" s="163"/>
      <c r="N32" s="35"/>
      <c r="R32" s="45"/>
    </row>
    <row r="33" spans="1:19">
      <c r="A33" s="148" t="s">
        <v>1248</v>
      </c>
      <c r="B33" s="158"/>
      <c r="C33" s="106" t="s">
        <v>96</v>
      </c>
      <c r="D33" s="106" t="s">
        <v>201</v>
      </c>
      <c r="E33" s="148" t="s">
        <v>1282</v>
      </c>
      <c r="F33" s="158"/>
      <c r="G33" s="158"/>
      <c r="H33" s="158"/>
      <c r="I33" s="158"/>
      <c r="J33" s="158"/>
      <c r="K33" s="158"/>
    </row>
    <row r="34" spans="1:19" ht="10.050000000000001" customHeight="1">
      <c r="S34" s="45"/>
    </row>
    <row r="35" spans="1:19">
      <c r="A35" s="158" t="s">
        <v>1253</v>
      </c>
      <c r="B35" s="158"/>
      <c r="C35" s="106" t="s">
        <v>93</v>
      </c>
      <c r="D35" s="106" t="s">
        <v>202</v>
      </c>
      <c r="E35" s="158" t="s">
        <v>1285</v>
      </c>
      <c r="F35" s="158"/>
      <c r="G35" s="158"/>
      <c r="H35" s="158"/>
      <c r="I35" s="158"/>
      <c r="J35" s="158"/>
      <c r="K35" s="158"/>
    </row>
    <row r="36" spans="1:19">
      <c r="A36" s="158" t="s">
        <v>637</v>
      </c>
      <c r="B36" s="158"/>
      <c r="C36" s="106" t="s">
        <v>92</v>
      </c>
      <c r="D36" s="106" t="s">
        <v>202</v>
      </c>
      <c r="E36" s="158" t="s">
        <v>1284</v>
      </c>
      <c r="F36" s="158"/>
      <c r="G36" s="158"/>
      <c r="H36" s="158"/>
      <c r="I36" s="158"/>
      <c r="J36" s="158"/>
      <c r="K36" s="158"/>
    </row>
    <row r="37" spans="1:19">
      <c r="A37" s="158" t="s">
        <v>1251</v>
      </c>
      <c r="B37" s="158"/>
      <c r="C37" s="106" t="s">
        <v>95</v>
      </c>
      <c r="D37" s="106" t="s">
        <v>202</v>
      </c>
      <c r="E37" s="167" t="s">
        <v>1292</v>
      </c>
      <c r="F37" s="163"/>
      <c r="G37" s="163"/>
      <c r="H37" s="163"/>
      <c r="I37" s="163"/>
      <c r="J37" s="163"/>
      <c r="K37" s="163"/>
      <c r="L37" s="106" t="s">
        <v>393</v>
      </c>
    </row>
    <row r="38" spans="1:19">
      <c r="A38" s="148" t="s">
        <v>1252</v>
      </c>
      <c r="B38" s="158"/>
      <c r="C38" s="106" t="s">
        <v>96</v>
      </c>
      <c r="D38" s="105" t="s">
        <v>202</v>
      </c>
      <c r="E38" s="148" t="s">
        <v>1193</v>
      </c>
      <c r="F38" s="158"/>
      <c r="G38" s="158"/>
      <c r="H38" s="158"/>
      <c r="I38" s="158"/>
      <c r="J38" s="158"/>
      <c r="K38" s="158"/>
    </row>
    <row r="39" spans="1:19" ht="10.050000000000001" customHeight="1">
      <c r="D39" s="105"/>
    </row>
    <row r="40" spans="1:19">
      <c r="A40" s="148" t="s">
        <v>299</v>
      </c>
      <c r="B40" s="158"/>
      <c r="C40" s="106" t="s">
        <v>92</v>
      </c>
      <c r="D40" s="106" t="s">
        <v>203</v>
      </c>
      <c r="E40" s="148" t="s">
        <v>1288</v>
      </c>
      <c r="F40" s="158"/>
      <c r="G40" s="158"/>
      <c r="H40" s="158"/>
      <c r="I40" s="158"/>
      <c r="J40" s="158"/>
      <c r="K40" s="158"/>
    </row>
    <row r="41" spans="1:19">
      <c r="A41" s="158" t="s">
        <v>1261</v>
      </c>
      <c r="B41" s="158"/>
      <c r="C41" s="106" t="s">
        <v>91</v>
      </c>
      <c r="D41" s="106" t="s">
        <v>203</v>
      </c>
      <c r="E41" s="158" t="s">
        <v>1289</v>
      </c>
      <c r="F41" s="158"/>
      <c r="G41" s="158"/>
      <c r="H41" s="158"/>
      <c r="I41" s="158"/>
      <c r="J41" s="158"/>
      <c r="K41" s="158"/>
      <c r="L41" s="106" t="s">
        <v>395</v>
      </c>
    </row>
    <row r="42" spans="1:19">
      <c r="A42" s="158" t="s">
        <v>1262</v>
      </c>
      <c r="B42" s="158"/>
      <c r="C42" s="62" t="s">
        <v>93</v>
      </c>
      <c r="D42" s="106" t="s">
        <v>203</v>
      </c>
      <c r="E42" s="158" t="s">
        <v>1303</v>
      </c>
      <c r="F42" s="158"/>
      <c r="G42" s="158"/>
      <c r="H42" s="158"/>
      <c r="I42" s="158"/>
      <c r="J42" s="158"/>
      <c r="K42" s="158"/>
    </row>
    <row r="43" spans="1:19">
      <c r="A43" s="158" t="s">
        <v>1254</v>
      </c>
      <c r="B43" s="158"/>
      <c r="C43" s="106" t="s">
        <v>95</v>
      </c>
      <c r="D43" s="106" t="s">
        <v>203</v>
      </c>
      <c r="E43" s="158" t="s">
        <v>1287</v>
      </c>
      <c r="F43" s="158"/>
      <c r="G43" s="158"/>
      <c r="H43" s="158"/>
      <c r="I43" s="158"/>
      <c r="J43" s="158"/>
      <c r="K43" s="158"/>
    </row>
    <row r="44" spans="1:19" ht="10.050000000000001" customHeight="1"/>
    <row r="45" spans="1:19">
      <c r="A45" s="158" t="s">
        <v>1260</v>
      </c>
      <c r="B45" s="158"/>
      <c r="C45" s="106" t="s">
        <v>92</v>
      </c>
      <c r="D45" s="106" t="s">
        <v>205</v>
      </c>
      <c r="E45" s="148" t="s">
        <v>1290</v>
      </c>
      <c r="F45" s="158"/>
      <c r="G45" s="158"/>
      <c r="H45" s="158"/>
      <c r="I45" s="158"/>
      <c r="J45" s="158"/>
      <c r="K45" s="158"/>
    </row>
    <row r="46" spans="1:19">
      <c r="A46" s="158" t="s">
        <v>1244</v>
      </c>
      <c r="B46" s="158"/>
      <c r="C46" s="106" t="s">
        <v>96</v>
      </c>
      <c r="D46" s="106" t="s">
        <v>205</v>
      </c>
      <c r="E46" s="148" t="s">
        <v>1201</v>
      </c>
      <c r="F46" s="158"/>
      <c r="G46" s="158"/>
      <c r="H46" s="158"/>
      <c r="I46" s="158"/>
      <c r="J46" s="158"/>
      <c r="K46" s="158"/>
    </row>
    <row r="47" spans="1:19">
      <c r="A47" s="158" t="s">
        <v>1249</v>
      </c>
      <c r="B47" s="158"/>
      <c r="C47" s="106" t="s">
        <v>91</v>
      </c>
      <c r="D47" s="106" t="s">
        <v>205</v>
      </c>
      <c r="E47" s="158" t="s">
        <v>1200</v>
      </c>
      <c r="F47" s="158"/>
      <c r="G47" s="158"/>
      <c r="H47" s="158"/>
      <c r="I47" s="158"/>
      <c r="J47" s="158"/>
      <c r="K47" s="158"/>
    </row>
    <row r="48" spans="1:19">
      <c r="A48" s="158" t="s">
        <v>1246</v>
      </c>
      <c r="B48" s="158"/>
      <c r="C48" s="106" t="s">
        <v>93</v>
      </c>
      <c r="D48" s="106" t="s">
        <v>205</v>
      </c>
      <c r="E48" s="148" t="s">
        <v>774</v>
      </c>
      <c r="F48" s="158"/>
      <c r="G48" s="158"/>
      <c r="H48" s="158"/>
      <c r="I48" s="158"/>
      <c r="J48" s="158"/>
      <c r="K48" s="158"/>
      <c r="L48" s="106" t="s">
        <v>395</v>
      </c>
    </row>
    <row r="49" spans="1:19" ht="10.050000000000001" customHeight="1"/>
    <row r="50" spans="1:19" ht="15.6" customHeight="1">
      <c r="A50" s="158" t="s">
        <v>1245</v>
      </c>
      <c r="B50" s="158"/>
      <c r="C50" s="106" t="s">
        <v>623</v>
      </c>
      <c r="D50" s="106" t="s">
        <v>204</v>
      </c>
      <c r="E50" s="158" t="s">
        <v>1202</v>
      </c>
      <c r="F50" s="158"/>
      <c r="G50" s="158"/>
      <c r="H50" s="158"/>
      <c r="I50" s="158"/>
      <c r="J50" s="158"/>
      <c r="K50" s="158"/>
    </row>
    <row r="51" spans="1:19" ht="15.6" customHeight="1">
      <c r="A51" s="158" t="s">
        <v>629</v>
      </c>
      <c r="B51" s="158"/>
      <c r="C51" s="106" t="s">
        <v>623</v>
      </c>
      <c r="D51" s="106" t="s">
        <v>204</v>
      </c>
      <c r="E51" s="158" t="s">
        <v>606</v>
      </c>
      <c r="F51" s="158"/>
      <c r="G51" s="158"/>
      <c r="H51" s="158"/>
      <c r="I51" s="158"/>
      <c r="J51" s="158"/>
      <c r="K51" s="158"/>
    </row>
    <row r="52" spans="1:19">
      <c r="A52" s="158" t="s">
        <v>1247</v>
      </c>
      <c r="B52" s="158"/>
      <c r="C52" s="106" t="s">
        <v>623</v>
      </c>
      <c r="D52" s="106" t="s">
        <v>204</v>
      </c>
      <c r="E52" s="158" t="s">
        <v>1298</v>
      </c>
      <c r="F52" s="158"/>
      <c r="G52" s="158"/>
      <c r="H52" s="158"/>
      <c r="I52" s="158"/>
      <c r="J52" s="158"/>
      <c r="K52" s="158"/>
    </row>
    <row r="53" spans="1:19">
      <c r="A53" s="148" t="s">
        <v>1250</v>
      </c>
      <c r="B53" s="158"/>
      <c r="C53" s="106" t="s">
        <v>623</v>
      </c>
      <c r="D53" s="106" t="s">
        <v>204</v>
      </c>
      <c r="E53" s="158" t="s">
        <v>1291</v>
      </c>
      <c r="F53" s="158"/>
      <c r="G53" s="158"/>
      <c r="H53" s="158"/>
      <c r="I53" s="158"/>
      <c r="J53" s="158"/>
      <c r="K53" s="158"/>
      <c r="L53" s="45" t="s">
        <v>392</v>
      </c>
      <c r="M53" s="45"/>
      <c r="N53" s="45"/>
      <c r="O53" s="45"/>
      <c r="P53" s="45"/>
      <c r="Q53" s="45"/>
      <c r="R53" s="45"/>
      <c r="S53" s="45"/>
    </row>
    <row r="54" spans="1:19" ht="28.05" customHeight="1">
      <c r="A54" s="161" t="s">
        <v>189</v>
      </c>
      <c r="B54" s="161"/>
    </row>
    <row r="55" spans="1:19">
      <c r="A55" s="158" t="s">
        <v>192</v>
      </c>
      <c r="B55" s="158"/>
      <c r="C55" s="106" t="s">
        <v>91</v>
      </c>
      <c r="D55" s="106" t="s">
        <v>201</v>
      </c>
      <c r="E55" s="158" t="s">
        <v>1204</v>
      </c>
      <c r="F55" s="158"/>
      <c r="G55" s="158"/>
      <c r="H55" s="158"/>
      <c r="I55" s="158"/>
      <c r="J55" s="158"/>
      <c r="K55" s="158"/>
      <c r="L55" s="158"/>
    </row>
    <row r="56" spans="1:19">
      <c r="A56" s="158" t="s">
        <v>1301</v>
      </c>
      <c r="B56" s="158"/>
      <c r="C56" s="106" t="s">
        <v>93</v>
      </c>
      <c r="D56" s="106" t="s">
        <v>201</v>
      </c>
      <c r="E56" s="158" t="s">
        <v>1205</v>
      </c>
      <c r="F56" s="158"/>
      <c r="G56" s="158"/>
      <c r="H56" s="158"/>
      <c r="I56" s="158"/>
      <c r="J56" s="158"/>
      <c r="K56" s="158"/>
    </row>
    <row r="57" spans="1:19">
      <c r="A57" s="158" t="s">
        <v>1309</v>
      </c>
      <c r="B57" s="158"/>
      <c r="C57" s="106" t="s">
        <v>95</v>
      </c>
      <c r="D57" s="106" t="s">
        <v>201</v>
      </c>
      <c r="E57" s="158" t="s">
        <v>1324</v>
      </c>
      <c r="F57" s="158"/>
      <c r="G57" s="158"/>
      <c r="H57" s="158"/>
      <c r="I57" s="158"/>
      <c r="J57" s="158"/>
      <c r="K57" s="158"/>
    </row>
    <row r="58" spans="1:19" ht="9.6" customHeight="1"/>
    <row r="59" spans="1:19">
      <c r="A59" s="158" t="s">
        <v>1297</v>
      </c>
      <c r="B59" s="158"/>
      <c r="C59" s="106" t="s">
        <v>95</v>
      </c>
      <c r="D59" s="106" t="s">
        <v>202</v>
      </c>
      <c r="E59" s="148" t="s">
        <v>1300</v>
      </c>
      <c r="F59" s="158"/>
      <c r="G59" s="158"/>
      <c r="H59" s="158"/>
      <c r="I59" s="158"/>
      <c r="J59" s="158"/>
      <c r="K59" s="158"/>
    </row>
    <row r="60" spans="1:19">
      <c r="A60" s="158" t="s">
        <v>1274</v>
      </c>
      <c r="B60" s="158"/>
      <c r="C60" s="106" t="s">
        <v>92</v>
      </c>
      <c r="D60" s="106" t="s">
        <v>202</v>
      </c>
      <c r="E60" s="158" t="s">
        <v>1299</v>
      </c>
      <c r="F60" s="158"/>
      <c r="G60" s="158"/>
      <c r="H60" s="158"/>
      <c r="I60" s="158"/>
      <c r="J60" s="158"/>
      <c r="K60" s="158"/>
    </row>
    <row r="61" spans="1:19">
      <c r="A61" s="158" t="s">
        <v>653</v>
      </c>
      <c r="B61" s="158"/>
      <c r="C61" s="106" t="s">
        <v>96</v>
      </c>
      <c r="D61" s="106" t="s">
        <v>202</v>
      </c>
      <c r="E61" s="158" t="s">
        <v>1307</v>
      </c>
      <c r="F61" s="158"/>
      <c r="G61" s="158"/>
      <c r="H61" s="158"/>
      <c r="I61" s="158"/>
      <c r="J61" s="158"/>
      <c r="K61" s="158"/>
    </row>
    <row r="62" spans="1:19" ht="9.6" customHeight="1"/>
    <row r="63" spans="1:19">
      <c r="A63" s="158" t="s">
        <v>1268</v>
      </c>
      <c r="B63" s="158"/>
      <c r="C63" s="106" t="s">
        <v>92</v>
      </c>
      <c r="D63" s="106" t="s">
        <v>203</v>
      </c>
      <c r="E63" s="158" t="s">
        <v>1294</v>
      </c>
      <c r="F63" s="158"/>
      <c r="G63" s="158"/>
      <c r="H63" s="158"/>
      <c r="I63" s="158"/>
      <c r="J63" s="158"/>
      <c r="K63" s="158"/>
    </row>
    <row r="64" spans="1:19">
      <c r="A64" s="158" t="s">
        <v>1302</v>
      </c>
      <c r="B64" s="158"/>
      <c r="C64" s="106" t="s">
        <v>95</v>
      </c>
      <c r="D64" s="106" t="s">
        <v>203</v>
      </c>
      <c r="E64" s="158" t="s">
        <v>1304</v>
      </c>
      <c r="F64" s="158"/>
      <c r="G64" s="158"/>
      <c r="H64" s="158"/>
      <c r="I64" s="158"/>
      <c r="J64" s="158"/>
      <c r="K64" s="158"/>
      <c r="L64" s="106" t="s">
        <v>394</v>
      </c>
    </row>
    <row r="65" spans="1:12">
      <c r="A65" s="158" t="s">
        <v>1275</v>
      </c>
      <c r="B65" s="158"/>
      <c r="C65" s="106" t="s">
        <v>96</v>
      </c>
      <c r="D65" s="106" t="s">
        <v>203</v>
      </c>
      <c r="E65" s="163" t="s">
        <v>1306</v>
      </c>
      <c r="F65" s="163"/>
      <c r="G65" s="163"/>
      <c r="H65" s="163"/>
      <c r="I65" s="163"/>
      <c r="J65" s="163"/>
      <c r="K65" s="163"/>
      <c r="L65" s="106" t="s">
        <v>392</v>
      </c>
    </row>
    <row r="66" spans="1:12" ht="9.6" customHeight="1"/>
    <row r="67" spans="1:12">
      <c r="A67" s="158" t="s">
        <v>1270</v>
      </c>
      <c r="B67" s="158"/>
      <c r="C67" s="106" t="s">
        <v>96</v>
      </c>
      <c r="D67" s="106" t="s">
        <v>205</v>
      </c>
      <c r="E67" s="163" t="s">
        <v>789</v>
      </c>
      <c r="F67" s="163"/>
      <c r="G67" s="163"/>
      <c r="H67" s="163"/>
      <c r="I67" s="163"/>
      <c r="J67" s="163"/>
      <c r="K67" s="163"/>
      <c r="L67" s="106" t="s">
        <v>394</v>
      </c>
    </row>
    <row r="68" spans="1:12">
      <c r="A68" s="158" t="s">
        <v>1267</v>
      </c>
      <c r="B68" s="158"/>
      <c r="C68" s="106" t="s">
        <v>92</v>
      </c>
      <c r="D68" s="106" t="s">
        <v>205</v>
      </c>
      <c r="E68" s="158" t="s">
        <v>1293</v>
      </c>
      <c r="F68" s="158"/>
      <c r="G68" s="158"/>
      <c r="H68" s="158"/>
      <c r="I68" s="158"/>
      <c r="J68" s="158"/>
      <c r="K68" s="158"/>
    </row>
    <row r="69" spans="1:12">
      <c r="A69" s="158" t="s">
        <v>1310</v>
      </c>
      <c r="B69" s="158"/>
      <c r="C69" s="106" t="s">
        <v>91</v>
      </c>
      <c r="D69" s="106" t="s">
        <v>205</v>
      </c>
      <c r="E69" s="158" t="s">
        <v>1296</v>
      </c>
      <c r="F69" s="158"/>
      <c r="G69" s="158"/>
      <c r="H69" s="158"/>
      <c r="I69" s="158"/>
      <c r="J69" s="158"/>
      <c r="K69" s="158"/>
    </row>
    <row r="70" spans="1:12" ht="9.6" customHeight="1"/>
    <row r="71" spans="1:12">
      <c r="A71" s="158" t="s">
        <v>1266</v>
      </c>
      <c r="B71" s="158"/>
      <c r="C71" s="106" t="s">
        <v>623</v>
      </c>
      <c r="D71" s="106" t="s">
        <v>204</v>
      </c>
      <c r="E71" s="158" t="s">
        <v>1210</v>
      </c>
      <c r="F71" s="158"/>
      <c r="G71" s="158"/>
      <c r="H71" s="158"/>
      <c r="I71" s="158"/>
      <c r="J71" s="158"/>
      <c r="K71" s="158"/>
    </row>
    <row r="72" spans="1:12">
      <c r="A72" s="158" t="s">
        <v>833</v>
      </c>
      <c r="B72" s="158"/>
      <c r="C72" s="106" t="s">
        <v>623</v>
      </c>
      <c r="D72" s="106" t="s">
        <v>204</v>
      </c>
      <c r="E72" s="148" t="s">
        <v>1209</v>
      </c>
      <c r="F72" s="158"/>
      <c r="G72" s="158"/>
      <c r="H72" s="158"/>
      <c r="I72" s="158"/>
      <c r="J72" s="158"/>
      <c r="K72" s="158"/>
    </row>
    <row r="73" spans="1:12">
      <c r="A73" s="148" t="s">
        <v>1308</v>
      </c>
      <c r="B73" s="158"/>
      <c r="C73" s="106" t="s">
        <v>93</v>
      </c>
      <c r="D73" s="106" t="s">
        <v>204</v>
      </c>
      <c r="E73" s="163" t="s">
        <v>1295</v>
      </c>
      <c r="F73" s="163"/>
      <c r="G73" s="163"/>
      <c r="H73" s="163"/>
      <c r="I73" s="163"/>
      <c r="J73" s="163"/>
      <c r="K73" s="163"/>
    </row>
    <row r="74" spans="1:12" ht="28.05" customHeight="1">
      <c r="A74" s="161" t="s">
        <v>191</v>
      </c>
      <c r="B74" s="161"/>
    </row>
    <row r="75" spans="1:12">
      <c r="A75" s="158" t="s">
        <v>1273</v>
      </c>
      <c r="B75" s="158"/>
      <c r="C75" s="158"/>
      <c r="D75" s="148" t="s">
        <v>780</v>
      </c>
      <c r="E75" s="158"/>
      <c r="F75" s="158"/>
      <c r="G75" s="158"/>
      <c r="H75" s="158"/>
      <c r="I75" s="158"/>
      <c r="J75" s="158"/>
    </row>
    <row r="76" spans="1:12">
      <c r="A76" s="158" t="s">
        <v>657</v>
      </c>
      <c r="B76" s="158"/>
      <c r="C76" s="158"/>
      <c r="D76" s="148" t="s">
        <v>785</v>
      </c>
      <c r="E76" s="158"/>
      <c r="F76" s="158"/>
      <c r="G76" s="158"/>
      <c r="H76" s="158"/>
      <c r="I76" s="158"/>
      <c r="J76" s="158"/>
    </row>
    <row r="77" spans="1:12">
      <c r="A77" s="158" t="s">
        <v>658</v>
      </c>
      <c r="B77" s="158"/>
      <c r="C77" s="158"/>
      <c r="D77" s="148" t="s">
        <v>784</v>
      </c>
      <c r="E77" s="158"/>
      <c r="F77" s="158"/>
      <c r="G77" s="158"/>
      <c r="H77" s="158"/>
      <c r="I77" s="158"/>
      <c r="J77" s="158"/>
      <c r="K77" s="158"/>
    </row>
    <row r="78" spans="1:12">
      <c r="A78" s="158" t="s">
        <v>1311</v>
      </c>
      <c r="B78" s="158"/>
      <c r="C78" s="158"/>
      <c r="D78" s="148" t="s">
        <v>783</v>
      </c>
      <c r="E78" s="158"/>
      <c r="F78" s="158"/>
      <c r="G78" s="158"/>
      <c r="H78" s="158"/>
      <c r="I78" s="158"/>
      <c r="J78" s="158"/>
      <c r="K78" s="158"/>
    </row>
    <row r="79" spans="1:12">
      <c r="A79" s="158" t="s">
        <v>1312</v>
      </c>
      <c r="B79" s="158"/>
      <c r="C79" s="158"/>
      <c r="D79" s="158" t="s">
        <v>786</v>
      </c>
      <c r="E79" s="158"/>
      <c r="F79" s="158"/>
      <c r="G79" s="158"/>
      <c r="H79" s="158"/>
      <c r="I79" s="158"/>
      <c r="J79" s="158"/>
      <c r="K79" s="158"/>
    </row>
    <row r="80" spans="1:12">
      <c r="A80" s="158" t="s">
        <v>661</v>
      </c>
      <c r="B80" s="158"/>
      <c r="C80" s="158"/>
      <c r="D80" s="158" t="s">
        <v>787</v>
      </c>
      <c r="E80" s="158"/>
      <c r="F80" s="158"/>
      <c r="G80" s="158"/>
      <c r="H80" s="158"/>
      <c r="I80" s="158"/>
      <c r="J80" s="158"/>
      <c r="K80" s="158"/>
    </row>
    <row r="82" spans="1:10">
      <c r="C82" s="158" t="s">
        <v>258</v>
      </c>
      <c r="D82" s="158"/>
      <c r="E82" s="158"/>
      <c r="F82" s="158"/>
      <c r="G82" s="158"/>
      <c r="H82" s="158"/>
      <c r="I82" s="158"/>
      <c r="J82" s="158"/>
    </row>
    <row r="83" spans="1:10">
      <c r="A83" s="62" t="s">
        <v>828</v>
      </c>
      <c r="C83" s="148" t="s">
        <v>613</v>
      </c>
      <c r="D83" s="158"/>
      <c r="E83" s="158"/>
      <c r="F83" s="158"/>
      <c r="G83" s="158"/>
      <c r="H83" s="158"/>
      <c r="I83" s="158"/>
    </row>
    <row r="84" spans="1:10">
      <c r="A84" s="62" t="s">
        <v>829</v>
      </c>
      <c r="C84" s="148" t="s">
        <v>765</v>
      </c>
      <c r="D84" s="148"/>
      <c r="E84" s="148"/>
      <c r="F84" s="148"/>
      <c r="G84" s="148"/>
      <c r="H84" s="148"/>
      <c r="I84" s="148"/>
    </row>
    <row r="85" spans="1:10">
      <c r="A85" s="62" t="s">
        <v>1263</v>
      </c>
      <c r="C85" s="148" t="s">
        <v>768</v>
      </c>
      <c r="D85" s="148"/>
      <c r="E85" s="148"/>
      <c r="F85" s="148"/>
      <c r="G85" s="148"/>
      <c r="H85" s="148"/>
      <c r="I85" s="148"/>
    </row>
    <row r="86" spans="1:10">
      <c r="A86" s="62" t="s">
        <v>1264</v>
      </c>
      <c r="C86" s="148" t="s">
        <v>767</v>
      </c>
      <c r="D86" s="148"/>
      <c r="E86" s="148"/>
      <c r="F86" s="148"/>
      <c r="G86" s="148"/>
      <c r="H86" s="148"/>
      <c r="I86" s="148"/>
    </row>
    <row r="87" spans="1:10">
      <c r="A87" s="62" t="s">
        <v>1265</v>
      </c>
      <c r="C87" s="158" t="s">
        <v>1286</v>
      </c>
      <c r="D87" s="158"/>
      <c r="E87" s="158"/>
      <c r="F87" s="158"/>
      <c r="G87" s="158"/>
      <c r="H87" s="158"/>
      <c r="I87" s="158"/>
    </row>
    <row r="88" spans="1:10">
      <c r="A88" s="62" t="s">
        <v>1269</v>
      </c>
      <c r="C88" s="158" t="s">
        <v>790</v>
      </c>
      <c r="D88" s="158"/>
      <c r="E88" s="158"/>
      <c r="F88" s="158"/>
      <c r="G88" s="158"/>
      <c r="H88" s="158"/>
      <c r="I88" s="158"/>
    </row>
    <row r="89" spans="1:10">
      <c r="C89" s="158" t="s">
        <v>305</v>
      </c>
      <c r="D89" s="158"/>
      <c r="E89" s="158"/>
      <c r="F89" s="158"/>
      <c r="G89" s="158"/>
      <c r="H89" s="158"/>
      <c r="I89" s="158"/>
    </row>
    <row r="90" spans="1:10">
      <c r="C90" s="148" t="s">
        <v>1197</v>
      </c>
      <c r="D90" s="148"/>
      <c r="E90" s="148"/>
      <c r="F90" s="148"/>
      <c r="G90" s="148"/>
      <c r="H90" s="148"/>
      <c r="I90" s="148"/>
    </row>
    <row r="91" spans="1:10">
      <c r="C91" s="148" t="s">
        <v>797</v>
      </c>
      <c r="D91" s="158"/>
      <c r="E91" s="158"/>
      <c r="F91" s="158"/>
      <c r="G91" s="158"/>
      <c r="H91" s="158"/>
      <c r="I91" s="158"/>
    </row>
  </sheetData>
  <mergeCells count="128">
    <mergeCell ref="A1:B1"/>
    <mergeCell ref="A2:B2"/>
    <mergeCell ref="A9:B9"/>
    <mergeCell ref="A10:B10"/>
    <mergeCell ref="E10:K10"/>
    <mergeCell ref="A11:B11"/>
    <mergeCell ref="E11:K11"/>
    <mergeCell ref="E23:K23"/>
    <mergeCell ref="E27:K27"/>
    <mergeCell ref="A16:B16"/>
    <mergeCell ref="E16:K16"/>
    <mergeCell ref="A18:B18"/>
    <mergeCell ref="E18:K18"/>
    <mergeCell ref="A19:B19"/>
    <mergeCell ref="E19:K19"/>
    <mergeCell ref="A12:B12"/>
    <mergeCell ref="E12:K12"/>
    <mergeCell ref="A14:B14"/>
    <mergeCell ref="E14:K14"/>
    <mergeCell ref="A15:B15"/>
    <mergeCell ref="E15:K15"/>
    <mergeCell ref="A22:B22"/>
    <mergeCell ref="E26:K26"/>
    <mergeCell ref="A23:B23"/>
    <mergeCell ref="A20:B20"/>
    <mergeCell ref="E20:K20"/>
    <mergeCell ref="A26:B26"/>
    <mergeCell ref="E24:K24"/>
    <mergeCell ref="A27:B27"/>
    <mergeCell ref="E22:K22"/>
    <mergeCell ref="A24:B24"/>
    <mergeCell ref="E52:K52"/>
    <mergeCell ref="A29:B29"/>
    <mergeCell ref="A41:B41"/>
    <mergeCell ref="E30:K30"/>
    <mergeCell ref="A45:B45"/>
    <mergeCell ref="E32:K32"/>
    <mergeCell ref="E42:K42"/>
    <mergeCell ref="A28:B28"/>
    <mergeCell ref="E33:K33"/>
    <mergeCell ref="E36:K36"/>
    <mergeCell ref="E35:K35"/>
    <mergeCell ref="A30:B30"/>
    <mergeCell ref="A31:B31"/>
    <mergeCell ref="E31:K31"/>
    <mergeCell ref="E28:K28"/>
    <mergeCell ref="E46:K46"/>
    <mergeCell ref="A46:B46"/>
    <mergeCell ref="E53:K53"/>
    <mergeCell ref="E43:K43"/>
    <mergeCell ref="A32:B32"/>
    <mergeCell ref="E37:K37"/>
    <mergeCell ref="A53:B53"/>
    <mergeCell ref="C87:I87"/>
    <mergeCell ref="A48:B48"/>
    <mergeCell ref="A50:B50"/>
    <mergeCell ref="E38:K38"/>
    <mergeCell ref="A36:B36"/>
    <mergeCell ref="A47:B47"/>
    <mergeCell ref="A37:B37"/>
    <mergeCell ref="A54:B54"/>
    <mergeCell ref="A67:B67"/>
    <mergeCell ref="E56:K56"/>
    <mergeCell ref="A71:B71"/>
    <mergeCell ref="E55:L55"/>
    <mergeCell ref="A64:B64"/>
    <mergeCell ref="E57:K57"/>
    <mergeCell ref="A33:B33"/>
    <mergeCell ref="E51:K51"/>
    <mergeCell ref="A42:B42"/>
    <mergeCell ref="E50:K50"/>
    <mergeCell ref="A35:B35"/>
    <mergeCell ref="E47:K47"/>
    <mergeCell ref="A51:B51"/>
    <mergeCell ref="E45:K45"/>
    <mergeCell ref="A52:B52"/>
    <mergeCell ref="E48:K48"/>
    <mergeCell ref="A40:B40"/>
    <mergeCell ref="E40:K40"/>
    <mergeCell ref="A38:B38"/>
    <mergeCell ref="E41:K41"/>
    <mergeCell ref="A43:B43"/>
    <mergeCell ref="A59:B59"/>
    <mergeCell ref="E65:K65"/>
    <mergeCell ref="A60:B60"/>
    <mergeCell ref="E68:K68"/>
    <mergeCell ref="A61:B61"/>
    <mergeCell ref="E67:K67"/>
    <mergeCell ref="A55:B55"/>
    <mergeCell ref="E69:K69"/>
    <mergeCell ref="A56:B56"/>
    <mergeCell ref="E63:K63"/>
    <mergeCell ref="A57:B57"/>
    <mergeCell ref="A68:B68"/>
    <mergeCell ref="E59:K59"/>
    <mergeCell ref="A65:B65"/>
    <mergeCell ref="E61:K61"/>
    <mergeCell ref="A63:B63"/>
    <mergeCell ref="E64:K64"/>
    <mergeCell ref="E60:K60"/>
    <mergeCell ref="E73:K73"/>
    <mergeCell ref="A72:B72"/>
    <mergeCell ref="E72:K72"/>
    <mergeCell ref="A69:B69"/>
    <mergeCell ref="E71:K71"/>
    <mergeCell ref="A73:B73"/>
    <mergeCell ref="C88:I88"/>
    <mergeCell ref="C82:J82"/>
    <mergeCell ref="C83:I83"/>
    <mergeCell ref="C84:I84"/>
    <mergeCell ref="A78:C78"/>
    <mergeCell ref="D79:K79"/>
    <mergeCell ref="A79:C79"/>
    <mergeCell ref="D78:K78"/>
    <mergeCell ref="A80:C80"/>
    <mergeCell ref="D80:K80"/>
    <mergeCell ref="C86:I86"/>
    <mergeCell ref="C85:I85"/>
    <mergeCell ref="C91:I91"/>
    <mergeCell ref="A74:B74"/>
    <mergeCell ref="A76:C76"/>
    <mergeCell ref="D75:J75"/>
    <mergeCell ref="A75:C75"/>
    <mergeCell ref="D76:J76"/>
    <mergeCell ref="A77:C77"/>
    <mergeCell ref="D77:K77"/>
    <mergeCell ref="C89:I89"/>
    <mergeCell ref="C90:I90"/>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J6" sqref="J6"/>
    </sheetView>
  </sheetViews>
  <sheetFormatPr defaultRowHeight="15.6"/>
  <cols>
    <col min="3" max="3" width="8.796875" style="92"/>
    <col min="5" max="5" width="20.69921875" customWidth="1"/>
  </cols>
  <sheetData>
    <row r="1" spans="1:5" s="92" customFormat="1">
      <c r="A1" s="92" t="s">
        <v>998</v>
      </c>
      <c r="B1" s="92" t="s">
        <v>994</v>
      </c>
      <c r="C1" s="92" t="s">
        <v>997</v>
      </c>
      <c r="E1" s="92" t="s">
        <v>995</v>
      </c>
    </row>
    <row r="2" spans="1:5" s="104" customFormat="1">
      <c r="A2" s="104" t="s">
        <v>123</v>
      </c>
      <c r="B2">
        <v>0</v>
      </c>
      <c r="C2" s="92">
        <v>0</v>
      </c>
    </row>
    <row r="3" spans="1:5" s="104" customFormat="1">
      <c r="A3" s="104" t="s">
        <v>124</v>
      </c>
      <c r="B3" s="92">
        <v>20</v>
      </c>
      <c r="C3" s="92">
        <v>20</v>
      </c>
    </row>
    <row r="4" spans="1:5">
      <c r="A4" t="s">
        <v>125</v>
      </c>
      <c r="B4">
        <v>22</v>
      </c>
      <c r="C4" s="92">
        <v>42</v>
      </c>
    </row>
    <row r="5" spans="1:5">
      <c r="A5" t="s">
        <v>126</v>
      </c>
      <c r="B5">
        <v>24</v>
      </c>
      <c r="C5" s="92">
        <v>66</v>
      </c>
      <c r="E5" t="s">
        <v>1098</v>
      </c>
    </row>
    <row r="6" spans="1:5">
      <c r="A6" t="s">
        <v>127</v>
      </c>
      <c r="B6">
        <v>26</v>
      </c>
      <c r="C6" s="92">
        <v>92</v>
      </c>
      <c r="E6" t="s">
        <v>1099</v>
      </c>
    </row>
    <row r="7" spans="1:5">
      <c r="A7" t="s">
        <v>128</v>
      </c>
      <c r="B7">
        <v>28</v>
      </c>
      <c r="C7" s="92">
        <v>130</v>
      </c>
      <c r="E7" t="s">
        <v>996</v>
      </c>
    </row>
    <row r="8" spans="1:5">
      <c r="A8" t="s">
        <v>129</v>
      </c>
      <c r="B8">
        <v>30</v>
      </c>
      <c r="C8" s="92">
        <v>160</v>
      </c>
      <c r="E8" t="s">
        <v>1100</v>
      </c>
    </row>
    <row r="9" spans="1:5">
      <c r="A9" t="s">
        <v>130</v>
      </c>
      <c r="B9">
        <v>32</v>
      </c>
      <c r="C9" s="92">
        <v>192</v>
      </c>
    </row>
    <row r="10" spans="1:5">
      <c r="A10" t="s">
        <v>131</v>
      </c>
      <c r="B10">
        <v>34</v>
      </c>
      <c r="C10" s="92">
        <v>226</v>
      </c>
    </row>
    <row r="11" spans="1:5">
      <c r="A11" t="s">
        <v>132</v>
      </c>
      <c r="B11">
        <v>36</v>
      </c>
      <c r="C11" s="92">
        <v>262</v>
      </c>
    </row>
    <row r="12" spans="1:5">
      <c r="A12" t="s">
        <v>133</v>
      </c>
      <c r="B12">
        <v>38</v>
      </c>
      <c r="C12" s="92">
        <v>300</v>
      </c>
    </row>
    <row r="13" spans="1:5">
      <c r="A13" t="s">
        <v>134</v>
      </c>
      <c r="B13">
        <v>40</v>
      </c>
      <c r="C13" s="92">
        <v>340</v>
      </c>
    </row>
    <row r="14" spans="1:5">
      <c r="A14" t="s">
        <v>135</v>
      </c>
      <c r="B14">
        <v>42</v>
      </c>
      <c r="C14" s="92">
        <v>382</v>
      </c>
    </row>
    <row r="15" spans="1:5">
      <c r="A15" t="s">
        <v>136</v>
      </c>
      <c r="B15" s="92">
        <v>44</v>
      </c>
      <c r="C15" s="92">
        <v>426</v>
      </c>
    </row>
    <row r="16" spans="1:5">
      <c r="A16" t="s">
        <v>137</v>
      </c>
      <c r="B16">
        <v>46</v>
      </c>
      <c r="C16" s="92">
        <v>472</v>
      </c>
    </row>
    <row r="17" spans="1:3">
      <c r="A17" t="s">
        <v>138</v>
      </c>
      <c r="B17">
        <v>48</v>
      </c>
      <c r="C17" s="92">
        <v>520</v>
      </c>
    </row>
    <row r="18" spans="1:3">
      <c r="A18" t="s">
        <v>139</v>
      </c>
      <c r="B18">
        <v>50</v>
      </c>
      <c r="C18" s="92">
        <v>570</v>
      </c>
    </row>
    <row r="19" spans="1:3">
      <c r="A19" t="s">
        <v>140</v>
      </c>
      <c r="B19">
        <v>52</v>
      </c>
      <c r="C19" s="92">
        <v>622</v>
      </c>
    </row>
    <row r="20" spans="1:3">
      <c r="A20" t="s">
        <v>141</v>
      </c>
    </row>
    <row r="21" spans="1:3">
      <c r="A21" t="s">
        <v>142</v>
      </c>
    </row>
    <row r="22" spans="1:3">
      <c r="A22" t="s">
        <v>143</v>
      </c>
    </row>
    <row r="23" spans="1:3">
      <c r="A23" t="s">
        <v>144</v>
      </c>
    </row>
    <row r="24" spans="1:3">
      <c r="A24" t="s">
        <v>145</v>
      </c>
    </row>
    <row r="25" spans="1:3">
      <c r="A25" t="s">
        <v>146</v>
      </c>
    </row>
    <row r="26" spans="1:3" s="92" customFormat="1">
      <c r="A26" s="92" t="s">
        <v>147</v>
      </c>
    </row>
    <row r="27" spans="1:3">
      <c r="A27" t="s">
        <v>148</v>
      </c>
    </row>
    <row r="28" spans="1:3">
      <c r="A28" t="s">
        <v>149</v>
      </c>
    </row>
    <row r="29" spans="1:3">
      <c r="A29" t="s">
        <v>150</v>
      </c>
    </row>
    <row r="30" spans="1:3">
      <c r="A30" t="s">
        <v>151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selection activeCell="B18" sqref="B18"/>
    </sheetView>
  </sheetViews>
  <sheetFormatPr defaultColWidth="11.19921875" defaultRowHeight="15.6"/>
  <cols>
    <col min="1" max="1" width="15.796875" customWidth="1"/>
    <col min="2" max="2" width="20.69921875" customWidth="1"/>
    <col min="3" max="3" width="7.796875" customWidth="1"/>
  </cols>
  <sheetData>
    <row r="1" spans="1:10" ht="28.05" customHeight="1">
      <c r="A1" s="76" t="s">
        <v>346</v>
      </c>
    </row>
    <row r="2" spans="1:10">
      <c r="A2" s="62" t="s">
        <v>729</v>
      </c>
      <c r="G2" t="s">
        <v>358</v>
      </c>
      <c r="H2" t="s">
        <v>359</v>
      </c>
      <c r="I2" t="s">
        <v>473</v>
      </c>
    </row>
    <row r="3" spans="1:10">
      <c r="A3" s="62" t="s">
        <v>730</v>
      </c>
      <c r="G3" t="s">
        <v>370</v>
      </c>
      <c r="H3" t="s">
        <v>368</v>
      </c>
      <c r="I3" t="s">
        <v>361</v>
      </c>
    </row>
    <row r="4" spans="1:10">
      <c r="A4" s="62" t="s">
        <v>731</v>
      </c>
      <c r="G4" t="s">
        <v>375</v>
      </c>
      <c r="H4" s="62" t="s">
        <v>376</v>
      </c>
      <c r="I4" t="s">
        <v>362</v>
      </c>
      <c r="J4" t="s">
        <v>396</v>
      </c>
    </row>
    <row r="6" spans="1:10">
      <c r="A6" t="s">
        <v>372</v>
      </c>
      <c r="B6" s="62" t="s">
        <v>945</v>
      </c>
      <c r="C6" s="62" t="s">
        <v>369</v>
      </c>
      <c r="G6" t="s">
        <v>371</v>
      </c>
    </row>
    <row r="7" spans="1:10">
      <c r="A7" t="s">
        <v>356</v>
      </c>
      <c r="B7" t="s">
        <v>357</v>
      </c>
      <c r="C7" s="62" t="s">
        <v>940</v>
      </c>
    </row>
    <row r="8" spans="1:10">
      <c r="A8" t="s">
        <v>347</v>
      </c>
      <c r="B8" s="36" t="s">
        <v>932</v>
      </c>
      <c r="C8" s="62" t="s">
        <v>362</v>
      </c>
    </row>
    <row r="9" spans="1:10">
      <c r="A9" s="62" t="s">
        <v>950</v>
      </c>
      <c r="B9" s="62" t="s">
        <v>949</v>
      </c>
      <c r="C9" s="62" t="s">
        <v>941</v>
      </c>
      <c r="H9" s="62"/>
      <c r="I9" s="62"/>
    </row>
    <row r="10" spans="1:10">
      <c r="A10" t="s">
        <v>384</v>
      </c>
      <c r="B10" t="s">
        <v>383</v>
      </c>
      <c r="C10" s="62" t="s">
        <v>367</v>
      </c>
    </row>
    <row r="11" spans="1:10">
      <c r="A11" s="62" t="s">
        <v>939</v>
      </c>
      <c r="B11" s="62" t="s">
        <v>938</v>
      </c>
      <c r="C11" s="62" t="s">
        <v>933</v>
      </c>
    </row>
    <row r="12" spans="1:10">
      <c r="A12" s="62" t="s">
        <v>377</v>
      </c>
      <c r="B12" t="s">
        <v>937</v>
      </c>
      <c r="C12" s="62" t="s">
        <v>364</v>
      </c>
    </row>
    <row r="13" spans="1:10">
      <c r="A13" s="62" t="s">
        <v>951</v>
      </c>
      <c r="B13" s="62" t="s">
        <v>948</v>
      </c>
      <c r="C13" s="62" t="s">
        <v>942</v>
      </c>
      <c r="F13" t="s">
        <v>380</v>
      </c>
      <c r="G13" t="s">
        <v>378</v>
      </c>
      <c r="H13" t="s">
        <v>364</v>
      </c>
    </row>
    <row r="14" spans="1:10">
      <c r="A14" t="s">
        <v>53</v>
      </c>
      <c r="B14" s="62" t="s">
        <v>360</v>
      </c>
      <c r="C14" s="62" t="s">
        <v>366</v>
      </c>
    </row>
    <row r="15" spans="1:10">
      <c r="A15" t="s">
        <v>379</v>
      </c>
      <c r="B15" t="s">
        <v>354</v>
      </c>
      <c r="C15" s="62" t="s">
        <v>944</v>
      </c>
      <c r="G15" s="62" t="s">
        <v>362</v>
      </c>
    </row>
    <row r="16" spans="1:10">
      <c r="A16" t="s">
        <v>352</v>
      </c>
      <c r="B16" s="62" t="s">
        <v>1149</v>
      </c>
      <c r="C16" t="s">
        <v>363</v>
      </c>
      <c r="G16" s="62" t="s">
        <v>355</v>
      </c>
      <c r="H16" s="62" t="s">
        <v>943</v>
      </c>
      <c r="I16" s="62" t="s">
        <v>366</v>
      </c>
    </row>
    <row r="17" spans="1:4">
      <c r="A17" t="s">
        <v>350</v>
      </c>
      <c r="B17" t="s">
        <v>351</v>
      </c>
      <c r="C17" t="s">
        <v>365</v>
      </c>
    </row>
    <row r="18" spans="1:4">
      <c r="A18" t="s">
        <v>382</v>
      </c>
      <c r="B18" t="s">
        <v>373</v>
      </c>
      <c r="C18" t="s">
        <v>934</v>
      </c>
    </row>
    <row r="19" spans="1:4">
      <c r="A19" s="62" t="s">
        <v>947</v>
      </c>
      <c r="B19" t="s">
        <v>381</v>
      </c>
      <c r="C19" t="s">
        <v>935</v>
      </c>
      <c r="D19" s="62" t="s">
        <v>253</v>
      </c>
    </row>
    <row r="20" spans="1:4">
      <c r="A20" t="s">
        <v>353</v>
      </c>
      <c r="B20" t="s">
        <v>349</v>
      </c>
      <c r="C20" s="62" t="s">
        <v>936</v>
      </c>
    </row>
    <row r="21" spans="1:4">
      <c r="A21" t="s">
        <v>348</v>
      </c>
      <c r="B21" t="s">
        <v>374</v>
      </c>
      <c r="C21" s="62" t="s">
        <v>946</v>
      </c>
    </row>
    <row r="23" spans="1:4">
      <c r="A23" t="s">
        <v>385</v>
      </c>
    </row>
    <row r="25" spans="1:4">
      <c r="B25" s="37"/>
    </row>
  </sheetData>
  <pageMargins left="0.75" right="0.75" top="1" bottom="1" header="0.5" footer="0.5"/>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zoomScale="110" zoomScaleNormal="110" workbookViewId="0">
      <selection activeCell="K2" sqref="K2"/>
    </sheetView>
  </sheetViews>
  <sheetFormatPr defaultColWidth="11.19921875" defaultRowHeight="15.6"/>
  <cols>
    <col min="1" max="2" width="10.796875" customWidth="1"/>
  </cols>
  <sheetData/>
  <phoneticPr fontId="6" type="noConversion"/>
  <printOptions horizontalCentered="1"/>
  <pageMargins left="0" right="0" top="0" bottom="0" header="0.5" footer="0.5"/>
  <pageSetup scale="71" orientation="landscape" horizontalDpi="4294967292" verticalDpi="4294967292"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6"/>
  <sheetData>
    <row r="1" spans="1:1">
      <c r="A1" s="62" t="s">
        <v>896</v>
      </c>
    </row>
    <row r="3" spans="1:1">
      <c r="A3" s="62" t="s">
        <v>897</v>
      </c>
    </row>
    <row r="5" spans="1:1">
      <c r="A5" t="s">
        <v>1313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19"/>
  <sheetViews>
    <sheetView topLeftCell="D1" zoomScaleNormal="100" workbookViewId="0">
      <selection activeCell="G10" sqref="G10"/>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9" width="18" style="1" customWidth="1"/>
    <col min="10" max="10" width="15.796875" style="1" customWidth="1"/>
    <col min="11" max="11" width="12.796875" style="1" customWidth="1"/>
    <col min="12" max="16384" width="8.796875" style="1"/>
  </cols>
  <sheetData>
    <row r="1" spans="1:11" s="7" customFormat="1" ht="28.05" customHeight="1">
      <c r="A1" s="8" t="s">
        <v>411</v>
      </c>
      <c r="B1" s="66" t="s">
        <v>1157</v>
      </c>
      <c r="C1" s="11" t="s">
        <v>839</v>
      </c>
      <c r="D1" s="70" t="s">
        <v>1317</v>
      </c>
      <c r="E1" s="110" t="s">
        <v>1325</v>
      </c>
      <c r="F1" s="112" t="s">
        <v>860</v>
      </c>
      <c r="G1" s="111" t="s">
        <v>506</v>
      </c>
      <c r="H1" s="109" t="s">
        <v>1329</v>
      </c>
      <c r="I1" s="57" t="s">
        <v>1334</v>
      </c>
      <c r="J1" s="57" t="s">
        <v>32</v>
      </c>
      <c r="K1" s="86" t="s">
        <v>475</v>
      </c>
    </row>
    <row r="2" spans="1:11" s="7" customFormat="1" ht="15" customHeight="1">
      <c r="A2" s="8" t="s">
        <v>265</v>
      </c>
      <c r="B2" s="9" t="s">
        <v>490</v>
      </c>
      <c r="C2" s="10" t="s">
        <v>42</v>
      </c>
      <c r="D2" s="10" t="s">
        <v>43</v>
      </c>
      <c r="E2" s="10" t="s">
        <v>44</v>
      </c>
      <c r="F2" s="10"/>
      <c r="G2" s="10"/>
      <c r="H2" s="10"/>
      <c r="I2" s="10"/>
      <c r="J2" s="10"/>
      <c r="K2" s="10"/>
    </row>
    <row r="3" spans="1:11" s="7" customFormat="1" ht="15" customHeight="1">
      <c r="A3" s="8"/>
      <c r="B3" s="9"/>
      <c r="C3" s="10" t="s">
        <v>1359</v>
      </c>
      <c r="D3" s="56" t="s">
        <v>1361</v>
      </c>
      <c r="E3" s="48" t="s">
        <v>1362</v>
      </c>
      <c r="F3" s="87" t="s">
        <v>1172</v>
      </c>
      <c r="G3" s="87" t="s">
        <v>1172</v>
      </c>
      <c r="H3" s="87" t="s">
        <v>1172</v>
      </c>
      <c r="I3" s="10"/>
      <c r="J3" s="10"/>
      <c r="K3" s="10"/>
    </row>
    <row r="4" spans="1:11" s="7" customFormat="1" ht="15" customHeight="1">
      <c r="A4" s="8"/>
      <c r="B4" s="9"/>
      <c r="C4" s="10" t="s">
        <v>1363</v>
      </c>
      <c r="D4" s="87" t="s">
        <v>1358</v>
      </c>
      <c r="E4" s="10" t="s">
        <v>1364</v>
      </c>
      <c r="F4" s="10"/>
      <c r="G4" s="10"/>
      <c r="H4" s="10"/>
      <c r="I4" s="10"/>
      <c r="J4" s="10"/>
      <c r="K4" s="10"/>
    </row>
    <row r="5" spans="1:11" s="7" customFormat="1" ht="15" customHeight="1">
      <c r="A5" s="8"/>
      <c r="B5" s="9"/>
      <c r="C5" s="87" t="s">
        <v>1366</v>
      </c>
      <c r="D5" s="87" t="s">
        <v>1365</v>
      </c>
      <c r="E5" s="87" t="s">
        <v>1367</v>
      </c>
      <c r="F5" s="10"/>
      <c r="G5" s="10"/>
      <c r="H5" s="10"/>
      <c r="I5" s="10"/>
      <c r="J5" s="10"/>
      <c r="K5" s="10"/>
    </row>
    <row r="6" spans="1:11" ht="15" customHeight="1">
      <c r="A6" s="49" t="s">
        <v>906</v>
      </c>
      <c r="B6" s="87" t="s">
        <v>1110</v>
      </c>
      <c r="C6" s="48" t="s">
        <v>1369</v>
      </c>
      <c r="D6" s="48" t="s">
        <v>1360</v>
      </c>
      <c r="E6" s="48" t="s">
        <v>1368</v>
      </c>
      <c r="F6" s="10"/>
      <c r="G6" s="48" t="s">
        <v>489</v>
      </c>
      <c r="H6" s="87" t="s">
        <v>1162</v>
      </c>
      <c r="I6" s="47" t="s">
        <v>101</v>
      </c>
      <c r="J6" s="53" t="s">
        <v>693</v>
      </c>
      <c r="K6" s="55" t="s">
        <v>1123</v>
      </c>
    </row>
    <row r="7" spans="1:11" ht="15" customHeight="1">
      <c r="A7" s="49"/>
      <c r="B7" s="87"/>
      <c r="C7" s="87" t="s">
        <v>1370</v>
      </c>
      <c r="D7" s="87" t="s">
        <v>1371</v>
      </c>
      <c r="E7" s="87" t="s">
        <v>1372</v>
      </c>
      <c r="F7" s="10"/>
      <c r="G7" s="10"/>
      <c r="H7" s="10"/>
      <c r="I7" s="10"/>
      <c r="J7" s="10"/>
      <c r="K7" s="10"/>
    </row>
    <row r="8" spans="1:11" ht="15" customHeight="1">
      <c r="A8" s="87" t="s">
        <v>578</v>
      </c>
      <c r="B8" s="87" t="s">
        <v>268</v>
      </c>
      <c r="C8" s="47" t="s">
        <v>1373</v>
      </c>
      <c r="D8" s="47" t="s">
        <v>1374</v>
      </c>
      <c r="E8" s="47" t="s">
        <v>1375</v>
      </c>
      <c r="F8" s="48" t="s">
        <v>872</v>
      </c>
      <c r="G8" s="87" t="s">
        <v>619</v>
      </c>
      <c r="H8" s="48" t="s">
        <v>1150</v>
      </c>
      <c r="I8" s="47" t="s">
        <v>268</v>
      </c>
      <c r="J8" s="53" t="s">
        <v>1130</v>
      </c>
      <c r="K8" s="87" t="s">
        <v>858</v>
      </c>
    </row>
    <row r="9" spans="1:11" ht="15" customHeight="1">
      <c r="A9" s="50" t="s">
        <v>1158</v>
      </c>
      <c r="B9" s="50" t="s">
        <v>965</v>
      </c>
      <c r="C9" s="50" t="s">
        <v>1352</v>
      </c>
      <c r="D9" s="50" t="s">
        <v>1338</v>
      </c>
      <c r="E9" s="50" t="s">
        <v>1339</v>
      </c>
      <c r="F9" s="50" t="s">
        <v>1144</v>
      </c>
      <c r="G9" s="50" t="s">
        <v>1335</v>
      </c>
      <c r="H9" s="50" t="s">
        <v>874</v>
      </c>
      <c r="I9" s="50" t="s">
        <v>840</v>
      </c>
      <c r="J9" s="54" t="s">
        <v>893</v>
      </c>
      <c r="K9" s="50" t="s">
        <v>1114</v>
      </c>
    </row>
    <row r="10" spans="1:11" ht="15" customHeight="1">
      <c r="A10" s="50" t="s">
        <v>1133</v>
      </c>
      <c r="B10" s="50" t="s">
        <v>3</v>
      </c>
      <c r="C10" s="50" t="s">
        <v>1337</v>
      </c>
      <c r="D10" s="50" t="s">
        <v>1340</v>
      </c>
      <c r="E10" s="50" t="s">
        <v>1328</v>
      </c>
      <c r="F10" s="50" t="s">
        <v>1166</v>
      </c>
      <c r="G10" s="50" t="s">
        <v>1353</v>
      </c>
      <c r="H10" s="50" t="s">
        <v>1182</v>
      </c>
      <c r="I10" s="50" t="s">
        <v>274</v>
      </c>
      <c r="J10" s="10"/>
      <c r="K10" s="50" t="s">
        <v>1327</v>
      </c>
    </row>
    <row r="11" spans="1:11" ht="15.6">
      <c r="A11" s="69" t="s">
        <v>2</v>
      </c>
      <c r="B11" s="88" t="s">
        <v>1116</v>
      </c>
      <c r="C11" s="88" t="s">
        <v>46</v>
      </c>
      <c r="D11" s="88" t="s">
        <v>717</v>
      </c>
      <c r="E11" s="100" t="s">
        <v>1121</v>
      </c>
      <c r="F11" s="52" t="s">
        <v>621</v>
      </c>
      <c r="G11" s="88" t="s">
        <v>1333</v>
      </c>
      <c r="H11" s="88" t="s">
        <v>347</v>
      </c>
      <c r="I11" s="51" t="s">
        <v>201</v>
      </c>
      <c r="J11" s="61"/>
      <c r="K11" s="10"/>
    </row>
    <row r="12" spans="1:11">
      <c r="A12" s="88" t="s">
        <v>1</v>
      </c>
      <c r="B12" s="88" t="s">
        <v>201</v>
      </c>
      <c r="C12" s="88" t="s">
        <v>1336</v>
      </c>
      <c r="D12" s="88" t="s">
        <v>850</v>
      </c>
      <c r="E12" s="88" t="s">
        <v>622</v>
      </c>
      <c r="F12" s="88" t="s">
        <v>865</v>
      </c>
      <c r="G12" s="88" t="s">
        <v>1355</v>
      </c>
      <c r="H12" s="88" t="s">
        <v>1334</v>
      </c>
      <c r="I12" s="51" t="s">
        <v>845</v>
      </c>
      <c r="J12" s="10"/>
      <c r="K12" s="10"/>
    </row>
    <row r="13" spans="1:11">
      <c r="A13" s="68" t="s">
        <v>15</v>
      </c>
      <c r="B13" s="68" t="s">
        <v>1134</v>
      </c>
      <c r="C13" s="68" t="s">
        <v>1343</v>
      </c>
      <c r="D13" s="68" t="s">
        <v>1341</v>
      </c>
      <c r="E13" s="68" t="s">
        <v>1342</v>
      </c>
      <c r="F13" s="68" t="s">
        <v>1332</v>
      </c>
      <c r="G13" s="68" t="s">
        <v>269</v>
      </c>
      <c r="H13" s="68" t="s">
        <v>1131</v>
      </c>
      <c r="I13" s="68" t="s">
        <v>618</v>
      </c>
      <c r="J13" s="10"/>
      <c r="K13" s="10"/>
    </row>
    <row r="14" spans="1:11">
      <c r="A14" s="68" t="s">
        <v>266</v>
      </c>
      <c r="B14" s="68" t="s">
        <v>839</v>
      </c>
      <c r="C14" s="68" t="s">
        <v>1129</v>
      </c>
      <c r="D14" s="68" t="s">
        <v>851</v>
      </c>
      <c r="E14" s="68" t="s">
        <v>721</v>
      </c>
      <c r="F14" s="68" t="s">
        <v>838</v>
      </c>
      <c r="G14" s="68" t="s">
        <v>277</v>
      </c>
      <c r="H14" s="68" t="s">
        <v>853</v>
      </c>
      <c r="I14" s="65" t="s">
        <v>270</v>
      </c>
      <c r="J14" s="10"/>
      <c r="K14" s="10"/>
    </row>
    <row r="15" spans="1:11">
      <c r="A15" s="53" t="s">
        <v>7</v>
      </c>
      <c r="B15" s="53" t="s">
        <v>1136</v>
      </c>
      <c r="C15" s="53" t="s">
        <v>1344</v>
      </c>
      <c r="D15" s="53" t="s">
        <v>1345</v>
      </c>
      <c r="E15" s="53" t="s">
        <v>1347</v>
      </c>
      <c r="F15" s="54" t="s">
        <v>891</v>
      </c>
      <c r="G15" s="54" t="s">
        <v>876</v>
      </c>
      <c r="H15" s="53" t="s">
        <v>1331</v>
      </c>
      <c r="I15" s="54" t="s">
        <v>841</v>
      </c>
      <c r="J15" s="10"/>
      <c r="K15" s="61"/>
    </row>
    <row r="16" spans="1:11">
      <c r="A16" s="53" t="s">
        <v>527</v>
      </c>
      <c r="B16" s="53" t="s">
        <v>1109</v>
      </c>
      <c r="C16" s="53" t="s">
        <v>699</v>
      </c>
      <c r="D16" s="53" t="s">
        <v>98</v>
      </c>
      <c r="E16" s="53" t="s">
        <v>683</v>
      </c>
      <c r="F16" s="53" t="s">
        <v>1169</v>
      </c>
      <c r="G16" s="54" t="s">
        <v>718</v>
      </c>
      <c r="H16" s="53" t="s">
        <v>842</v>
      </c>
      <c r="I16" s="54" t="s">
        <v>272</v>
      </c>
      <c r="J16" s="61"/>
      <c r="K16" s="61"/>
    </row>
    <row r="17" spans="1:11">
      <c r="A17" s="55" t="s">
        <v>105</v>
      </c>
      <c r="B17" s="55" t="s">
        <v>1147</v>
      </c>
      <c r="C17" s="56" t="s">
        <v>1350</v>
      </c>
      <c r="D17" s="55" t="s">
        <v>1351</v>
      </c>
      <c r="E17" s="56" t="s">
        <v>1346</v>
      </c>
      <c r="F17" s="56" t="s">
        <v>1322</v>
      </c>
      <c r="G17" s="56" t="s">
        <v>1354</v>
      </c>
      <c r="H17" s="55" t="s">
        <v>1161</v>
      </c>
      <c r="I17" s="56" t="s">
        <v>327</v>
      </c>
      <c r="J17" s="10"/>
      <c r="K17" s="10"/>
    </row>
    <row r="18" spans="1:11">
      <c r="A18" s="55" t="s">
        <v>482</v>
      </c>
      <c r="B18" s="55" t="s">
        <v>493</v>
      </c>
      <c r="C18" s="56" t="s">
        <v>1348</v>
      </c>
      <c r="D18" s="56" t="s">
        <v>1124</v>
      </c>
      <c r="E18" s="56" t="s">
        <v>1122</v>
      </c>
      <c r="F18" s="56" t="s">
        <v>1323</v>
      </c>
      <c r="G18" s="55" t="s">
        <v>1330</v>
      </c>
      <c r="H18" s="56" t="s">
        <v>864</v>
      </c>
      <c r="I18" s="56" t="s">
        <v>398</v>
      </c>
      <c r="J18" s="10"/>
      <c r="K18" s="10"/>
    </row>
    <row r="19" spans="1:11" ht="28.05" customHeight="1">
      <c r="A19" s="5" t="s">
        <v>8</v>
      </c>
      <c r="B19" s="6" t="s">
        <v>9</v>
      </c>
      <c r="C19" s="10" t="s">
        <v>1356</v>
      </c>
      <c r="D19" s="10" t="s">
        <v>1349</v>
      </c>
      <c r="E19" s="10" t="s">
        <v>1357</v>
      </c>
      <c r="F19" s="61"/>
      <c r="G19" s="10"/>
      <c r="H19" s="10"/>
      <c r="I19" s="10"/>
      <c r="J19" s="10"/>
      <c r="K19" s="10"/>
    </row>
    <row r="20" spans="1:11">
      <c r="A20" s="4" t="s">
        <v>883</v>
      </c>
      <c r="B20" s="1" t="s">
        <v>1187</v>
      </c>
      <c r="C20" s="10"/>
      <c r="D20" s="108"/>
      <c r="E20" s="61"/>
      <c r="F20" s="10"/>
      <c r="G20" s="10"/>
      <c r="H20" s="10" t="s">
        <v>461</v>
      </c>
      <c r="I20" s="61" t="s">
        <v>861</v>
      </c>
      <c r="J20" s="10"/>
      <c r="K20" s="10"/>
    </row>
    <row r="21" spans="1:11">
      <c r="A21" s="4" t="s">
        <v>907</v>
      </c>
      <c r="B21" s="4" t="s">
        <v>1179</v>
      </c>
      <c r="C21" s="87" t="s">
        <v>930</v>
      </c>
      <c r="D21" s="10"/>
      <c r="E21" s="61"/>
      <c r="F21" s="10"/>
      <c r="G21" s="10" t="s">
        <v>892</v>
      </c>
      <c r="H21" s="10" t="s">
        <v>1181</v>
      </c>
      <c r="I21" s="10"/>
      <c r="J21" s="10"/>
      <c r="K21" s="10"/>
    </row>
    <row r="22" spans="1:11">
      <c r="A22" s="4" t="s">
        <v>10</v>
      </c>
      <c r="B22" s="1" t="s">
        <v>1188</v>
      </c>
      <c r="C22" s="10"/>
      <c r="D22" s="10"/>
      <c r="E22" s="10"/>
      <c r="F22" s="10"/>
      <c r="G22" s="10" t="s">
        <v>45</v>
      </c>
      <c r="H22" s="10"/>
      <c r="I22" s="10"/>
      <c r="J22" s="10"/>
      <c r="K22" s="10"/>
    </row>
    <row r="23" spans="1:11">
      <c r="A23" s="4" t="s">
        <v>908</v>
      </c>
      <c r="B23" s="4"/>
      <c r="C23" s="10"/>
      <c r="D23" s="10" t="s">
        <v>920</v>
      </c>
      <c r="E23" s="10" t="s">
        <v>719</v>
      </c>
      <c r="F23" s="10"/>
      <c r="G23" s="10"/>
      <c r="H23" s="10"/>
      <c r="I23" s="10"/>
      <c r="J23" s="10"/>
      <c r="K23" s="10"/>
    </row>
    <row r="24" spans="1:11">
      <c r="A24" s="4" t="s">
        <v>700</v>
      </c>
      <c r="C24" s="10"/>
      <c r="D24" s="10"/>
      <c r="E24" s="10"/>
      <c r="F24" s="10"/>
      <c r="G24" s="10"/>
      <c r="H24" s="10"/>
      <c r="I24" s="10"/>
      <c r="J24" s="10"/>
      <c r="K24" s="10"/>
    </row>
    <row r="25" spans="1:11">
      <c r="A25" s="4" t="s">
        <v>909</v>
      </c>
      <c r="B25" s="4"/>
      <c r="C25" s="10"/>
      <c r="D25" s="10"/>
      <c r="E25" s="10"/>
      <c r="F25" s="10"/>
      <c r="G25" s="16" t="s">
        <v>708</v>
      </c>
      <c r="H25" s="10"/>
      <c r="I25" s="10"/>
      <c r="J25" s="10"/>
      <c r="K25" s="10"/>
    </row>
    <row r="26" spans="1:11">
      <c r="A26" s="4" t="s">
        <v>18</v>
      </c>
      <c r="B26" s="4" t="s">
        <v>910</v>
      </c>
      <c r="C26" s="10"/>
      <c r="D26" s="10"/>
      <c r="E26" s="10"/>
      <c r="F26" s="1" t="s">
        <v>875</v>
      </c>
      <c r="G26" s="61" t="s">
        <v>879</v>
      </c>
      <c r="H26" s="10" t="s">
        <v>49</v>
      </c>
      <c r="I26" s="1" t="s">
        <v>466</v>
      </c>
      <c r="J26" s="10"/>
      <c r="K26" s="10"/>
    </row>
    <row r="27" spans="1:11">
      <c r="B27" s="4"/>
      <c r="C27" s="10"/>
      <c r="D27" s="10"/>
      <c r="E27" s="10"/>
      <c r="F27" s="10"/>
      <c r="G27" s="61"/>
      <c r="H27" s="10"/>
      <c r="I27" s="10" t="s">
        <v>463</v>
      </c>
      <c r="J27" s="10"/>
      <c r="K27" s="10"/>
    </row>
    <row r="28" spans="1:11">
      <c r="A28" s="4" t="s">
        <v>17</v>
      </c>
      <c r="B28" s="4" t="s">
        <v>911</v>
      </c>
      <c r="C28" s="10"/>
      <c r="D28" s="10"/>
      <c r="E28" s="10"/>
      <c r="F28" s="61"/>
      <c r="G28" s="10" t="s">
        <v>917</v>
      </c>
      <c r="H28" s="10" t="s">
        <v>871</v>
      </c>
      <c r="I28" s="10"/>
      <c r="J28" s="10"/>
      <c r="K28" s="10"/>
    </row>
    <row r="29" spans="1:11">
      <c r="B29" s="4"/>
      <c r="C29" s="10"/>
      <c r="D29" s="10"/>
      <c r="E29" s="10"/>
      <c r="F29" s="10"/>
      <c r="G29" s="10"/>
      <c r="H29" s="61"/>
      <c r="I29" s="10"/>
      <c r="J29" s="10"/>
      <c r="K29" s="10"/>
    </row>
    <row r="30" spans="1:11">
      <c r="A30" s="4" t="s">
        <v>696</v>
      </c>
      <c r="C30" s="10"/>
      <c r="D30" s="61"/>
      <c r="E30" s="61"/>
      <c r="F30" s="10" t="s">
        <v>274</v>
      </c>
      <c r="G30" s="10" t="s">
        <v>715</v>
      </c>
      <c r="H30" s="10" t="s">
        <v>921</v>
      </c>
      <c r="I30" s="10"/>
      <c r="J30" s="10"/>
      <c r="K30" s="10"/>
    </row>
    <row r="31" spans="1:11">
      <c r="A31" s="4" t="s">
        <v>108</v>
      </c>
      <c r="B31" s="4"/>
      <c r="C31" s="10"/>
      <c r="D31" s="10"/>
      <c r="E31" s="10"/>
      <c r="F31" s="10"/>
      <c r="G31" s="10"/>
      <c r="H31" s="10"/>
      <c r="I31" s="10"/>
      <c r="J31" s="10"/>
      <c r="K31" s="10"/>
    </row>
    <row r="32" spans="1:11">
      <c r="A32" s="4" t="s">
        <v>697</v>
      </c>
      <c r="C32" s="61"/>
      <c r="D32" s="61"/>
      <c r="E32" s="61"/>
      <c r="F32" s="10" t="s">
        <v>869</v>
      </c>
      <c r="G32" s="10" t="s">
        <v>867</v>
      </c>
      <c r="H32" s="10" t="s">
        <v>848</v>
      </c>
      <c r="I32" s="10" t="s">
        <v>462</v>
      </c>
      <c r="J32" s="15" t="s">
        <v>39</v>
      </c>
      <c r="K32" s="10" t="s">
        <v>478</v>
      </c>
    </row>
    <row r="33" spans="1:11">
      <c r="A33" s="4" t="s">
        <v>22</v>
      </c>
      <c r="B33" s="4"/>
      <c r="C33" s="10"/>
      <c r="D33" s="10"/>
      <c r="E33" s="10"/>
      <c r="F33" s="10"/>
      <c r="G33" s="10"/>
      <c r="H33" s="10"/>
      <c r="I33" s="10"/>
      <c r="J33" s="10"/>
      <c r="K33" s="10"/>
    </row>
    <row r="34" spans="1:11">
      <c r="A34" s="4" t="s">
        <v>27</v>
      </c>
      <c r="C34" s="61"/>
      <c r="D34" s="10"/>
      <c r="E34" s="10"/>
      <c r="F34" s="61" t="s">
        <v>877</v>
      </c>
      <c r="G34" s="10" t="s">
        <v>763</v>
      </c>
      <c r="H34" s="10"/>
      <c r="I34" s="10"/>
      <c r="J34" s="10" t="s">
        <v>40</v>
      </c>
      <c r="K34" s="10" t="s">
        <v>478</v>
      </c>
    </row>
    <row r="35" spans="1:11">
      <c r="A35" s="4" t="s">
        <v>21</v>
      </c>
      <c r="B35" s="4"/>
      <c r="C35" s="10"/>
      <c r="D35" s="10"/>
      <c r="E35" s="10"/>
      <c r="F35" s="10"/>
      <c r="G35" s="61"/>
      <c r="H35" s="10"/>
      <c r="I35" s="10"/>
      <c r="J35" s="10"/>
      <c r="K35" s="10"/>
    </row>
    <row r="36" spans="1:11">
      <c r="A36" s="4" t="s">
        <v>859</v>
      </c>
      <c r="C36" s="15"/>
      <c r="D36" s="10"/>
      <c r="E36" s="10" t="s">
        <v>1326</v>
      </c>
      <c r="F36" s="61"/>
      <c r="G36" s="61" t="s">
        <v>1165</v>
      </c>
      <c r="H36" s="10" t="s">
        <v>929</v>
      </c>
      <c r="I36" s="61"/>
      <c r="J36" s="10"/>
      <c r="K36" s="10"/>
    </row>
    <row r="37" spans="1:11">
      <c r="A37" s="4" t="s">
        <v>107</v>
      </c>
      <c r="B37" s="4"/>
      <c r="C37" s="10"/>
      <c r="D37" s="10"/>
      <c r="E37" s="10"/>
      <c r="F37" s="10"/>
      <c r="G37" s="61" t="s">
        <v>849</v>
      </c>
      <c r="H37" s="10"/>
      <c r="I37" s="10"/>
      <c r="J37" s="10"/>
      <c r="K37" s="10"/>
    </row>
    <row r="38" spans="1:11">
      <c r="A38" s="4" t="s">
        <v>919</v>
      </c>
      <c r="C38" s="61"/>
      <c r="D38" s="61"/>
      <c r="E38" s="61"/>
      <c r="F38" s="61"/>
      <c r="G38" s="61"/>
      <c r="H38" s="10" t="s">
        <v>886</v>
      </c>
      <c r="I38" s="10"/>
      <c r="J38" s="10" t="s">
        <v>37</v>
      </c>
      <c r="K38" s="10" t="s">
        <v>479</v>
      </c>
    </row>
    <row r="39" spans="1:11">
      <c r="A39" s="4" t="s">
        <v>13</v>
      </c>
      <c r="B39" s="4"/>
      <c r="C39" s="10"/>
      <c r="D39" s="10"/>
      <c r="E39" s="10"/>
      <c r="F39" s="10"/>
      <c r="G39" s="10"/>
      <c r="H39" s="10"/>
      <c r="I39" s="10"/>
      <c r="J39" s="10"/>
      <c r="K39" s="10"/>
    </row>
    <row r="40" spans="1:11">
      <c r="A40" s="4" t="s">
        <v>28</v>
      </c>
      <c r="C40" s="10"/>
      <c r="D40" s="10"/>
      <c r="E40" s="10"/>
      <c r="F40" s="61" t="s">
        <v>873</v>
      </c>
      <c r="G40" s="10"/>
      <c r="H40" s="10" t="s">
        <v>915</v>
      </c>
      <c r="I40" s="10" t="s">
        <v>565</v>
      </c>
      <c r="J40" s="10" t="s">
        <v>474</v>
      </c>
      <c r="K40" s="10" t="s">
        <v>478</v>
      </c>
    </row>
    <row r="41" spans="1:11">
      <c r="A41" s="4" t="s">
        <v>29</v>
      </c>
      <c r="B41" s="4"/>
      <c r="C41" s="10"/>
      <c r="D41" s="10"/>
      <c r="E41" s="10"/>
      <c r="F41" s="10"/>
      <c r="G41" s="10"/>
      <c r="H41" s="10"/>
      <c r="I41" s="10"/>
      <c r="J41" s="10"/>
      <c r="K41" s="10"/>
    </row>
    <row r="42" spans="1:11">
      <c r="A42" s="4" t="s">
        <v>11</v>
      </c>
      <c r="C42" s="10" t="s">
        <v>712</v>
      </c>
      <c r="D42" s="10" t="s">
        <v>711</v>
      </c>
      <c r="E42" s="10"/>
      <c r="F42" s="61"/>
      <c r="H42" s="1" t="s">
        <v>947</v>
      </c>
    </row>
    <row r="43" spans="1:11">
      <c r="A43" s="1" t="s">
        <v>106</v>
      </c>
      <c r="C43" s="10"/>
      <c r="D43" s="10"/>
      <c r="E43" s="10"/>
      <c r="F43" s="10" t="s">
        <v>914</v>
      </c>
      <c r="G43" s="10" t="s">
        <v>1163</v>
      </c>
      <c r="H43" s="10"/>
      <c r="I43" s="10"/>
      <c r="J43" s="10"/>
      <c r="K43" s="10"/>
    </row>
    <row r="44" spans="1:11">
      <c r="A44" s="4" t="s">
        <v>25</v>
      </c>
      <c r="C44" s="10" t="s">
        <v>913</v>
      </c>
      <c r="D44" s="10" t="s">
        <v>710</v>
      </c>
      <c r="E44" s="10" t="s">
        <v>843</v>
      </c>
      <c r="F44" s="10" t="s">
        <v>856</v>
      </c>
      <c r="G44" s="10" t="s">
        <v>912</v>
      </c>
      <c r="H44" s="10" t="s">
        <v>496</v>
      </c>
      <c r="I44" s="10" t="s">
        <v>842</v>
      </c>
      <c r="J44" s="10"/>
      <c r="K44" s="10"/>
    </row>
    <row r="45" spans="1:11">
      <c r="A45" s="4" t="s">
        <v>109</v>
      </c>
      <c r="B45" s="4"/>
      <c r="C45" s="10"/>
      <c r="D45" s="10"/>
      <c r="E45" s="10"/>
      <c r="F45" s="10"/>
      <c r="G45" s="10"/>
      <c r="H45" s="10"/>
      <c r="I45" s="10"/>
      <c r="J45" s="10"/>
      <c r="K45" s="10"/>
    </row>
    <row r="46" spans="1:11">
      <c r="A46" s="4" t="s">
        <v>24</v>
      </c>
      <c r="B46" s="1" t="s">
        <v>1180</v>
      </c>
      <c r="C46" s="10"/>
      <c r="D46" s="10"/>
      <c r="E46" s="10"/>
      <c r="F46" s="10"/>
      <c r="G46" s="61"/>
      <c r="H46" s="10" t="s">
        <v>853</v>
      </c>
      <c r="I46" s="61" t="s">
        <v>854</v>
      </c>
      <c r="J46" s="10" t="s">
        <v>41</v>
      </c>
      <c r="K46" s="10" t="s">
        <v>478</v>
      </c>
    </row>
    <row r="47" spans="1:11">
      <c r="A47" s="4" t="s">
        <v>110</v>
      </c>
      <c r="B47" s="4"/>
      <c r="C47" s="10"/>
      <c r="D47" s="10"/>
      <c r="E47" s="10"/>
      <c r="F47" s="10"/>
      <c r="G47" s="10"/>
      <c r="H47" s="10"/>
      <c r="I47" s="10" t="s">
        <v>464</v>
      </c>
      <c r="J47" s="10"/>
      <c r="K47" s="10"/>
    </row>
    <row r="48" spans="1:11">
      <c r="A48" s="4" t="s">
        <v>23</v>
      </c>
      <c r="C48" s="10"/>
      <c r="D48" s="10"/>
      <c r="E48" s="10" t="s">
        <v>894</v>
      </c>
      <c r="F48" s="61" t="s">
        <v>878</v>
      </c>
      <c r="G48" s="10" t="s">
        <v>709</v>
      </c>
      <c r="H48" s="10"/>
      <c r="I48" s="10" t="s">
        <v>857</v>
      </c>
      <c r="J48" s="10"/>
      <c r="K48" s="10"/>
    </row>
    <row r="49" spans="1:11">
      <c r="A49" s="4" t="s">
        <v>111</v>
      </c>
      <c r="B49" s="4"/>
      <c r="C49" s="10"/>
      <c r="D49" s="10"/>
      <c r="E49" s="10"/>
      <c r="F49" s="10"/>
      <c r="G49" s="10"/>
      <c r="H49" s="10"/>
      <c r="I49" s="10"/>
      <c r="J49" s="10"/>
      <c r="K49" s="10"/>
    </row>
    <row r="50" spans="1:11" ht="28.05" customHeight="1">
      <c r="A50" s="89" t="s">
        <v>880</v>
      </c>
      <c r="B50" s="4"/>
      <c r="C50" s="34"/>
      <c r="D50" s="10" t="s">
        <v>1178</v>
      </c>
      <c r="E50" s="10"/>
      <c r="F50" s="34"/>
      <c r="G50" s="34"/>
      <c r="H50" s="34"/>
      <c r="I50" s="34"/>
      <c r="J50" s="34"/>
      <c r="K50" s="10"/>
    </row>
    <row r="51" spans="1:11" ht="15.6">
      <c r="A51" s="49" t="s">
        <v>197</v>
      </c>
      <c r="B51" s="87"/>
      <c r="C51" s="87"/>
      <c r="D51" s="87"/>
      <c r="E51" s="87"/>
      <c r="F51" s="87"/>
      <c r="G51" s="48"/>
      <c r="H51" s="87"/>
      <c r="I51" s="87" t="s">
        <v>456</v>
      </c>
      <c r="J51" s="34"/>
      <c r="K51" s="10"/>
    </row>
    <row r="52" spans="1:11">
      <c r="A52" s="87" t="s">
        <v>906</v>
      </c>
      <c r="B52" s="87"/>
      <c r="C52" s="87"/>
      <c r="D52" s="87"/>
      <c r="E52" s="87"/>
      <c r="F52" s="87"/>
      <c r="G52" s="87"/>
      <c r="H52" s="48"/>
      <c r="I52" s="87"/>
      <c r="J52" s="10"/>
      <c r="K52" s="10"/>
    </row>
    <row r="53" spans="1:11" ht="15.6">
      <c r="A53" s="49"/>
      <c r="B53" s="87"/>
      <c r="C53" s="48"/>
      <c r="D53" s="48"/>
      <c r="E53" s="48"/>
      <c r="F53" s="48"/>
      <c r="G53" s="48"/>
      <c r="H53" s="48"/>
      <c r="I53" s="47"/>
      <c r="J53" s="10"/>
      <c r="K53" s="10"/>
    </row>
    <row r="54" spans="1:11">
      <c r="A54" s="50" t="s">
        <v>498</v>
      </c>
      <c r="B54" s="50"/>
      <c r="C54" s="50"/>
      <c r="D54" s="50"/>
      <c r="E54" s="50"/>
      <c r="F54" s="50"/>
      <c r="G54" s="50"/>
      <c r="H54" s="50"/>
      <c r="I54" s="50" t="s">
        <v>458</v>
      </c>
      <c r="J54" s="34"/>
      <c r="K54" s="10"/>
    </row>
    <row r="55" spans="1:11">
      <c r="A55" s="50" t="s">
        <v>3</v>
      </c>
      <c r="B55" s="50"/>
      <c r="C55" s="50"/>
      <c r="D55" s="50"/>
      <c r="E55" s="50"/>
      <c r="F55" s="50"/>
      <c r="G55" s="50"/>
      <c r="H55" s="50"/>
      <c r="I55" s="50"/>
      <c r="J55" s="10"/>
      <c r="K55" s="10"/>
    </row>
    <row r="56" spans="1:11">
      <c r="A56" s="50"/>
      <c r="B56" s="50"/>
      <c r="C56" s="50"/>
      <c r="D56" s="50"/>
      <c r="E56" s="50"/>
      <c r="F56" s="50"/>
      <c r="G56" s="50"/>
      <c r="H56" s="50"/>
      <c r="I56" s="50"/>
      <c r="J56" s="10"/>
      <c r="K56" s="10"/>
    </row>
    <row r="57" spans="1:11" ht="15.6">
      <c r="A57" s="69" t="s">
        <v>195</v>
      </c>
      <c r="B57" s="88"/>
      <c r="C57" s="88"/>
      <c r="D57" s="88"/>
      <c r="E57" s="88"/>
      <c r="F57" s="88"/>
      <c r="G57" s="64"/>
      <c r="H57" s="64"/>
      <c r="I57" s="88" t="s">
        <v>488</v>
      </c>
      <c r="J57" s="34"/>
      <c r="K57" s="10"/>
    </row>
    <row r="58" spans="1:11">
      <c r="A58" s="88" t="s">
        <v>2</v>
      </c>
      <c r="B58" s="88"/>
      <c r="C58" s="88"/>
      <c r="D58" s="52"/>
      <c r="E58" s="88"/>
      <c r="F58" s="52"/>
      <c r="G58" s="52"/>
      <c r="H58" s="88"/>
      <c r="I58" s="51"/>
      <c r="J58" s="10"/>
      <c r="K58" s="10"/>
    </row>
    <row r="59" spans="1:11" ht="15.6">
      <c r="A59" s="69"/>
      <c r="B59" s="88"/>
      <c r="C59" s="88"/>
      <c r="D59" s="88"/>
      <c r="E59" s="88"/>
      <c r="F59" s="88"/>
      <c r="G59" s="88"/>
      <c r="H59" s="88"/>
      <c r="I59" s="88"/>
      <c r="J59" s="10"/>
      <c r="K59" s="10"/>
    </row>
    <row r="60" spans="1:11">
      <c r="A60" s="68" t="s">
        <v>881</v>
      </c>
      <c r="B60" s="68"/>
      <c r="C60" s="68"/>
      <c r="D60" s="68"/>
      <c r="E60" s="68"/>
      <c r="F60" s="68"/>
      <c r="G60" s="68"/>
      <c r="H60" s="68"/>
      <c r="I60" s="68" t="s">
        <v>455</v>
      </c>
      <c r="J60" s="34"/>
      <c r="K60" s="10"/>
    </row>
    <row r="61" spans="1:11">
      <c r="A61" s="68" t="s">
        <v>15</v>
      </c>
      <c r="B61" s="68"/>
      <c r="C61" s="68"/>
      <c r="D61" s="68"/>
      <c r="E61" s="68"/>
      <c r="F61" s="68"/>
      <c r="G61" s="68"/>
      <c r="H61" s="68"/>
      <c r="I61" s="65"/>
      <c r="J61" s="10"/>
      <c r="K61" s="10"/>
    </row>
    <row r="62" spans="1:11">
      <c r="A62" s="68"/>
      <c r="B62" s="68"/>
      <c r="C62" s="68"/>
      <c r="D62" s="68"/>
      <c r="E62" s="68"/>
      <c r="F62" s="68"/>
      <c r="G62" s="68"/>
      <c r="H62" s="68"/>
      <c r="I62" s="65"/>
      <c r="J62" s="10"/>
      <c r="K62" s="10"/>
    </row>
    <row r="63" spans="1:11">
      <c r="A63" s="53" t="s">
        <v>664</v>
      </c>
      <c r="B63" s="53"/>
      <c r="C63" s="53"/>
      <c r="D63" s="53"/>
      <c r="E63" s="53"/>
      <c r="F63" s="54"/>
      <c r="G63" s="53"/>
      <c r="H63" s="54"/>
      <c r="I63" s="53" t="s">
        <v>457</v>
      </c>
      <c r="J63" s="34"/>
      <c r="K63" s="10"/>
    </row>
    <row r="64" spans="1:11">
      <c r="A64" s="53" t="s">
        <v>7</v>
      </c>
      <c r="B64" s="53"/>
      <c r="C64" s="53"/>
      <c r="D64" s="54"/>
      <c r="E64" s="53"/>
      <c r="F64" s="53"/>
      <c r="G64" s="54"/>
      <c r="H64" s="53"/>
      <c r="I64" s="54"/>
      <c r="J64" s="10"/>
      <c r="K64" s="10"/>
    </row>
    <row r="65" spans="1:11">
      <c r="A65" s="53"/>
      <c r="B65" s="53"/>
      <c r="C65" s="53"/>
      <c r="D65" s="53"/>
      <c r="E65" s="53"/>
      <c r="F65" s="53"/>
      <c r="G65" s="53"/>
      <c r="H65" s="53"/>
      <c r="I65" s="54"/>
      <c r="J65" s="10"/>
      <c r="K65" s="10"/>
    </row>
    <row r="66" spans="1:11">
      <c r="A66" s="55" t="s">
        <v>196</v>
      </c>
      <c r="B66" s="55"/>
      <c r="C66" s="56"/>
      <c r="D66" s="56"/>
      <c r="E66" s="56" t="s">
        <v>467</v>
      </c>
      <c r="F66" s="56"/>
      <c r="G66" s="56"/>
      <c r="H66" s="56" t="s">
        <v>397</v>
      </c>
      <c r="I66" s="56" t="s">
        <v>454</v>
      </c>
      <c r="J66" s="34"/>
      <c r="K66" s="10"/>
    </row>
    <row r="67" spans="1:11">
      <c r="A67" s="55" t="s">
        <v>105</v>
      </c>
      <c r="B67" s="55"/>
      <c r="C67" s="55"/>
      <c r="D67" s="56"/>
      <c r="E67" s="55"/>
      <c r="F67" s="56"/>
      <c r="G67" s="55"/>
      <c r="H67" s="55"/>
      <c r="I67" s="56" t="s">
        <v>459</v>
      </c>
      <c r="J67" s="10"/>
      <c r="K67" s="10"/>
    </row>
    <row r="68" spans="1:11">
      <c r="A68" s="55"/>
      <c r="B68" s="55"/>
      <c r="C68" s="55"/>
      <c r="D68" s="56"/>
      <c r="E68" s="56"/>
      <c r="F68" s="55"/>
      <c r="G68" s="55"/>
      <c r="H68" s="55"/>
      <c r="I68" s="55"/>
      <c r="J68" s="10"/>
      <c r="K68" s="10"/>
    </row>
    <row r="69" spans="1:11" ht="28.05" customHeight="1">
      <c r="A69" s="38" t="s">
        <v>75</v>
      </c>
      <c r="B69" s="4"/>
      <c r="C69" s="34"/>
      <c r="D69" s="34"/>
      <c r="E69" s="10"/>
      <c r="F69" s="34"/>
      <c r="G69" s="34"/>
      <c r="H69" s="34"/>
      <c r="I69" s="34"/>
      <c r="J69" s="34"/>
      <c r="K69" s="10"/>
    </row>
    <row r="70" spans="1:11" ht="15.6">
      <c r="A70" s="49" t="s">
        <v>386</v>
      </c>
      <c r="B70" s="87"/>
      <c r="C70" s="87" t="s">
        <v>438</v>
      </c>
      <c r="D70" s="87" t="s">
        <v>582</v>
      </c>
      <c r="E70" s="87"/>
      <c r="F70" s="87" t="s">
        <v>414</v>
      </c>
      <c r="G70" s="48" t="s">
        <v>439</v>
      </c>
      <c r="H70" s="87" t="s">
        <v>430</v>
      </c>
      <c r="I70" s="87" t="s">
        <v>451</v>
      </c>
      <c r="J70" s="10"/>
      <c r="K70" s="10"/>
    </row>
    <row r="71" spans="1:11">
      <c r="A71" s="87" t="s">
        <v>906</v>
      </c>
      <c r="B71" s="87"/>
      <c r="C71" s="87"/>
      <c r="D71" s="87"/>
      <c r="E71" s="87"/>
      <c r="F71" s="87"/>
      <c r="G71" s="87"/>
      <c r="H71" s="48"/>
      <c r="I71" s="87" t="s">
        <v>444</v>
      </c>
      <c r="J71" s="10"/>
      <c r="K71" s="10"/>
    </row>
    <row r="72" spans="1:11" ht="15.6">
      <c r="A72" s="49"/>
      <c r="B72" s="87"/>
      <c r="C72" s="48"/>
      <c r="D72" s="48"/>
      <c r="E72" s="48"/>
      <c r="F72" s="48"/>
      <c r="G72" s="48"/>
      <c r="H72" s="48"/>
      <c r="I72" s="47"/>
      <c r="J72" s="10"/>
      <c r="K72" s="10"/>
    </row>
    <row r="73" spans="1:11">
      <c r="A73" s="50" t="s">
        <v>433</v>
      </c>
      <c r="B73" s="50"/>
      <c r="C73" s="50" t="s">
        <v>440</v>
      </c>
      <c r="D73" s="50" t="s">
        <v>437</v>
      </c>
      <c r="E73" s="50" t="s">
        <v>436</v>
      </c>
      <c r="F73" s="50"/>
      <c r="G73" s="50" t="s">
        <v>435</v>
      </c>
      <c r="H73" s="50" t="s">
        <v>434</v>
      </c>
      <c r="I73" s="50" t="s">
        <v>432</v>
      </c>
      <c r="J73" s="34" t="s">
        <v>405</v>
      </c>
      <c r="K73" s="10" t="s">
        <v>480</v>
      </c>
    </row>
    <row r="74" spans="1:11">
      <c r="A74" s="50" t="s">
        <v>3</v>
      </c>
      <c r="B74" s="50"/>
      <c r="C74" s="50"/>
      <c r="D74" s="50"/>
      <c r="E74" s="50"/>
      <c r="F74" s="50"/>
      <c r="G74" s="50"/>
      <c r="H74" s="50"/>
      <c r="I74" s="50" t="s">
        <v>441</v>
      </c>
      <c r="J74" s="10"/>
      <c r="K74" s="10"/>
    </row>
    <row r="75" spans="1:11">
      <c r="A75" s="50"/>
      <c r="B75" s="50"/>
      <c r="C75" s="50"/>
      <c r="D75" s="50"/>
      <c r="E75" s="50"/>
      <c r="F75" s="50"/>
      <c r="G75" s="50"/>
      <c r="H75" s="50"/>
      <c r="I75" s="50"/>
      <c r="J75" s="10"/>
      <c r="K75" s="10"/>
    </row>
    <row r="76" spans="1:11" ht="15.6">
      <c r="A76" s="69" t="s">
        <v>389</v>
      </c>
      <c r="B76" s="88"/>
      <c r="C76" s="88" t="s">
        <v>408</v>
      </c>
      <c r="D76" s="88" t="s">
        <v>415</v>
      </c>
      <c r="E76" s="88" t="s">
        <v>416</v>
      </c>
      <c r="F76" s="88" t="s">
        <v>580</v>
      </c>
      <c r="G76" s="64" t="s">
        <v>406</v>
      </c>
      <c r="H76" s="64" t="s">
        <v>442</v>
      </c>
      <c r="I76" s="88" t="s">
        <v>428</v>
      </c>
      <c r="J76" s="34" t="s">
        <v>404</v>
      </c>
      <c r="K76" s="10" t="s">
        <v>478</v>
      </c>
    </row>
    <row r="77" spans="1:11">
      <c r="A77" s="88" t="s">
        <v>2</v>
      </c>
      <c r="B77" s="88"/>
      <c r="C77" s="88"/>
      <c r="D77" s="52"/>
      <c r="E77" s="88"/>
      <c r="F77" s="52"/>
      <c r="G77" s="52"/>
      <c r="H77" s="88"/>
      <c r="I77" s="88" t="s">
        <v>413</v>
      </c>
      <c r="J77" s="10"/>
      <c r="K77" s="10"/>
    </row>
    <row r="78" spans="1:11" ht="15.6">
      <c r="A78" s="69"/>
      <c r="B78" s="88"/>
      <c r="C78" s="88"/>
      <c r="D78" s="88"/>
      <c r="E78" s="88"/>
      <c r="F78" s="88"/>
      <c r="G78" s="88"/>
      <c r="H78" s="88"/>
      <c r="I78" s="88"/>
      <c r="J78" s="10"/>
      <c r="K78" s="10"/>
    </row>
    <row r="79" spans="1:11">
      <c r="A79" s="68" t="s">
        <v>388</v>
      </c>
      <c r="B79" s="68"/>
      <c r="C79" s="68" t="s">
        <v>424</v>
      </c>
      <c r="D79" s="68" t="s">
        <v>448</v>
      </c>
      <c r="E79" s="68" t="s">
        <v>409</v>
      </c>
      <c r="F79" s="68" t="s">
        <v>410</v>
      </c>
      <c r="G79" s="68" t="s">
        <v>472</v>
      </c>
      <c r="H79" s="68" t="s">
        <v>417</v>
      </c>
      <c r="I79" s="68" t="s">
        <v>495</v>
      </c>
      <c r="J79" s="34" t="s">
        <v>403</v>
      </c>
      <c r="K79" s="10" t="s">
        <v>480</v>
      </c>
    </row>
    <row r="80" spans="1:11">
      <c r="A80" s="68" t="s">
        <v>15</v>
      </c>
      <c r="B80" s="68"/>
      <c r="C80" s="68"/>
      <c r="D80" s="68"/>
      <c r="E80" s="68"/>
      <c r="F80" s="68"/>
      <c r="G80" s="68"/>
      <c r="H80" s="68"/>
      <c r="I80" s="68" t="s">
        <v>402</v>
      </c>
      <c r="J80" s="10"/>
      <c r="K80" s="10"/>
    </row>
    <row r="81" spans="1:11">
      <c r="A81" s="68"/>
      <c r="B81" s="68"/>
      <c r="C81" s="68"/>
      <c r="D81" s="68"/>
      <c r="E81" s="68"/>
      <c r="F81" s="68"/>
      <c r="G81" s="68"/>
      <c r="H81" s="68"/>
      <c r="I81" s="68"/>
      <c r="J81" s="10"/>
      <c r="K81" s="10"/>
    </row>
    <row r="82" spans="1:11">
      <c r="A82" s="53" t="s">
        <v>425</v>
      </c>
      <c r="B82" s="53"/>
      <c r="C82" s="53" t="s">
        <v>426</v>
      </c>
      <c r="D82" s="53" t="s">
        <v>407</v>
      </c>
      <c r="E82" s="53" t="s">
        <v>400</v>
      </c>
      <c r="F82" s="54" t="s">
        <v>419</v>
      </c>
      <c r="G82" s="53" t="s">
        <v>421</v>
      </c>
      <c r="H82" s="54" t="s">
        <v>429</v>
      </c>
      <c r="I82" s="53" t="s">
        <v>427</v>
      </c>
      <c r="J82" s="34" t="s">
        <v>470</v>
      </c>
      <c r="K82" s="10" t="s">
        <v>481</v>
      </c>
    </row>
    <row r="83" spans="1:11">
      <c r="A83" s="53" t="s">
        <v>7</v>
      </c>
      <c r="B83" s="53"/>
      <c r="C83" s="53"/>
      <c r="D83" s="54"/>
      <c r="E83" s="53"/>
      <c r="F83" s="53"/>
      <c r="G83" s="54"/>
      <c r="H83" s="53"/>
      <c r="I83" s="53" t="s">
        <v>423</v>
      </c>
      <c r="J83" s="10"/>
      <c r="K83" s="10"/>
    </row>
    <row r="84" spans="1:11">
      <c r="A84" s="53"/>
      <c r="B84" s="53"/>
      <c r="C84" s="53"/>
      <c r="D84" s="53"/>
      <c r="E84" s="53"/>
      <c r="F84" s="53"/>
      <c r="G84" s="53"/>
      <c r="H84" s="53"/>
      <c r="I84" s="54"/>
      <c r="J84" s="10"/>
      <c r="K84" s="10"/>
    </row>
    <row r="85" spans="1:11">
      <c r="A85" s="55" t="s">
        <v>387</v>
      </c>
      <c r="B85" s="55"/>
      <c r="C85" s="56" t="s">
        <v>449</v>
      </c>
      <c r="D85" s="56" t="s">
        <v>450</v>
      </c>
      <c r="E85" s="56" t="s">
        <v>581</v>
      </c>
      <c r="F85" s="56" t="s">
        <v>412</v>
      </c>
      <c r="G85" s="56"/>
      <c r="H85" s="56" t="s">
        <v>420</v>
      </c>
      <c r="I85" s="56" t="s">
        <v>447</v>
      </c>
      <c r="J85" s="34"/>
      <c r="K85" s="10"/>
    </row>
    <row r="86" spans="1:11">
      <c r="A86" s="55" t="s">
        <v>105</v>
      </c>
      <c r="B86" s="55"/>
      <c r="C86" s="55"/>
      <c r="D86" s="55"/>
      <c r="E86" s="55"/>
      <c r="F86" s="56"/>
      <c r="G86" s="55"/>
      <c r="H86" s="55"/>
      <c r="I86" s="56" t="s">
        <v>401</v>
      </c>
      <c r="J86" s="10"/>
      <c r="K86" s="10"/>
    </row>
    <row r="87" spans="1:11">
      <c r="A87" s="55"/>
      <c r="B87" s="55"/>
      <c r="C87" s="55"/>
      <c r="D87" s="55"/>
      <c r="E87" s="56"/>
      <c r="F87" s="55"/>
      <c r="G87" s="55"/>
      <c r="H87" s="55"/>
      <c r="I87" s="55"/>
      <c r="J87" s="10"/>
      <c r="K87" s="10"/>
    </row>
    <row r="88" spans="1:11" ht="28.05" customHeight="1">
      <c r="A88" s="46" t="s">
        <v>3</v>
      </c>
      <c r="C88" s="10"/>
      <c r="D88" s="10"/>
      <c r="E88" s="10"/>
      <c r="F88" s="10"/>
      <c r="G88" s="10"/>
      <c r="H88" s="10"/>
      <c r="I88" s="10"/>
      <c r="J88" s="10"/>
      <c r="K88" s="10"/>
    </row>
    <row r="89" spans="1:11" ht="15.6">
      <c r="A89" s="49" t="s">
        <v>684</v>
      </c>
      <c r="B89" s="87"/>
      <c r="C89" s="87"/>
      <c r="D89" s="87"/>
      <c r="E89" s="87"/>
      <c r="F89" s="87"/>
      <c r="G89" s="48"/>
      <c r="H89" s="87"/>
      <c r="I89" s="87"/>
      <c r="J89" s="10"/>
      <c r="K89" s="10"/>
    </row>
    <row r="90" spans="1:11">
      <c r="A90" s="87" t="s">
        <v>906</v>
      </c>
      <c r="B90" s="87"/>
      <c r="C90" s="87"/>
      <c r="D90" s="87"/>
      <c r="E90" s="87"/>
      <c r="F90" s="87"/>
      <c r="G90" s="87"/>
      <c r="H90" s="48"/>
      <c r="I90" s="87"/>
      <c r="J90" s="10"/>
      <c r="K90" s="10"/>
    </row>
    <row r="91" spans="1:11" ht="15.6">
      <c r="A91" s="49"/>
      <c r="B91" s="87"/>
      <c r="C91" s="48"/>
      <c r="D91" s="48"/>
      <c r="E91" s="48"/>
      <c r="F91" s="48"/>
      <c r="G91" s="48"/>
      <c r="H91" s="48"/>
      <c r="I91" s="47"/>
      <c r="J91" s="10"/>
      <c r="K91" s="10"/>
    </row>
    <row r="92" spans="1:11">
      <c r="A92" s="50" t="s">
        <v>685</v>
      </c>
      <c r="B92" s="50"/>
      <c r="C92" s="50"/>
      <c r="D92" s="50"/>
      <c r="E92" s="50"/>
      <c r="F92" s="50"/>
      <c r="G92" s="50"/>
      <c r="H92" s="50"/>
      <c r="I92" s="50"/>
      <c r="J92" s="10"/>
      <c r="K92" s="10"/>
    </row>
    <row r="93" spans="1:11">
      <c r="A93" s="50" t="s">
        <v>3</v>
      </c>
      <c r="B93" s="50"/>
      <c r="C93" s="50"/>
      <c r="D93" s="50"/>
      <c r="E93" s="50"/>
      <c r="F93" s="50"/>
      <c r="G93" s="50"/>
      <c r="H93" s="50"/>
      <c r="I93" s="50"/>
      <c r="J93" s="10"/>
      <c r="K93" s="10"/>
    </row>
    <row r="94" spans="1:11">
      <c r="A94" s="50"/>
      <c r="B94" s="50"/>
      <c r="C94" s="50"/>
      <c r="D94" s="50"/>
      <c r="E94" s="50"/>
      <c r="F94" s="50"/>
      <c r="G94" s="50"/>
      <c r="H94" s="50"/>
      <c r="I94" s="50"/>
      <c r="J94" s="10"/>
      <c r="K94" s="10"/>
    </row>
    <row r="95" spans="1:11" ht="15.6">
      <c r="A95" s="69" t="s">
        <v>686</v>
      </c>
      <c r="B95" s="88"/>
      <c r="C95" s="88"/>
      <c r="D95" s="88"/>
      <c r="E95" s="88"/>
      <c r="F95" s="88"/>
      <c r="G95" s="64"/>
      <c r="H95" s="64"/>
      <c r="I95" s="88"/>
      <c r="J95" s="10"/>
      <c r="K95" s="10"/>
    </row>
    <row r="96" spans="1:11">
      <c r="A96" s="88" t="s">
        <v>2</v>
      </c>
      <c r="B96" s="88"/>
      <c r="C96" s="88"/>
      <c r="D96" s="88"/>
      <c r="E96" s="88"/>
      <c r="F96" s="52"/>
      <c r="G96" s="52"/>
      <c r="H96" s="88"/>
      <c r="I96" s="51"/>
      <c r="J96" s="10"/>
      <c r="K96" s="10"/>
    </row>
    <row r="97" spans="1:11" ht="15.6">
      <c r="A97" s="69"/>
      <c r="B97" s="88"/>
      <c r="C97" s="88"/>
      <c r="D97" s="88"/>
      <c r="E97" s="88"/>
      <c r="F97" s="88"/>
      <c r="G97" s="88"/>
      <c r="H97" s="88"/>
      <c r="I97" s="88"/>
      <c r="J97" s="10"/>
      <c r="K97" s="10"/>
    </row>
    <row r="98" spans="1:11">
      <c r="A98" s="68" t="s">
        <v>687</v>
      </c>
      <c r="C98" s="68"/>
      <c r="D98" s="68"/>
      <c r="E98" s="68"/>
      <c r="F98" s="68"/>
      <c r="G98" s="68"/>
      <c r="H98" s="68"/>
      <c r="I98" s="68"/>
      <c r="J98" s="10"/>
      <c r="K98" s="10"/>
    </row>
    <row r="99" spans="1:11">
      <c r="A99" s="68" t="s">
        <v>15</v>
      </c>
      <c r="B99" s="68"/>
      <c r="C99" s="68"/>
      <c r="D99" s="68"/>
      <c r="E99" s="68"/>
      <c r="F99" s="68"/>
      <c r="G99" s="68"/>
      <c r="H99" s="68"/>
      <c r="I99" s="68"/>
      <c r="J99" s="10"/>
      <c r="K99" s="10"/>
    </row>
    <row r="100" spans="1:11">
      <c r="A100" s="68"/>
      <c r="B100" s="68"/>
      <c r="C100" s="68"/>
      <c r="D100" s="68"/>
      <c r="E100" s="68"/>
      <c r="F100" s="68"/>
      <c r="G100" s="68"/>
      <c r="H100" s="68"/>
      <c r="I100" s="68"/>
      <c r="J100" s="10"/>
      <c r="K100" s="10"/>
    </row>
    <row r="101" spans="1:11">
      <c r="A101" s="53" t="s">
        <v>689</v>
      </c>
      <c r="B101" s="53"/>
      <c r="C101" s="53"/>
      <c r="D101" s="53"/>
      <c r="E101" s="53"/>
      <c r="F101" s="54"/>
      <c r="G101" s="53"/>
      <c r="H101" s="54"/>
      <c r="I101" s="53"/>
      <c r="J101" s="10"/>
      <c r="K101" s="10"/>
    </row>
    <row r="102" spans="1:11">
      <c r="A102" s="53" t="s">
        <v>7</v>
      </c>
      <c r="B102" s="53"/>
      <c r="C102" s="53"/>
      <c r="D102" s="53"/>
      <c r="E102" s="53"/>
      <c r="F102" s="53"/>
      <c r="G102" s="54"/>
      <c r="H102" s="53"/>
      <c r="I102" s="54"/>
      <c r="J102" s="10"/>
      <c r="K102" s="10"/>
    </row>
    <row r="103" spans="1:11">
      <c r="A103" s="53"/>
      <c r="B103" s="53"/>
      <c r="C103" s="53"/>
      <c r="D103" s="53"/>
      <c r="E103" s="53"/>
      <c r="F103" s="53"/>
      <c r="G103" s="53"/>
      <c r="H103" s="53"/>
      <c r="I103" s="54"/>
      <c r="J103" s="10"/>
      <c r="K103" s="10"/>
    </row>
    <row r="104" spans="1:11">
      <c r="A104" s="55" t="s">
        <v>688</v>
      </c>
      <c r="B104" s="55"/>
      <c r="C104" s="56"/>
      <c r="D104" s="56"/>
      <c r="E104" s="56"/>
      <c r="F104" s="56"/>
      <c r="G104" s="56"/>
      <c r="H104" s="56"/>
      <c r="I104" s="56"/>
      <c r="J104" s="10"/>
      <c r="K104" s="10"/>
    </row>
    <row r="105" spans="1:11">
      <c r="A105" s="55" t="s">
        <v>105</v>
      </c>
      <c r="B105" s="55"/>
      <c r="C105" s="55"/>
      <c r="D105" s="55"/>
      <c r="E105" s="55"/>
      <c r="F105" s="56"/>
      <c r="G105" s="55"/>
      <c r="H105" s="55"/>
      <c r="I105" s="56"/>
      <c r="J105" s="10"/>
      <c r="K105" s="10"/>
    </row>
    <row r="106" spans="1:11">
      <c r="A106" s="55"/>
      <c r="B106" s="55"/>
      <c r="C106" s="55"/>
      <c r="D106" s="55"/>
      <c r="E106" s="56"/>
      <c r="F106" s="55"/>
      <c r="G106" s="55"/>
      <c r="H106" s="55"/>
      <c r="I106" s="55"/>
      <c r="J106" s="10"/>
      <c r="K106" s="10"/>
    </row>
    <row r="107" spans="1:11">
      <c r="C107" s="10"/>
      <c r="D107" s="10"/>
      <c r="E107" s="10"/>
      <c r="F107" s="10"/>
      <c r="G107" s="10"/>
      <c r="H107" s="10"/>
      <c r="I107" s="10"/>
      <c r="J107" s="10"/>
      <c r="K107" s="10"/>
    </row>
    <row r="108" spans="1:11">
      <c r="C108" s="10"/>
      <c r="D108" s="10"/>
      <c r="E108" s="10"/>
      <c r="F108" s="10"/>
      <c r="G108" s="10"/>
      <c r="H108" s="10"/>
      <c r="I108" s="10"/>
      <c r="J108" s="10"/>
      <c r="K108" s="10"/>
    </row>
    <row r="109" spans="1:11">
      <c r="H109" s="10"/>
      <c r="I109" s="10"/>
      <c r="J109" s="10"/>
      <c r="K109" s="10"/>
    </row>
    <row r="110" spans="1:11">
      <c r="C110" s="16" t="s">
        <v>714</v>
      </c>
      <c r="D110" s="16"/>
      <c r="E110" s="15" t="s">
        <v>50</v>
      </c>
      <c r="F110" s="16" t="s">
        <v>431</v>
      </c>
      <c r="G110" s="16"/>
      <c r="I110" s="10"/>
      <c r="J110" s="34"/>
      <c r="K110" s="34"/>
    </row>
    <row r="111" spans="1:11">
      <c r="C111" s="15" t="s">
        <v>682</v>
      </c>
      <c r="D111" s="15"/>
      <c r="F111" s="15" t="s">
        <v>422</v>
      </c>
    </row>
    <row r="112" spans="1:11">
      <c r="D112" s="1" t="s">
        <v>465</v>
      </c>
      <c r="F112" s="16" t="s">
        <v>446</v>
      </c>
    </row>
    <row r="113" spans="2:9">
      <c r="D113" s="1" t="s">
        <v>460</v>
      </c>
      <c r="F113" s="16"/>
    </row>
    <row r="114" spans="2:9">
      <c r="B114" s="1" t="s">
        <v>8</v>
      </c>
      <c r="C114" s="1">
        <v>11</v>
      </c>
      <c r="D114" s="16" t="s">
        <v>443</v>
      </c>
      <c r="E114" s="1">
        <v>124</v>
      </c>
    </row>
    <row r="115" spans="2:9" ht="15" thickBot="1">
      <c r="B115" s="1" t="s">
        <v>418</v>
      </c>
      <c r="C115" s="1">
        <v>6</v>
      </c>
      <c r="D115" s="39" t="s">
        <v>399</v>
      </c>
      <c r="E115" s="1">
        <v>48</v>
      </c>
    </row>
    <row r="116" spans="2:9">
      <c r="B116" s="1" t="s">
        <v>453</v>
      </c>
      <c r="C116" s="1">
        <v>125</v>
      </c>
      <c r="D116" s="15" t="s">
        <v>445</v>
      </c>
      <c r="E116" s="1">
        <v>172</v>
      </c>
    </row>
    <row r="117" spans="2:9">
      <c r="I117" s="2"/>
    </row>
    <row r="118" spans="2:9">
      <c r="D118" s="1" t="s">
        <v>19</v>
      </c>
      <c r="F118" s="16"/>
      <c r="I118" s="2"/>
    </row>
    <row r="119" spans="2:9">
      <c r="G119" s="2"/>
      <c r="H119" s="1"/>
      <c r="I119" s="2"/>
    </row>
  </sheetData>
  <phoneticPr fontId="6" type="noConversion"/>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A22" zoomScale="115" zoomScaleNormal="115" workbookViewId="0">
      <selection activeCell="C22" sqref="C22"/>
    </sheetView>
  </sheetViews>
  <sheetFormatPr defaultColWidth="11.19921875" defaultRowHeight="15.6"/>
  <cols>
    <col min="1" max="1" width="12" customWidth="1"/>
    <col min="2" max="4" width="20.796875" customWidth="1"/>
    <col min="5" max="5" width="20.69921875" customWidth="1"/>
    <col min="6" max="6" width="10.69921875" style="98" customWidth="1"/>
    <col min="7" max="8" width="10.69921875" customWidth="1"/>
    <col min="9" max="9" width="39.8984375" customWidth="1"/>
    <col min="10" max="10" width="45.09765625" customWidth="1"/>
  </cols>
  <sheetData>
    <row r="1" spans="1:10" s="73" customFormat="1" ht="27.6" customHeight="1">
      <c r="A1" s="76" t="s">
        <v>732</v>
      </c>
      <c r="F1" s="98"/>
    </row>
    <row r="2" spans="1:10" s="73" customFormat="1" ht="15.6" customHeight="1">
      <c r="A2" s="77" t="s">
        <v>733</v>
      </c>
      <c r="E2" s="62" t="s">
        <v>1154</v>
      </c>
      <c r="F2" s="62"/>
      <c r="G2" s="62"/>
      <c r="H2" s="62"/>
    </row>
    <row r="3" spans="1:10" s="73" customFormat="1" ht="15.6" customHeight="1">
      <c r="A3" s="77" t="s">
        <v>734</v>
      </c>
      <c r="E3" s="62"/>
      <c r="F3" s="62"/>
    </row>
    <row r="4" spans="1:10" s="73" customFormat="1" ht="15.6" customHeight="1">
      <c r="A4" s="77" t="s">
        <v>735</v>
      </c>
      <c r="F4" s="98"/>
    </row>
    <row r="5" spans="1:10" s="73" customFormat="1" ht="15.6" customHeight="1">
      <c r="A5" s="77"/>
      <c r="B5" s="62" t="s">
        <v>903</v>
      </c>
      <c r="C5" s="62" t="s">
        <v>902</v>
      </c>
      <c r="D5" s="62" t="s">
        <v>901</v>
      </c>
      <c r="E5" s="62" t="s">
        <v>904</v>
      </c>
      <c r="F5" s="62" t="s">
        <v>927</v>
      </c>
      <c r="G5" s="62" t="s">
        <v>462</v>
      </c>
    </row>
    <row r="6" spans="1:10">
      <c r="A6" t="s">
        <v>587</v>
      </c>
      <c r="B6" s="62" t="s">
        <v>898</v>
      </c>
      <c r="C6" s="62" t="s">
        <v>899</v>
      </c>
      <c r="D6" t="s">
        <v>326</v>
      </c>
      <c r="E6" s="62" t="s">
        <v>900</v>
      </c>
      <c r="F6" s="62" t="s">
        <v>926</v>
      </c>
      <c r="G6" s="62" t="s">
        <v>928</v>
      </c>
    </row>
    <row r="7" spans="1:10">
      <c r="B7" t="s">
        <v>584</v>
      </c>
      <c r="C7" t="s">
        <v>585</v>
      </c>
      <c r="D7" t="s">
        <v>586</v>
      </c>
      <c r="E7" s="62"/>
      <c r="F7" s="62"/>
    </row>
    <row r="8" spans="1:10" s="73" customFormat="1">
      <c r="B8" s="62"/>
      <c r="F8" s="98"/>
    </row>
    <row r="9" spans="1:10" s="73" customFormat="1">
      <c r="A9" s="73" t="s">
        <v>745</v>
      </c>
      <c r="B9" s="62" t="s">
        <v>738</v>
      </c>
      <c r="C9" s="73" t="s">
        <v>739</v>
      </c>
      <c r="D9" s="73" t="s">
        <v>740</v>
      </c>
      <c r="E9" s="73" t="s">
        <v>741</v>
      </c>
      <c r="F9" s="98"/>
      <c r="G9" s="73" t="s">
        <v>749</v>
      </c>
      <c r="H9" s="73" t="s">
        <v>751</v>
      </c>
      <c r="I9" s="73" t="s">
        <v>757</v>
      </c>
      <c r="J9" s="73" t="s">
        <v>758</v>
      </c>
    </row>
    <row r="10" spans="1:10" s="73" customFormat="1">
      <c r="A10" s="62" t="s">
        <v>742</v>
      </c>
      <c r="B10" s="72">
        <v>5</v>
      </c>
      <c r="C10" s="62" t="s">
        <v>746</v>
      </c>
      <c r="D10" s="62" t="s">
        <v>747</v>
      </c>
      <c r="E10" s="62" t="s">
        <v>748</v>
      </c>
      <c r="F10" s="62"/>
      <c r="G10" s="62" t="s">
        <v>750</v>
      </c>
      <c r="H10" s="62" t="s">
        <v>752</v>
      </c>
      <c r="I10" s="62" t="s">
        <v>759</v>
      </c>
      <c r="J10" s="62" t="s">
        <v>761</v>
      </c>
    </row>
    <row r="11" spans="1:10" s="73" customFormat="1">
      <c r="A11" s="62" t="s">
        <v>743</v>
      </c>
      <c r="B11" s="72" t="s">
        <v>744</v>
      </c>
      <c r="C11" s="62" t="s">
        <v>754</v>
      </c>
      <c r="D11" s="62" t="s">
        <v>753</v>
      </c>
      <c r="E11" s="62" t="s">
        <v>755</v>
      </c>
      <c r="F11" s="62"/>
      <c r="G11" s="62" t="s">
        <v>756</v>
      </c>
      <c r="H11" s="62" t="s">
        <v>760</v>
      </c>
      <c r="I11" s="62" t="s">
        <v>958</v>
      </c>
    </row>
    <row r="12" spans="1:10" s="73" customFormat="1">
      <c r="A12" s="62" t="s">
        <v>736</v>
      </c>
      <c r="B12" s="72">
        <v>4</v>
      </c>
      <c r="C12" s="78" t="s">
        <v>959</v>
      </c>
      <c r="D12" s="78" t="s">
        <v>960</v>
      </c>
      <c r="E12" s="90" t="s">
        <v>961</v>
      </c>
      <c r="F12" s="96"/>
      <c r="G12" s="90" t="s">
        <v>962</v>
      </c>
      <c r="H12" s="90" t="s">
        <v>963</v>
      </c>
      <c r="I12" s="90" t="s">
        <v>964</v>
      </c>
      <c r="J12" s="90" t="s">
        <v>483</v>
      </c>
    </row>
    <row r="13" spans="1:10" s="73" customFormat="1">
      <c r="A13" s="62" t="s">
        <v>737</v>
      </c>
      <c r="B13" s="72">
        <v>1</v>
      </c>
      <c r="C13" s="72">
        <v>2</v>
      </c>
      <c r="D13" s="72">
        <v>3</v>
      </c>
      <c r="E13" s="71">
        <v>4</v>
      </c>
      <c r="F13" s="97"/>
      <c r="G13" s="71">
        <v>5</v>
      </c>
      <c r="H13" s="71">
        <v>6</v>
      </c>
      <c r="I13" s="71">
        <v>7</v>
      </c>
      <c r="J13" s="71">
        <v>8</v>
      </c>
    </row>
    <row r="14" spans="1:10" s="73" customFormat="1">
      <c r="A14" s="62" t="s">
        <v>952</v>
      </c>
      <c r="B14" s="72" t="s">
        <v>484</v>
      </c>
      <c r="C14" s="62" t="s">
        <v>957</v>
      </c>
      <c r="D14" s="62" t="s">
        <v>953</v>
      </c>
      <c r="E14" s="62" t="s">
        <v>954</v>
      </c>
      <c r="F14" s="62"/>
      <c r="G14" s="62" t="s">
        <v>955</v>
      </c>
      <c r="H14" s="62" t="s">
        <v>956</v>
      </c>
    </row>
    <row r="15" spans="1:10" s="73" customFormat="1">
      <c r="F15" s="98"/>
    </row>
    <row r="17" spans="1:8">
      <c r="B17" t="s">
        <v>1061</v>
      </c>
      <c r="C17" t="s">
        <v>1087</v>
      </c>
      <c r="D17" t="s">
        <v>1088</v>
      </c>
      <c r="E17" t="s">
        <v>1089</v>
      </c>
    </row>
    <row r="18" spans="1:8">
      <c r="A18" t="s">
        <v>1132</v>
      </c>
      <c r="B18" t="s">
        <v>1059</v>
      </c>
      <c r="C18" s="62" t="s">
        <v>1050</v>
      </c>
      <c r="D18" s="62" t="s">
        <v>1052</v>
      </c>
      <c r="E18" s="62" t="s">
        <v>1055</v>
      </c>
      <c r="F18" s="62"/>
    </row>
    <row r="19" spans="1:8">
      <c r="A19" s="62" t="s">
        <v>1222</v>
      </c>
      <c r="B19" s="62" t="s">
        <v>1151</v>
      </c>
      <c r="C19" s="62" t="s">
        <v>1049</v>
      </c>
      <c r="D19" s="92" t="s">
        <v>1053</v>
      </c>
      <c r="E19" s="62" t="s">
        <v>1056</v>
      </c>
      <c r="F19" s="62"/>
    </row>
    <row r="20" spans="1:8">
      <c r="A20" s="62" t="s">
        <v>1223</v>
      </c>
      <c r="B20" s="62" t="s">
        <v>1152</v>
      </c>
      <c r="C20" s="62" t="s">
        <v>1048</v>
      </c>
      <c r="D20" s="62" t="s">
        <v>1047</v>
      </c>
      <c r="E20" s="62" t="s">
        <v>1057</v>
      </c>
      <c r="F20" s="62"/>
      <c r="G20" s="62"/>
    </row>
    <row r="21" spans="1:8">
      <c r="A21" s="62" t="s">
        <v>1060</v>
      </c>
      <c r="B21" s="62" t="s">
        <v>1153</v>
      </c>
      <c r="C21" s="62" t="s">
        <v>1051</v>
      </c>
      <c r="D21" s="62" t="s">
        <v>1054</v>
      </c>
      <c r="E21" s="62" t="s">
        <v>1058</v>
      </c>
      <c r="F21" s="62"/>
      <c r="G21" s="62"/>
    </row>
    <row r="22" spans="1:8">
      <c r="A22" s="62" t="s">
        <v>1224</v>
      </c>
      <c r="G22" s="62"/>
    </row>
    <row r="23" spans="1:8">
      <c r="A23" s="62" t="s">
        <v>1225</v>
      </c>
      <c r="G23" s="62"/>
    </row>
    <row r="24" spans="1:8" s="92" customFormat="1">
      <c r="A24" s="62" t="s">
        <v>1226</v>
      </c>
      <c r="C24" s="62"/>
      <c r="F24" s="98"/>
    </row>
    <row r="25" spans="1:8">
      <c r="C25" s="95" t="s">
        <v>1014</v>
      </c>
      <c r="F25" s="62" t="s">
        <v>1184</v>
      </c>
      <c r="G25" s="62" t="s">
        <v>1185</v>
      </c>
      <c r="H25" s="62" t="s">
        <v>1186</v>
      </c>
    </row>
    <row r="26" spans="1:8" s="91" customFormat="1">
      <c r="A26" s="62" t="s">
        <v>1001</v>
      </c>
      <c r="E26" s="91" t="s">
        <v>1104</v>
      </c>
      <c r="F26" s="97">
        <v>1</v>
      </c>
      <c r="G26" s="103">
        <v>10</v>
      </c>
      <c r="H26" s="96">
        <v>10</v>
      </c>
    </row>
    <row r="27" spans="1:8" s="91" customFormat="1">
      <c r="A27" s="36" t="s">
        <v>983</v>
      </c>
      <c r="B27" s="158" t="s">
        <v>1067</v>
      </c>
      <c r="C27" s="158"/>
      <c r="D27" s="62" t="s">
        <v>1070</v>
      </c>
      <c r="E27" s="91" t="s">
        <v>1091</v>
      </c>
      <c r="F27" s="96">
        <f>SUM(G26 + 1)</f>
        <v>11</v>
      </c>
      <c r="G27" s="97">
        <f>SUM(F27 + H27 - 1)</f>
        <v>20</v>
      </c>
      <c r="H27" s="96">
        <v>10</v>
      </c>
    </row>
    <row r="28" spans="1:8" s="91" customFormat="1">
      <c r="A28" s="36" t="s">
        <v>984</v>
      </c>
      <c r="B28" s="158" t="s">
        <v>1066</v>
      </c>
      <c r="C28" s="158"/>
      <c r="D28" s="62" t="s">
        <v>1065</v>
      </c>
      <c r="E28" s="91" t="s">
        <v>1092</v>
      </c>
      <c r="F28" s="96">
        <f>SUM(G27 + 1)</f>
        <v>21</v>
      </c>
      <c r="G28" s="97">
        <f>SUM(F28 + H28 - 1)</f>
        <v>30</v>
      </c>
      <c r="H28" s="96">
        <v>10</v>
      </c>
    </row>
    <row r="29" spans="1:8" s="92" customFormat="1">
      <c r="A29" s="62" t="s">
        <v>1007</v>
      </c>
      <c r="B29" s="158" t="s">
        <v>1073</v>
      </c>
      <c r="C29" s="158"/>
      <c r="D29" s="92" t="s">
        <v>1072</v>
      </c>
      <c r="E29" s="36" t="s">
        <v>1096</v>
      </c>
      <c r="F29" s="97">
        <f>SUM(G28 + 1)</f>
        <v>31</v>
      </c>
      <c r="G29" s="97">
        <f>SUM(F29 + H29 - 1)</f>
        <v>40</v>
      </c>
      <c r="H29" s="96">
        <v>10</v>
      </c>
    </row>
    <row r="30" spans="1:8" s="98" customFormat="1">
      <c r="D30" s="98" t="s">
        <v>990</v>
      </c>
      <c r="F30" s="97"/>
      <c r="G30" s="97"/>
      <c r="H30" s="97"/>
    </row>
    <row r="31" spans="1:8" s="98" customFormat="1">
      <c r="C31" s="62" t="s">
        <v>965</v>
      </c>
      <c r="F31" s="96" t="s">
        <v>1184</v>
      </c>
      <c r="G31" s="96" t="s">
        <v>1185</v>
      </c>
      <c r="H31" s="62" t="s">
        <v>1186</v>
      </c>
    </row>
    <row r="32" spans="1:8" s="98" customFormat="1">
      <c r="A32" s="62" t="s">
        <v>1010</v>
      </c>
      <c r="B32" s="148" t="s">
        <v>1241</v>
      </c>
      <c r="C32" s="148"/>
      <c r="D32" s="62" t="s">
        <v>966</v>
      </c>
      <c r="E32" s="62" t="s">
        <v>1094</v>
      </c>
      <c r="F32" s="97">
        <f>SUM(G29 + 1)</f>
        <v>41</v>
      </c>
      <c r="G32" s="97">
        <f t="shared" ref="G32:G41" si="0">SUM(F32 + H32 - 1)</f>
        <v>50</v>
      </c>
      <c r="H32" s="97">
        <v>10</v>
      </c>
    </row>
    <row r="33" spans="1:8" s="98" customFormat="1">
      <c r="A33" s="107" t="s">
        <v>543</v>
      </c>
      <c r="B33" s="158" t="s">
        <v>1097</v>
      </c>
      <c r="C33" s="158"/>
      <c r="D33" s="98" t="s">
        <v>1069</v>
      </c>
      <c r="E33" s="98" t="s">
        <v>1090</v>
      </c>
      <c r="F33" s="96">
        <f t="shared" ref="F33:F41" si="1">SUM(G32 + 1)</f>
        <v>51</v>
      </c>
      <c r="G33" s="97">
        <f t="shared" si="0"/>
        <v>60</v>
      </c>
      <c r="H33" s="96">
        <v>10</v>
      </c>
    </row>
    <row r="34" spans="1:8" s="98" customFormat="1">
      <c r="A34" s="62" t="s">
        <v>991</v>
      </c>
      <c r="B34" s="158" t="s">
        <v>1101</v>
      </c>
      <c r="C34" s="158"/>
      <c r="D34" s="36" t="s">
        <v>990</v>
      </c>
      <c r="E34" s="98" t="s">
        <v>1095</v>
      </c>
      <c r="F34" s="96">
        <f t="shared" si="1"/>
        <v>61</v>
      </c>
      <c r="G34" s="97">
        <f t="shared" si="0"/>
        <v>70</v>
      </c>
      <c r="H34" s="96">
        <v>10</v>
      </c>
    </row>
    <row r="35" spans="1:8" s="98" customFormat="1">
      <c r="A35" s="62" t="s">
        <v>969</v>
      </c>
      <c r="B35" s="148" t="s">
        <v>1012</v>
      </c>
      <c r="C35" s="148"/>
      <c r="D35" s="98" t="s">
        <v>966</v>
      </c>
      <c r="E35" s="62" t="s">
        <v>1092</v>
      </c>
      <c r="F35" s="97">
        <f t="shared" si="1"/>
        <v>71</v>
      </c>
      <c r="G35" s="97">
        <f t="shared" si="0"/>
        <v>76</v>
      </c>
      <c r="H35" s="97">
        <v>6</v>
      </c>
    </row>
    <row r="36" spans="1:8" s="98" customFormat="1">
      <c r="A36" s="62" t="s">
        <v>968</v>
      </c>
      <c r="B36" s="148" t="s">
        <v>1000</v>
      </c>
      <c r="C36" s="148"/>
      <c r="D36" s="98" t="s">
        <v>966</v>
      </c>
      <c r="E36" s="62" t="s">
        <v>1092</v>
      </c>
      <c r="F36" s="96">
        <f t="shared" si="1"/>
        <v>77</v>
      </c>
      <c r="G36" s="97">
        <f t="shared" si="0"/>
        <v>82</v>
      </c>
      <c r="H36" s="96">
        <v>6</v>
      </c>
    </row>
    <row r="37" spans="1:8" s="98" customFormat="1">
      <c r="A37" s="62" t="s">
        <v>715</v>
      </c>
      <c r="B37" s="148" t="s">
        <v>1011</v>
      </c>
      <c r="C37" s="148"/>
      <c r="D37" s="98" t="s">
        <v>966</v>
      </c>
      <c r="E37" s="62" t="s">
        <v>1092</v>
      </c>
      <c r="F37" s="96">
        <f t="shared" si="1"/>
        <v>83</v>
      </c>
      <c r="G37" s="97">
        <f t="shared" si="0"/>
        <v>88</v>
      </c>
      <c r="H37" s="96">
        <v>6</v>
      </c>
    </row>
    <row r="38" spans="1:8" s="98" customFormat="1">
      <c r="A38" s="62" t="s">
        <v>994</v>
      </c>
      <c r="B38" s="158" t="s">
        <v>1074</v>
      </c>
      <c r="C38" s="158"/>
      <c r="D38" s="98" t="s">
        <v>966</v>
      </c>
      <c r="E38" s="36" t="s">
        <v>1102</v>
      </c>
      <c r="F38" s="97">
        <f t="shared" si="1"/>
        <v>89</v>
      </c>
      <c r="G38" s="97">
        <f t="shared" si="0"/>
        <v>91</v>
      </c>
      <c r="H38" s="97">
        <v>3</v>
      </c>
    </row>
    <row r="39" spans="1:8" s="98" customFormat="1">
      <c r="A39" s="62" t="s">
        <v>1008</v>
      </c>
      <c r="B39" s="96" t="s">
        <v>987</v>
      </c>
      <c r="C39" s="96"/>
      <c r="D39" s="62" t="s">
        <v>967</v>
      </c>
      <c r="E39" s="62" t="s">
        <v>1095</v>
      </c>
      <c r="F39" s="96">
        <f t="shared" si="1"/>
        <v>92</v>
      </c>
      <c r="G39" s="97">
        <f t="shared" si="0"/>
        <v>94</v>
      </c>
      <c r="H39" s="96">
        <v>3</v>
      </c>
    </row>
    <row r="40" spans="1:8" s="98" customFormat="1">
      <c r="A40" s="62" t="s">
        <v>988</v>
      </c>
      <c r="B40" s="148" t="s">
        <v>989</v>
      </c>
      <c r="C40" s="148"/>
      <c r="D40" s="98" t="s">
        <v>966</v>
      </c>
      <c r="E40" s="62" t="s">
        <v>1105</v>
      </c>
      <c r="F40" s="96">
        <f t="shared" si="1"/>
        <v>95</v>
      </c>
      <c r="G40" s="97">
        <f t="shared" si="0"/>
        <v>97</v>
      </c>
      <c r="H40" s="96">
        <v>3</v>
      </c>
    </row>
    <row r="41" spans="1:8" s="98" customFormat="1">
      <c r="A41" s="62" t="s">
        <v>993</v>
      </c>
      <c r="B41" s="148" t="s">
        <v>992</v>
      </c>
      <c r="C41" s="148"/>
      <c r="D41" s="62" t="s">
        <v>967</v>
      </c>
      <c r="E41" s="62" t="s">
        <v>1095</v>
      </c>
      <c r="F41" s="96">
        <f t="shared" si="1"/>
        <v>98</v>
      </c>
      <c r="G41" s="97">
        <f t="shared" si="0"/>
        <v>100</v>
      </c>
      <c r="H41" s="96">
        <v>3</v>
      </c>
    </row>
    <row r="42" spans="1:8" s="98" customFormat="1">
      <c r="F42" s="97"/>
      <c r="G42" s="96"/>
    </row>
    <row r="43" spans="1:8" s="98" customFormat="1">
      <c r="F43" s="97"/>
      <c r="G43" s="97"/>
    </row>
    <row r="44" spans="1:8" s="98" customFormat="1">
      <c r="C44" s="98" t="s">
        <v>1215</v>
      </c>
      <c r="F44" s="97"/>
      <c r="G44" s="97"/>
    </row>
    <row r="45" spans="1:8" s="98" customFormat="1">
      <c r="A45" s="98" t="s">
        <v>1216</v>
      </c>
      <c r="B45" s="98" t="s">
        <v>1228</v>
      </c>
      <c r="F45" s="97"/>
      <c r="G45" s="97"/>
    </row>
    <row r="46" spans="1:8" s="98" customFormat="1">
      <c r="A46" s="98" t="s">
        <v>1242</v>
      </c>
      <c r="B46" s="98" t="s">
        <v>1227</v>
      </c>
      <c r="F46" s="97"/>
      <c r="G46" s="97"/>
    </row>
    <row r="47" spans="1:8" s="98" customFormat="1">
      <c r="A47" s="98" t="s">
        <v>1217</v>
      </c>
      <c r="B47" s="98" t="s">
        <v>1229</v>
      </c>
      <c r="F47" s="97"/>
      <c r="G47" s="97"/>
    </row>
    <row r="48" spans="1:8">
      <c r="A48" t="s">
        <v>1218</v>
      </c>
      <c r="B48" t="s">
        <v>1230</v>
      </c>
    </row>
    <row r="49" spans="1:8" s="98" customFormat="1">
      <c r="A49" s="98" t="s">
        <v>1219</v>
      </c>
      <c r="B49" s="98" t="s">
        <v>1221</v>
      </c>
    </row>
    <row r="50" spans="1:8" s="98" customFormat="1">
      <c r="A50" s="98" t="s">
        <v>1220</v>
      </c>
      <c r="B50" s="98" t="s">
        <v>1231</v>
      </c>
    </row>
    <row r="51" spans="1:8" s="98" customFormat="1"/>
    <row r="52" spans="1:8" s="98" customFormat="1"/>
    <row r="53" spans="1:8">
      <c r="C53" s="62" t="s">
        <v>1183</v>
      </c>
    </row>
    <row r="54" spans="1:8" s="92" customFormat="1">
      <c r="A54" s="62" t="s">
        <v>970</v>
      </c>
      <c r="B54" s="158" t="s">
        <v>1068</v>
      </c>
      <c r="C54" s="158"/>
      <c r="D54" s="92" t="s">
        <v>966</v>
      </c>
      <c r="E54" s="92" t="s">
        <v>999</v>
      </c>
      <c r="F54" s="98"/>
      <c r="G54" s="92" t="s">
        <v>1075</v>
      </c>
      <c r="H54" s="92" t="s">
        <v>1093</v>
      </c>
    </row>
    <row r="55" spans="1:8">
      <c r="A55" s="62" t="s">
        <v>1010</v>
      </c>
      <c r="B55" s="148" t="s">
        <v>1071</v>
      </c>
      <c r="C55" s="148"/>
      <c r="D55" s="92" t="s">
        <v>966</v>
      </c>
      <c r="E55" s="62" t="s">
        <v>999</v>
      </c>
      <c r="F55" s="62"/>
      <c r="G55" s="62" t="s">
        <v>1076</v>
      </c>
      <c r="H55" s="62" t="s">
        <v>1094</v>
      </c>
    </row>
    <row r="56" spans="1:8" s="92" customFormat="1">
      <c r="A56" s="62" t="s">
        <v>1009</v>
      </c>
      <c r="B56" s="158" t="s">
        <v>1063</v>
      </c>
      <c r="C56" s="158"/>
      <c r="D56" s="92" t="s">
        <v>1064</v>
      </c>
      <c r="E56" s="92" t="s">
        <v>999</v>
      </c>
      <c r="F56" s="98"/>
      <c r="G56" s="92" t="s">
        <v>1077</v>
      </c>
      <c r="H56" s="36" t="s">
        <v>1103</v>
      </c>
    </row>
    <row r="57" spans="1:8">
      <c r="A57" s="62" t="s">
        <v>969</v>
      </c>
      <c r="B57" s="148" t="s">
        <v>1012</v>
      </c>
      <c r="C57" s="148"/>
      <c r="D57" s="92" t="s">
        <v>966</v>
      </c>
      <c r="E57" s="62" t="s">
        <v>1002</v>
      </c>
      <c r="F57" s="62"/>
      <c r="G57" s="62" t="s">
        <v>1078</v>
      </c>
      <c r="H57" s="62" t="s">
        <v>1092</v>
      </c>
    </row>
    <row r="58" spans="1:8">
      <c r="A58" s="62" t="s">
        <v>543</v>
      </c>
      <c r="B58" s="158" t="s">
        <v>1097</v>
      </c>
      <c r="C58" s="158"/>
      <c r="D58" s="92" t="s">
        <v>1069</v>
      </c>
      <c r="E58" s="62" t="s">
        <v>1002</v>
      </c>
      <c r="F58" s="62"/>
      <c r="G58" s="92" t="s">
        <v>1079</v>
      </c>
      <c r="H58" s="92" t="s">
        <v>1090</v>
      </c>
    </row>
    <row r="59" spans="1:8" s="92" customFormat="1">
      <c r="A59" s="62" t="s">
        <v>991</v>
      </c>
      <c r="B59" s="158" t="s">
        <v>1101</v>
      </c>
      <c r="C59" s="158"/>
      <c r="D59" s="92" t="s">
        <v>990</v>
      </c>
      <c r="E59" s="92" t="s">
        <v>1002</v>
      </c>
      <c r="F59" s="98"/>
      <c r="G59" s="92" t="s">
        <v>1080</v>
      </c>
      <c r="H59" s="92" t="s">
        <v>1095</v>
      </c>
    </row>
    <row r="60" spans="1:8">
      <c r="A60" s="62" t="s">
        <v>968</v>
      </c>
      <c r="B60" s="148" t="s">
        <v>1000</v>
      </c>
      <c r="C60" s="148"/>
      <c r="D60" s="92" t="s">
        <v>966</v>
      </c>
      <c r="E60" s="62" t="s">
        <v>1002</v>
      </c>
      <c r="F60" s="62"/>
      <c r="G60" s="62" t="s">
        <v>1081</v>
      </c>
      <c r="H60" s="62" t="s">
        <v>1092</v>
      </c>
    </row>
    <row r="61" spans="1:8">
      <c r="A61" s="62" t="s">
        <v>715</v>
      </c>
      <c r="B61" s="148" t="s">
        <v>1011</v>
      </c>
      <c r="C61" s="148"/>
      <c r="D61" s="92" t="s">
        <v>966</v>
      </c>
      <c r="E61" s="62" t="s">
        <v>1002</v>
      </c>
      <c r="F61" s="62"/>
      <c r="G61" s="62" t="s">
        <v>1082</v>
      </c>
      <c r="H61" s="62" t="s">
        <v>1092</v>
      </c>
    </row>
    <row r="62" spans="1:8" s="92" customFormat="1">
      <c r="A62" s="62" t="s">
        <v>994</v>
      </c>
      <c r="B62" s="158" t="s">
        <v>1074</v>
      </c>
      <c r="C62" s="158"/>
      <c r="D62" s="92" t="s">
        <v>966</v>
      </c>
      <c r="E62" s="92" t="s">
        <v>1002</v>
      </c>
      <c r="F62" s="98"/>
      <c r="G62" s="36" t="s">
        <v>1083</v>
      </c>
      <c r="H62" s="36" t="s">
        <v>1102</v>
      </c>
    </row>
    <row r="63" spans="1:8">
      <c r="A63" s="62" t="s">
        <v>1008</v>
      </c>
      <c r="B63" s="148" t="s">
        <v>987</v>
      </c>
      <c r="C63" s="148"/>
      <c r="D63" s="62" t="s">
        <v>967</v>
      </c>
      <c r="E63" s="62" t="s">
        <v>1003</v>
      </c>
      <c r="F63" s="62"/>
      <c r="G63" s="62" t="s">
        <v>1084</v>
      </c>
      <c r="H63" s="62" t="s">
        <v>1095</v>
      </c>
    </row>
    <row r="64" spans="1:8" s="92" customFormat="1">
      <c r="A64" s="62" t="s">
        <v>988</v>
      </c>
      <c r="B64" s="148" t="s">
        <v>989</v>
      </c>
      <c r="C64" s="148"/>
      <c r="D64" s="92" t="s">
        <v>966</v>
      </c>
      <c r="E64" s="62" t="s">
        <v>1003</v>
      </c>
      <c r="F64" s="62"/>
      <c r="G64" s="62" t="s">
        <v>1085</v>
      </c>
      <c r="H64" s="62" t="s">
        <v>1105</v>
      </c>
    </row>
    <row r="65" spans="1:8" s="92" customFormat="1">
      <c r="A65" s="62" t="s">
        <v>993</v>
      </c>
      <c r="B65" s="148" t="s">
        <v>992</v>
      </c>
      <c r="C65" s="148"/>
      <c r="D65" s="62" t="s">
        <v>967</v>
      </c>
      <c r="E65" s="62" t="s">
        <v>1003</v>
      </c>
      <c r="F65" s="62"/>
      <c r="G65" s="62" t="s">
        <v>1086</v>
      </c>
      <c r="H65" s="62" t="s">
        <v>1095</v>
      </c>
    </row>
    <row r="66" spans="1:8" s="92" customFormat="1">
      <c r="A66" s="62"/>
      <c r="D66" s="62"/>
      <c r="F66" s="98"/>
    </row>
    <row r="68" spans="1:8">
      <c r="A68" t="s">
        <v>1018</v>
      </c>
      <c r="B68" s="62" t="s">
        <v>1017</v>
      </c>
      <c r="C68" s="92" t="s">
        <v>1021</v>
      </c>
      <c r="D68" s="62" t="s">
        <v>1020</v>
      </c>
      <c r="E68" s="92" t="s">
        <v>1022</v>
      </c>
      <c r="G68" s="62" t="s">
        <v>1006</v>
      </c>
    </row>
    <row r="69" spans="1:8">
      <c r="B69" s="62" t="s">
        <v>1016</v>
      </c>
      <c r="D69" s="62" t="s">
        <v>1019</v>
      </c>
      <c r="E69" s="92"/>
      <c r="G69" s="62" t="s">
        <v>1019</v>
      </c>
    </row>
    <row r="70" spans="1:8">
      <c r="B70" s="62" t="s">
        <v>1015</v>
      </c>
      <c r="D70" s="62" t="s">
        <v>1015</v>
      </c>
      <c r="E70" s="92"/>
      <c r="G70" s="62" t="s">
        <v>1015</v>
      </c>
    </row>
    <row r="72" spans="1:8">
      <c r="A72" s="92" t="s">
        <v>1023</v>
      </c>
      <c r="B72" s="62" t="s">
        <v>1004</v>
      </c>
      <c r="C72" s="92" t="s">
        <v>1026</v>
      </c>
      <c r="D72" s="62" t="s">
        <v>1028</v>
      </c>
      <c r="E72" s="92" t="s">
        <v>1030</v>
      </c>
      <c r="G72" s="62" t="s">
        <v>1029</v>
      </c>
    </row>
    <row r="73" spans="1:8">
      <c r="A73" s="92"/>
      <c r="B73" s="62" t="s">
        <v>1025</v>
      </c>
      <c r="C73" s="92"/>
      <c r="D73" s="62" t="s">
        <v>1027</v>
      </c>
      <c r="E73" s="92"/>
      <c r="G73" s="62" t="s">
        <v>1027</v>
      </c>
    </row>
    <row r="74" spans="1:8">
      <c r="A74" s="92"/>
      <c r="B74" s="62" t="s">
        <v>1024</v>
      </c>
      <c r="C74" s="92"/>
      <c r="D74" s="62" t="s">
        <v>1024</v>
      </c>
      <c r="E74" s="92"/>
      <c r="G74" s="62" t="s">
        <v>1024</v>
      </c>
    </row>
    <row r="76" spans="1:8">
      <c r="A76" s="92" t="s">
        <v>1031</v>
      </c>
      <c r="B76" s="62" t="s">
        <v>1034</v>
      </c>
      <c r="C76" s="92" t="s">
        <v>1038</v>
      </c>
      <c r="D76" s="62" t="s">
        <v>1013</v>
      </c>
      <c r="E76" s="92" t="s">
        <v>1037</v>
      </c>
      <c r="G76" s="62" t="s">
        <v>1036</v>
      </c>
    </row>
    <row r="77" spans="1:8">
      <c r="A77" s="92"/>
      <c r="B77" s="62" t="s">
        <v>1033</v>
      </c>
      <c r="C77" s="92"/>
      <c r="D77" s="62" t="s">
        <v>1035</v>
      </c>
      <c r="E77" s="92"/>
      <c r="G77" s="62" t="s">
        <v>1035</v>
      </c>
    </row>
    <row r="78" spans="1:8">
      <c r="A78" s="92"/>
      <c r="B78" s="62" t="s">
        <v>1032</v>
      </c>
      <c r="C78" s="92"/>
      <c r="D78" s="62" t="s">
        <v>1032</v>
      </c>
      <c r="E78" s="92"/>
      <c r="G78" s="62" t="s">
        <v>1032</v>
      </c>
    </row>
    <row r="80" spans="1:8">
      <c r="A80" s="92" t="s">
        <v>1039</v>
      </c>
      <c r="B80" s="62" t="s">
        <v>1045</v>
      </c>
      <c r="C80" s="92" t="s">
        <v>1040</v>
      </c>
      <c r="D80" s="62" t="s">
        <v>1005</v>
      </c>
      <c r="E80" s="92" t="s">
        <v>1041</v>
      </c>
      <c r="G80" s="62" t="s">
        <v>1046</v>
      </c>
    </row>
    <row r="81" spans="1:7">
      <c r="A81" s="92"/>
      <c r="B81" s="62" t="s">
        <v>1044</v>
      </c>
      <c r="C81" s="92"/>
      <c r="D81" s="62" t="s">
        <v>1043</v>
      </c>
      <c r="E81" s="92"/>
      <c r="G81" s="62" t="s">
        <v>1043</v>
      </c>
    </row>
    <row r="82" spans="1:7">
      <c r="A82" s="92"/>
      <c r="B82" s="62" t="s">
        <v>1042</v>
      </c>
      <c r="C82" s="92"/>
      <c r="D82" s="62" t="s">
        <v>1042</v>
      </c>
      <c r="E82" s="92"/>
      <c r="G82" s="62" t="s">
        <v>1042</v>
      </c>
    </row>
  </sheetData>
  <mergeCells count="24">
    <mergeCell ref="B32:C32"/>
    <mergeCell ref="B27:C27"/>
    <mergeCell ref="B58:C58"/>
    <mergeCell ref="B65:C65"/>
    <mergeCell ref="B59:C59"/>
    <mergeCell ref="B28:C28"/>
    <mergeCell ref="B62:C62"/>
    <mergeCell ref="B29:C29"/>
    <mergeCell ref="B56:C56"/>
    <mergeCell ref="B54:C54"/>
    <mergeCell ref="B55:C55"/>
    <mergeCell ref="B57:C57"/>
    <mergeCell ref="B61:C61"/>
    <mergeCell ref="B60:C60"/>
    <mergeCell ref="B63:C63"/>
    <mergeCell ref="B64:C64"/>
    <mergeCell ref="B41:C41"/>
    <mergeCell ref="B35:C35"/>
    <mergeCell ref="B33:C33"/>
    <mergeCell ref="B34:C34"/>
    <mergeCell ref="B36:C36"/>
    <mergeCell ref="B37:C37"/>
    <mergeCell ref="B38:C38"/>
    <mergeCell ref="B40:C40"/>
  </mergeCells>
  <pageMargins left="0.75" right="0.75" top="1" bottom="1" header="0.5" footer="0.5"/>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121"/>
  <sheetViews>
    <sheetView topLeftCell="A2" zoomScaleNormal="100" workbookViewId="0">
      <selection activeCell="G19" sqref="G19"/>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9" width="18" style="1" customWidth="1"/>
    <col min="10" max="10" width="18.19921875" style="2" customWidth="1" outlineLevel="1"/>
    <col min="11" max="11" width="15.796875" style="1" customWidth="1"/>
    <col min="12" max="12" width="12.796875" style="1" customWidth="1"/>
    <col min="13" max="16384" width="8.796875" style="1"/>
  </cols>
  <sheetData>
    <row r="1" spans="1:12" s="7" customFormat="1" ht="28.05" customHeight="1">
      <c r="A1" s="8" t="s">
        <v>411</v>
      </c>
      <c r="B1" s="66" t="s">
        <v>1157</v>
      </c>
      <c r="C1" s="11" t="s">
        <v>1232</v>
      </c>
      <c r="D1" s="12" t="s">
        <v>1233</v>
      </c>
      <c r="E1" s="70" t="s">
        <v>1234</v>
      </c>
      <c r="F1" s="59" t="s">
        <v>860</v>
      </c>
      <c r="G1" s="58" t="s">
        <v>506</v>
      </c>
      <c r="H1" s="57" t="s">
        <v>507</v>
      </c>
      <c r="I1" s="57" t="s">
        <v>30</v>
      </c>
      <c r="J1" s="57" t="s">
        <v>31</v>
      </c>
      <c r="K1" s="57" t="s">
        <v>32</v>
      </c>
      <c r="L1" s="86" t="s">
        <v>475</v>
      </c>
    </row>
    <row r="2" spans="1:12" s="7" customFormat="1" ht="15" customHeight="1">
      <c r="A2" s="8" t="s">
        <v>265</v>
      </c>
      <c r="B2" s="9" t="s">
        <v>490</v>
      </c>
      <c r="C2" s="10" t="s">
        <v>42</v>
      </c>
      <c r="D2" s="10" t="s">
        <v>44</v>
      </c>
      <c r="E2" s="10" t="s">
        <v>43</v>
      </c>
      <c r="F2" s="10"/>
      <c r="G2" s="10"/>
      <c r="H2" s="10"/>
      <c r="I2" s="10"/>
      <c r="J2" s="10"/>
      <c r="K2" s="10"/>
      <c r="L2" s="10"/>
    </row>
    <row r="3" spans="1:12" ht="15" customHeight="1">
      <c r="A3" s="49" t="s">
        <v>906</v>
      </c>
      <c r="B3" s="87" t="s">
        <v>1110</v>
      </c>
      <c r="C3" s="87" t="s">
        <v>590</v>
      </c>
      <c r="D3" s="87" t="s">
        <v>1141</v>
      </c>
      <c r="E3" s="87" t="s">
        <v>870</v>
      </c>
      <c r="F3" s="87" t="s">
        <v>1172</v>
      </c>
      <c r="G3" s="48" t="s">
        <v>489</v>
      </c>
      <c r="H3" s="87" t="s">
        <v>1139</v>
      </c>
      <c r="I3" s="87"/>
      <c r="J3" s="87"/>
      <c r="K3" s="10" t="s">
        <v>48</v>
      </c>
      <c r="L3" s="10" t="s">
        <v>476</v>
      </c>
    </row>
    <row r="4" spans="1:12" ht="15" customHeight="1">
      <c r="A4" s="87" t="s">
        <v>578</v>
      </c>
      <c r="B4" s="87" t="s">
        <v>1111</v>
      </c>
      <c r="C4" s="87" t="s">
        <v>1117</v>
      </c>
      <c r="D4" s="87" t="s">
        <v>889</v>
      </c>
      <c r="E4" s="87" t="s">
        <v>1142</v>
      </c>
      <c r="F4" s="87" t="s">
        <v>1115</v>
      </c>
      <c r="G4" s="87" t="s">
        <v>1236</v>
      </c>
      <c r="H4" s="87" t="s">
        <v>1235</v>
      </c>
      <c r="I4" s="87"/>
      <c r="J4" s="87"/>
      <c r="K4" s="61"/>
      <c r="L4" s="61"/>
    </row>
    <row r="5" spans="1:12" ht="15" customHeight="1">
      <c r="A5" s="49"/>
      <c r="B5" s="87" t="s">
        <v>268</v>
      </c>
      <c r="C5" s="48" t="s">
        <v>1119</v>
      </c>
      <c r="D5" s="48" t="s">
        <v>1176</v>
      </c>
      <c r="E5" s="48" t="s">
        <v>837</v>
      </c>
      <c r="F5" s="48" t="s">
        <v>872</v>
      </c>
      <c r="G5" s="48" t="s">
        <v>569</v>
      </c>
      <c r="H5" s="48" t="s">
        <v>1128</v>
      </c>
      <c r="I5" s="47" t="s">
        <v>101</v>
      </c>
      <c r="J5" s="47" t="s">
        <v>268</v>
      </c>
      <c r="K5" s="61"/>
      <c r="L5" s="61"/>
    </row>
    <row r="6" spans="1:12" ht="15" customHeight="1">
      <c r="A6" s="50" t="s">
        <v>1158</v>
      </c>
      <c r="B6" s="50" t="s">
        <v>965</v>
      </c>
      <c r="C6" s="50" t="s">
        <v>1114</v>
      </c>
      <c r="D6" s="50" t="s">
        <v>862</v>
      </c>
      <c r="E6" s="50" t="s">
        <v>846</v>
      </c>
      <c r="F6" s="50" t="s">
        <v>1144</v>
      </c>
      <c r="G6" s="50" t="s">
        <v>1159</v>
      </c>
      <c r="H6" s="50" t="s">
        <v>863</v>
      </c>
      <c r="I6" s="50"/>
      <c r="J6" s="50"/>
      <c r="K6" s="10"/>
      <c r="L6" s="10"/>
    </row>
    <row r="7" spans="1:12" ht="15" customHeight="1">
      <c r="A7" s="50" t="s">
        <v>1133</v>
      </c>
      <c r="B7" s="50" t="s">
        <v>3</v>
      </c>
      <c r="C7" s="50" t="s">
        <v>1167</v>
      </c>
      <c r="D7" s="50" t="s">
        <v>762</v>
      </c>
      <c r="E7" s="50" t="s">
        <v>1106</v>
      </c>
      <c r="F7" s="50" t="s">
        <v>1238</v>
      </c>
      <c r="G7" s="50" t="s">
        <v>1166</v>
      </c>
      <c r="H7" s="50" t="s">
        <v>1237</v>
      </c>
      <c r="I7" s="50" t="s">
        <v>840</v>
      </c>
      <c r="J7" s="50"/>
      <c r="K7" s="61"/>
      <c r="L7" s="61"/>
    </row>
    <row r="8" spans="1:12" ht="15" customHeight="1">
      <c r="A8" s="50"/>
      <c r="B8" s="50" t="s">
        <v>1112</v>
      </c>
      <c r="C8" s="50" t="s">
        <v>930</v>
      </c>
      <c r="D8" s="50" t="s">
        <v>1314</v>
      </c>
      <c r="E8" s="50" t="s">
        <v>695</v>
      </c>
      <c r="F8" s="50" t="s">
        <v>60</v>
      </c>
      <c r="G8" s="50" t="s">
        <v>922</v>
      </c>
      <c r="H8" s="50" t="s">
        <v>99</v>
      </c>
      <c r="I8" s="50"/>
      <c r="J8" s="50" t="s">
        <v>274</v>
      </c>
      <c r="K8" s="61"/>
      <c r="L8" s="61"/>
    </row>
    <row r="9" spans="1:12" ht="15.6">
      <c r="A9" s="69" t="s">
        <v>2</v>
      </c>
      <c r="B9" s="88" t="s">
        <v>1113</v>
      </c>
      <c r="C9" s="88" t="s">
        <v>890</v>
      </c>
      <c r="D9" s="88" t="s">
        <v>46</v>
      </c>
      <c r="E9" s="88" t="s">
        <v>1177</v>
      </c>
      <c r="F9" s="88" t="s">
        <v>1120</v>
      </c>
      <c r="G9" s="88" t="s">
        <v>1150</v>
      </c>
      <c r="H9" s="64" t="s">
        <v>497</v>
      </c>
      <c r="I9" s="64"/>
      <c r="J9" s="88"/>
      <c r="K9" s="34" t="s">
        <v>33</v>
      </c>
      <c r="L9" s="10" t="s">
        <v>477</v>
      </c>
    </row>
    <row r="10" spans="1:12">
      <c r="A10" s="88" t="s">
        <v>1</v>
      </c>
      <c r="B10" s="88" t="s">
        <v>201</v>
      </c>
      <c r="C10" s="88" t="s">
        <v>1239</v>
      </c>
      <c r="D10" s="88" t="s">
        <v>1121</v>
      </c>
      <c r="E10" s="52" t="s">
        <v>717</v>
      </c>
      <c r="F10" s="52" t="s">
        <v>621</v>
      </c>
      <c r="G10" s="52" t="s">
        <v>1156</v>
      </c>
      <c r="H10" s="64" t="s">
        <v>1315</v>
      </c>
      <c r="I10" s="51" t="s">
        <v>845</v>
      </c>
      <c r="J10" s="51" t="s">
        <v>201</v>
      </c>
      <c r="K10" s="61"/>
      <c r="L10" s="10"/>
    </row>
    <row r="11" spans="1:12" ht="15.6">
      <c r="A11" s="69"/>
      <c r="B11" s="88" t="s">
        <v>1116</v>
      </c>
      <c r="C11" s="88" t="s">
        <v>1143</v>
      </c>
      <c r="D11" s="88" t="s">
        <v>850</v>
      </c>
      <c r="E11" s="88" t="s">
        <v>47</v>
      </c>
      <c r="F11" s="88" t="s">
        <v>865</v>
      </c>
      <c r="G11" s="88" t="s">
        <v>1164</v>
      </c>
      <c r="H11" s="88" t="s">
        <v>43</v>
      </c>
      <c r="I11" s="88"/>
      <c r="J11" s="88"/>
      <c r="K11" s="10"/>
      <c r="L11" s="61"/>
    </row>
    <row r="12" spans="1:12">
      <c r="A12" s="68" t="s">
        <v>15</v>
      </c>
      <c r="B12" s="68" t="s">
        <v>1134</v>
      </c>
      <c r="C12" s="68" t="s">
        <v>1129</v>
      </c>
      <c r="D12" s="68" t="s">
        <v>721</v>
      </c>
      <c r="E12" s="68" t="s">
        <v>330</v>
      </c>
      <c r="F12" s="68" t="s">
        <v>842</v>
      </c>
      <c r="G12" s="68" t="s">
        <v>1175</v>
      </c>
      <c r="H12" s="68" t="s">
        <v>269</v>
      </c>
      <c r="I12" s="68"/>
      <c r="J12" s="68"/>
      <c r="K12" s="61"/>
      <c r="L12" s="10"/>
    </row>
    <row r="13" spans="1:12">
      <c r="A13" s="68" t="s">
        <v>266</v>
      </c>
      <c r="B13" s="68" t="s">
        <v>839</v>
      </c>
      <c r="C13" s="68" t="s">
        <v>1316</v>
      </c>
      <c r="D13" s="68" t="s">
        <v>713</v>
      </c>
      <c r="E13" s="68" t="s">
        <v>1107</v>
      </c>
      <c r="F13" s="68" t="s">
        <v>839</v>
      </c>
      <c r="G13" s="68" t="s">
        <v>277</v>
      </c>
      <c r="H13" s="68" t="s">
        <v>1240</v>
      </c>
      <c r="I13" s="68"/>
      <c r="J13" s="65"/>
      <c r="K13" s="10"/>
      <c r="L13" s="10"/>
    </row>
    <row r="14" spans="1:12">
      <c r="A14" s="68"/>
      <c r="B14" s="68" t="s">
        <v>270</v>
      </c>
      <c r="C14" s="68" t="s">
        <v>1146</v>
      </c>
      <c r="D14" s="68" t="s">
        <v>851</v>
      </c>
      <c r="E14" s="68" t="s">
        <v>1318</v>
      </c>
      <c r="F14" s="68" t="s">
        <v>1131</v>
      </c>
      <c r="G14" s="68" t="s">
        <v>1145</v>
      </c>
      <c r="H14" s="68" t="s">
        <v>847</v>
      </c>
      <c r="I14" s="68" t="s">
        <v>618</v>
      </c>
      <c r="J14" s="65" t="s">
        <v>270</v>
      </c>
      <c r="K14" s="61"/>
      <c r="L14" s="61"/>
    </row>
    <row r="15" spans="1:12">
      <c r="A15" s="53" t="s">
        <v>7</v>
      </c>
      <c r="B15" s="53" t="s">
        <v>1136</v>
      </c>
      <c r="C15" s="53" t="s">
        <v>1125</v>
      </c>
      <c r="D15" s="53" t="s">
        <v>617</v>
      </c>
      <c r="E15" s="53" t="s">
        <v>1148</v>
      </c>
      <c r="F15" s="54" t="s">
        <v>891</v>
      </c>
      <c r="G15" s="54" t="s">
        <v>1171</v>
      </c>
      <c r="H15" s="54" t="s">
        <v>1170</v>
      </c>
      <c r="I15" s="53"/>
      <c r="J15" s="53"/>
      <c r="K15" s="88" t="s">
        <v>844</v>
      </c>
      <c r="L15" s="10"/>
    </row>
    <row r="16" spans="1:12">
      <c r="A16" s="53" t="s">
        <v>527</v>
      </c>
      <c r="B16" s="53" t="s">
        <v>1109</v>
      </c>
      <c r="C16" s="53" t="s">
        <v>1130</v>
      </c>
      <c r="D16" s="53" t="s">
        <v>855</v>
      </c>
      <c r="E16" s="54" t="s">
        <v>893</v>
      </c>
      <c r="F16" s="53" t="s">
        <v>1169</v>
      </c>
      <c r="G16" s="54" t="s">
        <v>718</v>
      </c>
      <c r="H16" s="54" t="s">
        <v>1321</v>
      </c>
      <c r="I16" s="54" t="s">
        <v>272</v>
      </c>
      <c r="J16" s="53"/>
      <c r="K16" s="88" t="s">
        <v>1135</v>
      </c>
      <c r="L16" s="10"/>
    </row>
    <row r="17" spans="1:12">
      <c r="A17" s="53"/>
      <c r="B17" s="53" t="s">
        <v>1108</v>
      </c>
      <c r="C17" s="53" t="s">
        <v>690</v>
      </c>
      <c r="D17" s="53" t="s">
        <v>1137</v>
      </c>
      <c r="E17" s="53" t="s">
        <v>694</v>
      </c>
      <c r="F17" s="53" t="s">
        <v>905</v>
      </c>
      <c r="G17" s="53" t="s">
        <v>1127</v>
      </c>
      <c r="H17" s="54" t="s">
        <v>1126</v>
      </c>
      <c r="I17" s="54"/>
      <c r="J17" s="54" t="s">
        <v>841</v>
      </c>
      <c r="K17" s="10"/>
      <c r="L17" s="61"/>
    </row>
    <row r="18" spans="1:12">
      <c r="A18" s="55" t="s">
        <v>105</v>
      </c>
      <c r="B18" s="55" t="s">
        <v>1147</v>
      </c>
      <c r="C18" s="56" t="s">
        <v>707</v>
      </c>
      <c r="D18" s="56" t="s">
        <v>620</v>
      </c>
      <c r="E18" s="56" t="s">
        <v>1122</v>
      </c>
      <c r="F18" s="56" t="s">
        <v>1322</v>
      </c>
      <c r="G18" s="56" t="s">
        <v>52</v>
      </c>
      <c r="H18" s="56" t="s">
        <v>864</v>
      </c>
      <c r="I18" s="56"/>
      <c r="J18" s="56"/>
      <c r="K18" s="10" t="s">
        <v>34</v>
      </c>
      <c r="L18" s="10" t="s">
        <v>478</v>
      </c>
    </row>
    <row r="19" spans="1:12">
      <c r="A19" s="55" t="s">
        <v>482</v>
      </c>
      <c r="B19" s="55" t="s">
        <v>346</v>
      </c>
      <c r="C19" s="55" t="s">
        <v>918</v>
      </c>
      <c r="D19" s="55" t="s">
        <v>1320</v>
      </c>
      <c r="E19" s="56" t="s">
        <v>1124</v>
      </c>
      <c r="F19" s="56" t="s">
        <v>1323</v>
      </c>
      <c r="G19" s="55" t="s">
        <v>1174</v>
      </c>
      <c r="H19" s="55" t="s">
        <v>1319</v>
      </c>
      <c r="I19" s="56" t="s">
        <v>398</v>
      </c>
      <c r="J19" s="55"/>
      <c r="K19" s="87" t="s">
        <v>1140</v>
      </c>
      <c r="L19" s="61"/>
    </row>
    <row r="20" spans="1:12">
      <c r="A20" s="55"/>
      <c r="B20" s="55" t="s">
        <v>493</v>
      </c>
      <c r="C20" s="55" t="s">
        <v>1123</v>
      </c>
      <c r="D20" s="55" t="s">
        <v>884</v>
      </c>
      <c r="E20" s="56" t="s">
        <v>698</v>
      </c>
      <c r="F20" s="55" t="s">
        <v>1161</v>
      </c>
      <c r="G20" s="55" t="s">
        <v>554</v>
      </c>
      <c r="H20" s="55" t="s">
        <v>885</v>
      </c>
      <c r="I20" s="55"/>
      <c r="J20" s="56" t="s">
        <v>327</v>
      </c>
      <c r="K20" s="53" t="s">
        <v>1173</v>
      </c>
      <c r="L20" s="61"/>
    </row>
    <row r="21" spans="1:12" ht="28.05" customHeight="1">
      <c r="A21" s="5" t="s">
        <v>8</v>
      </c>
      <c r="B21" s="6" t="s">
        <v>9</v>
      </c>
      <c r="C21" s="10" t="s">
        <v>622</v>
      </c>
      <c r="D21" s="50" t="s">
        <v>882</v>
      </c>
      <c r="E21" s="61" t="s">
        <v>852</v>
      </c>
      <c r="F21" s="61" t="s">
        <v>888</v>
      </c>
      <c r="G21" s="16" t="s">
        <v>462</v>
      </c>
      <c r="H21" s="87" t="s">
        <v>1118</v>
      </c>
      <c r="I21" s="88" t="s">
        <v>716</v>
      </c>
      <c r="J21" s="100" t="s">
        <v>890</v>
      </c>
      <c r="K21" s="10" t="s">
        <v>682</v>
      </c>
      <c r="L21" s="10" t="s">
        <v>471</v>
      </c>
    </row>
    <row r="22" spans="1:12">
      <c r="A22" s="4" t="s">
        <v>883</v>
      </c>
      <c r="B22" s="1" t="s">
        <v>1187</v>
      </c>
      <c r="C22" s="61" t="s">
        <v>887</v>
      </c>
      <c r="D22" s="10" t="s">
        <v>1168</v>
      </c>
      <c r="E22" s="61"/>
      <c r="F22" s="10"/>
      <c r="G22" s="10" t="s">
        <v>1181</v>
      </c>
      <c r="H22" s="10" t="s">
        <v>461</v>
      </c>
      <c r="I22" s="61" t="s">
        <v>861</v>
      </c>
      <c r="J22" s="10"/>
      <c r="K22" s="10" t="s">
        <v>36</v>
      </c>
      <c r="L22" s="10" t="s">
        <v>476</v>
      </c>
    </row>
    <row r="23" spans="1:12">
      <c r="A23" s="4" t="s">
        <v>907</v>
      </c>
      <c r="B23" s="4" t="s">
        <v>1179</v>
      </c>
      <c r="C23" s="10" t="s">
        <v>858</v>
      </c>
      <c r="D23" s="10" t="s">
        <v>1138</v>
      </c>
      <c r="E23" s="10"/>
      <c r="F23" s="10" t="s">
        <v>1182</v>
      </c>
      <c r="G23" s="10" t="s">
        <v>892</v>
      </c>
      <c r="H23" s="10"/>
      <c r="I23" s="61"/>
      <c r="J23" s="10"/>
      <c r="K23" s="10"/>
      <c r="L23" s="10"/>
    </row>
    <row r="24" spans="1:12">
      <c r="A24" s="4" t="s">
        <v>10</v>
      </c>
      <c r="B24" s="1" t="s">
        <v>1188</v>
      </c>
      <c r="C24" s="10" t="s">
        <v>931</v>
      </c>
      <c r="D24" s="61"/>
      <c r="E24" s="10"/>
      <c r="F24" s="61"/>
      <c r="G24" s="10" t="s">
        <v>45</v>
      </c>
      <c r="H24" s="10"/>
      <c r="I24" s="10"/>
      <c r="J24" s="10"/>
      <c r="K24" s="10" t="s">
        <v>35</v>
      </c>
      <c r="L24" s="10" t="s">
        <v>477</v>
      </c>
    </row>
    <row r="25" spans="1:12">
      <c r="A25" s="4" t="s">
        <v>908</v>
      </c>
      <c r="B25" s="4"/>
      <c r="C25" s="10"/>
      <c r="D25" s="10"/>
      <c r="E25" s="61" t="s">
        <v>920</v>
      </c>
      <c r="F25" s="10"/>
      <c r="G25" s="10"/>
      <c r="H25" s="10"/>
      <c r="I25" s="10"/>
      <c r="J25" s="10"/>
      <c r="K25" s="10"/>
      <c r="L25" s="10"/>
    </row>
    <row r="26" spans="1:12">
      <c r="A26" s="4" t="s">
        <v>700</v>
      </c>
      <c r="C26" s="61"/>
      <c r="D26" s="61"/>
      <c r="E26" s="10"/>
      <c r="F26" s="61"/>
      <c r="G26" s="10" t="s">
        <v>619</v>
      </c>
      <c r="H26" s="10"/>
      <c r="I26" s="10"/>
      <c r="J26" s="10"/>
      <c r="K26" s="10"/>
      <c r="L26" s="10"/>
    </row>
    <row r="27" spans="1:12">
      <c r="A27" s="4" t="s">
        <v>909</v>
      </c>
      <c r="B27" s="4"/>
      <c r="C27" s="10"/>
      <c r="D27" s="10"/>
      <c r="E27" s="10"/>
      <c r="F27" s="10"/>
      <c r="G27" s="16" t="s">
        <v>708</v>
      </c>
      <c r="H27" s="10"/>
      <c r="I27" s="10"/>
      <c r="J27" s="10"/>
      <c r="K27" s="10"/>
      <c r="L27" s="10"/>
    </row>
    <row r="28" spans="1:12">
      <c r="A28" s="4" t="s">
        <v>18</v>
      </c>
      <c r="C28" s="1" t="s">
        <v>699</v>
      </c>
      <c r="D28" s="99" t="s">
        <v>923</v>
      </c>
      <c r="E28" s="1" t="s">
        <v>683</v>
      </c>
      <c r="F28" s="1" t="s">
        <v>875</v>
      </c>
      <c r="G28" s="61" t="s">
        <v>879</v>
      </c>
      <c r="H28" s="10" t="s">
        <v>49</v>
      </c>
      <c r="I28" s="1" t="s">
        <v>466</v>
      </c>
      <c r="J28" s="10" t="s">
        <v>463</v>
      </c>
      <c r="K28" s="10"/>
      <c r="L28" s="10"/>
    </row>
    <row r="29" spans="1:12">
      <c r="A29" s="4" t="s">
        <v>910</v>
      </c>
      <c r="B29" s="4"/>
      <c r="C29" s="10"/>
      <c r="D29" s="10"/>
      <c r="E29" s="10"/>
      <c r="F29" s="10"/>
      <c r="G29" s="61"/>
      <c r="H29" s="10"/>
      <c r="I29" s="10"/>
      <c r="J29" s="10"/>
      <c r="K29" s="10"/>
      <c r="L29" s="10"/>
    </row>
    <row r="30" spans="1:12">
      <c r="A30" s="4" t="s">
        <v>17</v>
      </c>
      <c r="C30" s="10" t="s">
        <v>868</v>
      </c>
      <c r="D30" s="10"/>
      <c r="E30" s="10" t="s">
        <v>620</v>
      </c>
      <c r="F30" s="61" t="s">
        <v>1162</v>
      </c>
      <c r="G30" s="10" t="s">
        <v>917</v>
      </c>
      <c r="H30" s="10" t="s">
        <v>871</v>
      </c>
      <c r="I30" s="10"/>
      <c r="J30" s="10"/>
      <c r="K30" s="10" t="s">
        <v>38</v>
      </c>
      <c r="L30" s="10" t="s">
        <v>477</v>
      </c>
    </row>
    <row r="31" spans="1:12">
      <c r="A31" s="4" t="s">
        <v>911</v>
      </c>
      <c r="B31" s="4"/>
      <c r="C31" s="10"/>
      <c r="D31" s="10"/>
      <c r="E31" s="10"/>
      <c r="F31" s="10"/>
      <c r="G31" s="10"/>
      <c r="H31" s="61"/>
      <c r="I31" s="10"/>
      <c r="J31" s="10"/>
      <c r="K31" s="10"/>
      <c r="L31" s="10"/>
    </row>
    <row r="32" spans="1:12">
      <c r="A32" s="4" t="s">
        <v>696</v>
      </c>
      <c r="C32" s="100" t="s">
        <v>722</v>
      </c>
      <c r="D32" s="61" t="s">
        <v>723</v>
      </c>
      <c r="E32" s="61"/>
      <c r="F32" s="10" t="s">
        <v>274</v>
      </c>
      <c r="G32" s="10" t="s">
        <v>715</v>
      </c>
      <c r="H32" s="10" t="s">
        <v>921</v>
      </c>
      <c r="I32" s="10"/>
      <c r="J32" s="10"/>
      <c r="K32" s="10"/>
      <c r="L32" s="10"/>
    </row>
    <row r="33" spans="1:12">
      <c r="A33" s="4" t="s">
        <v>108</v>
      </c>
      <c r="B33" s="4"/>
      <c r="C33" s="10"/>
      <c r="D33" s="10"/>
      <c r="E33" s="10"/>
      <c r="F33" s="10"/>
      <c r="G33" s="10"/>
      <c r="H33" s="10"/>
      <c r="I33" s="10"/>
      <c r="J33" s="10"/>
      <c r="K33" s="10"/>
      <c r="L33" s="10"/>
    </row>
    <row r="34" spans="1:12">
      <c r="A34" s="4" t="s">
        <v>697</v>
      </c>
      <c r="C34" s="61"/>
      <c r="D34" s="1" t="s">
        <v>724</v>
      </c>
      <c r="E34" s="61"/>
      <c r="F34" s="10" t="s">
        <v>869</v>
      </c>
      <c r="G34" s="10" t="s">
        <v>867</v>
      </c>
      <c r="H34" s="10" t="s">
        <v>848</v>
      </c>
      <c r="I34" s="10" t="s">
        <v>462</v>
      </c>
      <c r="J34" s="10"/>
      <c r="K34" s="15" t="s">
        <v>39</v>
      </c>
      <c r="L34" s="10" t="s">
        <v>478</v>
      </c>
    </row>
    <row r="35" spans="1:12">
      <c r="A35" s="4" t="s">
        <v>22</v>
      </c>
      <c r="B35" s="4"/>
      <c r="C35" s="10"/>
      <c r="D35" s="10"/>
      <c r="E35" s="10"/>
      <c r="F35" s="10"/>
      <c r="G35" s="10"/>
      <c r="H35" s="10"/>
      <c r="I35" s="10"/>
      <c r="J35" s="10"/>
      <c r="K35" s="10"/>
      <c r="L35" s="10"/>
    </row>
    <row r="36" spans="1:12">
      <c r="A36" s="4" t="s">
        <v>27</v>
      </c>
      <c r="C36" s="61"/>
      <c r="D36" s="10" t="s">
        <v>719</v>
      </c>
      <c r="E36" s="10" t="s">
        <v>916</v>
      </c>
      <c r="F36" s="61" t="s">
        <v>877</v>
      </c>
      <c r="G36" s="10" t="s">
        <v>763</v>
      </c>
      <c r="H36" s="10" t="s">
        <v>876</v>
      </c>
      <c r="I36" s="10"/>
      <c r="J36" s="10"/>
      <c r="K36" s="10" t="s">
        <v>40</v>
      </c>
      <c r="L36" s="10" t="s">
        <v>478</v>
      </c>
    </row>
    <row r="37" spans="1:12">
      <c r="A37" s="4" t="s">
        <v>21</v>
      </c>
      <c r="B37" s="4"/>
      <c r="C37" s="10"/>
      <c r="D37" s="10"/>
      <c r="E37" s="10"/>
      <c r="F37" s="10"/>
      <c r="G37" s="61"/>
      <c r="H37" s="10"/>
      <c r="I37" s="10"/>
      <c r="J37" s="10"/>
      <c r="K37" s="10"/>
      <c r="L37" s="10"/>
    </row>
    <row r="38" spans="1:12">
      <c r="A38" s="4" t="s">
        <v>859</v>
      </c>
      <c r="C38" s="15"/>
      <c r="D38" s="61" t="s">
        <v>720</v>
      </c>
      <c r="E38" s="10"/>
      <c r="F38" s="61" t="s">
        <v>874</v>
      </c>
      <c r="G38" s="61" t="s">
        <v>1165</v>
      </c>
      <c r="H38" s="10" t="s">
        <v>929</v>
      </c>
      <c r="I38" s="61"/>
      <c r="J38" s="10"/>
      <c r="K38" s="10"/>
      <c r="L38" s="10"/>
    </row>
    <row r="39" spans="1:12">
      <c r="A39" s="4" t="s">
        <v>107</v>
      </c>
      <c r="B39" s="4"/>
      <c r="C39" s="10"/>
      <c r="D39" s="10"/>
      <c r="E39" s="10"/>
      <c r="F39" s="10"/>
      <c r="G39" s="61" t="s">
        <v>849</v>
      </c>
      <c r="H39" s="10"/>
      <c r="I39" s="10"/>
      <c r="J39" s="10"/>
      <c r="K39" s="10"/>
      <c r="L39" s="10"/>
    </row>
    <row r="40" spans="1:12">
      <c r="A40" s="4" t="s">
        <v>919</v>
      </c>
      <c r="C40" s="61"/>
      <c r="D40" s="61"/>
      <c r="E40" s="61"/>
      <c r="F40" s="61"/>
      <c r="G40" s="61"/>
      <c r="H40" s="10" t="s">
        <v>886</v>
      </c>
      <c r="I40" s="10"/>
      <c r="J40" s="61"/>
      <c r="K40" s="10" t="s">
        <v>37</v>
      </c>
      <c r="L40" s="10" t="s">
        <v>479</v>
      </c>
    </row>
    <row r="41" spans="1:12">
      <c r="A41" s="4" t="s">
        <v>13</v>
      </c>
      <c r="B41" s="4"/>
      <c r="C41" s="10"/>
      <c r="D41" s="10"/>
      <c r="E41" s="10"/>
      <c r="F41" s="10"/>
      <c r="G41" s="10"/>
      <c r="H41" s="10"/>
      <c r="I41" s="10"/>
      <c r="J41" s="10"/>
      <c r="K41" s="10"/>
      <c r="L41" s="10"/>
    </row>
    <row r="42" spans="1:12">
      <c r="A42" s="4" t="s">
        <v>28</v>
      </c>
      <c r="C42" s="65" t="s">
        <v>98</v>
      </c>
      <c r="D42" s="101" t="s">
        <v>925</v>
      </c>
      <c r="E42" s="61" t="s">
        <v>693</v>
      </c>
      <c r="F42" s="61" t="s">
        <v>873</v>
      </c>
      <c r="G42" s="65" t="s">
        <v>924</v>
      </c>
      <c r="H42" s="10" t="s">
        <v>915</v>
      </c>
      <c r="I42" s="10"/>
      <c r="J42" s="10" t="s">
        <v>565</v>
      </c>
      <c r="K42" s="10" t="s">
        <v>474</v>
      </c>
      <c r="L42" s="10" t="s">
        <v>478</v>
      </c>
    </row>
    <row r="43" spans="1:12">
      <c r="A43" s="4" t="s">
        <v>29</v>
      </c>
      <c r="B43" s="4"/>
      <c r="C43" s="10"/>
      <c r="D43" s="10"/>
      <c r="E43" s="10"/>
      <c r="F43" s="10"/>
      <c r="G43" s="10"/>
      <c r="H43" s="10"/>
      <c r="I43" s="10"/>
      <c r="J43" s="10"/>
      <c r="K43" s="10"/>
      <c r="L43" s="10"/>
    </row>
    <row r="44" spans="1:12">
      <c r="A44" s="4" t="s">
        <v>11</v>
      </c>
      <c r="C44" s="10" t="s">
        <v>712</v>
      </c>
      <c r="D44" s="10"/>
      <c r="E44" s="10" t="s">
        <v>711</v>
      </c>
      <c r="F44" s="61" t="s">
        <v>1160</v>
      </c>
      <c r="G44" s="1" t="s">
        <v>866</v>
      </c>
      <c r="H44" s="1" t="s">
        <v>947</v>
      </c>
    </row>
    <row r="45" spans="1:12">
      <c r="A45" s="1" t="s">
        <v>106</v>
      </c>
      <c r="C45" s="10"/>
      <c r="D45" s="10"/>
      <c r="E45" s="10"/>
      <c r="F45" s="10" t="s">
        <v>914</v>
      </c>
      <c r="G45" s="10" t="s">
        <v>1163</v>
      </c>
      <c r="H45" s="10"/>
      <c r="I45" s="10"/>
      <c r="J45" s="10"/>
      <c r="K45" s="10"/>
      <c r="L45" s="10"/>
    </row>
    <row r="46" spans="1:12">
      <c r="A46" s="4" t="s">
        <v>25</v>
      </c>
      <c r="C46" s="10" t="s">
        <v>913</v>
      </c>
      <c r="D46" s="10" t="s">
        <v>843</v>
      </c>
      <c r="E46" s="10" t="s">
        <v>710</v>
      </c>
      <c r="F46" s="10" t="s">
        <v>856</v>
      </c>
      <c r="G46" s="10" t="s">
        <v>912</v>
      </c>
      <c r="H46" s="10" t="s">
        <v>496</v>
      </c>
      <c r="I46" s="10" t="s">
        <v>842</v>
      </c>
      <c r="J46" s="10"/>
      <c r="K46" s="10"/>
      <c r="L46" s="10"/>
    </row>
    <row r="47" spans="1:12">
      <c r="A47" s="4" t="s">
        <v>109</v>
      </c>
      <c r="B47" s="4"/>
      <c r="C47" s="10"/>
      <c r="D47" s="10"/>
      <c r="E47" s="10"/>
      <c r="F47" s="10"/>
      <c r="G47" s="10"/>
      <c r="H47" s="10"/>
      <c r="I47" s="10"/>
      <c r="J47" s="10"/>
      <c r="K47" s="10"/>
      <c r="L47" s="10"/>
    </row>
    <row r="48" spans="1:12">
      <c r="A48" s="4" t="s">
        <v>24</v>
      </c>
      <c r="B48" s="1" t="s">
        <v>1180</v>
      </c>
      <c r="C48" s="10" t="s">
        <v>691</v>
      </c>
      <c r="D48" s="10" t="s">
        <v>692</v>
      </c>
      <c r="E48" s="10" t="s">
        <v>1317</v>
      </c>
      <c r="F48" s="10" t="s">
        <v>838</v>
      </c>
      <c r="G48" s="61"/>
      <c r="H48" s="10" t="s">
        <v>853</v>
      </c>
      <c r="I48" s="61" t="s">
        <v>854</v>
      </c>
      <c r="J48" s="10" t="s">
        <v>464</v>
      </c>
      <c r="K48" s="10" t="s">
        <v>41</v>
      </c>
      <c r="L48" s="10" t="s">
        <v>478</v>
      </c>
    </row>
    <row r="49" spans="1:12">
      <c r="A49" s="4" t="s">
        <v>110</v>
      </c>
      <c r="B49" s="4"/>
      <c r="C49" s="10"/>
      <c r="D49" s="10"/>
      <c r="E49" s="10"/>
      <c r="F49" s="10"/>
      <c r="G49" s="10"/>
      <c r="H49" s="10"/>
      <c r="I49" s="10"/>
      <c r="J49" s="10"/>
      <c r="K49" s="10"/>
      <c r="L49" s="10"/>
    </row>
    <row r="50" spans="1:12">
      <c r="A50" s="4" t="s">
        <v>23</v>
      </c>
      <c r="C50" s="10"/>
      <c r="D50" s="10" t="s">
        <v>894</v>
      </c>
      <c r="E50" s="10"/>
      <c r="F50" s="61" t="s">
        <v>878</v>
      </c>
      <c r="G50" s="10" t="s">
        <v>709</v>
      </c>
      <c r="H50" s="10" t="s">
        <v>895</v>
      </c>
      <c r="J50" s="10" t="s">
        <v>857</v>
      </c>
      <c r="K50" s="10"/>
      <c r="L50" s="10"/>
    </row>
    <row r="51" spans="1:12">
      <c r="A51" s="4" t="s">
        <v>111</v>
      </c>
      <c r="B51" s="4"/>
      <c r="C51" s="10"/>
      <c r="D51" s="10"/>
      <c r="E51" s="10"/>
      <c r="F51" s="10"/>
      <c r="G51" s="10"/>
      <c r="H51" s="10"/>
      <c r="I51" s="10"/>
      <c r="J51" s="10"/>
      <c r="K51" s="10"/>
      <c r="L51" s="10"/>
    </row>
    <row r="52" spans="1:12" ht="28.05" customHeight="1">
      <c r="A52" s="89" t="s">
        <v>880</v>
      </c>
      <c r="B52" s="4"/>
      <c r="C52" s="34"/>
      <c r="D52" s="10"/>
      <c r="E52" s="10" t="s">
        <v>1178</v>
      </c>
      <c r="F52" s="34"/>
      <c r="G52" s="34"/>
      <c r="H52" s="34"/>
      <c r="I52" s="34"/>
      <c r="J52" s="34"/>
      <c r="K52" s="34"/>
      <c r="L52" s="10"/>
    </row>
    <row r="53" spans="1:12" ht="15.6">
      <c r="A53" s="49" t="s">
        <v>197</v>
      </c>
      <c r="B53" s="87"/>
      <c r="C53" s="87"/>
      <c r="D53" s="87"/>
      <c r="E53" s="87"/>
      <c r="F53" s="87"/>
      <c r="G53" s="48"/>
      <c r="H53" s="87"/>
      <c r="I53" s="87"/>
      <c r="J53" s="87" t="s">
        <v>456</v>
      </c>
      <c r="K53" s="34"/>
      <c r="L53" s="10"/>
    </row>
    <row r="54" spans="1:12">
      <c r="A54" s="87" t="s">
        <v>906</v>
      </c>
      <c r="B54" s="87"/>
      <c r="C54" s="87"/>
      <c r="D54" s="87"/>
      <c r="E54" s="87"/>
      <c r="F54" s="87"/>
      <c r="G54" s="87"/>
      <c r="H54" s="48"/>
      <c r="I54" s="87"/>
      <c r="J54" s="87"/>
      <c r="K54" s="10"/>
      <c r="L54" s="10"/>
    </row>
    <row r="55" spans="1:12" ht="15.6">
      <c r="A55" s="49"/>
      <c r="B55" s="87"/>
      <c r="C55" s="48"/>
      <c r="D55" s="48"/>
      <c r="E55" s="48"/>
      <c r="F55" s="48"/>
      <c r="G55" s="48"/>
      <c r="H55" s="48"/>
      <c r="I55" s="47"/>
      <c r="J55" s="47"/>
      <c r="K55" s="10"/>
      <c r="L55" s="10"/>
    </row>
    <row r="56" spans="1:12">
      <c r="A56" s="50" t="s">
        <v>498</v>
      </c>
      <c r="B56" s="50"/>
      <c r="C56" s="50"/>
      <c r="D56" s="50"/>
      <c r="E56" s="50"/>
      <c r="F56" s="50"/>
      <c r="G56" s="50"/>
      <c r="H56" s="50"/>
      <c r="I56" s="50"/>
      <c r="J56" s="50" t="s">
        <v>458</v>
      </c>
      <c r="K56" s="34"/>
      <c r="L56" s="10"/>
    </row>
    <row r="57" spans="1:12">
      <c r="A57" s="50" t="s">
        <v>3</v>
      </c>
      <c r="B57" s="50"/>
      <c r="C57" s="50"/>
      <c r="D57" s="50"/>
      <c r="E57" s="50"/>
      <c r="F57" s="50"/>
      <c r="G57" s="50"/>
      <c r="H57" s="50"/>
      <c r="I57" s="50"/>
      <c r="J57" s="50"/>
      <c r="K57" s="10"/>
      <c r="L57" s="10"/>
    </row>
    <row r="58" spans="1:12">
      <c r="A58" s="50"/>
      <c r="B58" s="50"/>
      <c r="C58" s="50"/>
      <c r="D58" s="50"/>
      <c r="E58" s="50"/>
      <c r="F58" s="50"/>
      <c r="G58" s="50"/>
      <c r="H58" s="50"/>
      <c r="I58" s="50"/>
      <c r="J58" s="50"/>
      <c r="K58" s="10"/>
      <c r="L58" s="10"/>
    </row>
    <row r="59" spans="1:12" ht="15.6">
      <c r="A59" s="69" t="s">
        <v>195</v>
      </c>
      <c r="B59" s="88"/>
      <c r="C59" s="88"/>
      <c r="D59" s="88"/>
      <c r="E59" s="88"/>
      <c r="F59" s="88"/>
      <c r="G59" s="64"/>
      <c r="H59" s="64"/>
      <c r="I59" s="88"/>
      <c r="J59" s="88" t="s">
        <v>488</v>
      </c>
      <c r="K59" s="34"/>
      <c r="L59" s="10"/>
    </row>
    <row r="60" spans="1:12">
      <c r="A60" s="88" t="s">
        <v>2</v>
      </c>
      <c r="B60" s="88"/>
      <c r="C60" s="88"/>
      <c r="D60" s="88"/>
      <c r="E60" s="52"/>
      <c r="F60" s="52"/>
      <c r="G60" s="52"/>
      <c r="H60" s="88"/>
      <c r="I60" s="51"/>
      <c r="J60" s="51"/>
      <c r="K60" s="10"/>
      <c r="L60" s="10"/>
    </row>
    <row r="61" spans="1:12" ht="15.6">
      <c r="A61" s="69"/>
      <c r="B61" s="88"/>
      <c r="C61" s="88"/>
      <c r="D61" s="88"/>
      <c r="E61" s="88"/>
      <c r="F61" s="88"/>
      <c r="G61" s="88"/>
      <c r="H61" s="88"/>
      <c r="I61" s="88"/>
      <c r="J61" s="88"/>
      <c r="K61" s="10"/>
      <c r="L61" s="10"/>
    </row>
    <row r="62" spans="1:12">
      <c r="A62" s="68" t="s">
        <v>881</v>
      </c>
      <c r="B62" s="68"/>
      <c r="C62" s="68"/>
      <c r="D62" s="68"/>
      <c r="E62" s="68"/>
      <c r="F62" s="68"/>
      <c r="G62" s="68"/>
      <c r="H62" s="68"/>
      <c r="I62" s="68"/>
      <c r="J62" s="68" t="s">
        <v>455</v>
      </c>
      <c r="K62" s="34"/>
      <c r="L62" s="10"/>
    </row>
    <row r="63" spans="1:12">
      <c r="A63" s="68" t="s">
        <v>15</v>
      </c>
      <c r="B63" s="68"/>
      <c r="C63" s="68"/>
      <c r="D63" s="68"/>
      <c r="E63" s="68"/>
      <c r="F63" s="68"/>
      <c r="G63" s="68"/>
      <c r="H63" s="68"/>
      <c r="I63" s="68"/>
      <c r="J63" s="65"/>
      <c r="K63" s="10"/>
      <c r="L63" s="10"/>
    </row>
    <row r="64" spans="1:12">
      <c r="A64" s="68"/>
      <c r="B64" s="68"/>
      <c r="C64" s="68"/>
      <c r="D64" s="68"/>
      <c r="E64" s="68"/>
      <c r="F64" s="68"/>
      <c r="G64" s="68"/>
      <c r="H64" s="68"/>
      <c r="I64" s="68"/>
      <c r="J64" s="65"/>
      <c r="K64" s="10"/>
      <c r="L64" s="10"/>
    </row>
    <row r="65" spans="1:12">
      <c r="A65" s="53" t="s">
        <v>664</v>
      </c>
      <c r="B65" s="53"/>
      <c r="C65" s="53"/>
      <c r="D65" s="53"/>
      <c r="E65" s="53"/>
      <c r="F65" s="54"/>
      <c r="G65" s="53"/>
      <c r="H65" s="54"/>
      <c r="I65" s="53"/>
      <c r="J65" s="53" t="s">
        <v>457</v>
      </c>
      <c r="K65" s="34"/>
      <c r="L65" s="10"/>
    </row>
    <row r="66" spans="1:12">
      <c r="A66" s="53" t="s">
        <v>7</v>
      </c>
      <c r="B66" s="53"/>
      <c r="C66" s="53"/>
      <c r="D66" s="53"/>
      <c r="E66" s="54"/>
      <c r="F66" s="53"/>
      <c r="G66" s="54"/>
      <c r="H66" s="53"/>
      <c r="I66" s="54"/>
      <c r="J66" s="53"/>
      <c r="K66" s="10"/>
      <c r="L66" s="10"/>
    </row>
    <row r="67" spans="1:12">
      <c r="A67" s="53"/>
      <c r="B67" s="53"/>
      <c r="C67" s="53"/>
      <c r="D67" s="53"/>
      <c r="E67" s="53"/>
      <c r="F67" s="53"/>
      <c r="G67" s="53"/>
      <c r="H67" s="53"/>
      <c r="I67" s="54"/>
      <c r="J67" s="54"/>
      <c r="K67" s="10"/>
      <c r="L67" s="10"/>
    </row>
    <row r="68" spans="1:12">
      <c r="A68" s="55" t="s">
        <v>196</v>
      </c>
      <c r="B68" s="55"/>
      <c r="C68" s="56"/>
      <c r="D68" s="56" t="s">
        <v>467</v>
      </c>
      <c r="E68" s="56"/>
      <c r="F68" s="56"/>
      <c r="G68" s="56"/>
      <c r="H68" s="56" t="s">
        <v>397</v>
      </c>
      <c r="I68" s="56" t="s">
        <v>454</v>
      </c>
      <c r="J68" s="56" t="s">
        <v>459</v>
      </c>
      <c r="K68" s="34"/>
      <c r="L68" s="10"/>
    </row>
    <row r="69" spans="1:12">
      <c r="A69" s="55" t="s">
        <v>105</v>
      </c>
      <c r="B69" s="55"/>
      <c r="C69" s="55"/>
      <c r="D69" s="55"/>
      <c r="E69" s="56"/>
      <c r="F69" s="56"/>
      <c r="G69" s="55"/>
      <c r="H69" s="55"/>
      <c r="I69" s="56"/>
      <c r="J69" s="55"/>
      <c r="K69" s="10"/>
      <c r="L69" s="10"/>
    </row>
    <row r="70" spans="1:12">
      <c r="A70" s="55"/>
      <c r="B70" s="55"/>
      <c r="C70" s="55"/>
      <c r="D70" s="56"/>
      <c r="E70" s="56"/>
      <c r="F70" s="55"/>
      <c r="G70" s="55"/>
      <c r="H70" s="55"/>
      <c r="I70" s="55"/>
      <c r="J70" s="56"/>
      <c r="K70" s="10"/>
      <c r="L70" s="10"/>
    </row>
    <row r="71" spans="1:12" ht="28.05" customHeight="1">
      <c r="A71" s="38" t="s">
        <v>75</v>
      </c>
      <c r="B71" s="4"/>
      <c r="C71" s="34"/>
      <c r="D71" s="10"/>
      <c r="E71" s="34"/>
      <c r="F71" s="34"/>
      <c r="G71" s="34"/>
      <c r="H71" s="34"/>
      <c r="I71" s="34"/>
      <c r="J71" s="34"/>
      <c r="K71" s="34"/>
      <c r="L71" s="10"/>
    </row>
    <row r="72" spans="1:12" ht="15.6">
      <c r="A72" s="49" t="s">
        <v>386</v>
      </c>
      <c r="B72" s="87"/>
      <c r="C72" s="87" t="s">
        <v>438</v>
      </c>
      <c r="D72" s="87"/>
      <c r="E72" s="87" t="s">
        <v>582</v>
      </c>
      <c r="F72" s="87" t="s">
        <v>414</v>
      </c>
      <c r="G72" s="48" t="s">
        <v>439</v>
      </c>
      <c r="H72" s="87" t="s">
        <v>430</v>
      </c>
      <c r="I72" s="87" t="s">
        <v>451</v>
      </c>
      <c r="J72" s="87" t="s">
        <v>444</v>
      </c>
      <c r="K72" s="10"/>
      <c r="L72" s="10"/>
    </row>
    <row r="73" spans="1:12">
      <c r="A73" s="87" t="s">
        <v>906</v>
      </c>
      <c r="B73" s="87"/>
      <c r="C73" s="87"/>
      <c r="D73" s="87"/>
      <c r="E73" s="87"/>
      <c r="F73" s="87"/>
      <c r="G73" s="87"/>
      <c r="H73" s="48"/>
      <c r="I73" s="87"/>
      <c r="J73" s="87"/>
      <c r="K73" s="10"/>
      <c r="L73" s="10"/>
    </row>
    <row r="74" spans="1:12" ht="15.6">
      <c r="A74" s="49"/>
      <c r="B74" s="87"/>
      <c r="C74" s="48"/>
      <c r="D74" s="48"/>
      <c r="E74" s="48"/>
      <c r="F74" s="48"/>
      <c r="G74" s="48"/>
      <c r="H74" s="48"/>
      <c r="I74" s="47"/>
      <c r="J74" s="47"/>
      <c r="K74" s="10"/>
      <c r="L74" s="10"/>
    </row>
    <row r="75" spans="1:12">
      <c r="A75" s="50" t="s">
        <v>433</v>
      </c>
      <c r="B75" s="50"/>
      <c r="C75" s="50" t="s">
        <v>440</v>
      </c>
      <c r="D75" s="50" t="s">
        <v>436</v>
      </c>
      <c r="E75" s="50" t="s">
        <v>437</v>
      </c>
      <c r="F75" s="50"/>
      <c r="G75" s="50" t="s">
        <v>435</v>
      </c>
      <c r="H75" s="50" t="s">
        <v>434</v>
      </c>
      <c r="I75" s="50" t="s">
        <v>432</v>
      </c>
      <c r="J75" s="50" t="s">
        <v>441</v>
      </c>
      <c r="K75" s="34" t="s">
        <v>405</v>
      </c>
      <c r="L75" s="10" t="s">
        <v>480</v>
      </c>
    </row>
    <row r="76" spans="1:12">
      <c r="A76" s="50" t="s">
        <v>3</v>
      </c>
      <c r="B76" s="50"/>
      <c r="C76" s="50"/>
      <c r="D76" s="50"/>
      <c r="E76" s="50"/>
      <c r="F76" s="50"/>
      <c r="G76" s="50"/>
      <c r="H76" s="50"/>
      <c r="I76" s="50"/>
      <c r="J76" s="50"/>
      <c r="K76" s="10"/>
      <c r="L76" s="10"/>
    </row>
    <row r="77" spans="1:12">
      <c r="A77" s="50"/>
      <c r="B77" s="50"/>
      <c r="C77" s="50"/>
      <c r="D77" s="50"/>
      <c r="E77" s="50"/>
      <c r="F77" s="50"/>
      <c r="G77" s="50"/>
      <c r="H77" s="50"/>
      <c r="I77" s="50"/>
      <c r="J77" s="50"/>
      <c r="K77" s="10"/>
      <c r="L77" s="10"/>
    </row>
    <row r="78" spans="1:12" ht="15.6">
      <c r="A78" s="69" t="s">
        <v>389</v>
      </c>
      <c r="B78" s="88"/>
      <c r="C78" s="88" t="s">
        <v>408</v>
      </c>
      <c r="D78" s="88" t="s">
        <v>416</v>
      </c>
      <c r="E78" s="88" t="s">
        <v>415</v>
      </c>
      <c r="F78" s="88" t="s">
        <v>580</v>
      </c>
      <c r="G78" s="64" t="s">
        <v>406</v>
      </c>
      <c r="H78" s="64" t="s">
        <v>442</v>
      </c>
      <c r="I78" s="88" t="s">
        <v>428</v>
      </c>
      <c r="J78" s="88" t="s">
        <v>413</v>
      </c>
      <c r="K78" s="34" t="s">
        <v>404</v>
      </c>
      <c r="L78" s="10" t="s">
        <v>478</v>
      </c>
    </row>
    <row r="79" spans="1:12">
      <c r="A79" s="88" t="s">
        <v>2</v>
      </c>
      <c r="B79" s="88"/>
      <c r="C79" s="88"/>
      <c r="D79" s="88"/>
      <c r="E79" s="52"/>
      <c r="F79" s="52"/>
      <c r="G79" s="52"/>
      <c r="H79" s="88"/>
      <c r="I79" s="51"/>
      <c r="J79" s="51"/>
      <c r="K79" s="10"/>
      <c r="L79" s="10"/>
    </row>
    <row r="80" spans="1:12" ht="15.6">
      <c r="A80" s="69"/>
      <c r="B80" s="88"/>
      <c r="C80" s="88"/>
      <c r="D80" s="88"/>
      <c r="E80" s="88"/>
      <c r="F80" s="88"/>
      <c r="G80" s="88"/>
      <c r="H80" s="88"/>
      <c r="I80" s="88"/>
      <c r="J80" s="88"/>
      <c r="K80" s="10"/>
      <c r="L80" s="10"/>
    </row>
    <row r="81" spans="1:12">
      <c r="A81" s="68" t="s">
        <v>388</v>
      </c>
      <c r="B81" s="68"/>
      <c r="C81" s="68" t="s">
        <v>424</v>
      </c>
      <c r="D81" s="68" t="s">
        <v>409</v>
      </c>
      <c r="E81" s="68" t="s">
        <v>448</v>
      </c>
      <c r="F81" s="68" t="s">
        <v>410</v>
      </c>
      <c r="G81" s="68" t="s">
        <v>472</v>
      </c>
      <c r="H81" s="68" t="s">
        <v>417</v>
      </c>
      <c r="I81" s="68" t="s">
        <v>495</v>
      </c>
      <c r="J81" s="68" t="s">
        <v>402</v>
      </c>
      <c r="K81" s="34" t="s">
        <v>403</v>
      </c>
      <c r="L81" s="10" t="s">
        <v>480</v>
      </c>
    </row>
    <row r="82" spans="1:12">
      <c r="A82" s="68" t="s">
        <v>15</v>
      </c>
      <c r="B82" s="68"/>
      <c r="C82" s="68"/>
      <c r="D82" s="68"/>
      <c r="E82" s="68"/>
      <c r="F82" s="68"/>
      <c r="G82" s="68"/>
      <c r="H82" s="68"/>
      <c r="I82" s="68"/>
      <c r="J82" s="65"/>
      <c r="K82" s="10"/>
      <c r="L82" s="10"/>
    </row>
    <row r="83" spans="1:12">
      <c r="A83" s="68"/>
      <c r="B83" s="68"/>
      <c r="C83" s="68"/>
      <c r="D83" s="68"/>
      <c r="E83" s="68"/>
      <c r="F83" s="68"/>
      <c r="G83" s="68"/>
      <c r="H83" s="68"/>
      <c r="I83" s="68"/>
      <c r="J83" s="65"/>
      <c r="K83" s="10"/>
      <c r="L83" s="10"/>
    </row>
    <row r="84" spans="1:12">
      <c r="A84" s="53" t="s">
        <v>425</v>
      </c>
      <c r="B84" s="53"/>
      <c r="C84" s="53" t="s">
        <v>426</v>
      </c>
      <c r="D84" s="53" t="s">
        <v>400</v>
      </c>
      <c r="E84" s="53" t="s">
        <v>407</v>
      </c>
      <c r="F84" s="54" t="s">
        <v>419</v>
      </c>
      <c r="G84" s="53" t="s">
        <v>421</v>
      </c>
      <c r="H84" s="54" t="s">
        <v>429</v>
      </c>
      <c r="I84" s="53" t="s">
        <v>427</v>
      </c>
      <c r="J84" s="53" t="s">
        <v>423</v>
      </c>
      <c r="K84" s="34" t="s">
        <v>470</v>
      </c>
      <c r="L84" s="10" t="s">
        <v>481</v>
      </c>
    </row>
    <row r="85" spans="1:12">
      <c r="A85" s="53" t="s">
        <v>7</v>
      </c>
      <c r="B85" s="53"/>
      <c r="C85" s="53"/>
      <c r="D85" s="53"/>
      <c r="E85" s="54"/>
      <c r="F85" s="53"/>
      <c r="G85" s="54"/>
      <c r="H85" s="53"/>
      <c r="I85" s="54"/>
      <c r="J85" s="53"/>
      <c r="K85" s="10"/>
      <c r="L85" s="10"/>
    </row>
    <row r="86" spans="1:12">
      <c r="A86" s="53"/>
      <c r="B86" s="53"/>
      <c r="C86" s="53"/>
      <c r="D86" s="53"/>
      <c r="E86" s="53"/>
      <c r="F86" s="53"/>
      <c r="G86" s="53"/>
      <c r="H86" s="53"/>
      <c r="I86" s="54"/>
      <c r="J86" s="54"/>
      <c r="K86" s="10"/>
      <c r="L86" s="10"/>
    </row>
    <row r="87" spans="1:12">
      <c r="A87" s="55" t="s">
        <v>387</v>
      </c>
      <c r="B87" s="55"/>
      <c r="C87" s="56" t="s">
        <v>449</v>
      </c>
      <c r="D87" s="56" t="s">
        <v>581</v>
      </c>
      <c r="E87" s="56" t="s">
        <v>450</v>
      </c>
      <c r="F87" s="56" t="s">
        <v>412</v>
      </c>
      <c r="G87" s="56"/>
      <c r="H87" s="56" t="s">
        <v>420</v>
      </c>
      <c r="I87" s="56" t="s">
        <v>447</v>
      </c>
      <c r="J87" s="56" t="s">
        <v>401</v>
      </c>
      <c r="K87" s="34"/>
      <c r="L87" s="10"/>
    </row>
    <row r="88" spans="1:12">
      <c r="A88" s="55" t="s">
        <v>105</v>
      </c>
      <c r="B88" s="55"/>
      <c r="C88" s="55"/>
      <c r="D88" s="55"/>
      <c r="E88" s="56"/>
      <c r="F88" s="56"/>
      <c r="G88" s="55"/>
      <c r="H88" s="55"/>
      <c r="I88" s="56"/>
      <c r="J88" s="55"/>
      <c r="K88" s="10"/>
      <c r="L88" s="10"/>
    </row>
    <row r="89" spans="1:12">
      <c r="A89" s="55"/>
      <c r="B89" s="55"/>
      <c r="C89" s="55"/>
      <c r="D89" s="56"/>
      <c r="E89" s="56"/>
      <c r="F89" s="55"/>
      <c r="G89" s="55"/>
      <c r="H89" s="55"/>
      <c r="I89" s="55"/>
      <c r="J89" s="56"/>
      <c r="K89" s="10"/>
      <c r="L89" s="10"/>
    </row>
    <row r="90" spans="1:12" ht="28.05" customHeight="1">
      <c r="A90" s="46" t="s">
        <v>3</v>
      </c>
      <c r="C90" s="10"/>
      <c r="D90" s="10"/>
      <c r="E90" s="10"/>
      <c r="F90" s="10"/>
      <c r="G90" s="10"/>
      <c r="H90" s="10"/>
      <c r="I90" s="10"/>
      <c r="J90" s="10"/>
      <c r="K90" s="10"/>
      <c r="L90" s="10"/>
    </row>
    <row r="91" spans="1:12" ht="15.6">
      <c r="A91" s="49" t="s">
        <v>684</v>
      </c>
      <c r="B91" s="87"/>
      <c r="C91" s="87"/>
      <c r="D91" s="87"/>
      <c r="E91" s="87"/>
      <c r="F91" s="87"/>
      <c r="G91" s="48"/>
      <c r="H91" s="87"/>
      <c r="I91" s="87"/>
      <c r="J91" s="87"/>
      <c r="K91" s="10"/>
      <c r="L91" s="10"/>
    </row>
    <row r="92" spans="1:12">
      <c r="A92" s="87" t="s">
        <v>906</v>
      </c>
      <c r="B92" s="87"/>
      <c r="C92" s="87"/>
      <c r="D92" s="87"/>
      <c r="E92" s="87"/>
      <c r="F92" s="87"/>
      <c r="G92" s="87"/>
      <c r="H92" s="48"/>
      <c r="I92" s="87"/>
      <c r="J92" s="87"/>
      <c r="K92" s="10"/>
      <c r="L92" s="10"/>
    </row>
    <row r="93" spans="1:12" ht="15.6">
      <c r="A93" s="49"/>
      <c r="B93" s="87"/>
      <c r="C93" s="48"/>
      <c r="D93" s="48"/>
      <c r="E93" s="48"/>
      <c r="F93" s="48"/>
      <c r="G93" s="48"/>
      <c r="H93" s="48"/>
      <c r="I93" s="47"/>
      <c r="J93" s="47"/>
      <c r="K93" s="10"/>
      <c r="L93" s="10"/>
    </row>
    <row r="94" spans="1:12">
      <c r="A94" s="50" t="s">
        <v>685</v>
      </c>
      <c r="B94" s="50"/>
      <c r="C94" s="50"/>
      <c r="D94" s="50"/>
      <c r="E94" s="50"/>
      <c r="F94" s="50"/>
      <c r="G94" s="50"/>
      <c r="H94" s="50"/>
      <c r="I94" s="50"/>
      <c r="J94" s="50"/>
      <c r="K94" s="10"/>
      <c r="L94" s="10"/>
    </row>
    <row r="95" spans="1:12">
      <c r="A95" s="50" t="s">
        <v>3</v>
      </c>
      <c r="B95" s="50"/>
      <c r="C95" s="50"/>
      <c r="D95" s="50"/>
      <c r="E95" s="50"/>
      <c r="F95" s="50"/>
      <c r="G95" s="50"/>
      <c r="H95" s="50"/>
      <c r="I95" s="50"/>
      <c r="J95" s="50"/>
      <c r="K95" s="10"/>
      <c r="L95" s="10"/>
    </row>
    <row r="96" spans="1:12">
      <c r="A96" s="50"/>
      <c r="B96" s="50"/>
      <c r="C96" s="50"/>
      <c r="D96" s="50"/>
      <c r="E96" s="50"/>
      <c r="F96" s="50"/>
      <c r="G96" s="50"/>
      <c r="H96" s="50"/>
      <c r="I96" s="50"/>
      <c r="J96" s="50"/>
      <c r="K96" s="10"/>
      <c r="L96" s="10"/>
    </row>
    <row r="97" spans="1:12" ht="15.6">
      <c r="A97" s="69" t="s">
        <v>686</v>
      </c>
      <c r="B97" s="88"/>
      <c r="C97" s="88"/>
      <c r="D97" s="88"/>
      <c r="E97" s="88"/>
      <c r="F97" s="88"/>
      <c r="G97" s="64"/>
      <c r="H97" s="64"/>
      <c r="I97" s="88"/>
      <c r="J97" s="88"/>
      <c r="K97" s="10"/>
      <c r="L97" s="10"/>
    </row>
    <row r="98" spans="1:12">
      <c r="A98" s="88" t="s">
        <v>2</v>
      </c>
      <c r="B98" s="88"/>
      <c r="C98" s="88"/>
      <c r="D98" s="88"/>
      <c r="E98" s="52"/>
      <c r="F98" s="52"/>
      <c r="G98" s="52"/>
      <c r="H98" s="88"/>
      <c r="I98" s="51"/>
      <c r="J98" s="51"/>
      <c r="K98" s="10"/>
      <c r="L98" s="10"/>
    </row>
    <row r="99" spans="1:12" ht="15.6">
      <c r="A99" s="69"/>
      <c r="B99" s="88"/>
      <c r="C99" s="88"/>
      <c r="D99" s="88"/>
      <c r="E99" s="88"/>
      <c r="F99" s="88"/>
      <c r="G99" s="88"/>
      <c r="H99" s="88"/>
      <c r="I99" s="88"/>
      <c r="J99" s="88"/>
      <c r="K99" s="10"/>
      <c r="L99" s="10"/>
    </row>
    <row r="100" spans="1:12">
      <c r="A100" s="68" t="s">
        <v>687</v>
      </c>
      <c r="C100" s="68"/>
      <c r="D100" s="68"/>
      <c r="E100" s="68"/>
      <c r="F100" s="68"/>
      <c r="G100" s="68"/>
      <c r="H100" s="68"/>
      <c r="I100" s="68"/>
      <c r="J100" s="68"/>
      <c r="K100" s="10"/>
      <c r="L100" s="10"/>
    </row>
    <row r="101" spans="1:12">
      <c r="A101" s="68" t="s">
        <v>15</v>
      </c>
      <c r="B101" s="68"/>
      <c r="C101" s="68"/>
      <c r="D101" s="68"/>
      <c r="E101" s="68"/>
      <c r="F101" s="68"/>
      <c r="G101" s="68"/>
      <c r="H101" s="68"/>
      <c r="I101" s="68"/>
      <c r="J101" s="65"/>
      <c r="K101" s="10"/>
      <c r="L101" s="10"/>
    </row>
    <row r="102" spans="1:12">
      <c r="A102" s="68"/>
      <c r="B102" s="68"/>
      <c r="C102" s="68"/>
      <c r="D102" s="68"/>
      <c r="E102" s="68"/>
      <c r="F102" s="68"/>
      <c r="G102" s="68"/>
      <c r="H102" s="68"/>
      <c r="I102" s="68"/>
      <c r="J102" s="65"/>
      <c r="K102" s="10"/>
      <c r="L102" s="10"/>
    </row>
    <row r="103" spans="1:12">
      <c r="A103" s="53" t="s">
        <v>689</v>
      </c>
      <c r="B103" s="53"/>
      <c r="C103" s="53"/>
      <c r="D103" s="53"/>
      <c r="E103" s="53"/>
      <c r="F103" s="54"/>
      <c r="G103" s="53"/>
      <c r="H103" s="54"/>
      <c r="I103" s="53"/>
      <c r="J103" s="53"/>
      <c r="K103" s="10"/>
      <c r="L103" s="10"/>
    </row>
    <row r="104" spans="1:12">
      <c r="A104" s="53" t="s">
        <v>7</v>
      </c>
      <c r="B104" s="53"/>
      <c r="C104" s="53"/>
      <c r="D104" s="53"/>
      <c r="E104" s="54"/>
      <c r="F104" s="53"/>
      <c r="G104" s="54"/>
      <c r="H104" s="53"/>
      <c r="I104" s="54"/>
      <c r="J104" s="53"/>
      <c r="K104" s="10"/>
      <c r="L104" s="10"/>
    </row>
    <row r="105" spans="1:12">
      <c r="A105" s="53"/>
      <c r="B105" s="53"/>
      <c r="C105" s="53"/>
      <c r="D105" s="53"/>
      <c r="E105" s="53"/>
      <c r="F105" s="53"/>
      <c r="G105" s="53"/>
      <c r="H105" s="53"/>
      <c r="I105" s="54"/>
      <c r="J105" s="54"/>
      <c r="K105" s="10"/>
      <c r="L105" s="10"/>
    </row>
    <row r="106" spans="1:12">
      <c r="A106" s="55" t="s">
        <v>688</v>
      </c>
      <c r="B106" s="55"/>
      <c r="C106" s="56"/>
      <c r="D106" s="56"/>
      <c r="E106" s="56"/>
      <c r="F106" s="56"/>
      <c r="G106" s="56"/>
      <c r="H106" s="56"/>
      <c r="I106" s="56"/>
      <c r="J106" s="56"/>
      <c r="K106" s="10"/>
      <c r="L106" s="10"/>
    </row>
    <row r="107" spans="1:12">
      <c r="A107" s="55" t="s">
        <v>105</v>
      </c>
      <c r="B107" s="55"/>
      <c r="C107" s="55"/>
      <c r="D107" s="55"/>
      <c r="E107" s="56"/>
      <c r="F107" s="56"/>
      <c r="G107" s="55"/>
      <c r="H107" s="55"/>
      <c r="I107" s="56"/>
      <c r="J107" s="55"/>
      <c r="K107" s="10"/>
      <c r="L107" s="10"/>
    </row>
    <row r="108" spans="1:12">
      <c r="A108" s="55"/>
      <c r="B108" s="55"/>
      <c r="C108" s="55"/>
      <c r="D108" s="56"/>
      <c r="E108" s="56"/>
      <c r="F108" s="55"/>
      <c r="G108" s="55"/>
      <c r="H108" s="55"/>
      <c r="I108" s="55"/>
      <c r="J108" s="56"/>
      <c r="K108" s="10"/>
      <c r="L108" s="10"/>
    </row>
    <row r="109" spans="1:12">
      <c r="C109" s="10"/>
      <c r="D109" s="10"/>
      <c r="E109" s="10"/>
      <c r="F109" s="10"/>
      <c r="G109" s="10"/>
      <c r="H109" s="10"/>
      <c r="I109" s="10"/>
      <c r="J109" s="10"/>
      <c r="K109" s="10"/>
      <c r="L109" s="10"/>
    </row>
    <row r="110" spans="1:12">
      <c r="C110" s="10"/>
      <c r="D110" s="10"/>
      <c r="E110" s="10"/>
      <c r="F110" s="10"/>
      <c r="G110" s="10"/>
      <c r="H110" s="10"/>
      <c r="I110" s="10"/>
      <c r="J110" s="10"/>
      <c r="K110" s="10"/>
      <c r="L110" s="10"/>
    </row>
    <row r="111" spans="1:12">
      <c r="E111" s="1" t="s">
        <v>465</v>
      </c>
      <c r="H111" s="10"/>
      <c r="I111" s="10"/>
      <c r="K111" s="10"/>
      <c r="L111" s="10"/>
    </row>
    <row r="112" spans="1:12">
      <c r="C112" s="16" t="s">
        <v>714</v>
      </c>
      <c r="D112" s="15" t="s">
        <v>50</v>
      </c>
      <c r="E112" s="1" t="s">
        <v>460</v>
      </c>
      <c r="F112" s="16" t="s">
        <v>431</v>
      </c>
      <c r="G112" s="16"/>
      <c r="I112" s="10"/>
      <c r="K112" s="34"/>
      <c r="L112" s="34"/>
    </row>
    <row r="113" spans="2:10">
      <c r="C113" s="15" t="s">
        <v>682</v>
      </c>
      <c r="E113" s="16" t="s">
        <v>443</v>
      </c>
      <c r="F113" s="15" t="s">
        <v>422</v>
      </c>
    </row>
    <row r="114" spans="2:10" ht="15" thickBot="1">
      <c r="E114" s="39" t="s">
        <v>399</v>
      </c>
      <c r="F114" s="16" t="s">
        <v>446</v>
      </c>
    </row>
    <row r="115" spans="2:10">
      <c r="E115" s="15" t="s">
        <v>445</v>
      </c>
      <c r="F115" s="16"/>
    </row>
    <row r="116" spans="2:10">
      <c r="B116" s="1" t="s">
        <v>8</v>
      </c>
      <c r="C116" s="1">
        <v>11</v>
      </c>
      <c r="D116" s="1">
        <v>124</v>
      </c>
    </row>
    <row r="117" spans="2:10">
      <c r="B117" s="1" t="s">
        <v>418</v>
      </c>
      <c r="C117" s="1">
        <v>6</v>
      </c>
      <c r="D117" s="1">
        <v>48</v>
      </c>
      <c r="E117" s="1" t="s">
        <v>19</v>
      </c>
    </row>
    <row r="118" spans="2:10">
      <c r="B118" s="1" t="s">
        <v>453</v>
      </c>
      <c r="C118" s="1">
        <v>125</v>
      </c>
      <c r="D118" s="1">
        <v>172</v>
      </c>
    </row>
    <row r="119" spans="2:10">
      <c r="I119" s="2"/>
    </row>
    <row r="120" spans="2:10">
      <c r="F120" s="16"/>
      <c r="I120" s="2"/>
    </row>
    <row r="121" spans="2:10">
      <c r="G121" s="2"/>
      <c r="H121" s="1"/>
      <c r="I121" s="2"/>
      <c r="J121" s="1"/>
    </row>
  </sheetData>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22" sqref="D22"/>
    </sheetView>
  </sheetViews>
  <sheetFormatPr defaultColWidth="11.19921875" defaultRowHeight="15.6"/>
  <cols>
    <col min="1" max="1" width="14.796875" customWidth="1"/>
    <col min="7" max="7" width="11" customWidth="1"/>
    <col min="8" max="9" width="14.796875" customWidth="1"/>
  </cols>
  <sheetData>
    <row r="1" spans="1:9" s="8" customFormat="1" ht="28.05" customHeight="1">
      <c r="A1" s="8" t="s">
        <v>97</v>
      </c>
      <c r="B1" s="8" t="s">
        <v>91</v>
      </c>
      <c r="C1" s="8" t="s">
        <v>92</v>
      </c>
      <c r="D1" s="8" t="s">
        <v>93</v>
      </c>
      <c r="E1" s="8" t="s">
        <v>94</v>
      </c>
      <c r="F1" s="8" t="s">
        <v>95</v>
      </c>
      <c r="G1" s="8" t="s">
        <v>96</v>
      </c>
      <c r="H1" s="8" t="s">
        <v>250</v>
      </c>
      <c r="I1" s="8" t="s">
        <v>251</v>
      </c>
    </row>
    <row r="2" spans="1:9" s="19" customFormat="1">
      <c r="A2" s="19" t="s">
        <v>81</v>
      </c>
      <c r="B2" s="19">
        <v>-2</v>
      </c>
      <c r="C2" s="19">
        <v>2</v>
      </c>
      <c r="D2" s="19">
        <v>-2</v>
      </c>
      <c r="E2" s="19">
        <v>2</v>
      </c>
      <c r="F2" s="19">
        <v>-2</v>
      </c>
      <c r="G2" s="19">
        <v>2</v>
      </c>
    </row>
    <row r="3" spans="1:9" s="19" customFormat="1">
      <c r="A3" s="27"/>
      <c r="B3" s="27"/>
      <c r="C3" s="27"/>
      <c r="D3" s="27"/>
      <c r="E3" s="27"/>
      <c r="F3" s="27"/>
      <c r="G3" s="27"/>
    </row>
    <row r="4" spans="1:9" s="19" customFormat="1">
      <c r="A4" s="19" t="s">
        <v>82</v>
      </c>
      <c r="B4" s="19">
        <v>2</v>
      </c>
      <c r="C4" s="19">
        <v>-2</v>
      </c>
      <c r="D4" s="19">
        <v>-2</v>
      </c>
      <c r="E4" s="19">
        <v>-2</v>
      </c>
      <c r="F4" s="19">
        <v>2</v>
      </c>
      <c r="G4" s="19">
        <v>2</v>
      </c>
    </row>
    <row r="5" spans="1:9" s="19" customFormat="1"/>
    <row r="6" spans="1:9" s="19" customFormat="1">
      <c r="A6" s="19" t="s">
        <v>83</v>
      </c>
      <c r="B6" s="19">
        <v>2</v>
      </c>
      <c r="C6" s="19">
        <v>-2</v>
      </c>
      <c r="D6" s="19">
        <v>-2</v>
      </c>
      <c r="E6" s="19">
        <v>2</v>
      </c>
      <c r="F6" s="19">
        <v>2</v>
      </c>
      <c r="G6" s="19">
        <v>-2</v>
      </c>
    </row>
    <row r="7" spans="1:9" s="19" customFormat="1"/>
    <row r="8" spans="1:9" s="19" customFormat="1">
      <c r="A8" s="102" t="s">
        <v>84</v>
      </c>
      <c r="B8" s="19">
        <v>2</v>
      </c>
      <c r="C8" s="19">
        <v>-2</v>
      </c>
      <c r="D8" s="19">
        <v>2</v>
      </c>
      <c r="E8" s="19">
        <v>2</v>
      </c>
      <c r="F8" s="19">
        <v>-2</v>
      </c>
      <c r="G8" s="19">
        <v>-2</v>
      </c>
    </row>
    <row r="9" spans="1:9" s="19" customFormat="1"/>
    <row r="10" spans="1:9" s="19" customFormat="1">
      <c r="A10" s="19" t="s">
        <v>85</v>
      </c>
      <c r="B10" s="19">
        <v>2</v>
      </c>
      <c r="C10" s="19">
        <v>-2</v>
      </c>
      <c r="D10" s="19">
        <v>-2</v>
      </c>
      <c r="E10" s="19">
        <v>2</v>
      </c>
      <c r="F10" s="19">
        <v>-2</v>
      </c>
      <c r="G10" s="19">
        <v>2</v>
      </c>
    </row>
    <row r="11" spans="1:9" s="19" customFormat="1"/>
    <row r="12" spans="1:9" s="19" customFormat="1">
      <c r="A12" s="19" t="s">
        <v>86</v>
      </c>
      <c r="B12" s="19">
        <v>2</v>
      </c>
      <c r="C12" s="19">
        <v>2</v>
      </c>
      <c r="D12" s="19">
        <v>2</v>
      </c>
      <c r="E12" s="19">
        <v>-2</v>
      </c>
      <c r="F12" s="19">
        <v>-2</v>
      </c>
      <c r="G12" s="19">
        <v>-2</v>
      </c>
    </row>
    <row r="13" spans="1:9" s="19" customFormat="1"/>
    <row r="14" spans="1:9" s="19" customFormat="1">
      <c r="A14" s="19" t="s">
        <v>87</v>
      </c>
      <c r="B14" s="19">
        <v>2</v>
      </c>
      <c r="C14" s="19">
        <v>2</v>
      </c>
      <c r="D14" s="19">
        <v>-2</v>
      </c>
      <c r="E14" s="19">
        <v>-2</v>
      </c>
      <c r="F14" s="19">
        <v>2</v>
      </c>
      <c r="G14" s="19">
        <v>-2</v>
      </c>
    </row>
    <row r="15" spans="1:9" s="19" customFormat="1"/>
    <row r="16" spans="1:9" s="19" customFormat="1">
      <c r="A16" s="19" t="s">
        <v>88</v>
      </c>
      <c r="B16" s="19">
        <v>2</v>
      </c>
      <c r="C16" s="19">
        <v>2</v>
      </c>
      <c r="D16" s="19">
        <v>-2</v>
      </c>
      <c r="E16" s="19">
        <v>2</v>
      </c>
      <c r="F16" s="19">
        <v>-2</v>
      </c>
      <c r="G16" s="19">
        <v>-2</v>
      </c>
    </row>
    <row r="17" spans="1:7" s="19" customFormat="1"/>
    <row r="18" spans="1:7" s="19" customFormat="1">
      <c r="A18" s="19" t="s">
        <v>89</v>
      </c>
      <c r="B18" s="19">
        <v>2</v>
      </c>
      <c r="C18" s="19">
        <v>2</v>
      </c>
      <c r="D18" s="19">
        <v>-2</v>
      </c>
      <c r="E18" s="19">
        <v>-2</v>
      </c>
      <c r="F18" s="19">
        <v>-2</v>
      </c>
      <c r="G18" s="19">
        <v>2</v>
      </c>
    </row>
    <row r="19" spans="1:7" s="19" customFormat="1"/>
    <row r="20" spans="1:7" s="19" customFormat="1">
      <c r="A20" s="19" t="s">
        <v>90</v>
      </c>
      <c r="B20" s="19">
        <v>2</v>
      </c>
      <c r="C20" s="19">
        <v>-2</v>
      </c>
      <c r="D20" s="19">
        <v>2</v>
      </c>
      <c r="E20" s="19">
        <v>-2</v>
      </c>
      <c r="F20" s="19">
        <v>-2</v>
      </c>
      <c r="G20" s="19">
        <v>2</v>
      </c>
    </row>
    <row r="21" spans="1:7" s="19" customFormat="1"/>
  </sheetData>
  <pageMargins left="0.75" right="0.75" top="1" bottom="1" header="0.5" footer="0.5"/>
  <pageSetup orientation="portrait" horizontalDpi="4294967292" verticalDpi="4294967292"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E22" zoomScaleNormal="100" zoomScalePageLayoutView="150" workbookViewId="0">
      <selection activeCell="L47" sqref="L47"/>
    </sheetView>
  </sheetViews>
  <sheetFormatPr defaultColWidth="11.19921875" defaultRowHeight="15.6"/>
  <cols>
    <col min="1" max="1" width="1.796875" style="29" customWidth="1"/>
    <col min="2" max="6" width="15.796875" customWidth="1"/>
    <col min="7" max="7" width="1.796875" customWidth="1"/>
  </cols>
  <sheetData>
    <row r="1" spans="2:14" ht="10.95" customHeight="1">
      <c r="B1" s="29"/>
      <c r="C1" s="29"/>
      <c r="D1" s="29"/>
      <c r="E1" s="29"/>
      <c r="F1" s="29"/>
      <c r="G1" s="29"/>
    </row>
    <row r="2" spans="2:14" ht="28.05" customHeight="1">
      <c r="B2" s="149" t="s">
        <v>102</v>
      </c>
      <c r="C2" s="150"/>
      <c r="D2" s="150"/>
      <c r="E2" s="150"/>
      <c r="F2" s="150"/>
      <c r="G2" s="29"/>
    </row>
    <row r="3" spans="2:14">
      <c r="G3" s="29"/>
    </row>
    <row r="4" spans="2:14">
      <c r="B4" s="28"/>
      <c r="G4" s="29"/>
      <c r="H4" s="94"/>
      <c r="I4" s="94"/>
      <c r="J4" s="94"/>
      <c r="K4" s="94"/>
      <c r="L4" s="94"/>
      <c r="M4" s="94"/>
      <c r="N4" s="94"/>
    </row>
    <row r="5" spans="2:14">
      <c r="B5" s="28"/>
      <c r="C5" s="28"/>
      <c r="D5" s="28"/>
      <c r="E5" s="28"/>
      <c r="F5" s="28"/>
      <c r="G5" s="29"/>
      <c r="H5" s="94"/>
      <c r="I5" s="94"/>
      <c r="J5" s="94"/>
      <c r="K5" s="94"/>
      <c r="L5" s="94"/>
      <c r="M5" s="94"/>
      <c r="N5" s="94"/>
    </row>
    <row r="6" spans="2:14">
      <c r="B6" s="28"/>
      <c r="C6" s="28"/>
      <c r="D6" s="28"/>
      <c r="E6" s="28"/>
      <c r="G6" s="29"/>
      <c r="H6" s="94"/>
      <c r="I6" s="94"/>
      <c r="J6" s="94"/>
      <c r="K6" s="94"/>
      <c r="L6" s="94"/>
      <c r="M6" s="94"/>
      <c r="N6" s="94"/>
    </row>
    <row r="7" spans="2:14">
      <c r="B7" s="28"/>
      <c r="C7" s="28"/>
      <c r="D7" s="28"/>
      <c r="E7" s="28"/>
      <c r="G7" s="29"/>
      <c r="H7" s="94"/>
      <c r="I7" s="94"/>
      <c r="J7" s="94"/>
      <c r="K7" s="94"/>
      <c r="L7" s="94"/>
      <c r="M7" s="94"/>
      <c r="N7" s="94"/>
    </row>
    <row r="8" spans="2:14">
      <c r="B8" s="28"/>
      <c r="C8" s="28"/>
      <c r="D8" s="28"/>
      <c r="E8" s="28"/>
      <c r="F8" s="28"/>
      <c r="G8" s="29"/>
      <c r="H8" s="43"/>
      <c r="I8" s="43"/>
      <c r="J8" s="43"/>
      <c r="K8" s="43"/>
      <c r="L8" s="43"/>
      <c r="M8" s="43"/>
      <c r="N8" s="43"/>
    </row>
    <row r="9" spans="2:14">
      <c r="B9" s="28"/>
      <c r="C9" s="28"/>
      <c r="D9" s="28"/>
      <c r="E9" s="28"/>
      <c r="F9" s="28"/>
      <c r="G9" s="30"/>
    </row>
    <row r="10" spans="2:14">
      <c r="B10" s="28"/>
      <c r="C10" s="28"/>
      <c r="D10" s="28"/>
      <c r="E10" s="28"/>
      <c r="F10" s="28"/>
      <c r="G10" s="30"/>
      <c r="H10" s="94" t="s">
        <v>1214</v>
      </c>
      <c r="I10" s="94"/>
      <c r="J10" s="94"/>
      <c r="K10" s="94"/>
      <c r="L10" s="94"/>
      <c r="M10" s="94"/>
      <c r="N10" s="94"/>
    </row>
    <row r="11" spans="2:14">
      <c r="B11" s="28"/>
      <c r="C11" s="28"/>
      <c r="D11" s="28"/>
      <c r="E11" s="28"/>
      <c r="F11" s="28"/>
      <c r="G11" s="30"/>
      <c r="H11" s="93" t="s">
        <v>972</v>
      </c>
      <c r="I11" s="94"/>
      <c r="J11" s="94"/>
      <c r="K11" s="94"/>
      <c r="L11" s="94"/>
      <c r="M11" s="94"/>
      <c r="N11" s="94"/>
    </row>
    <row r="12" spans="2:14">
      <c r="B12" s="28"/>
      <c r="C12" s="28"/>
      <c r="D12" s="28"/>
      <c r="E12" s="28"/>
      <c r="F12" s="28"/>
      <c r="G12" s="30"/>
      <c r="H12" s="148" t="s">
        <v>1211</v>
      </c>
      <c r="I12" s="148"/>
      <c r="J12" s="148"/>
      <c r="K12" s="148"/>
      <c r="L12" s="148"/>
      <c r="M12" s="148"/>
      <c r="N12" s="148"/>
    </row>
    <row r="13" spans="2:14">
      <c r="D13" s="28"/>
      <c r="E13" s="28"/>
      <c r="F13" s="28"/>
      <c r="G13" s="30"/>
      <c r="H13" s="148" t="s">
        <v>973</v>
      </c>
      <c r="I13" s="148"/>
      <c r="J13" s="148"/>
      <c r="K13" s="148"/>
      <c r="L13" s="148"/>
      <c r="M13" s="148"/>
      <c r="N13" s="148"/>
    </row>
    <row r="14" spans="2:14">
      <c r="D14" s="28"/>
      <c r="E14" s="28"/>
      <c r="F14" s="28"/>
      <c r="G14" s="30"/>
      <c r="H14" s="62" t="s">
        <v>1378</v>
      </c>
    </row>
    <row r="15" spans="2:14">
      <c r="D15" s="28"/>
      <c r="E15" s="28"/>
      <c r="F15" s="28"/>
      <c r="G15" s="30"/>
      <c r="H15" s="156" t="s">
        <v>1212</v>
      </c>
      <c r="I15" s="157"/>
      <c r="J15" s="157"/>
      <c r="K15" s="157"/>
      <c r="L15" s="157"/>
      <c r="M15" s="157"/>
      <c r="N15" s="157"/>
    </row>
    <row r="16" spans="2:14">
      <c r="D16" s="28"/>
      <c r="E16" s="28"/>
      <c r="F16" s="28"/>
      <c r="G16" s="30"/>
      <c r="H16" s="156" t="s">
        <v>975</v>
      </c>
      <c r="I16" s="157"/>
      <c r="J16" s="157"/>
      <c r="K16" s="157"/>
      <c r="L16" s="157"/>
      <c r="M16" s="157"/>
      <c r="N16" s="157"/>
    </row>
    <row r="17" spans="1:15">
      <c r="D17" s="28"/>
      <c r="E17" s="28"/>
      <c r="F17" s="28"/>
      <c r="G17" s="30"/>
      <c r="H17" s="77" t="s">
        <v>980</v>
      </c>
    </row>
    <row r="18" spans="1:15">
      <c r="G18" s="29"/>
      <c r="H18" s="148" t="s">
        <v>981</v>
      </c>
      <c r="I18" s="158"/>
      <c r="J18" s="158"/>
      <c r="K18" s="158"/>
      <c r="L18" s="158"/>
      <c r="M18" s="158"/>
      <c r="N18" s="158"/>
    </row>
    <row r="19" spans="1:15">
      <c r="G19" s="29"/>
      <c r="H19" s="148" t="s">
        <v>1062</v>
      </c>
      <c r="I19" s="158"/>
      <c r="J19" s="158"/>
      <c r="K19" s="158"/>
      <c r="L19" s="158"/>
      <c r="M19" s="158"/>
      <c r="N19" s="158"/>
    </row>
    <row r="20" spans="1:15">
      <c r="D20" s="31" t="s">
        <v>103</v>
      </c>
      <c r="G20" s="29"/>
      <c r="H20" s="62" t="s">
        <v>974</v>
      </c>
    </row>
    <row r="21" spans="1:15">
      <c r="B21" s="152" t="s">
        <v>971</v>
      </c>
      <c r="C21" s="153"/>
      <c r="D21" s="153"/>
      <c r="E21" s="153"/>
      <c r="F21" s="153"/>
      <c r="G21" s="29"/>
      <c r="H21" s="148" t="s">
        <v>985</v>
      </c>
      <c r="I21" s="158"/>
      <c r="J21" s="158"/>
      <c r="K21" s="158"/>
      <c r="L21" s="158"/>
      <c r="M21" s="158"/>
      <c r="N21" s="158"/>
      <c r="O21" s="62" t="s">
        <v>986</v>
      </c>
    </row>
    <row r="22" spans="1:15">
      <c r="G22" s="29"/>
      <c r="H22" s="148" t="s">
        <v>1155</v>
      </c>
      <c r="I22" s="158"/>
      <c r="J22" s="158"/>
      <c r="K22" s="158"/>
      <c r="L22" s="158"/>
      <c r="M22" s="158"/>
      <c r="N22" s="158"/>
    </row>
    <row r="23" spans="1:15">
      <c r="G23" s="29"/>
      <c r="H23" s="62" t="s">
        <v>976</v>
      </c>
    </row>
    <row r="24" spans="1:15">
      <c r="G24" s="29"/>
      <c r="H24" s="148" t="s">
        <v>979</v>
      </c>
      <c r="I24" s="158"/>
      <c r="J24" s="158"/>
      <c r="K24" s="158"/>
      <c r="L24" s="158"/>
      <c r="M24" s="158"/>
      <c r="N24" s="158"/>
    </row>
    <row r="25" spans="1:15">
      <c r="C25" s="154" t="s">
        <v>104</v>
      </c>
      <c r="D25" s="154"/>
      <c r="E25" s="154"/>
      <c r="G25" s="29"/>
      <c r="H25" s="148" t="s">
        <v>982</v>
      </c>
      <c r="I25" s="158"/>
      <c r="J25" s="158"/>
      <c r="K25" s="158"/>
      <c r="L25" s="158"/>
      <c r="M25" s="158"/>
      <c r="N25" s="158"/>
    </row>
    <row r="26" spans="1:15">
      <c r="G26" s="29"/>
      <c r="H26" s="62" t="s">
        <v>977</v>
      </c>
    </row>
    <row r="27" spans="1:15">
      <c r="G27" s="29"/>
      <c r="H27" s="148" t="s">
        <v>1213</v>
      </c>
      <c r="I27" s="158"/>
      <c r="J27" s="158"/>
      <c r="K27" s="158"/>
      <c r="L27" s="158"/>
      <c r="M27" s="158"/>
      <c r="N27" s="158"/>
    </row>
    <row r="28" spans="1:15">
      <c r="G28" s="29"/>
      <c r="H28" s="148" t="s">
        <v>978</v>
      </c>
      <c r="I28" s="158"/>
      <c r="J28" s="158"/>
      <c r="K28" s="158"/>
      <c r="L28" s="158"/>
      <c r="M28" s="158"/>
      <c r="N28" s="158"/>
    </row>
    <row r="29" spans="1:15" s="20" customFormat="1">
      <c r="A29" s="32"/>
      <c r="B29" s="155"/>
      <c r="C29" s="155"/>
      <c r="D29" s="33"/>
      <c r="E29" s="155"/>
      <c r="F29" s="155"/>
      <c r="G29" s="32"/>
    </row>
    <row r="30" spans="1:15">
      <c r="D30" s="42"/>
      <c r="G30" s="29"/>
    </row>
    <row r="31" spans="1:15">
      <c r="D31" s="42"/>
      <c r="G31" s="29"/>
      <c r="H31" s="94" t="s">
        <v>1393</v>
      </c>
      <c r="I31" s="94"/>
      <c r="J31" s="94"/>
      <c r="K31" s="94"/>
      <c r="L31" s="94"/>
      <c r="M31" s="94"/>
      <c r="N31" s="94"/>
    </row>
    <row r="32" spans="1:15">
      <c r="D32" s="42"/>
      <c r="G32" s="29"/>
      <c r="H32" s="93" t="s">
        <v>972</v>
      </c>
      <c r="I32" s="94"/>
      <c r="J32" s="94"/>
      <c r="K32" s="94"/>
      <c r="L32" s="94"/>
      <c r="M32" s="94"/>
      <c r="N32" s="94"/>
    </row>
    <row r="33" spans="2:17">
      <c r="D33" s="42"/>
      <c r="G33" s="29"/>
      <c r="H33" s="148" t="s">
        <v>1394</v>
      </c>
      <c r="I33" s="148"/>
      <c r="J33" s="148"/>
      <c r="K33" s="148"/>
      <c r="L33" s="148"/>
      <c r="M33" s="148"/>
      <c r="N33" s="148"/>
    </row>
    <row r="34" spans="2:17">
      <c r="D34" s="42"/>
      <c r="G34" s="29"/>
      <c r="H34" s="62" t="s">
        <v>1378</v>
      </c>
      <c r="I34" s="115"/>
      <c r="J34" s="115"/>
      <c r="K34" s="115"/>
      <c r="L34" s="115"/>
      <c r="M34" s="115"/>
      <c r="N34" s="115"/>
    </row>
    <row r="35" spans="2:17">
      <c r="B35" s="151" t="s">
        <v>486</v>
      </c>
      <c r="C35" s="151"/>
      <c r="D35" s="151"/>
      <c r="E35" s="151"/>
      <c r="F35" s="151"/>
      <c r="G35" s="29"/>
      <c r="H35" s="148" t="s">
        <v>1395</v>
      </c>
      <c r="I35" s="148"/>
      <c r="J35" s="148"/>
      <c r="K35" s="148"/>
      <c r="L35" s="148"/>
      <c r="M35" s="148"/>
      <c r="N35" s="148"/>
    </row>
    <row r="36" spans="2:17">
      <c r="B36" s="151" t="s">
        <v>485</v>
      </c>
      <c r="C36" s="151"/>
      <c r="D36" s="151"/>
      <c r="E36" s="151"/>
      <c r="F36" s="151"/>
      <c r="G36" s="29"/>
      <c r="H36" s="77" t="s">
        <v>980</v>
      </c>
      <c r="I36" s="115"/>
      <c r="J36" s="115"/>
      <c r="K36" s="115"/>
      <c r="L36" s="115"/>
      <c r="M36" s="115"/>
      <c r="N36" s="115"/>
    </row>
    <row r="37" spans="2:17">
      <c r="B37" s="151" t="s">
        <v>485</v>
      </c>
      <c r="C37" s="151"/>
      <c r="D37" s="151"/>
      <c r="E37" s="151"/>
      <c r="F37" s="151"/>
      <c r="G37" s="29"/>
      <c r="H37" s="148" t="s">
        <v>1396</v>
      </c>
      <c r="I37" s="148"/>
      <c r="J37" s="148"/>
      <c r="K37" s="148"/>
      <c r="L37" s="148"/>
      <c r="M37" s="148"/>
      <c r="N37" s="148"/>
    </row>
    <row r="38" spans="2:17">
      <c r="B38" s="151" t="s">
        <v>485</v>
      </c>
      <c r="C38" s="151"/>
      <c r="D38" s="151"/>
      <c r="E38" s="151"/>
      <c r="F38" s="151"/>
      <c r="G38" s="29"/>
      <c r="H38" s="62" t="s">
        <v>974</v>
      </c>
      <c r="I38" s="115"/>
      <c r="J38" s="115"/>
      <c r="K38" s="115"/>
      <c r="L38" s="115"/>
      <c r="M38" s="115"/>
      <c r="N38" s="115"/>
    </row>
    <row r="39" spans="2:17">
      <c r="B39" s="151" t="s">
        <v>485</v>
      </c>
      <c r="C39" s="151"/>
      <c r="D39" s="151"/>
      <c r="E39" s="151"/>
      <c r="F39" s="151"/>
      <c r="G39" s="29"/>
      <c r="H39" s="148" t="s">
        <v>1397</v>
      </c>
      <c r="I39" s="148"/>
      <c r="J39" s="148"/>
      <c r="K39" s="148"/>
      <c r="L39" s="148"/>
      <c r="M39" s="148"/>
      <c r="N39" s="148"/>
      <c r="O39" s="148"/>
      <c r="P39" s="148"/>
      <c r="Q39" s="148"/>
    </row>
    <row r="40" spans="2:17">
      <c r="B40" s="151" t="s">
        <v>485</v>
      </c>
      <c r="C40" s="151"/>
      <c r="D40" s="151"/>
      <c r="E40" s="151"/>
      <c r="F40" s="151"/>
      <c r="G40" s="29"/>
      <c r="H40" s="62" t="s">
        <v>976</v>
      </c>
      <c r="I40" s="115"/>
      <c r="J40" s="115"/>
      <c r="K40" s="115"/>
      <c r="L40" s="115"/>
      <c r="M40" s="115"/>
      <c r="N40" s="115"/>
    </row>
    <row r="41" spans="2:17">
      <c r="D41" s="42"/>
      <c r="G41" s="29"/>
      <c r="H41" s="148" t="s">
        <v>1398</v>
      </c>
      <c r="I41" s="148"/>
      <c r="J41" s="148"/>
      <c r="K41" s="148"/>
      <c r="L41" s="148"/>
      <c r="M41" s="148"/>
      <c r="N41" s="148"/>
    </row>
    <row r="42" spans="2:17" ht="10.95" customHeight="1">
      <c r="B42" s="29"/>
      <c r="C42" s="29"/>
      <c r="D42" s="29"/>
      <c r="E42" s="29"/>
      <c r="F42" s="29"/>
      <c r="G42" s="29"/>
      <c r="H42" s="62" t="s">
        <v>977</v>
      </c>
      <c r="I42" s="115"/>
      <c r="J42" s="115"/>
      <c r="K42" s="115"/>
      <c r="L42" s="115"/>
      <c r="M42" s="115"/>
      <c r="N42" s="115"/>
    </row>
    <row r="43" spans="2:17">
      <c r="H43" s="148" t="s">
        <v>1399</v>
      </c>
      <c r="I43" s="158"/>
      <c r="J43" s="158"/>
      <c r="K43" s="158"/>
      <c r="L43" s="158"/>
      <c r="M43" s="158"/>
      <c r="N43" s="158"/>
    </row>
  </sheetData>
  <mergeCells count="29">
    <mergeCell ref="H19:N19"/>
    <mergeCell ref="H21:N21"/>
    <mergeCell ref="H22:N22"/>
    <mergeCell ref="H43:N43"/>
    <mergeCell ref="H35:N35"/>
    <mergeCell ref="H37:N37"/>
    <mergeCell ref="H39:Q39"/>
    <mergeCell ref="H41:N41"/>
    <mergeCell ref="H33:N33"/>
    <mergeCell ref="H24:N24"/>
    <mergeCell ref="H25:N25"/>
    <mergeCell ref="H27:N27"/>
    <mergeCell ref="H28:N28"/>
    <mergeCell ref="H12:N12"/>
    <mergeCell ref="H13:N13"/>
    <mergeCell ref="B2:F2"/>
    <mergeCell ref="B40:F40"/>
    <mergeCell ref="B21:F21"/>
    <mergeCell ref="C25:E25"/>
    <mergeCell ref="B29:C29"/>
    <mergeCell ref="E29:F29"/>
    <mergeCell ref="B35:F35"/>
    <mergeCell ref="B36:F36"/>
    <mergeCell ref="B37:F37"/>
    <mergeCell ref="B38:F38"/>
    <mergeCell ref="B39:F39"/>
    <mergeCell ref="H16:N16"/>
    <mergeCell ref="H15:N15"/>
    <mergeCell ref="H18:N18"/>
  </mergeCells>
  <phoneticPr fontId="6" type="noConversion"/>
  <printOptions horizontalCentered="1" verticalCentered="1"/>
  <pageMargins left="0" right="0" top="0" bottom="0" header="0.3" footer="0"/>
  <pageSetup scale="114" orientation="landscape" horizontalDpi="4294967292" verticalDpi="4294967292"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2"/>
  <sheetViews>
    <sheetView topLeftCell="A3" workbookViewId="0">
      <selection activeCell="C20" sqref="C20"/>
    </sheetView>
  </sheetViews>
  <sheetFormatPr defaultColWidth="11.19921875" defaultRowHeight="15.6"/>
  <cols>
    <col min="1" max="1" width="8.796875" customWidth="1"/>
    <col min="2" max="2" width="12.796875" customWidth="1"/>
    <col min="3" max="3" width="60.796875" customWidth="1"/>
    <col min="4" max="4" width="3.296875" customWidth="1"/>
    <col min="5" max="5" width="8.796875" customWidth="1"/>
    <col min="6" max="6" width="12.796875" customWidth="1"/>
    <col min="7" max="7" width="60.796875" customWidth="1"/>
  </cols>
  <sheetData>
    <row r="1" spans="1:7" ht="30" customHeight="1">
      <c r="A1" s="173" t="s">
        <v>552</v>
      </c>
      <c r="B1" s="151"/>
      <c r="C1" s="151"/>
      <c r="D1" s="151"/>
      <c r="E1" s="151"/>
      <c r="F1" s="151"/>
      <c r="G1" s="151"/>
    </row>
    <row r="2" spans="1:7" ht="75" customHeight="1"/>
    <row r="3" spans="1:7" ht="30" customHeight="1">
      <c r="A3" s="172" t="s">
        <v>4</v>
      </c>
      <c r="B3" s="172"/>
      <c r="E3" s="172" t="s">
        <v>3</v>
      </c>
      <c r="F3" s="172"/>
    </row>
    <row r="5" spans="1:7">
      <c r="A5" t="s">
        <v>503</v>
      </c>
      <c r="E5" t="s">
        <v>503</v>
      </c>
    </row>
    <row r="6" spans="1:7">
      <c r="A6" t="s">
        <v>498</v>
      </c>
      <c r="B6" t="s">
        <v>502</v>
      </c>
      <c r="C6" t="s">
        <v>501</v>
      </c>
      <c r="E6" t="s">
        <v>498</v>
      </c>
      <c r="F6" t="s">
        <v>510</v>
      </c>
      <c r="G6" t="s">
        <v>512</v>
      </c>
    </row>
    <row r="7" spans="1:7">
      <c r="A7" t="s">
        <v>499</v>
      </c>
      <c r="B7" t="s">
        <v>487</v>
      </c>
      <c r="C7" s="41" t="s">
        <v>566</v>
      </c>
      <c r="E7" t="s">
        <v>499</v>
      </c>
      <c r="F7" t="s">
        <v>574</v>
      </c>
      <c r="G7" t="s">
        <v>575</v>
      </c>
    </row>
    <row r="8" spans="1:7">
      <c r="A8" t="s">
        <v>500</v>
      </c>
      <c r="B8" t="s">
        <v>568</v>
      </c>
      <c r="C8" t="s">
        <v>567</v>
      </c>
      <c r="E8" t="s">
        <v>500</v>
      </c>
      <c r="F8" t="s">
        <v>511</v>
      </c>
      <c r="G8" t="s">
        <v>572</v>
      </c>
    </row>
    <row r="10" spans="1:7">
      <c r="A10" t="s">
        <v>504</v>
      </c>
      <c r="E10" t="s">
        <v>504</v>
      </c>
    </row>
    <row r="11" spans="1:7">
      <c r="A11" t="s">
        <v>505</v>
      </c>
      <c r="B11" t="s">
        <v>489</v>
      </c>
      <c r="C11" t="s">
        <v>508</v>
      </c>
      <c r="E11" t="s">
        <v>505</v>
      </c>
      <c r="F11" t="s">
        <v>491</v>
      </c>
      <c r="G11" t="s">
        <v>571</v>
      </c>
    </row>
    <row r="12" spans="1:7">
      <c r="A12" t="s">
        <v>506</v>
      </c>
      <c r="B12" t="s">
        <v>45</v>
      </c>
      <c r="C12" t="s">
        <v>509</v>
      </c>
      <c r="E12" t="s">
        <v>506</v>
      </c>
      <c r="F12" t="s">
        <v>99</v>
      </c>
      <c r="G12" t="s">
        <v>513</v>
      </c>
    </row>
    <row r="13" spans="1:7">
      <c r="A13" t="s">
        <v>507</v>
      </c>
      <c r="B13" t="s">
        <v>569</v>
      </c>
      <c r="C13" t="s">
        <v>570</v>
      </c>
      <c r="E13" t="s">
        <v>507</v>
      </c>
      <c r="F13" t="s">
        <v>100</v>
      </c>
      <c r="G13" t="s">
        <v>573</v>
      </c>
    </row>
    <row r="15" spans="1:7" ht="15" customHeight="1">
      <c r="A15" t="s">
        <v>518</v>
      </c>
      <c r="E15" t="s">
        <v>518</v>
      </c>
    </row>
    <row r="16" spans="1:7">
      <c r="A16" s="40">
        <v>1</v>
      </c>
      <c r="B16" t="s">
        <v>101</v>
      </c>
      <c r="C16" t="s">
        <v>519</v>
      </c>
      <c r="E16" s="40">
        <v>1</v>
      </c>
      <c r="F16" t="s">
        <v>276</v>
      </c>
      <c r="G16" t="s">
        <v>522</v>
      </c>
    </row>
    <row r="17" spans="1:7">
      <c r="A17" s="40">
        <v>10</v>
      </c>
      <c r="B17" t="s">
        <v>267</v>
      </c>
      <c r="C17" t="s">
        <v>520</v>
      </c>
      <c r="E17" s="40">
        <v>10</v>
      </c>
      <c r="F17" t="s">
        <v>275</v>
      </c>
      <c r="G17" t="s">
        <v>523</v>
      </c>
    </row>
    <row r="18" spans="1:7">
      <c r="A18" s="40">
        <v>20</v>
      </c>
      <c r="B18" t="s">
        <v>268</v>
      </c>
      <c r="C18" t="s">
        <v>521</v>
      </c>
      <c r="E18" s="40">
        <v>20</v>
      </c>
      <c r="F18" t="s">
        <v>274</v>
      </c>
      <c r="G18" t="s">
        <v>524</v>
      </c>
    </row>
    <row r="19" spans="1:7" ht="75" customHeight="1"/>
    <row r="20" spans="1:7" ht="31.05" customHeight="1">
      <c r="A20" s="172" t="s">
        <v>1</v>
      </c>
      <c r="B20" s="172"/>
      <c r="E20" s="172" t="s">
        <v>266</v>
      </c>
      <c r="F20" s="151"/>
    </row>
    <row r="22" spans="1:7">
      <c r="A22" t="s">
        <v>503</v>
      </c>
      <c r="E22" t="s">
        <v>503</v>
      </c>
    </row>
    <row r="23" spans="1:7">
      <c r="A23" t="s">
        <v>498</v>
      </c>
      <c r="B23" t="s">
        <v>568</v>
      </c>
      <c r="E23" t="s">
        <v>498</v>
      </c>
      <c r="F23" t="s">
        <v>528</v>
      </c>
      <c r="G23" t="s">
        <v>529</v>
      </c>
    </row>
    <row r="24" spans="1:7">
      <c r="A24" t="s">
        <v>499</v>
      </c>
      <c r="B24" t="s">
        <v>514</v>
      </c>
      <c r="C24" t="s">
        <v>576</v>
      </c>
      <c r="E24" t="s">
        <v>499</v>
      </c>
      <c r="F24" t="s">
        <v>530</v>
      </c>
      <c r="G24" t="s">
        <v>531</v>
      </c>
    </row>
    <row r="25" spans="1:7">
      <c r="A25" t="s">
        <v>500</v>
      </c>
      <c r="B25" t="s">
        <v>515</v>
      </c>
      <c r="C25" t="s">
        <v>516</v>
      </c>
      <c r="E25" t="s">
        <v>500</v>
      </c>
      <c r="F25" t="s">
        <v>532</v>
      </c>
      <c r="G25" t="s">
        <v>533</v>
      </c>
    </row>
    <row r="27" spans="1:7" ht="15" customHeight="1">
      <c r="A27" t="s">
        <v>504</v>
      </c>
      <c r="E27" t="s">
        <v>504</v>
      </c>
    </row>
    <row r="28" spans="1:7">
      <c r="A28" t="s">
        <v>505</v>
      </c>
      <c r="B28" t="s">
        <v>331</v>
      </c>
      <c r="E28" t="s">
        <v>505</v>
      </c>
      <c r="F28" t="s">
        <v>492</v>
      </c>
      <c r="G28" t="s">
        <v>534</v>
      </c>
    </row>
    <row r="29" spans="1:7">
      <c r="A29" t="s">
        <v>506</v>
      </c>
      <c r="B29" t="s">
        <v>328</v>
      </c>
      <c r="C29" t="s">
        <v>517</v>
      </c>
      <c r="E29" t="s">
        <v>506</v>
      </c>
      <c r="F29" t="s">
        <v>496</v>
      </c>
      <c r="G29" t="s">
        <v>535</v>
      </c>
    </row>
    <row r="30" spans="1:7">
      <c r="A30" t="s">
        <v>507</v>
      </c>
      <c r="E30" t="s">
        <v>507</v>
      </c>
      <c r="F30" t="s">
        <v>277</v>
      </c>
      <c r="G30" t="s">
        <v>536</v>
      </c>
    </row>
    <row r="32" spans="1:7">
      <c r="A32" t="s">
        <v>518</v>
      </c>
      <c r="E32" t="s">
        <v>518</v>
      </c>
    </row>
    <row r="33" spans="1:7">
      <c r="A33" s="40">
        <v>1</v>
      </c>
      <c r="B33" t="s">
        <v>452</v>
      </c>
      <c r="C33" t="s">
        <v>525</v>
      </c>
      <c r="E33" s="40">
        <v>1</v>
      </c>
      <c r="F33" t="s">
        <v>329</v>
      </c>
      <c r="G33" t="s">
        <v>537</v>
      </c>
    </row>
    <row r="34" spans="1:7">
      <c r="A34" s="40">
        <v>10</v>
      </c>
      <c r="B34" t="s">
        <v>497</v>
      </c>
      <c r="C34" t="s">
        <v>577</v>
      </c>
      <c r="E34" s="40">
        <v>10</v>
      </c>
      <c r="F34" t="s">
        <v>269</v>
      </c>
      <c r="G34" t="s">
        <v>538</v>
      </c>
    </row>
    <row r="35" spans="1:7">
      <c r="A35" s="40">
        <v>20</v>
      </c>
      <c r="B35" t="s">
        <v>201</v>
      </c>
      <c r="C35" t="s">
        <v>526</v>
      </c>
      <c r="E35" s="40">
        <v>20</v>
      </c>
      <c r="F35" t="s">
        <v>270</v>
      </c>
      <c r="G35" t="s">
        <v>539</v>
      </c>
    </row>
    <row r="36" spans="1:7" ht="75" customHeight="1">
      <c r="A36" s="40"/>
    </row>
    <row r="37" spans="1:7" ht="30" customHeight="1">
      <c r="A37" s="172" t="s">
        <v>527</v>
      </c>
      <c r="B37" s="172"/>
      <c r="E37" s="172" t="s">
        <v>482</v>
      </c>
      <c r="F37" s="172"/>
    </row>
    <row r="39" spans="1:7">
      <c r="A39" t="s">
        <v>503</v>
      </c>
      <c r="E39" t="s">
        <v>503</v>
      </c>
    </row>
    <row r="40" spans="1:7">
      <c r="A40" t="s">
        <v>498</v>
      </c>
      <c r="B40" t="s">
        <v>540</v>
      </c>
      <c r="C40" t="s">
        <v>541</v>
      </c>
      <c r="E40" t="s">
        <v>498</v>
      </c>
      <c r="F40" t="s">
        <v>554</v>
      </c>
      <c r="G40" t="s">
        <v>553</v>
      </c>
    </row>
    <row r="41" spans="1:7">
      <c r="A41" t="s">
        <v>499</v>
      </c>
      <c r="B41" t="s">
        <v>543</v>
      </c>
      <c r="C41" t="s">
        <v>542</v>
      </c>
      <c r="E41" t="s">
        <v>499</v>
      </c>
      <c r="F41" t="s">
        <v>555</v>
      </c>
      <c r="G41" t="s">
        <v>556</v>
      </c>
    </row>
    <row r="42" spans="1:7">
      <c r="A42" t="s">
        <v>500</v>
      </c>
      <c r="B42" t="s">
        <v>527</v>
      </c>
      <c r="C42" t="s">
        <v>544</v>
      </c>
      <c r="E42" t="s">
        <v>500</v>
      </c>
      <c r="F42" t="s">
        <v>558</v>
      </c>
      <c r="G42" t="s">
        <v>557</v>
      </c>
    </row>
    <row r="44" spans="1:7">
      <c r="A44" t="s">
        <v>504</v>
      </c>
      <c r="E44" t="s">
        <v>504</v>
      </c>
    </row>
    <row r="45" spans="1:7">
      <c r="A45" t="s">
        <v>505</v>
      </c>
      <c r="B45" t="s">
        <v>494</v>
      </c>
      <c r="C45" t="s">
        <v>545</v>
      </c>
      <c r="E45" t="s">
        <v>505</v>
      </c>
      <c r="F45" t="s">
        <v>493</v>
      </c>
      <c r="G45" t="s">
        <v>559</v>
      </c>
    </row>
    <row r="46" spans="1:7">
      <c r="A46" t="s">
        <v>506</v>
      </c>
      <c r="B46" t="s">
        <v>49</v>
      </c>
      <c r="C46" t="s">
        <v>546</v>
      </c>
      <c r="E46" t="s">
        <v>506</v>
      </c>
      <c r="F46" t="s">
        <v>52</v>
      </c>
      <c r="G46" t="s">
        <v>560</v>
      </c>
    </row>
    <row r="47" spans="1:7">
      <c r="A47" t="s">
        <v>507</v>
      </c>
      <c r="B47" t="s">
        <v>548</v>
      </c>
      <c r="C47" t="s">
        <v>547</v>
      </c>
      <c r="E47" t="s">
        <v>507</v>
      </c>
      <c r="F47" t="s">
        <v>51</v>
      </c>
      <c r="G47" t="s">
        <v>561</v>
      </c>
    </row>
    <row r="49" spans="1:7">
      <c r="A49" t="s">
        <v>518</v>
      </c>
      <c r="E49" t="s">
        <v>518</v>
      </c>
    </row>
    <row r="50" spans="1:7">
      <c r="A50" s="40">
        <v>1</v>
      </c>
      <c r="B50" t="s">
        <v>272</v>
      </c>
      <c r="C50" t="s">
        <v>549</v>
      </c>
      <c r="E50" s="40">
        <v>1</v>
      </c>
      <c r="F50" t="s">
        <v>398</v>
      </c>
      <c r="G50" t="s">
        <v>562</v>
      </c>
    </row>
    <row r="51" spans="1:7">
      <c r="A51" s="40">
        <v>10</v>
      </c>
      <c r="B51" t="s">
        <v>273</v>
      </c>
      <c r="C51" t="s">
        <v>550</v>
      </c>
      <c r="E51" s="40">
        <v>10</v>
      </c>
      <c r="F51" t="s">
        <v>271</v>
      </c>
      <c r="G51" t="s">
        <v>563</v>
      </c>
    </row>
    <row r="52" spans="1:7">
      <c r="A52" s="40">
        <v>20</v>
      </c>
      <c r="B52" t="s">
        <v>565</v>
      </c>
      <c r="C52" t="s">
        <v>551</v>
      </c>
      <c r="E52" s="40">
        <v>20</v>
      </c>
      <c r="F52" t="s">
        <v>327</v>
      </c>
      <c r="G52" t="s">
        <v>564</v>
      </c>
    </row>
  </sheetData>
  <mergeCells count="7">
    <mergeCell ref="A37:B37"/>
    <mergeCell ref="E37:F37"/>
    <mergeCell ref="A1:G1"/>
    <mergeCell ref="A20:B20"/>
    <mergeCell ref="A3:B3"/>
    <mergeCell ref="E3:F3"/>
    <mergeCell ref="E20:F20"/>
  </mergeCells>
  <phoneticPr fontId="6" type="noConversion"/>
  <pageMargins left="0" right="0" top="0" bottom="0" header="0.5" footer="0.5"/>
  <pageSetup scale="57"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I25" sqref="I25"/>
    </sheetView>
  </sheetViews>
  <sheetFormatPr defaultColWidth="11.19921875" defaultRowHeight="15.6"/>
  <cols>
    <col min="8" max="8" width="2.796875" customWidth="1"/>
    <col min="15" max="15" width="2.796875" customWidth="1"/>
  </cols>
  <sheetData>
    <row r="1" spans="1:21" ht="18.600000000000001" thickBot="1">
      <c r="A1" s="13" t="s">
        <v>0</v>
      </c>
      <c r="B1" t="s">
        <v>163</v>
      </c>
      <c r="C1" t="s">
        <v>164</v>
      </c>
      <c r="D1" t="s">
        <v>165</v>
      </c>
      <c r="E1" t="s">
        <v>166</v>
      </c>
      <c r="F1" t="s">
        <v>167</v>
      </c>
      <c r="G1" t="s">
        <v>168</v>
      </c>
      <c r="I1" t="s">
        <v>169</v>
      </c>
      <c r="J1" t="s">
        <v>170</v>
      </c>
      <c r="K1" t="s">
        <v>171</v>
      </c>
      <c r="L1" t="s">
        <v>172</v>
      </c>
      <c r="M1" t="s">
        <v>173</v>
      </c>
      <c r="N1" t="s">
        <v>174</v>
      </c>
      <c r="P1" s="35" t="s">
        <v>175</v>
      </c>
      <c r="Q1" s="35" t="s">
        <v>176</v>
      </c>
      <c r="R1" s="35" t="s">
        <v>177</v>
      </c>
      <c r="S1" s="35" t="s">
        <v>178</v>
      </c>
      <c r="T1" s="35" t="s">
        <v>179</v>
      </c>
      <c r="U1" s="35" t="s">
        <v>180</v>
      </c>
    </row>
    <row r="2" spans="1:21">
      <c r="A2" s="14" t="s">
        <v>4</v>
      </c>
      <c r="B2">
        <v>6</v>
      </c>
      <c r="C2">
        <v>5</v>
      </c>
      <c r="D2">
        <v>3</v>
      </c>
      <c r="E2">
        <v>2</v>
      </c>
      <c r="F2">
        <v>3</v>
      </c>
      <c r="G2">
        <v>5</v>
      </c>
      <c r="I2">
        <v>7</v>
      </c>
      <c r="J2">
        <v>6</v>
      </c>
      <c r="K2">
        <v>4</v>
      </c>
      <c r="L2">
        <v>3</v>
      </c>
      <c r="M2">
        <v>4</v>
      </c>
      <c r="N2">
        <v>6</v>
      </c>
      <c r="P2">
        <v>8</v>
      </c>
      <c r="Q2">
        <v>7</v>
      </c>
      <c r="R2">
        <v>5</v>
      </c>
      <c r="S2">
        <v>4</v>
      </c>
      <c r="T2">
        <v>5</v>
      </c>
      <c r="U2">
        <v>7</v>
      </c>
    </row>
    <row r="3" spans="1:21">
      <c r="A3" s="16" t="s">
        <v>3</v>
      </c>
      <c r="B3">
        <v>5</v>
      </c>
      <c r="C3">
        <v>6</v>
      </c>
      <c r="D3">
        <v>5</v>
      </c>
      <c r="E3">
        <v>3</v>
      </c>
      <c r="F3">
        <v>2</v>
      </c>
      <c r="G3">
        <v>3</v>
      </c>
      <c r="I3">
        <v>6</v>
      </c>
      <c r="J3">
        <v>7</v>
      </c>
      <c r="K3">
        <v>6</v>
      </c>
      <c r="L3">
        <v>4</v>
      </c>
      <c r="M3">
        <v>3</v>
      </c>
      <c r="N3">
        <v>4</v>
      </c>
      <c r="P3">
        <v>7</v>
      </c>
      <c r="Q3">
        <v>8</v>
      </c>
      <c r="R3">
        <v>7</v>
      </c>
      <c r="S3">
        <v>5</v>
      </c>
      <c r="T3">
        <v>4</v>
      </c>
      <c r="U3">
        <v>5</v>
      </c>
    </row>
    <row r="4" spans="1:21">
      <c r="A4" s="14" t="s">
        <v>1</v>
      </c>
      <c r="B4">
        <v>3</v>
      </c>
      <c r="C4">
        <v>5</v>
      </c>
      <c r="D4">
        <v>6</v>
      </c>
      <c r="E4">
        <v>5</v>
      </c>
      <c r="F4">
        <v>3</v>
      </c>
      <c r="G4">
        <v>2</v>
      </c>
      <c r="I4">
        <v>4</v>
      </c>
      <c r="J4">
        <v>6</v>
      </c>
      <c r="K4">
        <v>7</v>
      </c>
      <c r="L4">
        <v>6</v>
      </c>
      <c r="M4">
        <v>4</v>
      </c>
      <c r="N4">
        <v>3</v>
      </c>
      <c r="P4">
        <v>5</v>
      </c>
      <c r="Q4">
        <v>7</v>
      </c>
      <c r="R4">
        <v>8</v>
      </c>
      <c r="S4">
        <v>7</v>
      </c>
      <c r="T4">
        <v>5</v>
      </c>
      <c r="U4">
        <v>4</v>
      </c>
    </row>
    <row r="5" spans="1:21">
      <c r="A5" s="16" t="s">
        <v>14</v>
      </c>
      <c r="B5">
        <v>2</v>
      </c>
      <c r="C5">
        <v>3</v>
      </c>
      <c r="D5">
        <v>5</v>
      </c>
      <c r="E5">
        <v>6</v>
      </c>
      <c r="F5">
        <v>5</v>
      </c>
      <c r="G5">
        <v>3</v>
      </c>
      <c r="I5">
        <v>3</v>
      </c>
      <c r="J5">
        <v>4</v>
      </c>
      <c r="K5">
        <v>6</v>
      </c>
      <c r="L5">
        <v>7</v>
      </c>
      <c r="M5">
        <v>6</v>
      </c>
      <c r="N5">
        <v>4</v>
      </c>
      <c r="P5">
        <v>4</v>
      </c>
      <c r="Q5">
        <v>5</v>
      </c>
      <c r="R5">
        <v>7</v>
      </c>
      <c r="S5">
        <v>8</v>
      </c>
      <c r="T5">
        <v>7</v>
      </c>
      <c r="U5">
        <v>5</v>
      </c>
    </row>
    <row r="6" spans="1:21">
      <c r="A6" s="15" t="s">
        <v>26</v>
      </c>
      <c r="B6">
        <v>3</v>
      </c>
      <c r="C6">
        <v>2</v>
      </c>
      <c r="D6">
        <v>3</v>
      </c>
      <c r="E6">
        <v>5</v>
      </c>
      <c r="F6">
        <v>6</v>
      </c>
      <c r="G6">
        <v>5</v>
      </c>
      <c r="I6">
        <v>4</v>
      </c>
      <c r="J6">
        <v>3</v>
      </c>
      <c r="K6">
        <v>4</v>
      </c>
      <c r="L6">
        <v>6</v>
      </c>
      <c r="M6">
        <v>7</v>
      </c>
      <c r="N6">
        <v>6</v>
      </c>
      <c r="P6">
        <v>5</v>
      </c>
      <c r="Q6">
        <v>4</v>
      </c>
      <c r="R6">
        <v>5</v>
      </c>
      <c r="S6">
        <v>7</v>
      </c>
      <c r="T6">
        <v>8</v>
      </c>
      <c r="U6">
        <v>7</v>
      </c>
    </row>
    <row r="7" spans="1:21">
      <c r="A7" s="16" t="s">
        <v>482</v>
      </c>
      <c r="B7">
        <v>5</v>
      </c>
      <c r="C7">
        <v>3</v>
      </c>
      <c r="D7">
        <v>2</v>
      </c>
      <c r="E7">
        <v>3</v>
      </c>
      <c r="F7">
        <v>5</v>
      </c>
      <c r="G7">
        <v>6</v>
      </c>
      <c r="I7">
        <v>6</v>
      </c>
      <c r="J7">
        <v>4</v>
      </c>
      <c r="K7">
        <v>3</v>
      </c>
      <c r="L7">
        <v>4</v>
      </c>
      <c r="M7">
        <v>6</v>
      </c>
      <c r="N7">
        <v>7</v>
      </c>
      <c r="P7">
        <v>7</v>
      </c>
      <c r="Q7">
        <v>5</v>
      </c>
      <c r="R7">
        <v>4</v>
      </c>
      <c r="S7">
        <v>5</v>
      </c>
      <c r="T7">
        <v>7</v>
      </c>
      <c r="U7">
        <v>8</v>
      </c>
    </row>
    <row r="8" spans="1:21" ht="18">
      <c r="A8" s="17" t="s">
        <v>8</v>
      </c>
    </row>
    <row r="9" spans="1:21">
      <c r="A9" s="16" t="s">
        <v>16</v>
      </c>
      <c r="B9">
        <v>6</v>
      </c>
      <c r="C9">
        <v>6</v>
      </c>
      <c r="D9">
        <v>4</v>
      </c>
      <c r="E9">
        <v>2</v>
      </c>
      <c r="F9">
        <v>2</v>
      </c>
      <c r="G9">
        <v>4</v>
      </c>
      <c r="I9">
        <v>7</v>
      </c>
      <c r="J9">
        <v>7</v>
      </c>
      <c r="K9">
        <v>5</v>
      </c>
      <c r="L9">
        <v>3</v>
      </c>
      <c r="M9">
        <v>3</v>
      </c>
      <c r="N9">
        <v>5</v>
      </c>
      <c r="P9">
        <v>8</v>
      </c>
      <c r="Q9">
        <v>8</v>
      </c>
      <c r="R9">
        <v>6</v>
      </c>
      <c r="S9">
        <v>4</v>
      </c>
      <c r="T9">
        <v>4</v>
      </c>
      <c r="U9">
        <v>6</v>
      </c>
    </row>
    <row r="10" spans="1:21">
      <c r="A10" s="15" t="s">
        <v>10</v>
      </c>
      <c r="B10">
        <v>6</v>
      </c>
      <c r="C10">
        <v>5</v>
      </c>
      <c r="D10">
        <v>6</v>
      </c>
      <c r="E10">
        <v>2</v>
      </c>
      <c r="F10">
        <v>3</v>
      </c>
      <c r="G10">
        <v>2</v>
      </c>
      <c r="I10">
        <v>7</v>
      </c>
      <c r="J10">
        <v>6</v>
      </c>
      <c r="K10">
        <v>7</v>
      </c>
      <c r="L10">
        <v>3</v>
      </c>
      <c r="M10">
        <v>4</v>
      </c>
      <c r="N10">
        <v>3</v>
      </c>
      <c r="P10">
        <v>8</v>
      </c>
      <c r="Q10">
        <v>7</v>
      </c>
      <c r="R10">
        <v>8</v>
      </c>
      <c r="S10">
        <v>4</v>
      </c>
      <c r="T10">
        <v>5</v>
      </c>
      <c r="U10">
        <v>4</v>
      </c>
    </row>
    <row r="11" spans="1:21">
      <c r="A11" s="16" t="s">
        <v>19</v>
      </c>
      <c r="B11">
        <v>6</v>
      </c>
      <c r="C11">
        <v>3</v>
      </c>
      <c r="D11">
        <v>3</v>
      </c>
      <c r="E11">
        <v>6</v>
      </c>
      <c r="F11">
        <v>3</v>
      </c>
      <c r="G11">
        <v>3</v>
      </c>
      <c r="I11">
        <v>7</v>
      </c>
      <c r="J11">
        <v>4</v>
      </c>
      <c r="K11">
        <v>4</v>
      </c>
      <c r="L11">
        <v>7</v>
      </c>
      <c r="M11">
        <v>4</v>
      </c>
      <c r="N11">
        <v>4</v>
      </c>
      <c r="P11">
        <v>8</v>
      </c>
      <c r="Q11">
        <v>5</v>
      </c>
      <c r="R11">
        <v>5</v>
      </c>
      <c r="S11">
        <v>8</v>
      </c>
      <c r="T11">
        <v>5</v>
      </c>
      <c r="U11">
        <v>5</v>
      </c>
    </row>
    <row r="12" spans="1:21">
      <c r="A12" s="15" t="s">
        <v>18</v>
      </c>
      <c r="B12">
        <v>6</v>
      </c>
      <c r="C12">
        <v>2</v>
      </c>
      <c r="D12">
        <v>3</v>
      </c>
      <c r="E12">
        <v>2</v>
      </c>
      <c r="F12">
        <v>6</v>
      </c>
      <c r="G12">
        <v>5</v>
      </c>
      <c r="I12">
        <v>7</v>
      </c>
      <c r="J12">
        <v>3</v>
      </c>
      <c r="K12">
        <v>4</v>
      </c>
      <c r="L12">
        <v>3</v>
      </c>
      <c r="M12">
        <v>7</v>
      </c>
      <c r="N12">
        <v>6</v>
      </c>
      <c r="P12">
        <v>8</v>
      </c>
      <c r="Q12">
        <v>4</v>
      </c>
      <c r="R12">
        <v>5</v>
      </c>
      <c r="S12">
        <v>4</v>
      </c>
      <c r="T12">
        <v>8</v>
      </c>
      <c r="U12">
        <v>7</v>
      </c>
    </row>
    <row r="13" spans="1:21">
      <c r="A13" s="16" t="s">
        <v>17</v>
      </c>
      <c r="B13">
        <v>6</v>
      </c>
      <c r="C13">
        <v>4</v>
      </c>
      <c r="D13">
        <v>2</v>
      </c>
      <c r="E13">
        <v>2</v>
      </c>
      <c r="F13">
        <v>4</v>
      </c>
      <c r="G13">
        <v>6</v>
      </c>
      <c r="I13">
        <v>7</v>
      </c>
      <c r="J13">
        <v>5</v>
      </c>
      <c r="K13">
        <v>3</v>
      </c>
      <c r="L13">
        <v>3</v>
      </c>
      <c r="M13">
        <v>5</v>
      </c>
      <c r="N13">
        <v>7</v>
      </c>
      <c r="P13">
        <v>8</v>
      </c>
      <c r="Q13">
        <v>6</v>
      </c>
      <c r="R13">
        <v>4</v>
      </c>
      <c r="S13">
        <v>4</v>
      </c>
      <c r="T13">
        <v>6</v>
      </c>
      <c r="U13">
        <v>8</v>
      </c>
    </row>
    <row r="14" spans="1:21">
      <c r="A14" s="15"/>
      <c r="B14">
        <v>4</v>
      </c>
      <c r="C14">
        <v>6</v>
      </c>
      <c r="D14">
        <v>6</v>
      </c>
      <c r="E14">
        <v>4</v>
      </c>
      <c r="F14">
        <v>2</v>
      </c>
      <c r="G14">
        <v>2</v>
      </c>
      <c r="I14">
        <v>5</v>
      </c>
      <c r="J14">
        <v>7</v>
      </c>
      <c r="K14">
        <v>7</v>
      </c>
      <c r="L14">
        <v>5</v>
      </c>
      <c r="M14">
        <v>3</v>
      </c>
      <c r="N14">
        <v>3</v>
      </c>
      <c r="P14">
        <v>6</v>
      </c>
      <c r="Q14">
        <v>8</v>
      </c>
      <c r="R14">
        <v>8</v>
      </c>
      <c r="S14">
        <v>6</v>
      </c>
      <c r="T14">
        <v>4</v>
      </c>
      <c r="U14">
        <v>4</v>
      </c>
    </row>
    <row r="15" spans="1:21">
      <c r="A15" s="16"/>
      <c r="B15">
        <v>2</v>
      </c>
      <c r="C15">
        <v>6</v>
      </c>
      <c r="D15">
        <v>5</v>
      </c>
      <c r="E15">
        <v>6</v>
      </c>
      <c r="F15">
        <v>2</v>
      </c>
      <c r="G15">
        <v>3</v>
      </c>
      <c r="I15">
        <v>3</v>
      </c>
      <c r="J15">
        <v>7</v>
      </c>
      <c r="K15">
        <v>6</v>
      </c>
      <c r="L15">
        <v>7</v>
      </c>
      <c r="M15">
        <v>3</v>
      </c>
      <c r="N15">
        <v>4</v>
      </c>
      <c r="P15">
        <v>4</v>
      </c>
      <c r="Q15">
        <v>8</v>
      </c>
      <c r="R15">
        <v>7</v>
      </c>
      <c r="S15">
        <v>8</v>
      </c>
      <c r="T15">
        <v>4</v>
      </c>
      <c r="U15">
        <v>5</v>
      </c>
    </row>
    <row r="16" spans="1:21">
      <c r="A16" s="15" t="s">
        <v>27</v>
      </c>
      <c r="B16">
        <v>3</v>
      </c>
      <c r="C16">
        <v>6</v>
      </c>
      <c r="D16">
        <v>3</v>
      </c>
      <c r="E16">
        <v>3</v>
      </c>
      <c r="F16">
        <v>6</v>
      </c>
      <c r="G16">
        <v>3</v>
      </c>
      <c r="I16">
        <v>4</v>
      </c>
      <c r="J16">
        <v>7</v>
      </c>
      <c r="K16">
        <v>4</v>
      </c>
      <c r="L16">
        <v>4</v>
      </c>
      <c r="M16">
        <v>7</v>
      </c>
      <c r="N16">
        <v>4</v>
      </c>
      <c r="P16">
        <v>5</v>
      </c>
      <c r="Q16">
        <v>8</v>
      </c>
      <c r="R16">
        <v>5</v>
      </c>
      <c r="S16">
        <v>5</v>
      </c>
      <c r="T16">
        <v>8</v>
      </c>
      <c r="U16">
        <v>5</v>
      </c>
    </row>
    <row r="17" spans="1:21">
      <c r="A17" s="16" t="s">
        <v>20</v>
      </c>
      <c r="B17">
        <v>5</v>
      </c>
      <c r="C17">
        <v>6</v>
      </c>
      <c r="D17">
        <v>2</v>
      </c>
      <c r="E17">
        <v>3</v>
      </c>
      <c r="F17">
        <v>2</v>
      </c>
      <c r="G17">
        <v>6</v>
      </c>
      <c r="I17">
        <v>6</v>
      </c>
      <c r="J17">
        <v>7</v>
      </c>
      <c r="K17">
        <v>3</v>
      </c>
      <c r="L17">
        <v>4</v>
      </c>
      <c r="M17">
        <v>3</v>
      </c>
      <c r="N17">
        <v>7</v>
      </c>
      <c r="P17">
        <v>7</v>
      </c>
      <c r="Q17">
        <v>8</v>
      </c>
      <c r="R17">
        <v>4</v>
      </c>
      <c r="S17">
        <v>5</v>
      </c>
      <c r="T17">
        <v>4</v>
      </c>
      <c r="U17">
        <v>8</v>
      </c>
    </row>
    <row r="18" spans="1:21">
      <c r="A18" s="15" t="s">
        <v>12</v>
      </c>
      <c r="B18">
        <v>2</v>
      </c>
      <c r="C18">
        <v>4</v>
      </c>
      <c r="D18">
        <v>6</v>
      </c>
      <c r="E18">
        <v>6</v>
      </c>
      <c r="F18">
        <v>4</v>
      </c>
      <c r="G18">
        <v>2</v>
      </c>
      <c r="I18">
        <v>3</v>
      </c>
      <c r="J18">
        <v>5</v>
      </c>
      <c r="K18">
        <v>7</v>
      </c>
      <c r="L18">
        <v>7</v>
      </c>
      <c r="M18">
        <v>5</v>
      </c>
      <c r="N18">
        <v>3</v>
      </c>
      <c r="P18">
        <v>4</v>
      </c>
      <c r="Q18">
        <v>6</v>
      </c>
      <c r="R18">
        <v>8</v>
      </c>
      <c r="S18">
        <v>8</v>
      </c>
      <c r="T18">
        <v>6</v>
      </c>
      <c r="U18">
        <v>4</v>
      </c>
    </row>
    <row r="19" spans="1:21">
      <c r="A19" s="16" t="s">
        <v>28</v>
      </c>
      <c r="B19">
        <v>3</v>
      </c>
      <c r="C19">
        <v>2</v>
      </c>
      <c r="D19">
        <v>6</v>
      </c>
      <c r="E19">
        <v>5</v>
      </c>
      <c r="F19">
        <v>6</v>
      </c>
      <c r="G19">
        <v>2</v>
      </c>
      <c r="I19">
        <v>4</v>
      </c>
      <c r="J19">
        <v>3</v>
      </c>
      <c r="K19">
        <v>7</v>
      </c>
      <c r="L19">
        <v>6</v>
      </c>
      <c r="M19">
        <v>7</v>
      </c>
      <c r="N19">
        <v>3</v>
      </c>
      <c r="P19">
        <v>5</v>
      </c>
      <c r="Q19">
        <v>4</v>
      </c>
      <c r="R19">
        <v>8</v>
      </c>
      <c r="S19">
        <v>7</v>
      </c>
      <c r="T19">
        <v>8</v>
      </c>
      <c r="U19">
        <v>4</v>
      </c>
    </row>
    <row r="20" spans="1:21">
      <c r="A20" s="15" t="s">
        <v>11</v>
      </c>
      <c r="B20">
        <v>3</v>
      </c>
      <c r="C20">
        <v>3</v>
      </c>
      <c r="D20">
        <v>6</v>
      </c>
      <c r="E20">
        <v>3</v>
      </c>
      <c r="F20">
        <v>3</v>
      </c>
      <c r="G20">
        <v>6</v>
      </c>
      <c r="I20">
        <v>4</v>
      </c>
      <c r="J20">
        <v>4</v>
      </c>
      <c r="K20">
        <v>7</v>
      </c>
      <c r="L20">
        <v>4</v>
      </c>
      <c r="M20">
        <v>4</v>
      </c>
      <c r="N20">
        <v>7</v>
      </c>
      <c r="P20">
        <v>5</v>
      </c>
      <c r="Q20">
        <v>5</v>
      </c>
      <c r="R20">
        <v>8</v>
      </c>
      <c r="S20">
        <v>5</v>
      </c>
      <c r="T20">
        <v>5</v>
      </c>
      <c r="U20">
        <v>8</v>
      </c>
    </row>
    <row r="21" spans="1:21">
      <c r="A21" s="16" t="s">
        <v>25</v>
      </c>
      <c r="B21">
        <v>2</v>
      </c>
      <c r="C21">
        <v>2</v>
      </c>
      <c r="D21">
        <v>4</v>
      </c>
      <c r="E21">
        <v>6</v>
      </c>
      <c r="F21">
        <v>6</v>
      </c>
      <c r="G21">
        <v>4</v>
      </c>
      <c r="I21">
        <v>3</v>
      </c>
      <c r="J21">
        <v>3</v>
      </c>
      <c r="K21">
        <v>5</v>
      </c>
      <c r="L21">
        <v>7</v>
      </c>
      <c r="M21">
        <v>7</v>
      </c>
      <c r="N21">
        <v>5</v>
      </c>
      <c r="P21">
        <v>4</v>
      </c>
      <c r="Q21">
        <v>4</v>
      </c>
      <c r="R21">
        <v>6</v>
      </c>
      <c r="S21">
        <v>8</v>
      </c>
      <c r="T21">
        <v>8</v>
      </c>
      <c r="U21">
        <v>6</v>
      </c>
    </row>
    <row r="22" spans="1:21">
      <c r="A22" s="15" t="s">
        <v>24</v>
      </c>
      <c r="B22">
        <v>2</v>
      </c>
      <c r="C22">
        <v>3</v>
      </c>
      <c r="D22">
        <v>2</v>
      </c>
      <c r="E22">
        <v>6</v>
      </c>
      <c r="F22">
        <v>5</v>
      </c>
      <c r="G22">
        <v>6</v>
      </c>
      <c r="I22">
        <v>3</v>
      </c>
      <c r="J22">
        <v>4</v>
      </c>
      <c r="K22">
        <v>3</v>
      </c>
      <c r="L22">
        <v>7</v>
      </c>
      <c r="M22">
        <v>6</v>
      </c>
      <c r="N22">
        <v>7</v>
      </c>
      <c r="P22">
        <v>4</v>
      </c>
      <c r="Q22">
        <v>5</v>
      </c>
      <c r="R22">
        <v>4</v>
      </c>
      <c r="S22">
        <v>8</v>
      </c>
      <c r="T22">
        <v>7</v>
      </c>
      <c r="U22">
        <v>8</v>
      </c>
    </row>
    <row r="23" spans="1:21" ht="16.2" thickBot="1">
      <c r="A23" s="18" t="s">
        <v>23</v>
      </c>
      <c r="B23">
        <v>4</v>
      </c>
      <c r="C23">
        <v>2</v>
      </c>
      <c r="D23">
        <v>2</v>
      </c>
      <c r="E23">
        <v>4</v>
      </c>
      <c r="F23">
        <v>6</v>
      </c>
      <c r="G23">
        <v>6</v>
      </c>
      <c r="I23">
        <v>5</v>
      </c>
      <c r="J23">
        <v>3</v>
      </c>
      <c r="K23">
        <v>3</v>
      </c>
      <c r="L23">
        <v>5</v>
      </c>
      <c r="M23">
        <v>7</v>
      </c>
      <c r="N23">
        <v>7</v>
      </c>
      <c r="P23">
        <v>6</v>
      </c>
      <c r="Q23">
        <v>4</v>
      </c>
      <c r="R23">
        <v>4</v>
      </c>
      <c r="S23">
        <v>6</v>
      </c>
      <c r="T23">
        <v>8</v>
      </c>
      <c r="U23">
        <v>8</v>
      </c>
    </row>
    <row r="24" spans="1:21">
      <c r="C24" t="s">
        <v>181</v>
      </c>
    </row>
  </sheetData>
  <pageMargins left="0.75" right="0.75" top="1" bottom="1" header="0.5" footer="0.5"/>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opLeftCell="B29" workbookViewId="0">
      <selection activeCell="A37" sqref="A37:B37"/>
    </sheetView>
  </sheetViews>
  <sheetFormatPr defaultColWidth="11.19921875" defaultRowHeight="15.6"/>
  <cols>
    <col min="1" max="1" width="10.796875" customWidth="1"/>
    <col min="2" max="2" width="21.796875" customWidth="1"/>
    <col min="14" max="14" width="10.796875" customWidth="1"/>
  </cols>
  <sheetData>
    <row r="1" spans="1:11" ht="28.05" customHeight="1">
      <c r="A1" s="161" t="s">
        <v>182</v>
      </c>
      <c r="B1" s="161"/>
    </row>
    <row r="2" spans="1:11" ht="28.05" customHeight="1">
      <c r="A2" s="161" t="s">
        <v>183</v>
      </c>
      <c r="B2" s="161"/>
      <c r="C2" t="s">
        <v>238</v>
      </c>
      <c r="D2" t="s">
        <v>214</v>
      </c>
      <c r="E2" t="s">
        <v>215</v>
      </c>
      <c r="F2" t="s">
        <v>216</v>
      </c>
      <c r="G2" t="s">
        <v>217</v>
      </c>
      <c r="H2" t="s">
        <v>231</v>
      </c>
      <c r="I2" t="s">
        <v>232</v>
      </c>
    </row>
    <row r="3" spans="1:11">
      <c r="A3" s="80" t="s">
        <v>92</v>
      </c>
      <c r="B3" t="s">
        <v>207</v>
      </c>
      <c r="D3" t="s">
        <v>214</v>
      </c>
      <c r="E3" t="s">
        <v>218</v>
      </c>
      <c r="F3" t="s">
        <v>220</v>
      </c>
      <c r="G3" t="s">
        <v>222</v>
      </c>
      <c r="H3" t="s">
        <v>226</v>
      </c>
      <c r="I3" t="s">
        <v>233</v>
      </c>
    </row>
    <row r="4" spans="1:11">
      <c r="A4" s="83" t="s">
        <v>93</v>
      </c>
      <c r="B4" t="s">
        <v>207</v>
      </c>
      <c r="E4" t="s">
        <v>219</v>
      </c>
      <c r="F4" t="s">
        <v>215</v>
      </c>
      <c r="G4" t="s">
        <v>223</v>
      </c>
      <c r="H4" t="s">
        <v>227</v>
      </c>
      <c r="I4" t="s">
        <v>234</v>
      </c>
    </row>
    <row r="5" spans="1:11">
      <c r="A5" s="81" t="s">
        <v>91</v>
      </c>
      <c r="B5" t="s">
        <v>207</v>
      </c>
      <c r="F5" t="s">
        <v>221</v>
      </c>
      <c r="G5" t="s">
        <v>224</v>
      </c>
      <c r="H5" t="s">
        <v>228</v>
      </c>
      <c r="I5" t="s">
        <v>235</v>
      </c>
    </row>
    <row r="6" spans="1:11">
      <c r="A6" s="84" t="s">
        <v>96</v>
      </c>
      <c r="B6" t="s">
        <v>207</v>
      </c>
      <c r="G6" t="s">
        <v>225</v>
      </c>
      <c r="H6" t="s">
        <v>229</v>
      </c>
      <c r="I6" t="s">
        <v>217</v>
      </c>
    </row>
    <row r="7" spans="1:11">
      <c r="A7" s="85" t="s">
        <v>623</v>
      </c>
      <c r="B7" t="s">
        <v>207</v>
      </c>
      <c r="H7" t="s">
        <v>230</v>
      </c>
      <c r="I7" t="s">
        <v>236</v>
      </c>
    </row>
    <row r="8" spans="1:11">
      <c r="A8" s="82" t="s">
        <v>95</v>
      </c>
      <c r="B8" t="s">
        <v>207</v>
      </c>
      <c r="I8" t="s">
        <v>237</v>
      </c>
    </row>
    <row r="9" spans="1:11" ht="28.05" customHeight="1">
      <c r="A9" s="161" t="s">
        <v>184</v>
      </c>
      <c r="B9" s="161"/>
      <c r="D9" s="98"/>
    </row>
    <row r="10" spans="1:11">
      <c r="A10" s="158" t="s">
        <v>185</v>
      </c>
      <c r="B10" s="158"/>
      <c r="C10" t="s">
        <v>195</v>
      </c>
      <c r="D10" t="s">
        <v>201</v>
      </c>
      <c r="E10" s="148" t="s">
        <v>1189</v>
      </c>
      <c r="F10" s="158"/>
      <c r="G10" s="158"/>
      <c r="H10" s="158"/>
      <c r="I10" s="158"/>
      <c r="J10" s="158"/>
      <c r="K10" s="158"/>
    </row>
    <row r="11" spans="1:11">
      <c r="A11" s="148" t="s">
        <v>206</v>
      </c>
      <c r="B11" s="158"/>
      <c r="C11" t="s">
        <v>199</v>
      </c>
      <c r="D11" t="s">
        <v>201</v>
      </c>
      <c r="E11" s="167" t="s">
        <v>793</v>
      </c>
      <c r="F11" s="163"/>
      <c r="G11" s="163"/>
      <c r="H11" s="163"/>
      <c r="I11" s="163"/>
      <c r="J11" s="163"/>
      <c r="K11" s="163"/>
    </row>
    <row r="12" spans="1:11">
      <c r="A12" s="148" t="s">
        <v>800</v>
      </c>
      <c r="B12" s="158"/>
      <c r="C12" t="s">
        <v>198</v>
      </c>
      <c r="D12" t="s">
        <v>201</v>
      </c>
      <c r="E12" s="148" t="s">
        <v>766</v>
      </c>
      <c r="F12" s="158"/>
      <c r="G12" s="158"/>
      <c r="H12" s="158"/>
      <c r="I12" s="158"/>
      <c r="J12" s="158"/>
      <c r="K12" s="158"/>
    </row>
    <row r="13" spans="1:11" ht="10.050000000000001" customHeight="1">
      <c r="A13" s="44"/>
      <c r="B13" s="44"/>
    </row>
    <row r="14" spans="1:11">
      <c r="A14" s="148" t="s">
        <v>801</v>
      </c>
      <c r="B14" s="158"/>
      <c r="C14" t="s">
        <v>614</v>
      </c>
      <c r="D14" t="s">
        <v>202</v>
      </c>
      <c r="E14" s="148" t="s">
        <v>769</v>
      </c>
      <c r="F14" s="158"/>
      <c r="G14" s="158"/>
      <c r="H14" s="158"/>
      <c r="I14" s="158"/>
      <c r="J14" s="158"/>
      <c r="K14" s="158"/>
    </row>
    <row r="15" spans="1:11">
      <c r="A15" s="148" t="s">
        <v>670</v>
      </c>
      <c r="B15" s="158"/>
      <c r="C15" t="s">
        <v>281</v>
      </c>
      <c r="D15" t="s">
        <v>202</v>
      </c>
      <c r="E15" s="148" t="s">
        <v>795</v>
      </c>
      <c r="F15" s="158"/>
      <c r="G15" s="158"/>
      <c r="H15" s="158"/>
      <c r="I15" s="158"/>
      <c r="J15" s="158"/>
      <c r="K15" s="158"/>
    </row>
    <row r="16" spans="1:11">
      <c r="A16" s="158" t="s">
        <v>279</v>
      </c>
      <c r="B16" s="158"/>
      <c r="C16" t="s">
        <v>280</v>
      </c>
      <c r="D16" t="s">
        <v>202</v>
      </c>
      <c r="E16" s="148" t="s">
        <v>336</v>
      </c>
      <c r="F16" s="158"/>
      <c r="G16" s="158"/>
      <c r="H16" s="158"/>
      <c r="I16" s="158"/>
      <c r="J16" s="158"/>
      <c r="K16" s="158"/>
    </row>
    <row r="17" spans="1:18" ht="10.050000000000001" customHeight="1">
      <c r="A17" s="44"/>
      <c r="B17" s="44"/>
      <c r="E17" s="44"/>
      <c r="F17" s="44"/>
      <c r="G17" s="44"/>
      <c r="H17" s="44"/>
      <c r="I17" s="44"/>
      <c r="J17" s="44"/>
      <c r="K17" s="44"/>
    </row>
    <row r="18" spans="1:18">
      <c r="A18" s="158" t="s">
        <v>188</v>
      </c>
      <c r="B18" s="158"/>
      <c r="C18" t="s">
        <v>197</v>
      </c>
      <c r="D18" t="s">
        <v>203</v>
      </c>
      <c r="E18" s="148" t="s">
        <v>773</v>
      </c>
      <c r="F18" s="158"/>
      <c r="G18" s="158"/>
      <c r="H18" s="158"/>
      <c r="I18" s="158"/>
      <c r="J18" s="158"/>
      <c r="K18" s="158"/>
    </row>
    <row r="19" spans="1:18">
      <c r="A19" s="158" t="s">
        <v>764</v>
      </c>
      <c r="B19" s="158"/>
      <c r="C19" t="s">
        <v>195</v>
      </c>
      <c r="D19" t="s">
        <v>203</v>
      </c>
      <c r="E19" s="148" t="s">
        <v>778</v>
      </c>
      <c r="F19" s="158"/>
      <c r="G19" s="158"/>
      <c r="H19" s="158"/>
      <c r="I19" s="158"/>
      <c r="J19" s="158"/>
      <c r="K19" s="158"/>
    </row>
    <row r="20" spans="1:18">
      <c r="A20" s="158" t="s">
        <v>802</v>
      </c>
      <c r="B20" s="158"/>
      <c r="C20" t="s">
        <v>198</v>
      </c>
      <c r="D20" t="s">
        <v>203</v>
      </c>
      <c r="E20" s="148" t="s">
        <v>1190</v>
      </c>
      <c r="F20" s="158"/>
      <c r="G20" s="158"/>
      <c r="H20" s="158"/>
      <c r="I20" s="158"/>
      <c r="J20" s="158"/>
      <c r="K20" s="158"/>
      <c r="L20" t="s">
        <v>394</v>
      </c>
    </row>
    <row r="21" spans="1:18" ht="10.050000000000001" customHeight="1">
      <c r="A21" s="44"/>
      <c r="B21" s="44"/>
    </row>
    <row r="22" spans="1:18">
      <c r="A22" s="158" t="s">
        <v>278</v>
      </c>
      <c r="B22" s="158"/>
      <c r="C22" t="s">
        <v>212</v>
      </c>
      <c r="D22" t="s">
        <v>205</v>
      </c>
      <c r="E22" s="148" t="s">
        <v>777</v>
      </c>
      <c r="F22" s="158"/>
      <c r="G22" s="158"/>
      <c r="H22" s="158"/>
      <c r="I22" s="158"/>
      <c r="J22" s="158"/>
      <c r="K22" s="158"/>
    </row>
    <row r="23" spans="1:18">
      <c r="A23" s="158" t="s">
        <v>803</v>
      </c>
      <c r="B23" s="158"/>
      <c r="C23" t="s">
        <v>199</v>
      </c>
      <c r="D23" t="s">
        <v>205</v>
      </c>
      <c r="E23" s="148" t="s">
        <v>1191</v>
      </c>
      <c r="F23" s="158"/>
      <c r="G23" s="158"/>
      <c r="H23" s="158"/>
      <c r="I23" s="158"/>
      <c r="J23" s="158"/>
      <c r="K23" s="158"/>
    </row>
    <row r="24" spans="1:18">
      <c r="A24" s="158" t="s">
        <v>186</v>
      </c>
      <c r="B24" s="158"/>
      <c r="C24" t="s">
        <v>196</v>
      </c>
      <c r="D24" t="s">
        <v>205</v>
      </c>
      <c r="E24" s="148" t="s">
        <v>1194</v>
      </c>
      <c r="F24" s="158"/>
      <c r="G24" s="158"/>
      <c r="H24" s="158"/>
      <c r="I24" s="158"/>
      <c r="J24" s="158"/>
      <c r="K24" s="158"/>
      <c r="L24" t="s">
        <v>253</v>
      </c>
    </row>
    <row r="25" spans="1:18" ht="10.050000000000001" customHeight="1">
      <c r="A25" s="44"/>
      <c r="B25" s="44"/>
      <c r="E25" s="44"/>
      <c r="F25" s="44"/>
      <c r="G25" s="44"/>
      <c r="H25" s="44"/>
      <c r="I25" s="44"/>
      <c r="J25" s="44"/>
      <c r="K25" s="44"/>
    </row>
    <row r="26" spans="1:18">
      <c r="A26" s="148" t="s">
        <v>770</v>
      </c>
      <c r="B26" s="158"/>
      <c r="C26" t="s">
        <v>200</v>
      </c>
      <c r="D26" t="s">
        <v>204</v>
      </c>
      <c r="E26" s="148" t="s">
        <v>771</v>
      </c>
      <c r="F26" s="158"/>
      <c r="G26" s="158"/>
      <c r="H26" s="158"/>
      <c r="I26" s="158"/>
      <c r="J26" s="158"/>
      <c r="K26" s="158"/>
    </row>
    <row r="27" spans="1:18">
      <c r="A27" s="148" t="s">
        <v>804</v>
      </c>
      <c r="B27" s="158"/>
      <c r="C27" t="s">
        <v>200</v>
      </c>
      <c r="D27" t="s">
        <v>204</v>
      </c>
      <c r="E27" s="158" t="s">
        <v>835</v>
      </c>
      <c r="F27" s="158"/>
      <c r="G27" s="158"/>
      <c r="H27" s="158"/>
      <c r="I27" s="158"/>
      <c r="J27" s="158"/>
      <c r="K27" s="158"/>
    </row>
    <row r="28" spans="1:18">
      <c r="A28" s="158" t="s">
        <v>308</v>
      </c>
      <c r="B28" s="158"/>
      <c r="C28" t="s">
        <v>200</v>
      </c>
      <c r="D28" t="s">
        <v>204</v>
      </c>
      <c r="E28" s="158" t="s">
        <v>1192</v>
      </c>
      <c r="F28" s="158"/>
      <c r="G28" s="158"/>
      <c r="H28" s="158"/>
      <c r="I28" s="158"/>
      <c r="J28" s="158"/>
      <c r="K28" s="158"/>
    </row>
    <row r="29" spans="1:18" ht="28.05" customHeight="1">
      <c r="A29" s="161" t="s">
        <v>187</v>
      </c>
      <c r="B29" s="161"/>
    </row>
    <row r="30" spans="1:18">
      <c r="A30" s="158" t="s">
        <v>284</v>
      </c>
      <c r="B30" s="158"/>
      <c r="C30" t="s">
        <v>242</v>
      </c>
      <c r="D30" t="s">
        <v>201</v>
      </c>
      <c r="E30" s="148" t="s">
        <v>1196</v>
      </c>
      <c r="F30" s="158"/>
      <c r="G30" s="158"/>
      <c r="H30" s="158"/>
      <c r="I30" s="158"/>
      <c r="J30" s="158"/>
      <c r="K30" s="158"/>
    </row>
    <row r="31" spans="1:18">
      <c r="A31" s="158" t="s">
        <v>805</v>
      </c>
      <c r="B31" s="158"/>
      <c r="C31" t="s">
        <v>240</v>
      </c>
      <c r="D31" t="s">
        <v>201</v>
      </c>
      <c r="E31" s="158" t="s">
        <v>305</v>
      </c>
      <c r="F31" s="158"/>
      <c r="G31" s="158"/>
      <c r="H31" s="158"/>
      <c r="I31" s="158"/>
      <c r="J31" s="158"/>
      <c r="K31" s="158"/>
    </row>
    <row r="32" spans="1:18">
      <c r="A32" s="158" t="s">
        <v>806</v>
      </c>
      <c r="B32" s="158"/>
      <c r="C32" t="s">
        <v>241</v>
      </c>
      <c r="D32" t="s">
        <v>201</v>
      </c>
      <c r="E32" s="148" t="s">
        <v>779</v>
      </c>
      <c r="F32" s="158"/>
      <c r="G32" s="158"/>
      <c r="H32" s="158"/>
      <c r="I32" s="158"/>
      <c r="J32" s="158"/>
      <c r="K32" s="158"/>
      <c r="N32" s="35"/>
      <c r="R32" s="45"/>
    </row>
    <row r="33" spans="1:19">
      <c r="A33" s="158" t="s">
        <v>324</v>
      </c>
      <c r="B33" s="158"/>
      <c r="C33" t="s">
        <v>244</v>
      </c>
      <c r="D33" t="s">
        <v>201</v>
      </c>
      <c r="E33" s="148" t="s">
        <v>767</v>
      </c>
      <c r="F33" s="158"/>
      <c r="G33" s="158"/>
      <c r="H33" s="158"/>
      <c r="I33" s="158"/>
      <c r="J33" s="158"/>
      <c r="K33" s="158"/>
    </row>
    <row r="34" spans="1:19">
      <c r="A34" s="158" t="s">
        <v>285</v>
      </c>
      <c r="B34" s="158"/>
      <c r="C34" t="s">
        <v>239</v>
      </c>
      <c r="D34" t="s">
        <v>201</v>
      </c>
      <c r="E34" s="167" t="s">
        <v>794</v>
      </c>
      <c r="F34" s="163"/>
      <c r="G34" s="163"/>
      <c r="H34" s="163"/>
      <c r="I34" s="163"/>
      <c r="J34" s="163"/>
      <c r="K34" s="163"/>
    </row>
    <row r="35" spans="1:19">
      <c r="A35" s="158" t="s">
        <v>807</v>
      </c>
      <c r="B35" s="158"/>
      <c r="C35" t="s">
        <v>243</v>
      </c>
      <c r="D35" t="s">
        <v>201</v>
      </c>
      <c r="E35" s="148" t="s">
        <v>768</v>
      </c>
      <c r="F35" s="158"/>
      <c r="G35" s="158"/>
      <c r="H35" s="158"/>
      <c r="I35" s="158"/>
      <c r="J35" s="158"/>
      <c r="K35" s="158"/>
      <c r="S35" s="45"/>
    </row>
    <row r="36" spans="1:19" ht="10.050000000000001" customHeight="1">
      <c r="A36" s="44"/>
      <c r="B36" s="44"/>
      <c r="E36" s="44"/>
      <c r="F36" s="44"/>
      <c r="G36" s="79"/>
      <c r="H36" s="44"/>
      <c r="I36" s="44"/>
      <c r="J36" s="44"/>
      <c r="K36" s="44"/>
      <c r="S36" s="45"/>
    </row>
    <row r="37" spans="1:19">
      <c r="A37" s="158" t="s">
        <v>302</v>
      </c>
      <c r="B37" s="158"/>
      <c r="C37" t="s">
        <v>292</v>
      </c>
      <c r="D37" t="s">
        <v>202</v>
      </c>
      <c r="E37" s="148" t="s">
        <v>1193</v>
      </c>
      <c r="F37" s="158"/>
      <c r="G37" s="158"/>
      <c r="H37" s="158"/>
      <c r="I37" s="158"/>
      <c r="J37" s="158"/>
      <c r="K37" s="158"/>
    </row>
    <row r="38" spans="1:19">
      <c r="A38" s="158" t="s">
        <v>304</v>
      </c>
      <c r="B38" s="158"/>
      <c r="C38" t="s">
        <v>289</v>
      </c>
      <c r="D38" t="s">
        <v>202</v>
      </c>
      <c r="E38" s="158" t="s">
        <v>1195</v>
      </c>
      <c r="F38" s="158"/>
      <c r="G38" s="158"/>
      <c r="H38" s="158"/>
      <c r="I38" s="158"/>
      <c r="J38" s="158"/>
      <c r="K38" s="158"/>
    </row>
    <row r="39" spans="1:19">
      <c r="A39" s="148" t="s">
        <v>808</v>
      </c>
      <c r="B39" s="158"/>
      <c r="C39" t="s">
        <v>291</v>
      </c>
      <c r="D39" t="s">
        <v>202</v>
      </c>
      <c r="E39" s="167" t="s">
        <v>772</v>
      </c>
      <c r="F39" s="163"/>
      <c r="G39" s="163"/>
      <c r="H39" s="163"/>
      <c r="I39" s="163"/>
      <c r="J39" s="163"/>
      <c r="K39" s="163"/>
      <c r="L39" t="s">
        <v>393</v>
      </c>
    </row>
    <row r="40" spans="1:19">
      <c r="A40" s="148" t="s">
        <v>809</v>
      </c>
      <c r="B40" s="158"/>
      <c r="C40" t="s">
        <v>295</v>
      </c>
      <c r="D40" s="44" t="s">
        <v>202</v>
      </c>
      <c r="E40" s="148" t="s">
        <v>1197</v>
      </c>
      <c r="F40" s="158"/>
      <c r="G40" s="158"/>
      <c r="H40" s="158"/>
      <c r="I40" s="158"/>
      <c r="J40" s="158"/>
      <c r="K40" s="158"/>
    </row>
    <row r="41" spans="1:19" ht="10.050000000000001" customHeight="1">
      <c r="A41" s="44"/>
      <c r="B41" s="44"/>
      <c r="D41" s="44"/>
    </row>
    <row r="42" spans="1:19">
      <c r="A42" s="148" t="s">
        <v>834</v>
      </c>
      <c r="B42" s="158"/>
      <c r="C42" t="s">
        <v>286</v>
      </c>
      <c r="D42" t="s">
        <v>203</v>
      </c>
      <c r="E42" s="158" t="s">
        <v>1198</v>
      </c>
      <c r="F42" s="158"/>
      <c r="G42" s="158"/>
      <c r="H42" s="158"/>
      <c r="I42" s="158"/>
      <c r="J42" s="158"/>
      <c r="K42" s="158"/>
    </row>
    <row r="43" spans="1:19">
      <c r="A43" s="148" t="s">
        <v>299</v>
      </c>
      <c r="B43" s="158"/>
      <c r="C43" t="s">
        <v>293</v>
      </c>
      <c r="D43" t="s">
        <v>203</v>
      </c>
      <c r="E43" s="148" t="s">
        <v>836</v>
      </c>
      <c r="F43" s="158"/>
      <c r="G43" s="158"/>
      <c r="H43" s="158"/>
      <c r="I43" s="158"/>
      <c r="J43" s="158"/>
      <c r="K43" s="158"/>
      <c r="L43" t="s">
        <v>395</v>
      </c>
    </row>
    <row r="44" spans="1:19">
      <c r="A44" s="148" t="s">
        <v>830</v>
      </c>
      <c r="B44" s="158"/>
      <c r="C44" s="62" t="s">
        <v>290</v>
      </c>
      <c r="D44" t="s">
        <v>203</v>
      </c>
      <c r="E44" s="158" t="s">
        <v>1199</v>
      </c>
      <c r="F44" s="158"/>
      <c r="G44" s="158"/>
      <c r="H44" s="158"/>
      <c r="I44" s="158"/>
      <c r="J44" s="158"/>
      <c r="K44" s="158"/>
    </row>
    <row r="45" spans="1:19">
      <c r="A45" s="158" t="s">
        <v>810</v>
      </c>
      <c r="B45" s="158"/>
      <c r="C45" t="s">
        <v>296</v>
      </c>
      <c r="D45" t="s">
        <v>203</v>
      </c>
      <c r="E45" s="158" t="s">
        <v>261</v>
      </c>
      <c r="F45" s="158"/>
      <c r="G45" s="158"/>
      <c r="H45" s="158"/>
      <c r="I45" s="158"/>
      <c r="J45" s="158"/>
      <c r="K45" s="158"/>
    </row>
    <row r="46" spans="1:19" ht="10.050000000000001" customHeight="1">
      <c r="A46" s="44"/>
      <c r="B46" s="44"/>
    </row>
    <row r="47" spans="1:19">
      <c r="A47" s="158" t="s">
        <v>811</v>
      </c>
      <c r="B47" s="158"/>
      <c r="C47" t="s">
        <v>287</v>
      </c>
      <c r="D47" t="s">
        <v>205</v>
      </c>
      <c r="E47" s="158" t="s">
        <v>1200</v>
      </c>
      <c r="F47" s="158"/>
      <c r="G47" s="158"/>
      <c r="H47" s="158"/>
      <c r="I47" s="158"/>
      <c r="J47" s="158"/>
      <c r="K47" s="158"/>
    </row>
    <row r="48" spans="1:19">
      <c r="A48" s="158" t="s">
        <v>812</v>
      </c>
      <c r="B48" s="158"/>
      <c r="C48" t="s">
        <v>297</v>
      </c>
      <c r="D48" t="s">
        <v>205</v>
      </c>
      <c r="E48" s="148" t="s">
        <v>1203</v>
      </c>
      <c r="F48" s="158"/>
      <c r="G48" s="158"/>
      <c r="H48" s="158"/>
      <c r="I48" s="158"/>
      <c r="J48" s="158"/>
      <c r="K48" s="158"/>
    </row>
    <row r="49" spans="1:19">
      <c r="A49" s="158" t="s">
        <v>298</v>
      </c>
      <c r="B49" s="158"/>
      <c r="C49" t="s">
        <v>294</v>
      </c>
      <c r="D49" t="s">
        <v>205</v>
      </c>
      <c r="E49" s="148" t="s">
        <v>774</v>
      </c>
      <c r="F49" s="158"/>
      <c r="G49" s="158"/>
      <c r="H49" s="158"/>
      <c r="I49" s="158"/>
      <c r="J49" s="158"/>
      <c r="K49" s="158"/>
    </row>
    <row r="50" spans="1:19">
      <c r="A50" s="148" t="s">
        <v>301</v>
      </c>
      <c r="B50" s="158"/>
      <c r="C50" t="s">
        <v>288</v>
      </c>
      <c r="D50" t="s">
        <v>205</v>
      </c>
      <c r="E50" s="148" t="s">
        <v>1201</v>
      </c>
      <c r="F50" s="158"/>
      <c r="G50" s="158"/>
      <c r="H50" s="158"/>
      <c r="I50" s="158"/>
      <c r="J50" s="158"/>
      <c r="K50" s="158"/>
      <c r="L50" t="s">
        <v>395</v>
      </c>
    </row>
    <row r="51" spans="1:19" ht="10.050000000000001" customHeight="1">
      <c r="A51" s="44"/>
      <c r="B51" s="44"/>
      <c r="E51" s="44"/>
      <c r="F51" s="44"/>
      <c r="G51" s="44"/>
      <c r="H51" s="44"/>
      <c r="I51" s="44"/>
      <c r="J51" s="44"/>
      <c r="K51" s="44"/>
    </row>
    <row r="52" spans="1:19">
      <c r="A52" s="158" t="s">
        <v>303</v>
      </c>
      <c r="B52" s="158"/>
      <c r="C52" t="s">
        <v>200</v>
      </c>
      <c r="D52" t="s">
        <v>204</v>
      </c>
      <c r="E52" s="158" t="s">
        <v>606</v>
      </c>
      <c r="F52" s="158"/>
      <c r="G52" s="158"/>
      <c r="H52" s="158"/>
      <c r="I52" s="158"/>
      <c r="J52" s="158"/>
      <c r="K52" s="158"/>
    </row>
    <row r="53" spans="1:19">
      <c r="A53" s="158" t="s">
        <v>813</v>
      </c>
      <c r="B53" s="158"/>
      <c r="C53" t="s">
        <v>200</v>
      </c>
      <c r="D53" t="s">
        <v>204</v>
      </c>
      <c r="E53" s="158" t="s">
        <v>1202</v>
      </c>
      <c r="F53" s="158"/>
      <c r="G53" s="158"/>
      <c r="H53" s="158"/>
      <c r="I53" s="158"/>
      <c r="J53" s="158"/>
      <c r="K53" s="158"/>
      <c r="L53" s="45" t="s">
        <v>392</v>
      </c>
      <c r="M53" s="45"/>
      <c r="N53" s="45"/>
      <c r="O53" s="45"/>
      <c r="P53" s="45"/>
      <c r="Q53" s="45"/>
      <c r="R53" s="45"/>
      <c r="S53" s="45"/>
    </row>
    <row r="54" spans="1:19" ht="28.05" customHeight="1">
      <c r="A54" s="161" t="s">
        <v>189</v>
      </c>
      <c r="B54" s="161"/>
    </row>
    <row r="55" spans="1:19">
      <c r="A55" s="158" t="s">
        <v>306</v>
      </c>
      <c r="B55" s="158"/>
      <c r="C55" t="s">
        <v>239</v>
      </c>
      <c r="D55" t="s">
        <v>201</v>
      </c>
      <c r="E55" s="158" t="s">
        <v>1205</v>
      </c>
      <c r="F55" s="158"/>
      <c r="G55" s="158"/>
      <c r="H55" s="158"/>
      <c r="I55" s="158"/>
      <c r="J55" s="158"/>
      <c r="K55" s="158"/>
      <c r="L55" t="s">
        <v>253</v>
      </c>
    </row>
    <row r="56" spans="1:19">
      <c r="A56" s="158" t="s">
        <v>792</v>
      </c>
      <c r="B56" s="158"/>
      <c r="C56" t="s">
        <v>242</v>
      </c>
      <c r="D56" t="s">
        <v>201</v>
      </c>
      <c r="E56" s="158" t="s">
        <v>1204</v>
      </c>
      <c r="F56" s="158"/>
      <c r="G56" s="158"/>
      <c r="H56" s="158"/>
      <c r="I56" s="158"/>
      <c r="J56" s="158"/>
      <c r="K56" s="158"/>
      <c r="L56" s="158"/>
    </row>
    <row r="57" spans="1:19">
      <c r="A57" s="158" t="s">
        <v>814</v>
      </c>
      <c r="B57" s="158"/>
      <c r="C57" t="s">
        <v>241</v>
      </c>
      <c r="D57" t="s">
        <v>201</v>
      </c>
      <c r="E57" s="158" t="s">
        <v>782</v>
      </c>
      <c r="F57" s="158"/>
      <c r="G57" s="158"/>
      <c r="H57" s="158"/>
      <c r="I57" s="158"/>
      <c r="J57" s="158"/>
      <c r="K57" s="158"/>
    </row>
    <row r="58" spans="1:19" ht="9.6" customHeight="1"/>
    <row r="59" spans="1:19">
      <c r="A59" s="158" t="s">
        <v>815</v>
      </c>
      <c r="B59" s="158"/>
      <c r="C59" t="s">
        <v>240</v>
      </c>
      <c r="D59" t="s">
        <v>202</v>
      </c>
      <c r="E59" s="148" t="s">
        <v>775</v>
      </c>
      <c r="F59" s="158"/>
      <c r="G59" s="158"/>
      <c r="H59" s="158"/>
      <c r="I59" s="158"/>
      <c r="J59" s="158"/>
      <c r="K59" s="158"/>
    </row>
    <row r="60" spans="1:19">
      <c r="A60" s="158" t="s">
        <v>816</v>
      </c>
      <c r="B60" s="158"/>
      <c r="C60" t="s">
        <v>244</v>
      </c>
      <c r="D60" t="s">
        <v>202</v>
      </c>
      <c r="E60" s="158" t="s">
        <v>796</v>
      </c>
      <c r="F60" s="158"/>
      <c r="G60" s="158"/>
      <c r="H60" s="158"/>
      <c r="I60" s="158"/>
      <c r="J60" s="158"/>
      <c r="K60" s="158"/>
    </row>
    <row r="61" spans="1:19">
      <c r="A61" s="148" t="s">
        <v>817</v>
      </c>
      <c r="B61" s="158"/>
      <c r="C61" t="s">
        <v>243</v>
      </c>
      <c r="D61" t="s">
        <v>202</v>
      </c>
      <c r="E61" s="148" t="s">
        <v>797</v>
      </c>
      <c r="F61" s="158"/>
      <c r="G61" s="158"/>
      <c r="H61" s="158"/>
      <c r="I61" s="158"/>
      <c r="J61" s="158"/>
      <c r="K61" s="158"/>
    </row>
    <row r="62" spans="1:19" ht="9.6" customHeight="1"/>
    <row r="63" spans="1:19">
      <c r="A63" s="158" t="s">
        <v>791</v>
      </c>
      <c r="B63" s="158"/>
      <c r="C63" t="s">
        <v>195</v>
      </c>
      <c r="D63" t="s">
        <v>203</v>
      </c>
      <c r="E63" s="158" t="s">
        <v>776</v>
      </c>
      <c r="F63" s="158"/>
      <c r="G63" s="158"/>
      <c r="H63" s="158"/>
      <c r="I63" s="158"/>
      <c r="J63" s="158"/>
      <c r="K63" s="158"/>
    </row>
    <row r="64" spans="1:19">
      <c r="A64" s="158" t="s">
        <v>818</v>
      </c>
      <c r="B64" s="158"/>
      <c r="C64" t="s">
        <v>198</v>
      </c>
      <c r="D64" t="s">
        <v>203</v>
      </c>
      <c r="E64" s="158" t="s">
        <v>798</v>
      </c>
      <c r="F64" s="158"/>
      <c r="G64" s="158"/>
      <c r="H64" s="158"/>
      <c r="I64" s="158"/>
      <c r="J64" s="158"/>
      <c r="K64" s="158"/>
      <c r="L64" t="s">
        <v>394</v>
      </c>
    </row>
    <row r="65" spans="1:12">
      <c r="A65" s="158" t="s">
        <v>819</v>
      </c>
      <c r="B65" s="158"/>
      <c r="C65" t="s">
        <v>199</v>
      </c>
      <c r="D65" t="s">
        <v>203</v>
      </c>
      <c r="E65" s="158" t="s">
        <v>1206</v>
      </c>
      <c r="F65" s="158"/>
      <c r="G65" s="158"/>
      <c r="H65" s="158"/>
      <c r="I65" s="158"/>
      <c r="J65" s="158"/>
      <c r="K65" s="158"/>
      <c r="L65" t="s">
        <v>392</v>
      </c>
    </row>
    <row r="66" spans="1:12" s="75" customFormat="1" ht="9.6" customHeight="1">
      <c r="A66" s="74"/>
      <c r="B66" s="74"/>
      <c r="E66" s="74"/>
      <c r="F66" s="74"/>
      <c r="G66" s="74"/>
      <c r="H66" s="74"/>
      <c r="I66" s="74"/>
      <c r="J66" s="74"/>
      <c r="K66" s="74"/>
    </row>
    <row r="67" spans="1:12">
      <c r="A67" s="158" t="s">
        <v>820</v>
      </c>
      <c r="B67" s="158"/>
      <c r="C67" t="s">
        <v>196</v>
      </c>
      <c r="D67" t="s">
        <v>205</v>
      </c>
      <c r="E67" s="163" t="s">
        <v>1207</v>
      </c>
      <c r="F67" s="163"/>
      <c r="G67" s="163"/>
      <c r="H67" s="163"/>
      <c r="I67" s="163"/>
      <c r="J67" s="163"/>
      <c r="K67" s="163"/>
      <c r="L67" t="s">
        <v>394</v>
      </c>
    </row>
    <row r="68" spans="1:12">
      <c r="A68" s="158" t="s">
        <v>821</v>
      </c>
      <c r="B68" s="158"/>
      <c r="C68" t="s">
        <v>197</v>
      </c>
      <c r="D68" t="s">
        <v>205</v>
      </c>
      <c r="E68" s="158" t="s">
        <v>1208</v>
      </c>
      <c r="F68" s="158"/>
      <c r="G68" s="158"/>
      <c r="H68" s="158"/>
      <c r="I68" s="158"/>
      <c r="J68" s="158"/>
      <c r="K68" s="158"/>
    </row>
    <row r="69" spans="1:12">
      <c r="A69" s="158" t="s">
        <v>252</v>
      </c>
      <c r="B69" s="158"/>
      <c r="C69" t="s">
        <v>212</v>
      </c>
      <c r="D69" t="s">
        <v>205</v>
      </c>
      <c r="E69" s="163" t="s">
        <v>789</v>
      </c>
      <c r="F69" s="163"/>
      <c r="G69" s="163"/>
      <c r="H69" s="163"/>
      <c r="I69" s="163"/>
      <c r="J69" s="163"/>
      <c r="K69" s="163"/>
    </row>
    <row r="70" spans="1:12" ht="9.6" customHeight="1"/>
    <row r="71" spans="1:12">
      <c r="A71" s="158" t="s">
        <v>832</v>
      </c>
      <c r="B71" s="158"/>
      <c r="C71" t="s">
        <v>200</v>
      </c>
      <c r="D71" t="s">
        <v>204</v>
      </c>
      <c r="E71" s="163" t="s">
        <v>788</v>
      </c>
      <c r="F71" s="163"/>
      <c r="G71" s="163"/>
      <c r="H71" s="163"/>
      <c r="I71" s="163"/>
      <c r="J71" s="163"/>
      <c r="K71" s="163"/>
    </row>
    <row r="72" spans="1:12">
      <c r="A72" s="158" t="s">
        <v>833</v>
      </c>
      <c r="B72" s="158"/>
      <c r="C72" t="s">
        <v>200</v>
      </c>
      <c r="D72" t="s">
        <v>204</v>
      </c>
      <c r="E72" s="148" t="s">
        <v>1209</v>
      </c>
      <c r="F72" s="158"/>
      <c r="G72" s="158"/>
      <c r="H72" s="158"/>
      <c r="I72" s="158"/>
      <c r="J72" s="158"/>
      <c r="K72" s="158"/>
    </row>
    <row r="73" spans="1:12">
      <c r="A73" s="158" t="s">
        <v>822</v>
      </c>
      <c r="B73" s="158"/>
      <c r="C73" t="s">
        <v>200</v>
      </c>
      <c r="D73" t="s">
        <v>204</v>
      </c>
      <c r="E73" s="158" t="s">
        <v>1210</v>
      </c>
      <c r="F73" s="158"/>
      <c r="G73" s="158"/>
      <c r="H73" s="158"/>
      <c r="I73" s="158"/>
      <c r="J73" s="158"/>
      <c r="K73" s="158"/>
    </row>
    <row r="74" spans="1:12" ht="28.05" customHeight="1">
      <c r="A74" s="161" t="s">
        <v>191</v>
      </c>
      <c r="B74" s="161"/>
    </row>
    <row r="75" spans="1:12">
      <c r="A75" s="158" t="s">
        <v>781</v>
      </c>
      <c r="B75" s="158"/>
      <c r="C75" s="158"/>
      <c r="D75" s="148" t="s">
        <v>780</v>
      </c>
      <c r="E75" s="158"/>
      <c r="F75" s="158"/>
      <c r="G75" s="158"/>
      <c r="H75" s="158"/>
      <c r="I75" s="158"/>
      <c r="J75" s="158"/>
    </row>
    <row r="76" spans="1:12">
      <c r="A76" s="158" t="s">
        <v>823</v>
      </c>
      <c r="B76" s="158"/>
      <c r="C76" s="158"/>
      <c r="D76" s="148" t="s">
        <v>785</v>
      </c>
      <c r="E76" s="158"/>
      <c r="F76" s="158"/>
      <c r="G76" s="158"/>
      <c r="H76" s="158"/>
      <c r="I76" s="158"/>
      <c r="J76" s="158"/>
    </row>
    <row r="77" spans="1:12">
      <c r="A77" s="158" t="s">
        <v>824</v>
      </c>
      <c r="B77" s="158"/>
      <c r="C77" s="158"/>
      <c r="D77" s="148" t="s">
        <v>784</v>
      </c>
      <c r="E77" s="158"/>
      <c r="F77" s="158"/>
      <c r="G77" s="158"/>
      <c r="H77" s="158"/>
      <c r="I77" s="158"/>
      <c r="J77" s="158"/>
      <c r="K77" s="158"/>
    </row>
    <row r="78" spans="1:12">
      <c r="A78" s="158" t="s">
        <v>825</v>
      </c>
      <c r="B78" s="158"/>
      <c r="C78" s="158"/>
      <c r="D78" s="158" t="s">
        <v>786</v>
      </c>
      <c r="E78" s="158"/>
      <c r="F78" s="158"/>
      <c r="G78" s="158"/>
      <c r="H78" s="158"/>
      <c r="I78" s="158"/>
      <c r="J78" s="158"/>
      <c r="K78" s="158"/>
    </row>
    <row r="79" spans="1:12">
      <c r="A79" s="158" t="s">
        <v>826</v>
      </c>
      <c r="B79" s="158"/>
      <c r="C79" s="158"/>
      <c r="D79" s="148" t="s">
        <v>783</v>
      </c>
      <c r="E79" s="158"/>
      <c r="F79" s="158"/>
      <c r="G79" s="158"/>
      <c r="H79" s="158"/>
      <c r="I79" s="158"/>
      <c r="J79" s="158"/>
      <c r="K79" s="158"/>
    </row>
    <row r="80" spans="1:12">
      <c r="A80" s="158" t="s">
        <v>827</v>
      </c>
      <c r="B80" s="158"/>
      <c r="C80" s="158"/>
      <c r="D80" s="158" t="s">
        <v>787</v>
      </c>
      <c r="E80" s="158"/>
      <c r="F80" s="158"/>
      <c r="G80" s="158"/>
      <c r="H80" s="158"/>
      <c r="I80" s="158"/>
      <c r="J80" s="158"/>
      <c r="K80" s="158"/>
    </row>
    <row r="82" spans="1:10">
      <c r="C82" s="158" t="s">
        <v>258</v>
      </c>
      <c r="D82" s="158"/>
      <c r="E82" s="158"/>
      <c r="F82" s="158"/>
      <c r="G82" s="158"/>
      <c r="H82" s="158"/>
      <c r="I82" s="158"/>
      <c r="J82" s="158"/>
    </row>
    <row r="83" spans="1:10">
      <c r="A83" s="62" t="s">
        <v>828</v>
      </c>
      <c r="C83" s="148" t="s">
        <v>613</v>
      </c>
      <c r="D83" s="158"/>
      <c r="E83" s="158"/>
      <c r="F83" s="158"/>
      <c r="G83" s="158"/>
      <c r="H83" s="158"/>
      <c r="I83" s="158"/>
    </row>
    <row r="84" spans="1:10">
      <c r="A84" s="62" t="s">
        <v>829</v>
      </c>
      <c r="C84" s="148" t="s">
        <v>667</v>
      </c>
      <c r="D84" s="158"/>
      <c r="E84" s="158"/>
      <c r="F84" s="158"/>
      <c r="G84" s="158"/>
      <c r="H84" s="158"/>
      <c r="I84" s="158"/>
    </row>
    <row r="85" spans="1:10">
      <c r="A85" s="62" t="s">
        <v>831</v>
      </c>
      <c r="C85" s="148" t="s">
        <v>765</v>
      </c>
      <c r="D85" s="158"/>
      <c r="E85" s="158"/>
      <c r="F85" s="158"/>
      <c r="G85" s="158"/>
      <c r="H85" s="158"/>
      <c r="I85" s="158"/>
    </row>
    <row r="86" spans="1:10">
      <c r="C86" s="163" t="s">
        <v>607</v>
      </c>
      <c r="D86" s="163"/>
      <c r="E86" s="163"/>
      <c r="F86" s="163"/>
      <c r="G86" s="163"/>
      <c r="H86" s="163"/>
      <c r="I86" s="163"/>
    </row>
    <row r="87" spans="1:10">
      <c r="C87" s="158" t="s">
        <v>588</v>
      </c>
      <c r="D87" s="158"/>
      <c r="E87" s="158"/>
      <c r="F87" s="158"/>
      <c r="G87" s="158"/>
      <c r="H87" s="158"/>
      <c r="I87" s="158"/>
    </row>
    <row r="88" spans="1:10">
      <c r="C88" s="158" t="s">
        <v>790</v>
      </c>
      <c r="D88" s="158"/>
      <c r="E88" s="158"/>
      <c r="F88" s="158"/>
      <c r="G88" s="158"/>
      <c r="H88" s="158"/>
      <c r="I88" s="158"/>
    </row>
    <row r="89" spans="1:10">
      <c r="C89" s="158" t="s">
        <v>799</v>
      </c>
      <c r="D89" s="158"/>
      <c r="E89" s="158"/>
      <c r="F89" s="158"/>
      <c r="G89" s="158"/>
      <c r="H89" s="158"/>
      <c r="I89" s="158"/>
    </row>
  </sheetData>
  <mergeCells count="126">
    <mergeCell ref="A11:B11"/>
    <mergeCell ref="E11:K11"/>
    <mergeCell ref="A10:B10"/>
    <mergeCell ref="E30:K30"/>
    <mergeCell ref="A22:B22"/>
    <mergeCell ref="E22:K22"/>
    <mergeCell ref="A18:B18"/>
    <mergeCell ref="E18:K18"/>
    <mergeCell ref="A1:B1"/>
    <mergeCell ref="A2:B2"/>
    <mergeCell ref="A9:B9"/>
    <mergeCell ref="A20:B20"/>
    <mergeCell ref="E20:K20"/>
    <mergeCell ref="A12:B12"/>
    <mergeCell ref="A15:B15"/>
    <mergeCell ref="E12:K12"/>
    <mergeCell ref="E10:K10"/>
    <mergeCell ref="A23:B23"/>
    <mergeCell ref="E23:K23"/>
    <mergeCell ref="A16:B16"/>
    <mergeCell ref="E16:K16"/>
    <mergeCell ref="A14:B14"/>
    <mergeCell ref="A19:B19"/>
    <mergeCell ref="E19:K19"/>
    <mergeCell ref="A79:C79"/>
    <mergeCell ref="D79:K79"/>
    <mergeCell ref="E71:K71"/>
    <mergeCell ref="A74:B74"/>
    <mergeCell ref="A75:C75"/>
    <mergeCell ref="E42:K42"/>
    <mergeCell ref="D76:J76"/>
    <mergeCell ref="A59:B59"/>
    <mergeCell ref="E59:K59"/>
    <mergeCell ref="A55:B55"/>
    <mergeCell ref="E55:K55"/>
    <mergeCell ref="A49:B49"/>
    <mergeCell ref="E49:K49"/>
    <mergeCell ref="A53:B53"/>
    <mergeCell ref="E52:K52"/>
    <mergeCell ref="E72:K72"/>
    <mergeCell ref="E44:K44"/>
    <mergeCell ref="E47:K47"/>
    <mergeCell ref="A24:B24"/>
    <mergeCell ref="E24:K24"/>
    <mergeCell ref="A27:B27"/>
    <mergeCell ref="E26:K26"/>
    <mergeCell ref="A28:B28"/>
    <mergeCell ref="E28:K28"/>
    <mergeCell ref="A32:B32"/>
    <mergeCell ref="E32:K32"/>
    <mergeCell ref="A30:B30"/>
    <mergeCell ref="A26:B26"/>
    <mergeCell ref="E27:K27"/>
    <mergeCell ref="A29:B29"/>
    <mergeCell ref="A38:B38"/>
    <mergeCell ref="E38:K38"/>
    <mergeCell ref="A31:B31"/>
    <mergeCell ref="E31:K31"/>
    <mergeCell ref="A37:B37"/>
    <mergeCell ref="E37:K37"/>
    <mergeCell ref="A33:B33"/>
    <mergeCell ref="A34:B34"/>
    <mergeCell ref="E39:K39"/>
    <mergeCell ref="E33:K33"/>
    <mergeCell ref="A39:B39"/>
    <mergeCell ref="A35:B35"/>
    <mergeCell ref="E35:K35"/>
    <mergeCell ref="A40:B40"/>
    <mergeCell ref="A48:B48"/>
    <mergeCell ref="E48:K48"/>
    <mergeCell ref="A43:B43"/>
    <mergeCell ref="A47:B47"/>
    <mergeCell ref="A45:B45"/>
    <mergeCell ref="E45:K45"/>
    <mergeCell ref="A54:B54"/>
    <mergeCell ref="E43:K43"/>
    <mergeCell ref="A42:B42"/>
    <mergeCell ref="E40:K40"/>
    <mergeCell ref="E14:K14"/>
    <mergeCell ref="A65:B65"/>
    <mergeCell ref="E65:K65"/>
    <mergeCell ref="A64:B64"/>
    <mergeCell ref="E64:K64"/>
    <mergeCell ref="A57:B57"/>
    <mergeCell ref="E57:K57"/>
    <mergeCell ref="A69:B69"/>
    <mergeCell ref="E69:K69"/>
    <mergeCell ref="A67:B67"/>
    <mergeCell ref="E67:K67"/>
    <mergeCell ref="A56:B56"/>
    <mergeCell ref="A68:B68"/>
    <mergeCell ref="E68:K68"/>
    <mergeCell ref="E15:K15"/>
    <mergeCell ref="E56:L56"/>
    <mergeCell ref="A63:B63"/>
    <mergeCell ref="E53:K53"/>
    <mergeCell ref="A44:B44"/>
    <mergeCell ref="E63:K63"/>
    <mergeCell ref="E34:K34"/>
    <mergeCell ref="A60:B60"/>
    <mergeCell ref="E60:K60"/>
    <mergeCell ref="A61:B61"/>
    <mergeCell ref="C88:I88"/>
    <mergeCell ref="A71:B71"/>
    <mergeCell ref="E73:K73"/>
    <mergeCell ref="A50:B50"/>
    <mergeCell ref="E50:K50"/>
    <mergeCell ref="C89:I89"/>
    <mergeCell ref="C86:I86"/>
    <mergeCell ref="C87:I87"/>
    <mergeCell ref="A80:C80"/>
    <mergeCell ref="D80:K80"/>
    <mergeCell ref="A77:C77"/>
    <mergeCell ref="D77:K77"/>
    <mergeCell ref="A78:C78"/>
    <mergeCell ref="D78:K78"/>
    <mergeCell ref="C85:I85"/>
    <mergeCell ref="C83:I83"/>
    <mergeCell ref="A73:B73"/>
    <mergeCell ref="C82:J82"/>
    <mergeCell ref="D75:J75"/>
    <mergeCell ref="A72:B72"/>
    <mergeCell ref="A76:C76"/>
    <mergeCell ref="A52:B52"/>
    <mergeCell ref="C84:I84"/>
    <mergeCell ref="E61:K61"/>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B7" sqref="B7"/>
    </sheetView>
  </sheetViews>
  <sheetFormatPr defaultColWidth="11.19921875" defaultRowHeight="15.6"/>
  <cols>
    <col min="1" max="1" width="19.69921875" customWidth="1"/>
    <col min="2" max="3" width="18.796875" customWidth="1"/>
    <col min="4" max="4" width="10.796875" customWidth="1"/>
  </cols>
  <sheetData>
    <row r="1" spans="1:4" s="8" customFormat="1" ht="28.05" customHeight="1">
      <c r="A1" s="8" t="s">
        <v>59</v>
      </c>
      <c r="B1" s="8" t="s">
        <v>66</v>
      </c>
      <c r="C1" s="8" t="s">
        <v>67</v>
      </c>
      <c r="D1" s="8" t="s">
        <v>78</v>
      </c>
    </row>
    <row r="2" spans="1:4">
      <c r="A2" t="s">
        <v>61</v>
      </c>
      <c r="B2" t="s">
        <v>69</v>
      </c>
      <c r="C2" t="s">
        <v>79</v>
      </c>
      <c r="D2">
        <v>2</v>
      </c>
    </row>
    <row r="3" spans="1:4">
      <c r="A3" t="s">
        <v>62</v>
      </c>
      <c r="B3" t="s">
        <v>70</v>
      </c>
      <c r="C3" t="s">
        <v>72</v>
      </c>
      <c r="D3">
        <v>3</v>
      </c>
    </row>
    <row r="4" spans="1:4">
      <c r="A4" t="s">
        <v>60</v>
      </c>
      <c r="B4" t="s">
        <v>71</v>
      </c>
      <c r="C4" t="s">
        <v>68</v>
      </c>
      <c r="D4">
        <v>1</v>
      </c>
    </row>
    <row r="5" spans="1:4">
      <c r="A5" t="s">
        <v>65</v>
      </c>
      <c r="B5" t="s">
        <v>80</v>
      </c>
      <c r="C5" t="s">
        <v>73</v>
      </c>
    </row>
    <row r="6" spans="1:4">
      <c r="A6" t="s">
        <v>74</v>
      </c>
      <c r="B6" t="s">
        <v>64</v>
      </c>
      <c r="C6" t="s">
        <v>76</v>
      </c>
    </row>
    <row r="7" spans="1:4">
      <c r="A7" t="s">
        <v>63</v>
      </c>
      <c r="B7" t="s">
        <v>75</v>
      </c>
      <c r="C7" t="s">
        <v>77</v>
      </c>
    </row>
    <row r="8" spans="1:4">
      <c r="A8" s="20"/>
      <c r="B8" s="20" t="s">
        <v>579</v>
      </c>
      <c r="C8" s="20"/>
      <c r="D8" s="20"/>
    </row>
    <row r="9" spans="1:4">
      <c r="A9" s="20"/>
      <c r="B9" s="20" t="s">
        <v>589</v>
      </c>
      <c r="C9" s="20"/>
      <c r="D9" s="20"/>
    </row>
  </sheetData>
  <pageMargins left="0.75" right="0.75" top="1" bottom="1" header="0.5" footer="0.5"/>
  <legacyDrawing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E14" sqref="E14:K14"/>
    </sheetView>
  </sheetViews>
  <sheetFormatPr defaultColWidth="11.19921875" defaultRowHeight="15.6"/>
  <cols>
    <col min="2" max="2" width="21.796875" customWidth="1"/>
  </cols>
  <sheetData>
    <row r="1" spans="1:11" ht="28.05" customHeight="1">
      <c r="A1" s="175" t="s">
        <v>92</v>
      </c>
      <c r="B1" s="175"/>
      <c r="C1" s="175"/>
      <c r="D1" s="175"/>
      <c r="E1" s="175"/>
      <c r="F1" s="175"/>
      <c r="G1" s="175"/>
      <c r="H1" s="175"/>
      <c r="I1" s="175"/>
      <c r="J1" s="175"/>
      <c r="K1" s="175"/>
    </row>
    <row r="2" spans="1:11">
      <c r="A2" s="151" t="s">
        <v>207</v>
      </c>
      <c r="B2" s="151"/>
      <c r="C2" s="151"/>
      <c r="D2" s="151"/>
      <c r="E2" s="151"/>
      <c r="F2" s="151"/>
      <c r="G2" s="151"/>
      <c r="H2" s="151"/>
      <c r="I2" s="151"/>
      <c r="J2" s="151"/>
      <c r="K2" s="151"/>
    </row>
    <row r="3" spans="1:11" ht="28.05" customHeight="1">
      <c r="A3" s="161" t="s">
        <v>184</v>
      </c>
      <c r="B3" s="161"/>
    </row>
    <row r="5" spans="1:11">
      <c r="A5" s="158" t="s">
        <v>583</v>
      </c>
      <c r="B5" s="158"/>
      <c r="C5" t="s">
        <v>200</v>
      </c>
      <c r="D5" t="s">
        <v>204</v>
      </c>
      <c r="E5" s="158" t="s">
        <v>332</v>
      </c>
      <c r="F5" s="158"/>
      <c r="G5" s="158"/>
      <c r="H5" s="158"/>
      <c r="I5" s="158"/>
      <c r="J5" s="158"/>
      <c r="K5" s="158"/>
    </row>
    <row r="6" spans="1:11">
      <c r="A6" s="158" t="s">
        <v>185</v>
      </c>
      <c r="B6" s="158"/>
      <c r="C6" t="s">
        <v>195</v>
      </c>
      <c r="D6" t="s">
        <v>201</v>
      </c>
      <c r="E6" s="158" t="s">
        <v>259</v>
      </c>
      <c r="F6" s="158"/>
      <c r="G6" s="158"/>
      <c r="H6" s="158"/>
      <c r="I6" s="158"/>
      <c r="J6" s="158"/>
      <c r="K6" s="158"/>
    </row>
    <row r="7" spans="1:11">
      <c r="A7" s="158" t="s">
        <v>278</v>
      </c>
      <c r="B7" s="158"/>
      <c r="C7" t="s">
        <v>212</v>
      </c>
      <c r="D7" t="s">
        <v>205</v>
      </c>
      <c r="E7" s="158" t="s">
        <v>338</v>
      </c>
      <c r="F7" s="158"/>
      <c r="G7" s="158"/>
      <c r="H7" s="158"/>
      <c r="I7" s="158"/>
      <c r="J7" s="158"/>
      <c r="K7" s="158"/>
    </row>
    <row r="8" spans="1:11">
      <c r="A8" s="158" t="s">
        <v>188</v>
      </c>
      <c r="B8" s="158"/>
      <c r="C8" t="s">
        <v>197</v>
      </c>
      <c r="D8" t="s">
        <v>203</v>
      </c>
      <c r="E8" s="163" t="s">
        <v>337</v>
      </c>
      <c r="F8" s="163"/>
      <c r="G8" s="163"/>
      <c r="H8" s="163"/>
      <c r="I8" s="163"/>
      <c r="J8" s="163"/>
      <c r="K8" s="163"/>
    </row>
    <row r="9" spans="1:11">
      <c r="A9" s="158" t="s">
        <v>283</v>
      </c>
      <c r="B9" s="158"/>
      <c r="C9" t="s">
        <v>282</v>
      </c>
      <c r="D9" t="s">
        <v>202</v>
      </c>
      <c r="E9" s="158" t="s">
        <v>313</v>
      </c>
      <c r="F9" s="158"/>
      <c r="G9" s="158"/>
      <c r="H9" s="158"/>
      <c r="I9" s="158"/>
      <c r="J9" s="158"/>
      <c r="K9" s="158"/>
    </row>
    <row r="11" spans="1:11" ht="28.05" customHeight="1">
      <c r="A11" s="161" t="s">
        <v>187</v>
      </c>
      <c r="B11" s="161"/>
    </row>
    <row r="13" spans="1:11">
      <c r="A13" s="158" t="s">
        <v>323</v>
      </c>
      <c r="B13" s="158"/>
      <c r="C13" t="s">
        <v>286</v>
      </c>
      <c r="D13" t="s">
        <v>203</v>
      </c>
      <c r="E13" s="158" t="s">
        <v>311</v>
      </c>
      <c r="F13" s="158"/>
      <c r="G13" s="158"/>
      <c r="H13" s="158"/>
      <c r="I13" s="158"/>
      <c r="J13" s="158"/>
      <c r="K13" s="158"/>
    </row>
    <row r="14" spans="1:11">
      <c r="A14" s="158" t="s">
        <v>302</v>
      </c>
      <c r="B14" s="158"/>
      <c r="C14" t="s">
        <v>292</v>
      </c>
      <c r="D14" t="s">
        <v>202</v>
      </c>
      <c r="E14" s="158" t="s">
        <v>345</v>
      </c>
      <c r="F14" s="158"/>
      <c r="G14" s="158"/>
      <c r="H14" s="158"/>
      <c r="I14" s="158"/>
      <c r="J14" s="158"/>
      <c r="K14" s="158"/>
    </row>
    <row r="15" spans="1:11">
      <c r="A15" s="158" t="s">
        <v>299</v>
      </c>
      <c r="B15" s="158"/>
      <c r="C15" t="s">
        <v>293</v>
      </c>
      <c r="D15" t="s">
        <v>203</v>
      </c>
      <c r="E15" s="163" t="s">
        <v>312</v>
      </c>
      <c r="F15" s="163"/>
      <c r="G15" s="163"/>
      <c r="H15" s="163"/>
      <c r="I15" s="163"/>
      <c r="J15" s="163"/>
      <c r="K15" s="163"/>
    </row>
    <row r="16" spans="1:11">
      <c r="A16" s="158" t="s">
        <v>300</v>
      </c>
      <c r="B16" s="158"/>
      <c r="C16" t="s">
        <v>287</v>
      </c>
      <c r="D16" t="s">
        <v>205</v>
      </c>
      <c r="E16" s="158" t="s">
        <v>333</v>
      </c>
      <c r="F16" s="158"/>
      <c r="G16" s="158"/>
      <c r="H16" s="158"/>
      <c r="I16" s="158"/>
      <c r="J16" s="158"/>
      <c r="K16" s="158"/>
    </row>
    <row r="17" spans="1:11">
      <c r="A17" s="158" t="s">
        <v>284</v>
      </c>
      <c r="B17" s="158"/>
      <c r="C17" t="s">
        <v>242</v>
      </c>
      <c r="D17" t="s">
        <v>201</v>
      </c>
      <c r="E17" s="158" t="s">
        <v>254</v>
      </c>
      <c r="F17" s="158"/>
      <c r="G17" s="158"/>
      <c r="H17" s="158"/>
      <c r="I17" s="158"/>
      <c r="J17" s="158"/>
      <c r="K17" s="158"/>
    </row>
    <row r="18" spans="1:11">
      <c r="A18" s="158" t="s">
        <v>304</v>
      </c>
      <c r="B18" s="158"/>
      <c r="C18" t="s">
        <v>289</v>
      </c>
      <c r="D18" t="s">
        <v>202</v>
      </c>
      <c r="E18" s="158" t="s">
        <v>310</v>
      </c>
      <c r="F18" s="158"/>
      <c r="G18" s="158"/>
      <c r="H18" s="158"/>
      <c r="I18" s="158"/>
      <c r="J18" s="158"/>
      <c r="K18" s="158"/>
    </row>
    <row r="19" spans="1:11">
      <c r="A19" s="158" t="s">
        <v>190</v>
      </c>
      <c r="B19" s="158"/>
      <c r="C19" t="s">
        <v>240</v>
      </c>
      <c r="D19" t="s">
        <v>201</v>
      </c>
      <c r="E19" s="158" t="s">
        <v>305</v>
      </c>
      <c r="F19" s="158"/>
      <c r="G19" s="158"/>
      <c r="H19" s="158"/>
      <c r="I19" s="158"/>
      <c r="J19" s="158"/>
      <c r="K19" s="158"/>
    </row>
    <row r="20" spans="1:11">
      <c r="A20" s="158" t="s">
        <v>303</v>
      </c>
      <c r="B20" s="158"/>
      <c r="C20" t="s">
        <v>200</v>
      </c>
      <c r="D20" t="s">
        <v>204</v>
      </c>
      <c r="E20" s="158" t="s">
        <v>322</v>
      </c>
      <c r="F20" s="158"/>
      <c r="G20" s="158"/>
      <c r="H20" s="158"/>
      <c r="I20" s="158"/>
      <c r="J20" s="158"/>
      <c r="K20" s="158"/>
    </row>
    <row r="21" spans="1:11">
      <c r="A21" s="158" t="s">
        <v>319</v>
      </c>
      <c r="B21" s="158"/>
      <c r="C21" t="s">
        <v>297</v>
      </c>
      <c r="D21" t="s">
        <v>205</v>
      </c>
      <c r="E21" s="158" t="s">
        <v>263</v>
      </c>
      <c r="F21" s="158"/>
      <c r="G21" s="158"/>
      <c r="H21" s="158"/>
      <c r="I21" s="158"/>
      <c r="J21" s="158"/>
      <c r="K21" s="158"/>
    </row>
    <row r="22" spans="1:11">
      <c r="A22" s="158" t="s">
        <v>213</v>
      </c>
      <c r="B22" s="158"/>
      <c r="C22" t="s">
        <v>241</v>
      </c>
      <c r="D22" t="s">
        <v>201</v>
      </c>
      <c r="E22" s="158" t="s">
        <v>335</v>
      </c>
      <c r="F22" s="158"/>
      <c r="G22" s="158"/>
      <c r="H22" s="158"/>
      <c r="I22" s="158"/>
      <c r="J22" s="158"/>
      <c r="K22" s="158"/>
    </row>
    <row r="24" spans="1:11" ht="28.05" customHeight="1">
      <c r="A24" s="174" t="s">
        <v>189</v>
      </c>
      <c r="B24" s="174"/>
    </row>
    <row r="26" spans="1:11">
      <c r="A26" s="158" t="s">
        <v>192</v>
      </c>
      <c r="B26" s="158"/>
      <c r="C26" t="s">
        <v>195</v>
      </c>
      <c r="D26" t="s">
        <v>203</v>
      </c>
      <c r="E26" s="158" t="s">
        <v>210</v>
      </c>
      <c r="F26" s="158"/>
      <c r="G26" s="158"/>
      <c r="H26" s="158"/>
      <c r="I26" s="158"/>
      <c r="J26" s="158"/>
      <c r="K26" s="158"/>
    </row>
    <row r="27" spans="1:11">
      <c r="A27" s="158" t="s">
        <v>314</v>
      </c>
      <c r="B27" s="158"/>
      <c r="C27" t="s">
        <v>200</v>
      </c>
      <c r="D27" t="s">
        <v>204</v>
      </c>
      <c r="E27" s="163" t="s">
        <v>340</v>
      </c>
      <c r="F27" s="163"/>
      <c r="G27" s="163"/>
      <c r="H27" s="163"/>
      <c r="I27" s="163"/>
      <c r="J27" s="163"/>
      <c r="K27" s="163"/>
    </row>
    <row r="28" spans="1:11">
      <c r="A28" s="158" t="s">
        <v>316</v>
      </c>
      <c r="B28" s="158"/>
      <c r="C28" t="s">
        <v>240</v>
      </c>
      <c r="D28" t="s">
        <v>202</v>
      </c>
      <c r="E28" s="158" t="s">
        <v>264</v>
      </c>
      <c r="F28" s="158"/>
      <c r="G28" s="158"/>
      <c r="H28" s="158"/>
      <c r="I28" s="158"/>
      <c r="J28" s="158"/>
      <c r="K28" s="158"/>
    </row>
    <row r="29" spans="1:11">
      <c r="A29" s="158" t="s">
        <v>306</v>
      </c>
      <c r="B29" s="158"/>
      <c r="C29" t="s">
        <v>239</v>
      </c>
      <c r="D29" t="s">
        <v>201</v>
      </c>
      <c r="E29" s="158" t="s">
        <v>334</v>
      </c>
      <c r="F29" s="158"/>
      <c r="G29" s="158"/>
      <c r="H29" s="158"/>
      <c r="I29" s="158"/>
      <c r="J29" s="158"/>
      <c r="K29" s="158"/>
    </row>
    <row r="30" spans="1:11">
      <c r="A30" s="158" t="s">
        <v>315</v>
      </c>
      <c r="B30" s="158"/>
      <c r="C30" t="s">
        <v>200</v>
      </c>
      <c r="D30" t="s">
        <v>204</v>
      </c>
      <c r="E30" s="163" t="s">
        <v>339</v>
      </c>
      <c r="F30" s="163"/>
      <c r="G30" s="163"/>
      <c r="H30" s="163"/>
      <c r="I30" s="163"/>
      <c r="J30" s="163"/>
      <c r="K30" s="163"/>
    </row>
    <row r="31" spans="1:11">
      <c r="A31" s="158" t="s">
        <v>321</v>
      </c>
      <c r="B31" s="158"/>
      <c r="C31" t="s">
        <v>196</v>
      </c>
      <c r="D31" t="s">
        <v>205</v>
      </c>
      <c r="E31" s="158" t="s">
        <v>320</v>
      </c>
      <c r="F31" s="158"/>
      <c r="G31" s="158"/>
      <c r="H31" s="158"/>
      <c r="I31" s="158"/>
      <c r="J31" s="158"/>
      <c r="K31" s="158"/>
    </row>
    <row r="32" spans="1:11">
      <c r="A32" s="158" t="s">
        <v>307</v>
      </c>
      <c r="B32" s="158"/>
      <c r="C32" t="s">
        <v>242</v>
      </c>
      <c r="D32" t="s">
        <v>201</v>
      </c>
      <c r="E32" s="158" t="s">
        <v>260</v>
      </c>
      <c r="F32" s="158"/>
      <c r="G32" s="158"/>
      <c r="H32" s="158"/>
      <c r="I32" s="158"/>
      <c r="J32" s="158"/>
      <c r="K32" s="158"/>
    </row>
    <row r="33" spans="1:11">
      <c r="A33" s="158" t="s">
        <v>317</v>
      </c>
      <c r="B33" s="158"/>
      <c r="C33" t="s">
        <v>197</v>
      </c>
      <c r="D33" t="s">
        <v>205</v>
      </c>
      <c r="E33" s="158" t="s">
        <v>391</v>
      </c>
      <c r="F33" s="158"/>
      <c r="G33" s="158"/>
      <c r="H33" s="158"/>
      <c r="I33" s="158"/>
      <c r="J33" s="158"/>
      <c r="K33" s="158"/>
    </row>
    <row r="34" spans="1:11">
      <c r="A34" s="158" t="s">
        <v>245</v>
      </c>
      <c r="B34" s="158"/>
      <c r="C34" t="s">
        <v>198</v>
      </c>
      <c r="D34" t="s">
        <v>203</v>
      </c>
      <c r="E34" s="158" t="s">
        <v>318</v>
      </c>
      <c r="F34" s="158"/>
      <c r="G34" s="158"/>
      <c r="H34" s="158"/>
      <c r="I34" s="158"/>
      <c r="J34" s="158"/>
      <c r="K34" s="158"/>
    </row>
    <row r="35" spans="1:11">
      <c r="A35" s="158" t="s">
        <v>246</v>
      </c>
      <c r="B35" s="158"/>
      <c r="C35" t="s">
        <v>241</v>
      </c>
      <c r="D35" t="s">
        <v>201</v>
      </c>
      <c r="E35" s="158" t="s">
        <v>262</v>
      </c>
      <c r="F35" s="158"/>
      <c r="G35" s="158"/>
      <c r="H35" s="158"/>
      <c r="I35" s="158"/>
      <c r="J35" s="158"/>
      <c r="K35" s="158"/>
    </row>
    <row r="37" spans="1:11" ht="28.05" customHeight="1">
      <c r="A37" s="161" t="s">
        <v>191</v>
      </c>
      <c r="B37" s="161"/>
    </row>
    <row r="39" spans="1:11">
      <c r="A39" s="158" t="s">
        <v>193</v>
      </c>
      <c r="B39" s="158"/>
      <c r="C39" s="158"/>
      <c r="D39" s="158" t="s">
        <v>257</v>
      </c>
      <c r="E39" s="158"/>
      <c r="F39" s="158"/>
      <c r="G39" s="158"/>
      <c r="H39" s="158"/>
      <c r="I39" s="158"/>
      <c r="J39" s="158"/>
      <c r="K39" s="158"/>
    </row>
    <row r="40" spans="1:11">
      <c r="A40" s="158" t="s">
        <v>247</v>
      </c>
      <c r="B40" s="158"/>
      <c r="C40" s="158"/>
      <c r="D40" s="158" t="s">
        <v>258</v>
      </c>
      <c r="E40" s="158"/>
      <c r="F40" s="158"/>
      <c r="G40" s="158"/>
      <c r="H40" s="158"/>
      <c r="I40" s="158"/>
      <c r="J40" s="158"/>
      <c r="K40" s="158"/>
    </row>
    <row r="41" spans="1:11">
      <c r="A41" s="158" t="s">
        <v>248</v>
      </c>
      <c r="B41" s="158"/>
      <c r="C41" s="158"/>
      <c r="D41" s="158" t="s">
        <v>343</v>
      </c>
      <c r="E41" s="158"/>
      <c r="F41" s="158"/>
      <c r="G41" s="158"/>
      <c r="H41" s="158"/>
      <c r="I41" s="158"/>
      <c r="J41" s="158"/>
      <c r="K41" s="158"/>
    </row>
    <row r="42" spans="1:11">
      <c r="A42" s="158" t="s">
        <v>194</v>
      </c>
      <c r="B42" s="158"/>
      <c r="C42" s="158"/>
      <c r="D42" s="158" t="s">
        <v>344</v>
      </c>
      <c r="E42" s="158"/>
      <c r="F42" s="158"/>
      <c r="G42" s="158"/>
      <c r="H42" s="158"/>
      <c r="I42" s="158"/>
      <c r="J42" s="158"/>
      <c r="K42" s="158"/>
    </row>
    <row r="43" spans="1:11">
      <c r="A43" s="158" t="s">
        <v>249</v>
      </c>
      <c r="B43" s="158"/>
      <c r="C43" s="158"/>
      <c r="D43" s="158" t="s">
        <v>341</v>
      </c>
      <c r="E43" s="158"/>
      <c r="F43" s="158"/>
      <c r="G43" s="158"/>
      <c r="H43" s="158"/>
      <c r="I43" s="158"/>
      <c r="J43" s="158"/>
      <c r="K43" s="158"/>
    </row>
  </sheetData>
  <mergeCells count="66">
    <mergeCell ref="A43:C43"/>
    <mergeCell ref="D43:K43"/>
    <mergeCell ref="A1:K1"/>
    <mergeCell ref="A2:K2"/>
    <mergeCell ref="A40:C40"/>
    <mergeCell ref="D40:K40"/>
    <mergeCell ref="A41:C41"/>
    <mergeCell ref="D41:K41"/>
    <mergeCell ref="A42:C42"/>
    <mergeCell ref="D42:K42"/>
    <mergeCell ref="A34:B34"/>
    <mergeCell ref="E34:K34"/>
    <mergeCell ref="A35:B35"/>
    <mergeCell ref="E35:K35"/>
    <mergeCell ref="A37:B37"/>
    <mergeCell ref="A39:C39"/>
    <mergeCell ref="D39:K39"/>
    <mergeCell ref="A31:B31"/>
    <mergeCell ref="E31:K31"/>
    <mergeCell ref="A32:B32"/>
    <mergeCell ref="E32:K32"/>
    <mergeCell ref="A33:B33"/>
    <mergeCell ref="E33:K33"/>
    <mergeCell ref="A28:B28"/>
    <mergeCell ref="E28:K28"/>
    <mergeCell ref="A29:B29"/>
    <mergeCell ref="E29:K29"/>
    <mergeCell ref="A30:B30"/>
    <mergeCell ref="E30:K30"/>
    <mergeCell ref="A27:B27"/>
    <mergeCell ref="E27:K27"/>
    <mergeCell ref="A19:B19"/>
    <mergeCell ref="E19:K19"/>
    <mergeCell ref="A20:B20"/>
    <mergeCell ref="E20:K20"/>
    <mergeCell ref="A21:B21"/>
    <mergeCell ref="E21:K21"/>
    <mergeCell ref="A22:B22"/>
    <mergeCell ref="E22:K22"/>
    <mergeCell ref="A24:B24"/>
    <mergeCell ref="A26:B26"/>
    <mergeCell ref="E26:K26"/>
    <mergeCell ref="A16:B16"/>
    <mergeCell ref="E16:K16"/>
    <mergeCell ref="A17:B17"/>
    <mergeCell ref="E17:K17"/>
    <mergeCell ref="A18:B18"/>
    <mergeCell ref="E18:K18"/>
    <mergeCell ref="A15:B15"/>
    <mergeCell ref="E15:K15"/>
    <mergeCell ref="A8:B8"/>
    <mergeCell ref="E8:K8"/>
    <mergeCell ref="A9:B9"/>
    <mergeCell ref="E9:K9"/>
    <mergeCell ref="A11:B11"/>
    <mergeCell ref="A13:B13"/>
    <mergeCell ref="E13:K13"/>
    <mergeCell ref="A14:B14"/>
    <mergeCell ref="E14:K14"/>
    <mergeCell ref="A7:B7"/>
    <mergeCell ref="E7:K7"/>
    <mergeCell ref="A3:B3"/>
    <mergeCell ref="A5:B5"/>
    <mergeCell ref="E5:K5"/>
    <mergeCell ref="A6:B6"/>
    <mergeCell ref="E6:K6"/>
  </mergeCells>
  <pageMargins left="0.75" right="0.75" top="1" bottom="1" header="0.5" footer="0.5"/>
  <pageSetup orientation="portrait" horizontalDpi="4294967292" vertic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8" sqref="I8"/>
    </sheetView>
  </sheetViews>
  <sheetFormatPr defaultRowHeight="15.6"/>
  <cols>
    <col min="1" max="1" width="13.69921875" customWidth="1"/>
    <col min="2" max="2" width="12.69921875" customWidth="1"/>
    <col min="3" max="8" width="8.69921875" style="63" customWidth="1"/>
    <col min="9" max="11" width="12.69921875" customWidth="1"/>
  </cols>
  <sheetData>
    <row r="1" spans="1:10" ht="23.4" customHeight="1">
      <c r="A1" s="66" t="s">
        <v>701</v>
      </c>
      <c r="B1" s="67" t="s">
        <v>702</v>
      </c>
      <c r="C1" s="67" t="s">
        <v>5</v>
      </c>
      <c r="D1" s="67" t="s">
        <v>3</v>
      </c>
      <c r="E1" s="67" t="s">
        <v>2</v>
      </c>
      <c r="F1" s="67" t="s">
        <v>15</v>
      </c>
      <c r="G1" s="67" t="s">
        <v>7</v>
      </c>
      <c r="H1" s="67" t="s">
        <v>105</v>
      </c>
      <c r="I1" s="67" t="s">
        <v>704</v>
      </c>
      <c r="J1" s="67" t="s">
        <v>703</v>
      </c>
    </row>
    <row r="2" spans="1:10">
      <c r="A2" s="62" t="s">
        <v>54</v>
      </c>
      <c r="B2" s="62" t="s">
        <v>705</v>
      </c>
      <c r="C2" s="63">
        <v>2</v>
      </c>
      <c r="D2" s="63">
        <v>2</v>
      </c>
      <c r="E2" s="63">
        <v>2</v>
      </c>
      <c r="F2" s="63">
        <v>2</v>
      </c>
      <c r="G2" s="63">
        <v>0</v>
      </c>
      <c r="H2" s="63">
        <v>0</v>
      </c>
      <c r="I2">
        <v>2</v>
      </c>
      <c r="J2">
        <v>1</v>
      </c>
    </row>
    <row r="3" spans="1:10">
      <c r="A3" s="62" t="s">
        <v>55</v>
      </c>
      <c r="B3">
        <v>36</v>
      </c>
      <c r="C3" s="63">
        <v>1</v>
      </c>
      <c r="D3" s="63">
        <v>3</v>
      </c>
      <c r="E3" s="63">
        <v>2</v>
      </c>
      <c r="F3" s="63">
        <v>2</v>
      </c>
      <c r="G3" s="63">
        <v>1</v>
      </c>
      <c r="H3" s="63">
        <v>1</v>
      </c>
      <c r="I3">
        <v>1</v>
      </c>
      <c r="J3">
        <v>1</v>
      </c>
    </row>
    <row r="4" spans="1:10">
      <c r="A4" s="62" t="s">
        <v>706</v>
      </c>
    </row>
    <row r="5" spans="1:10">
      <c r="A5" s="62" t="s">
        <v>468</v>
      </c>
    </row>
    <row r="6" spans="1:10">
      <c r="A6" s="62" t="s">
        <v>57</v>
      </c>
    </row>
    <row r="7" spans="1:10">
      <c r="A7" s="62" t="s">
        <v>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3" sqref="B3"/>
    </sheetView>
  </sheetViews>
  <sheetFormatPr defaultColWidth="11.19921875" defaultRowHeight="15.6"/>
  <cols>
    <col min="1" max="1" width="14.19921875" customWidth="1"/>
    <col min="5" max="5" width="12.5" customWidth="1"/>
    <col min="8" max="8" width="15.796875" customWidth="1"/>
  </cols>
  <sheetData>
    <row r="1" spans="1:7" s="8" customFormat="1" ht="28.05" customHeight="1">
      <c r="A1" s="9" t="s">
        <v>58</v>
      </c>
      <c r="B1" s="22" t="s">
        <v>2</v>
      </c>
      <c r="C1" s="23" t="s">
        <v>5</v>
      </c>
      <c r="D1" s="24" t="s">
        <v>3</v>
      </c>
      <c r="E1" s="25" t="s">
        <v>6</v>
      </c>
      <c r="F1" s="26" t="s">
        <v>7</v>
      </c>
      <c r="G1" s="21" t="s">
        <v>15</v>
      </c>
    </row>
    <row r="2" spans="1:7">
      <c r="A2" t="s">
        <v>54</v>
      </c>
      <c r="B2">
        <v>3</v>
      </c>
      <c r="C2">
        <v>2</v>
      </c>
      <c r="D2">
        <v>3</v>
      </c>
      <c r="E2">
        <v>1</v>
      </c>
      <c r="F2">
        <v>1</v>
      </c>
      <c r="G2">
        <v>2</v>
      </c>
    </row>
    <row r="3" spans="1:7">
      <c r="A3" t="s">
        <v>55</v>
      </c>
      <c r="B3">
        <v>2</v>
      </c>
      <c r="C3">
        <v>1</v>
      </c>
      <c r="D3">
        <v>3</v>
      </c>
      <c r="E3">
        <v>2</v>
      </c>
      <c r="F3">
        <v>1</v>
      </c>
      <c r="G3">
        <v>3</v>
      </c>
    </row>
    <row r="4" spans="1:7">
      <c r="A4" t="s">
        <v>469</v>
      </c>
      <c r="B4">
        <v>2</v>
      </c>
      <c r="C4">
        <v>1</v>
      </c>
      <c r="D4">
        <v>1</v>
      </c>
      <c r="E4">
        <v>3</v>
      </c>
      <c r="F4">
        <v>2</v>
      </c>
      <c r="G4">
        <v>3</v>
      </c>
    </row>
    <row r="5" spans="1:7">
      <c r="A5" t="s">
        <v>468</v>
      </c>
      <c r="B5">
        <v>1</v>
      </c>
      <c r="C5">
        <v>2</v>
      </c>
      <c r="D5">
        <v>2</v>
      </c>
      <c r="E5">
        <v>3</v>
      </c>
      <c r="F5">
        <v>3</v>
      </c>
      <c r="G5">
        <v>1</v>
      </c>
    </row>
    <row r="6" spans="1:7">
      <c r="A6" t="s">
        <v>56</v>
      </c>
      <c r="B6">
        <v>3</v>
      </c>
      <c r="C6">
        <v>3</v>
      </c>
      <c r="D6">
        <v>2</v>
      </c>
      <c r="E6">
        <v>1</v>
      </c>
      <c r="F6">
        <v>2</v>
      </c>
      <c r="G6">
        <v>1</v>
      </c>
    </row>
    <row r="7" spans="1:7">
      <c r="A7" t="s">
        <v>57</v>
      </c>
      <c r="B7">
        <v>1</v>
      </c>
      <c r="C7">
        <v>3</v>
      </c>
      <c r="D7">
        <v>1</v>
      </c>
      <c r="E7">
        <v>2</v>
      </c>
      <c r="F7">
        <v>3</v>
      </c>
      <c r="G7">
        <v>2</v>
      </c>
    </row>
  </sheetData>
  <pageMargins left="0.75" right="0.75" top="1" bottom="1" header="0.5" footer="0.5"/>
  <pageSetup orientation="portrait" horizontalDpi="4294967292" verticalDpi="4294967292"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9:B53"/>
  <sheetViews>
    <sheetView topLeftCell="A3" workbookViewId="0">
      <selection activeCell="N33" sqref="M25:N33"/>
    </sheetView>
  </sheetViews>
  <sheetFormatPr defaultColWidth="11.19921875" defaultRowHeight="15.6"/>
  <sheetData>
    <row r="49" spans="2:2">
      <c r="B49" t="s">
        <v>201</v>
      </c>
    </row>
    <row r="50" spans="2:2">
      <c r="B50" t="s">
        <v>203</v>
      </c>
    </row>
    <row r="51" spans="2:2">
      <c r="B51" t="s">
        <v>205</v>
      </c>
    </row>
    <row r="52" spans="2:2">
      <c r="B52" t="s">
        <v>202</v>
      </c>
    </row>
    <row r="53" spans="2:2">
      <c r="B53" t="s">
        <v>204</v>
      </c>
    </row>
  </sheetData>
  <pageMargins left="0.75" right="0.75" top="1" bottom="1" header="0.5" footer="0.5"/>
  <pageSetup orientation="portrait" horizontalDpi="4294967292" verticalDpi="4294967292"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I17" sqref="H1:I17"/>
    </sheetView>
  </sheetViews>
  <sheetFormatPr defaultColWidth="11.19921875" defaultRowHeight="15.6"/>
  <cols>
    <col min="2" max="7" width="15.796875" customWidth="1"/>
  </cols>
  <sheetData>
    <row r="1" spans="1:7">
      <c r="B1" t="s">
        <v>62</v>
      </c>
      <c r="C1" t="s">
        <v>61</v>
      </c>
      <c r="D1" t="s">
        <v>162</v>
      </c>
      <c r="E1" t="s">
        <v>65</v>
      </c>
      <c r="F1" t="s">
        <v>64</v>
      </c>
      <c r="G1" t="s">
        <v>63</v>
      </c>
    </row>
    <row r="2" spans="1:7">
      <c r="A2" t="s">
        <v>112</v>
      </c>
      <c r="B2" s="3">
        <v>0</v>
      </c>
      <c r="C2" s="3">
        <v>200</v>
      </c>
      <c r="D2" s="3">
        <v>0</v>
      </c>
      <c r="E2" s="3">
        <v>0</v>
      </c>
    </row>
    <row r="3" spans="1:7">
      <c r="A3" t="s">
        <v>113</v>
      </c>
      <c r="B3" s="3">
        <v>8</v>
      </c>
      <c r="C3" s="3">
        <v>200</v>
      </c>
      <c r="D3" s="3">
        <v>6</v>
      </c>
      <c r="E3" s="3">
        <v>0</v>
      </c>
    </row>
    <row r="4" spans="1:7">
      <c r="A4" t="s">
        <v>114</v>
      </c>
      <c r="B4" s="3">
        <f>B3+B3*2</f>
        <v>24</v>
      </c>
      <c r="C4" s="3">
        <v>200</v>
      </c>
      <c r="D4" s="3">
        <f>D3+D3*2</f>
        <v>18</v>
      </c>
      <c r="E4" s="3">
        <v>0</v>
      </c>
    </row>
    <row r="5" spans="1:7">
      <c r="A5" t="s">
        <v>115</v>
      </c>
      <c r="B5" s="3">
        <f>B4+B3*3</f>
        <v>48</v>
      </c>
      <c r="C5" s="3">
        <v>200</v>
      </c>
      <c r="D5" s="3">
        <f>D4+D3*3</f>
        <v>36</v>
      </c>
      <c r="E5" s="3">
        <v>0</v>
      </c>
    </row>
    <row r="6" spans="1:7">
      <c r="A6" t="s">
        <v>116</v>
      </c>
      <c r="B6" s="3">
        <f>B5+B3*4</f>
        <v>80</v>
      </c>
      <c r="C6" s="3">
        <v>200</v>
      </c>
      <c r="D6" s="3">
        <f>D5+D3*4</f>
        <v>60</v>
      </c>
      <c r="E6" s="3">
        <v>0</v>
      </c>
    </row>
    <row r="7" spans="1:7">
      <c r="A7" t="s">
        <v>117</v>
      </c>
      <c r="B7" s="3">
        <f>B6+B3*5</f>
        <v>120</v>
      </c>
      <c r="C7" s="3">
        <v>200</v>
      </c>
      <c r="D7" s="3">
        <f>D6+D3*5</f>
        <v>90</v>
      </c>
      <c r="E7" s="3">
        <v>0</v>
      </c>
    </row>
    <row r="8" spans="1:7">
      <c r="A8" t="s">
        <v>118</v>
      </c>
      <c r="B8" s="3">
        <f>B7+B3*6</f>
        <v>168</v>
      </c>
      <c r="C8" s="3">
        <v>200</v>
      </c>
      <c r="D8" s="3">
        <f>D7+D3*6</f>
        <v>126</v>
      </c>
      <c r="E8" s="3">
        <v>0</v>
      </c>
    </row>
    <row r="9" spans="1:7">
      <c r="A9" t="s">
        <v>119</v>
      </c>
      <c r="B9" s="3">
        <f>B8+B3*7</f>
        <v>224</v>
      </c>
      <c r="C9" s="3">
        <v>200</v>
      </c>
      <c r="D9" s="3">
        <f>D8+D3*7</f>
        <v>168</v>
      </c>
      <c r="E9" s="3">
        <v>0</v>
      </c>
    </row>
    <row r="10" spans="1:7">
      <c r="A10" t="s">
        <v>120</v>
      </c>
      <c r="B10" s="3">
        <f>B9+B3*8</f>
        <v>288</v>
      </c>
      <c r="C10" s="3">
        <v>200</v>
      </c>
      <c r="D10" s="3">
        <f>D9+D3*8</f>
        <v>216</v>
      </c>
      <c r="E10" s="3">
        <v>0</v>
      </c>
    </row>
    <row r="11" spans="1:7">
      <c r="A11" t="s">
        <v>121</v>
      </c>
      <c r="B11" s="3">
        <f>B10+B3*9</f>
        <v>360</v>
      </c>
      <c r="C11" s="3">
        <v>200</v>
      </c>
      <c r="D11" s="3">
        <f>D10+D3*9</f>
        <v>270</v>
      </c>
      <c r="E11" s="3">
        <v>0</v>
      </c>
    </row>
    <row r="12" spans="1:7">
      <c r="A12" t="s">
        <v>122</v>
      </c>
      <c r="B12" s="3">
        <f>B11+B3*10</f>
        <v>440</v>
      </c>
      <c r="C12" s="3">
        <v>200</v>
      </c>
      <c r="D12" s="3">
        <f>D11+D3*10</f>
        <v>330</v>
      </c>
      <c r="E12" s="3">
        <v>0</v>
      </c>
    </row>
    <row r="13" spans="1:7">
      <c r="A13" t="s">
        <v>123</v>
      </c>
      <c r="B13" s="3">
        <f>B12+B3*11</f>
        <v>528</v>
      </c>
      <c r="C13" s="3">
        <v>200</v>
      </c>
      <c r="D13" s="3">
        <f>D12+D3*11</f>
        <v>396</v>
      </c>
      <c r="E13" s="3">
        <v>0</v>
      </c>
    </row>
    <row r="14" spans="1:7">
      <c r="A14" t="s">
        <v>124</v>
      </c>
      <c r="B14" s="3">
        <f>B13+B3*12</f>
        <v>624</v>
      </c>
      <c r="C14" s="3">
        <v>200</v>
      </c>
      <c r="D14" s="3">
        <f>D13+D3*12</f>
        <v>468</v>
      </c>
      <c r="E14" s="3">
        <v>0</v>
      </c>
    </row>
    <row r="15" spans="1:7">
      <c r="A15" t="s">
        <v>125</v>
      </c>
      <c r="B15" s="3">
        <f>B14+B3*13</f>
        <v>728</v>
      </c>
      <c r="C15" s="3">
        <v>200</v>
      </c>
      <c r="D15" s="3">
        <f>D14+D3*13</f>
        <v>546</v>
      </c>
      <c r="E15" s="3">
        <v>0</v>
      </c>
    </row>
    <row r="16" spans="1:7">
      <c r="A16" t="s">
        <v>126</v>
      </c>
      <c r="B16" s="3">
        <f>B15+B3*14</f>
        <v>840</v>
      </c>
      <c r="C16" s="3">
        <v>200</v>
      </c>
      <c r="D16" s="3">
        <f>D15+D3*14</f>
        <v>630</v>
      </c>
      <c r="E16" s="3">
        <v>0</v>
      </c>
    </row>
    <row r="17" spans="1:5">
      <c r="A17" t="s">
        <v>127</v>
      </c>
      <c r="B17" s="3">
        <f>B16+B3*15</f>
        <v>960</v>
      </c>
      <c r="C17" s="3">
        <v>200</v>
      </c>
      <c r="D17" s="3">
        <f>D16+D3*15</f>
        <v>720</v>
      </c>
      <c r="E17" s="3">
        <v>0</v>
      </c>
    </row>
    <row r="18" spans="1:5">
      <c r="A18" t="s">
        <v>128</v>
      </c>
      <c r="B18" s="3">
        <f>B17+B3*16</f>
        <v>1088</v>
      </c>
      <c r="C18" s="3">
        <v>200</v>
      </c>
      <c r="D18" s="3">
        <f>D17+D3*16</f>
        <v>816</v>
      </c>
      <c r="E18" s="3">
        <v>0</v>
      </c>
    </row>
    <row r="19" spans="1:5">
      <c r="A19" t="s">
        <v>129</v>
      </c>
      <c r="B19" s="3">
        <f>B18+B3*17</f>
        <v>1224</v>
      </c>
      <c r="C19" s="3">
        <v>200</v>
      </c>
      <c r="D19" s="3">
        <f>D18+D3*17</f>
        <v>918</v>
      </c>
      <c r="E19" s="3">
        <v>0</v>
      </c>
    </row>
    <row r="20" spans="1:5">
      <c r="A20" t="s">
        <v>130</v>
      </c>
      <c r="B20" s="3">
        <f>B19+B3*18</f>
        <v>1368</v>
      </c>
      <c r="C20" s="3">
        <v>200</v>
      </c>
      <c r="D20" s="3">
        <f>D19+D3*18</f>
        <v>1026</v>
      </c>
      <c r="E20" s="3">
        <v>0</v>
      </c>
    </row>
    <row r="21" spans="1:5">
      <c r="A21" t="s">
        <v>131</v>
      </c>
      <c r="B21" s="3">
        <f>B20+B3*19</f>
        <v>1520</v>
      </c>
      <c r="C21" s="3">
        <v>200</v>
      </c>
      <c r="D21" s="3">
        <f>D20+D3*19</f>
        <v>1140</v>
      </c>
      <c r="E21" s="3">
        <v>0</v>
      </c>
    </row>
    <row r="22" spans="1:5">
      <c r="A22" t="s">
        <v>132</v>
      </c>
      <c r="B22" s="3">
        <f>B21+B3*20</f>
        <v>1680</v>
      </c>
      <c r="C22" s="3">
        <v>200</v>
      </c>
      <c r="D22" s="3">
        <f>D21+D3*20</f>
        <v>1260</v>
      </c>
      <c r="E22" s="3">
        <v>0</v>
      </c>
    </row>
    <row r="23" spans="1:5">
      <c r="A23" t="s">
        <v>133</v>
      </c>
      <c r="B23" s="3">
        <f>B22+B3*21</f>
        <v>1848</v>
      </c>
      <c r="C23" s="3">
        <v>200</v>
      </c>
      <c r="D23" s="3">
        <f>D22+D3*21</f>
        <v>1386</v>
      </c>
      <c r="E23" s="3">
        <v>0</v>
      </c>
    </row>
    <row r="24" spans="1:5">
      <c r="A24" t="s">
        <v>134</v>
      </c>
      <c r="B24" s="3">
        <f>B23+B3*22</f>
        <v>2024</v>
      </c>
      <c r="C24" s="3">
        <v>200</v>
      </c>
      <c r="D24" s="3">
        <f>D23+D3*22</f>
        <v>1518</v>
      </c>
      <c r="E24" s="3">
        <v>0</v>
      </c>
    </row>
    <row r="25" spans="1:5">
      <c r="A25" t="s">
        <v>135</v>
      </c>
      <c r="B25" s="3">
        <f>B24+B3*23</f>
        <v>2208</v>
      </c>
      <c r="C25" s="3">
        <v>200</v>
      </c>
      <c r="D25" s="3">
        <f>D24+D3*23</f>
        <v>1656</v>
      </c>
      <c r="E25" s="3">
        <v>0</v>
      </c>
    </row>
    <row r="26" spans="1:5">
      <c r="A26" t="s">
        <v>136</v>
      </c>
      <c r="B26" s="3">
        <f>B25+B3*24</f>
        <v>2400</v>
      </c>
      <c r="C26" s="3">
        <v>200</v>
      </c>
      <c r="D26" s="3">
        <f>D25+D3*24</f>
        <v>1800</v>
      </c>
      <c r="E26" s="3">
        <v>0</v>
      </c>
    </row>
    <row r="27" spans="1:5">
      <c r="A27" t="s">
        <v>137</v>
      </c>
      <c r="B27" s="3">
        <f>B26+B3*25</f>
        <v>2600</v>
      </c>
      <c r="C27" s="3">
        <v>200</v>
      </c>
      <c r="D27" s="3">
        <f>D26+D3*25</f>
        <v>1950</v>
      </c>
      <c r="E27" s="3">
        <v>0</v>
      </c>
    </row>
    <row r="28" spans="1:5">
      <c r="A28" t="s">
        <v>138</v>
      </c>
      <c r="B28" s="3">
        <f>B27+B3*26</f>
        <v>2808</v>
      </c>
      <c r="C28" s="3">
        <v>200</v>
      </c>
      <c r="D28" s="3">
        <f>D27+D3*26</f>
        <v>2106</v>
      </c>
      <c r="E28" s="3">
        <v>0</v>
      </c>
    </row>
    <row r="29" spans="1:5">
      <c r="A29" t="s">
        <v>139</v>
      </c>
      <c r="B29" s="3">
        <f>B28+B3*27</f>
        <v>3024</v>
      </c>
      <c r="C29" s="3">
        <v>200</v>
      </c>
      <c r="D29" s="3">
        <f>D28+D3*27</f>
        <v>2268</v>
      </c>
      <c r="E29" s="3">
        <v>0</v>
      </c>
    </row>
    <row r="30" spans="1:5">
      <c r="A30" t="s">
        <v>140</v>
      </c>
      <c r="B30" s="3">
        <f>B29+B3*28</f>
        <v>3248</v>
      </c>
      <c r="C30" s="3">
        <v>200</v>
      </c>
      <c r="D30" s="3">
        <f>D29+D3*28</f>
        <v>2436</v>
      </c>
      <c r="E30" s="3">
        <v>0</v>
      </c>
    </row>
    <row r="31" spans="1:5">
      <c r="A31" t="s">
        <v>141</v>
      </c>
      <c r="B31" s="3">
        <f>B30+B3*29</f>
        <v>3480</v>
      </c>
      <c r="C31" s="3">
        <v>200</v>
      </c>
      <c r="D31" s="3">
        <f>D30+D3*29</f>
        <v>2610</v>
      </c>
      <c r="E31" s="3">
        <v>0</v>
      </c>
    </row>
    <row r="32" spans="1:5">
      <c r="A32" t="s">
        <v>142</v>
      </c>
      <c r="B32" s="3">
        <f>B31+B3*30</f>
        <v>3720</v>
      </c>
      <c r="C32" s="3">
        <v>200</v>
      </c>
      <c r="D32" s="3">
        <f>D31+D3*30</f>
        <v>2790</v>
      </c>
      <c r="E32" s="3">
        <v>0</v>
      </c>
    </row>
    <row r="33" spans="1:5">
      <c r="A33" t="s">
        <v>143</v>
      </c>
      <c r="B33" s="3">
        <f>B32+B3*31</f>
        <v>3968</v>
      </c>
      <c r="C33" s="3">
        <v>200</v>
      </c>
      <c r="D33" s="3">
        <f>D32+D3*31</f>
        <v>2976</v>
      </c>
      <c r="E33" s="3">
        <v>0</v>
      </c>
    </row>
    <row r="34" spans="1:5">
      <c r="A34" t="s">
        <v>144</v>
      </c>
      <c r="B34" s="3">
        <f>B33+B3*32</f>
        <v>4224</v>
      </c>
      <c r="C34" s="3">
        <v>200</v>
      </c>
      <c r="D34" s="3">
        <f>D33+D3*32</f>
        <v>3168</v>
      </c>
      <c r="E34" s="3">
        <v>0</v>
      </c>
    </row>
    <row r="35" spans="1:5">
      <c r="A35" t="s">
        <v>145</v>
      </c>
      <c r="B35" s="3">
        <f>B34+B3*33</f>
        <v>4488</v>
      </c>
      <c r="C35" s="3">
        <v>200</v>
      </c>
      <c r="D35" s="3">
        <f>D34+D3*33</f>
        <v>3366</v>
      </c>
      <c r="E35" s="3">
        <v>0</v>
      </c>
    </row>
    <row r="36" spans="1:5">
      <c r="A36" t="s">
        <v>146</v>
      </c>
      <c r="B36" s="3">
        <f>B35+B3*34</f>
        <v>4760</v>
      </c>
      <c r="C36" s="3">
        <v>200</v>
      </c>
      <c r="D36" s="3">
        <f>D35+D3*34</f>
        <v>3570</v>
      </c>
      <c r="E36" s="3">
        <v>0</v>
      </c>
    </row>
    <row r="37" spans="1:5">
      <c r="A37" t="s">
        <v>147</v>
      </c>
      <c r="B37" s="3">
        <f>B36+B3*35</f>
        <v>5040</v>
      </c>
      <c r="C37" s="3">
        <v>200</v>
      </c>
      <c r="D37" s="3">
        <f>D36+D3*35</f>
        <v>3780</v>
      </c>
      <c r="E37" s="3">
        <v>0</v>
      </c>
    </row>
    <row r="38" spans="1:5">
      <c r="A38" t="s">
        <v>148</v>
      </c>
      <c r="B38" s="3">
        <f>B37+B3*36</f>
        <v>5328</v>
      </c>
      <c r="C38" s="3">
        <v>200</v>
      </c>
      <c r="D38" s="3">
        <f>D37+D3*36</f>
        <v>3996</v>
      </c>
      <c r="E38" s="3">
        <v>0</v>
      </c>
    </row>
    <row r="39" spans="1:5">
      <c r="A39" t="s">
        <v>149</v>
      </c>
      <c r="B39" s="3">
        <f>B38+B3*37</f>
        <v>5624</v>
      </c>
      <c r="C39" s="3">
        <v>200</v>
      </c>
      <c r="D39" s="3">
        <f>D38+D3*37</f>
        <v>4218</v>
      </c>
      <c r="E39" s="3">
        <v>0</v>
      </c>
    </row>
    <row r="40" spans="1:5">
      <c r="A40" t="s">
        <v>150</v>
      </c>
      <c r="B40" s="3">
        <f>B39+B3*38</f>
        <v>5928</v>
      </c>
      <c r="C40" s="3">
        <v>200</v>
      </c>
      <c r="D40" s="3">
        <f>D39+D3*38</f>
        <v>4446</v>
      </c>
      <c r="E40" s="3">
        <v>0</v>
      </c>
    </row>
    <row r="41" spans="1:5">
      <c r="A41" t="s">
        <v>151</v>
      </c>
      <c r="B41" s="3">
        <f>B40+B3*39</f>
        <v>6240</v>
      </c>
      <c r="C41" s="3">
        <v>200</v>
      </c>
      <c r="D41" s="3">
        <f>D40+D3*39</f>
        <v>4680</v>
      </c>
      <c r="E41" s="3">
        <v>0</v>
      </c>
    </row>
    <row r="42" spans="1:5">
      <c r="A42" t="s">
        <v>152</v>
      </c>
      <c r="B42" s="3">
        <f>B41+B3*40</f>
        <v>6560</v>
      </c>
      <c r="C42" s="3">
        <v>200</v>
      </c>
      <c r="D42" s="3">
        <f>D41+D3*40</f>
        <v>4920</v>
      </c>
      <c r="E42" s="3">
        <v>0</v>
      </c>
    </row>
    <row r="43" spans="1:5">
      <c r="A43" t="s">
        <v>153</v>
      </c>
      <c r="B43" s="3">
        <f>B42+B3*41</f>
        <v>6888</v>
      </c>
      <c r="C43" s="3">
        <v>200</v>
      </c>
      <c r="D43" s="3">
        <f>D42+D3*41</f>
        <v>5166</v>
      </c>
      <c r="E43" s="3">
        <v>0</v>
      </c>
    </row>
    <row r="44" spans="1:5">
      <c r="A44" t="s">
        <v>154</v>
      </c>
      <c r="B44" s="3">
        <f>B43+B3*42</f>
        <v>7224</v>
      </c>
      <c r="C44" s="3">
        <v>200</v>
      </c>
      <c r="D44" s="3">
        <f>D43+D3*42</f>
        <v>5418</v>
      </c>
      <c r="E44" s="3">
        <v>0</v>
      </c>
    </row>
    <row r="45" spans="1:5">
      <c r="A45" t="s">
        <v>155</v>
      </c>
      <c r="B45" s="3">
        <f>B44+B3*43</f>
        <v>7568</v>
      </c>
      <c r="C45" s="3">
        <v>200</v>
      </c>
      <c r="D45" s="3">
        <f>D44+D3*43</f>
        <v>5676</v>
      </c>
      <c r="E45" s="3">
        <v>0</v>
      </c>
    </row>
    <row r="46" spans="1:5">
      <c r="A46" t="s">
        <v>156</v>
      </c>
      <c r="B46" s="3">
        <f>B45+B3*44</f>
        <v>7920</v>
      </c>
      <c r="C46" s="3">
        <v>200</v>
      </c>
      <c r="D46" s="3">
        <f>D45+D3*44</f>
        <v>5940</v>
      </c>
      <c r="E46" s="3">
        <v>0</v>
      </c>
    </row>
    <row r="47" spans="1:5">
      <c r="A47" t="s">
        <v>157</v>
      </c>
      <c r="B47" s="3">
        <f>B46+B3*45</f>
        <v>8280</v>
      </c>
      <c r="C47" s="3">
        <v>200</v>
      </c>
      <c r="D47" s="3">
        <f>D46+D3*45</f>
        <v>6210</v>
      </c>
      <c r="E47" s="3">
        <v>0</v>
      </c>
    </row>
    <row r="48" spans="1:5">
      <c r="A48" t="s">
        <v>158</v>
      </c>
      <c r="B48" s="3">
        <f>B47+B3*46</f>
        <v>8648</v>
      </c>
      <c r="C48" s="3">
        <v>200</v>
      </c>
      <c r="D48" s="3">
        <f>D47+D3*46</f>
        <v>6486</v>
      </c>
      <c r="E48" s="3">
        <v>0</v>
      </c>
    </row>
    <row r="49" spans="1:5">
      <c r="A49" t="s">
        <v>159</v>
      </c>
      <c r="B49" s="3">
        <f>B48+B3*47</f>
        <v>9024</v>
      </c>
      <c r="C49" s="3">
        <v>200</v>
      </c>
      <c r="D49" s="3">
        <f>D48+D3*47</f>
        <v>6768</v>
      </c>
      <c r="E49" s="3">
        <v>0</v>
      </c>
    </row>
    <row r="50" spans="1:5">
      <c r="A50" t="s">
        <v>160</v>
      </c>
      <c r="B50" s="3">
        <f>B49+B3*48</f>
        <v>9408</v>
      </c>
      <c r="C50" s="3">
        <v>200</v>
      </c>
      <c r="D50" s="3">
        <f>D49+D3*48</f>
        <v>7056</v>
      </c>
      <c r="E50" s="3">
        <v>0</v>
      </c>
    </row>
    <row r="51" spans="1:5">
      <c r="A51" t="s">
        <v>161</v>
      </c>
      <c r="B51" s="3">
        <f>B50+B3*49</f>
        <v>9800</v>
      </c>
      <c r="C51" s="3">
        <v>200</v>
      </c>
      <c r="D51" s="3">
        <f>D50+D3*49</f>
        <v>7350</v>
      </c>
      <c r="E51" s="3">
        <v>0</v>
      </c>
    </row>
  </sheetData>
  <pageMargins left="0.75" right="0.75" top="1" bottom="1" header="0.5" footer="0.5"/>
  <pageSetup orientation="portrait" horizontalDpi="4294967292" vertic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opLeftCell="A7" workbookViewId="0">
      <selection activeCell="G36" sqref="G36"/>
    </sheetView>
  </sheetViews>
  <sheetFormatPr defaultColWidth="11.19921875" defaultRowHeight="15.6"/>
  <cols>
    <col min="1" max="1" width="10.796875" customWidth="1"/>
    <col min="2" max="2" width="21.796875" customWidth="1"/>
    <col min="14" max="14" width="10.796875" customWidth="1"/>
  </cols>
  <sheetData>
    <row r="1" spans="1:18" ht="28.05" customHeight="1">
      <c r="A1" s="161" t="s">
        <v>182</v>
      </c>
      <c r="B1" s="161"/>
    </row>
    <row r="2" spans="1:18" ht="28.05" customHeight="1">
      <c r="A2" s="161" t="s">
        <v>183</v>
      </c>
      <c r="B2" s="161"/>
      <c r="C2" t="s">
        <v>238</v>
      </c>
      <c r="D2" t="s">
        <v>214</v>
      </c>
      <c r="E2" t="s">
        <v>215</v>
      </c>
      <c r="F2" t="s">
        <v>216</v>
      </c>
      <c r="G2" t="s">
        <v>217</v>
      </c>
      <c r="H2" t="s">
        <v>231</v>
      </c>
      <c r="I2" t="s">
        <v>232</v>
      </c>
    </row>
    <row r="3" spans="1:18">
      <c r="A3" t="s">
        <v>92</v>
      </c>
      <c r="B3" t="s">
        <v>207</v>
      </c>
      <c r="D3" t="s">
        <v>214</v>
      </c>
      <c r="E3" t="s">
        <v>218</v>
      </c>
      <c r="F3" t="s">
        <v>220</v>
      </c>
      <c r="G3" t="s">
        <v>222</v>
      </c>
      <c r="H3" t="s">
        <v>226</v>
      </c>
      <c r="I3" t="s">
        <v>233</v>
      </c>
    </row>
    <row r="4" spans="1:18">
      <c r="A4" t="s">
        <v>93</v>
      </c>
      <c r="B4" t="s">
        <v>207</v>
      </c>
      <c r="E4" t="s">
        <v>219</v>
      </c>
      <c r="F4" t="s">
        <v>215</v>
      </c>
      <c r="G4" t="s">
        <v>223</v>
      </c>
      <c r="H4" t="s">
        <v>227</v>
      </c>
      <c r="I4" t="s">
        <v>234</v>
      </c>
    </row>
    <row r="5" spans="1:18">
      <c r="A5" s="62" t="s">
        <v>91</v>
      </c>
      <c r="B5" t="s">
        <v>207</v>
      </c>
      <c r="F5" t="s">
        <v>221</v>
      </c>
      <c r="G5" t="s">
        <v>224</v>
      </c>
      <c r="H5" t="s">
        <v>228</v>
      </c>
      <c r="I5" t="s">
        <v>235</v>
      </c>
    </row>
    <row r="6" spans="1:18">
      <c r="A6" t="s">
        <v>96</v>
      </c>
      <c r="B6" t="s">
        <v>207</v>
      </c>
      <c r="G6" t="s">
        <v>225</v>
      </c>
      <c r="H6" t="s">
        <v>229</v>
      </c>
      <c r="I6" t="s">
        <v>217</v>
      </c>
      <c r="J6" t="s">
        <v>662</v>
      </c>
    </row>
    <row r="7" spans="1:18">
      <c r="A7" s="62" t="s">
        <v>623</v>
      </c>
      <c r="B7" t="s">
        <v>207</v>
      </c>
      <c r="H7" t="s">
        <v>230</v>
      </c>
      <c r="I7" t="s">
        <v>236</v>
      </c>
    </row>
    <row r="8" spans="1:18">
      <c r="A8" s="62" t="s">
        <v>95</v>
      </c>
      <c r="B8" t="s">
        <v>207</v>
      </c>
      <c r="I8" t="s">
        <v>237</v>
      </c>
    </row>
    <row r="9" spans="1:18" ht="28.05" customHeight="1">
      <c r="A9" s="161" t="s">
        <v>184</v>
      </c>
      <c r="B9" s="161"/>
    </row>
    <row r="10" spans="1:18">
      <c r="A10" s="148" t="s">
        <v>672</v>
      </c>
      <c r="B10" s="158"/>
      <c r="C10" t="s">
        <v>195</v>
      </c>
      <c r="D10" t="s">
        <v>202</v>
      </c>
      <c r="E10" s="158" t="s">
        <v>336</v>
      </c>
      <c r="F10" s="158"/>
      <c r="G10" s="158"/>
      <c r="H10" s="158"/>
      <c r="I10" s="158"/>
      <c r="J10" s="158"/>
      <c r="K10" s="158"/>
      <c r="L10" s="148" t="s">
        <v>667</v>
      </c>
      <c r="M10" s="158"/>
      <c r="N10" s="158"/>
      <c r="O10" s="158"/>
      <c r="P10" s="158"/>
      <c r="Q10" s="158"/>
      <c r="R10" s="158"/>
    </row>
    <row r="11" spans="1:18">
      <c r="A11" s="148" t="s">
        <v>665</v>
      </c>
      <c r="B11" s="158"/>
      <c r="C11" t="s">
        <v>200</v>
      </c>
      <c r="D11" t="s">
        <v>202</v>
      </c>
      <c r="E11" s="176"/>
      <c r="F11" s="176"/>
      <c r="G11" s="176"/>
      <c r="H11" s="176"/>
      <c r="I11" s="176"/>
      <c r="J11" s="176"/>
      <c r="K11" s="176"/>
      <c r="L11" s="158" t="s">
        <v>208</v>
      </c>
      <c r="M11" s="158"/>
      <c r="N11" s="158"/>
      <c r="O11" s="158"/>
      <c r="P11" s="158"/>
      <c r="Q11" s="158"/>
      <c r="R11" s="158"/>
    </row>
    <row r="12" spans="1:18">
      <c r="A12" s="158" t="s">
        <v>188</v>
      </c>
      <c r="B12" s="158"/>
      <c r="C12" t="s">
        <v>614</v>
      </c>
      <c r="D12" t="s">
        <v>202</v>
      </c>
      <c r="E12" s="176" t="s">
        <v>679</v>
      </c>
      <c r="F12" s="176"/>
      <c r="G12" s="176"/>
      <c r="H12" s="176"/>
      <c r="I12" s="176"/>
      <c r="J12" s="176"/>
      <c r="K12" s="176"/>
      <c r="L12" s="163" t="s">
        <v>674</v>
      </c>
      <c r="M12" s="163"/>
      <c r="N12" s="163"/>
      <c r="O12" s="163"/>
      <c r="P12" s="163"/>
      <c r="Q12" s="163"/>
      <c r="R12" s="163"/>
    </row>
    <row r="13" spans="1:18" ht="10.050000000000001" customHeight="1">
      <c r="A13" s="60"/>
      <c r="B13" s="60"/>
      <c r="E13" s="60"/>
      <c r="F13" s="60"/>
      <c r="G13" s="60"/>
      <c r="H13" s="60"/>
      <c r="I13" s="60"/>
      <c r="J13" s="60"/>
      <c r="K13" s="60"/>
    </row>
    <row r="14" spans="1:18">
      <c r="A14" s="158" t="s">
        <v>677</v>
      </c>
      <c r="B14" s="158"/>
      <c r="C14" t="s">
        <v>200</v>
      </c>
      <c r="D14" t="s">
        <v>204</v>
      </c>
      <c r="E14" s="176"/>
      <c r="F14" s="176"/>
      <c r="G14" s="176"/>
      <c r="H14" s="176"/>
      <c r="I14" s="176"/>
      <c r="J14" s="176"/>
      <c r="K14" s="176"/>
      <c r="L14" s="158" t="s">
        <v>608</v>
      </c>
      <c r="M14" s="158"/>
      <c r="N14" s="158"/>
      <c r="O14" s="158"/>
      <c r="P14" s="158"/>
      <c r="Q14" s="158"/>
      <c r="R14" s="158"/>
    </row>
    <row r="15" spans="1:18">
      <c r="A15" s="158" t="s">
        <v>675</v>
      </c>
      <c r="B15" s="158"/>
      <c r="C15" t="s">
        <v>196</v>
      </c>
      <c r="D15" t="s">
        <v>204</v>
      </c>
      <c r="E15" s="158" t="s">
        <v>309</v>
      </c>
      <c r="F15" s="158"/>
      <c r="G15" s="158"/>
      <c r="H15" s="158"/>
      <c r="I15" s="158"/>
      <c r="J15" s="158"/>
      <c r="K15" s="158"/>
    </row>
    <row r="16" spans="1:18">
      <c r="A16" s="148" t="s">
        <v>636</v>
      </c>
      <c r="B16" s="158"/>
      <c r="C16" t="s">
        <v>198</v>
      </c>
      <c r="D16" t="s">
        <v>204</v>
      </c>
      <c r="E16" s="158" t="s">
        <v>390</v>
      </c>
      <c r="F16" s="158"/>
      <c r="G16" s="158"/>
      <c r="H16" s="158"/>
      <c r="I16" s="158"/>
      <c r="J16" s="158"/>
      <c r="K16" s="158"/>
    </row>
    <row r="17" spans="1:18" ht="10.050000000000001" customHeight="1">
      <c r="A17" s="60"/>
      <c r="B17" s="60"/>
      <c r="E17" s="60"/>
      <c r="F17" s="60"/>
      <c r="G17" s="60"/>
      <c r="H17" s="60"/>
      <c r="I17" s="60"/>
      <c r="J17" s="60"/>
      <c r="K17" s="60"/>
    </row>
    <row r="18" spans="1:18">
      <c r="A18" s="158" t="s">
        <v>680</v>
      </c>
      <c r="B18" s="158"/>
      <c r="C18" t="s">
        <v>664</v>
      </c>
      <c r="D18" t="s">
        <v>203</v>
      </c>
      <c r="E18" s="158" t="s">
        <v>666</v>
      </c>
      <c r="F18" s="158"/>
      <c r="G18" s="158"/>
      <c r="H18" s="158"/>
      <c r="I18" s="158"/>
      <c r="J18" s="158"/>
      <c r="K18" s="158"/>
    </row>
    <row r="19" spans="1:18">
      <c r="A19" s="148" t="s">
        <v>671</v>
      </c>
      <c r="B19" s="158"/>
      <c r="C19" t="s">
        <v>280</v>
      </c>
      <c r="D19" t="s">
        <v>203</v>
      </c>
      <c r="E19" s="158" t="s">
        <v>673</v>
      </c>
      <c r="F19" s="158"/>
      <c r="G19" s="158"/>
      <c r="H19" s="158"/>
      <c r="I19" s="158"/>
      <c r="J19" s="158"/>
      <c r="K19" s="158"/>
    </row>
    <row r="20" spans="1:18">
      <c r="A20" s="158" t="s">
        <v>670</v>
      </c>
      <c r="B20" s="158"/>
      <c r="C20" t="s">
        <v>199</v>
      </c>
      <c r="D20" t="s">
        <v>203</v>
      </c>
      <c r="E20" s="176" t="s">
        <v>681</v>
      </c>
      <c r="F20" s="176"/>
      <c r="G20" s="176"/>
      <c r="H20" s="176"/>
      <c r="I20" s="176"/>
      <c r="J20" s="176"/>
      <c r="K20" s="176"/>
      <c r="L20" t="s">
        <v>394</v>
      </c>
    </row>
    <row r="21" spans="1:18" ht="10.050000000000001" customHeight="1">
      <c r="A21" s="60"/>
      <c r="B21" s="60"/>
      <c r="E21" s="60"/>
      <c r="F21" s="60"/>
      <c r="G21" s="60"/>
      <c r="H21" s="60"/>
      <c r="I21" s="60"/>
      <c r="J21" s="60"/>
      <c r="K21" s="60"/>
    </row>
    <row r="22" spans="1:18">
      <c r="A22" s="158" t="s">
        <v>278</v>
      </c>
      <c r="B22" s="158"/>
      <c r="C22" t="s">
        <v>212</v>
      </c>
      <c r="D22" t="s">
        <v>205</v>
      </c>
      <c r="E22" s="158" t="s">
        <v>669</v>
      </c>
      <c r="F22" s="158"/>
      <c r="G22" s="158"/>
      <c r="H22" s="158"/>
      <c r="I22" s="158"/>
      <c r="J22" s="158"/>
      <c r="K22" s="158"/>
    </row>
    <row r="23" spans="1:18">
      <c r="A23" s="158" t="s">
        <v>668</v>
      </c>
      <c r="B23" s="158"/>
      <c r="C23" t="s">
        <v>663</v>
      </c>
      <c r="D23" t="s">
        <v>205</v>
      </c>
      <c r="E23" s="158" t="s">
        <v>591</v>
      </c>
      <c r="F23" s="158"/>
      <c r="G23" s="158"/>
      <c r="H23" s="158"/>
      <c r="I23" s="158"/>
      <c r="J23" s="158"/>
      <c r="K23" s="158"/>
    </row>
    <row r="24" spans="1:18">
      <c r="A24" s="158" t="s">
        <v>186</v>
      </c>
      <c r="B24" s="158"/>
      <c r="D24" t="s">
        <v>205</v>
      </c>
      <c r="E24" s="176" t="s">
        <v>676</v>
      </c>
      <c r="F24" s="176"/>
      <c r="G24" s="176"/>
      <c r="H24" s="176"/>
      <c r="I24" s="176"/>
      <c r="J24" s="176"/>
      <c r="K24" s="176"/>
      <c r="L24" t="s">
        <v>253</v>
      </c>
    </row>
    <row r="25" spans="1:18" ht="10.050000000000001" customHeight="1">
      <c r="A25" s="60"/>
      <c r="B25" s="60"/>
      <c r="E25" s="60"/>
      <c r="F25" s="60"/>
      <c r="G25" s="60"/>
      <c r="H25" s="60"/>
      <c r="I25" s="60"/>
      <c r="J25" s="60"/>
      <c r="K25" s="60"/>
    </row>
    <row r="26" spans="1:18">
      <c r="A26" s="148" t="s">
        <v>206</v>
      </c>
      <c r="B26" s="158"/>
      <c r="C26" t="s">
        <v>199</v>
      </c>
      <c r="D26" t="s">
        <v>201</v>
      </c>
      <c r="E26" s="163" t="s">
        <v>211</v>
      </c>
      <c r="F26" s="163"/>
      <c r="G26" s="163"/>
      <c r="H26" s="163"/>
      <c r="I26" s="163"/>
      <c r="J26" s="163"/>
      <c r="K26" s="163"/>
    </row>
    <row r="27" spans="1:18">
      <c r="A27" s="148" t="s">
        <v>185</v>
      </c>
      <c r="B27" s="158"/>
      <c r="C27" t="s">
        <v>195</v>
      </c>
      <c r="D27" t="s">
        <v>201</v>
      </c>
      <c r="E27" s="158" t="s">
        <v>725</v>
      </c>
      <c r="F27" s="158"/>
      <c r="G27" s="158"/>
      <c r="H27" s="158"/>
      <c r="I27" s="158"/>
      <c r="J27" s="158"/>
      <c r="K27" s="158"/>
    </row>
    <row r="28" spans="1:18">
      <c r="A28" s="158" t="s">
        <v>635</v>
      </c>
      <c r="B28" s="158"/>
      <c r="C28" t="s">
        <v>198</v>
      </c>
      <c r="D28" t="s">
        <v>201</v>
      </c>
      <c r="E28" s="158" t="s">
        <v>728</v>
      </c>
      <c r="F28" s="158"/>
      <c r="G28" s="158"/>
      <c r="H28" s="158"/>
      <c r="I28" s="158"/>
      <c r="J28" s="158"/>
      <c r="K28" s="158"/>
    </row>
    <row r="29" spans="1:18" ht="28.05" customHeight="1">
      <c r="A29" s="161" t="s">
        <v>187</v>
      </c>
      <c r="B29" s="161"/>
    </row>
    <row r="30" spans="1:18">
      <c r="A30" s="158" t="s">
        <v>284</v>
      </c>
      <c r="B30" s="158"/>
      <c r="C30" t="s">
        <v>242</v>
      </c>
      <c r="D30" t="s">
        <v>201</v>
      </c>
      <c r="E30" s="158" t="s">
        <v>726</v>
      </c>
      <c r="F30" s="158"/>
      <c r="G30" s="158"/>
      <c r="H30" s="158"/>
      <c r="I30" s="158"/>
      <c r="J30" s="158"/>
      <c r="K30" s="158"/>
    </row>
    <row r="31" spans="1:18">
      <c r="A31" s="158" t="s">
        <v>637</v>
      </c>
      <c r="B31" s="158"/>
      <c r="C31" t="s">
        <v>240</v>
      </c>
      <c r="D31" t="s">
        <v>201</v>
      </c>
      <c r="E31" s="158" t="s">
        <v>305</v>
      </c>
      <c r="F31" s="158"/>
      <c r="G31" s="158"/>
      <c r="H31" s="158"/>
      <c r="I31" s="158"/>
      <c r="J31" s="158"/>
      <c r="K31" s="158"/>
    </row>
    <row r="32" spans="1:18">
      <c r="A32" s="158" t="s">
        <v>638</v>
      </c>
      <c r="B32" s="158"/>
      <c r="C32" t="s">
        <v>241</v>
      </c>
      <c r="D32" t="s">
        <v>201</v>
      </c>
      <c r="E32" s="158" t="s">
        <v>256</v>
      </c>
      <c r="F32" s="158"/>
      <c r="G32" s="158"/>
      <c r="H32" s="158"/>
      <c r="I32" s="158"/>
      <c r="J32" s="158"/>
      <c r="K32" s="158"/>
      <c r="N32" s="35"/>
      <c r="R32" s="45"/>
    </row>
    <row r="33" spans="1:19">
      <c r="A33" s="158" t="s">
        <v>324</v>
      </c>
      <c r="B33" s="158"/>
      <c r="C33" t="s">
        <v>244</v>
      </c>
      <c r="D33" t="s">
        <v>201</v>
      </c>
      <c r="E33" s="158" t="s">
        <v>727</v>
      </c>
      <c r="F33" s="158"/>
      <c r="G33" s="158"/>
      <c r="H33" s="158"/>
      <c r="I33" s="158"/>
      <c r="J33" s="158"/>
      <c r="K33" s="158"/>
    </row>
    <row r="34" spans="1:19">
      <c r="A34" s="158" t="s">
        <v>624</v>
      </c>
      <c r="B34" s="158"/>
      <c r="C34" t="s">
        <v>239</v>
      </c>
      <c r="D34" t="s">
        <v>201</v>
      </c>
      <c r="E34" s="158" t="s">
        <v>255</v>
      </c>
      <c r="F34" s="158"/>
      <c r="G34" s="158"/>
      <c r="H34" s="158"/>
      <c r="I34" s="158"/>
      <c r="J34" s="158"/>
      <c r="K34" s="158"/>
    </row>
    <row r="35" spans="1:19">
      <c r="A35" s="158" t="s">
        <v>639</v>
      </c>
      <c r="B35" s="158"/>
      <c r="C35" t="s">
        <v>243</v>
      </c>
      <c r="D35" t="s">
        <v>201</v>
      </c>
      <c r="E35" s="158" t="s">
        <v>611</v>
      </c>
      <c r="F35" s="158"/>
      <c r="G35" s="158"/>
      <c r="H35" s="158"/>
      <c r="I35" s="158"/>
      <c r="J35" s="158"/>
      <c r="K35" s="158"/>
      <c r="S35" s="45"/>
    </row>
    <row r="36" spans="1:19" ht="10.050000000000001" customHeight="1">
      <c r="A36" s="60"/>
      <c r="B36" s="60"/>
      <c r="E36" s="60"/>
      <c r="F36" s="60"/>
      <c r="G36" s="60"/>
      <c r="H36" s="60"/>
      <c r="I36" s="60"/>
      <c r="J36" s="60"/>
      <c r="K36" s="60"/>
      <c r="S36" s="45"/>
    </row>
    <row r="37" spans="1:19">
      <c r="A37" s="158" t="s">
        <v>302</v>
      </c>
      <c r="B37" s="158"/>
      <c r="C37" t="s">
        <v>292</v>
      </c>
      <c r="D37" t="s">
        <v>202</v>
      </c>
      <c r="E37" s="158" t="s">
        <v>615</v>
      </c>
      <c r="F37" s="158"/>
      <c r="G37" s="158"/>
      <c r="H37" s="158"/>
      <c r="I37" s="158"/>
      <c r="J37" s="158"/>
      <c r="K37" s="158"/>
    </row>
    <row r="38" spans="1:19">
      <c r="A38" s="158" t="s">
        <v>625</v>
      </c>
      <c r="B38" s="158"/>
      <c r="C38" t="s">
        <v>289</v>
      </c>
      <c r="D38" t="s">
        <v>202</v>
      </c>
      <c r="E38" s="158" t="s">
        <v>599</v>
      </c>
      <c r="F38" s="158"/>
      <c r="G38" s="158"/>
      <c r="H38" s="158"/>
      <c r="I38" s="158"/>
      <c r="J38" s="158"/>
      <c r="K38" s="158"/>
    </row>
    <row r="39" spans="1:19">
      <c r="A39" s="158" t="s">
        <v>640</v>
      </c>
      <c r="B39" s="158"/>
      <c r="C39" t="s">
        <v>291</v>
      </c>
      <c r="D39" t="s">
        <v>202</v>
      </c>
      <c r="E39" s="163" t="s">
        <v>616</v>
      </c>
      <c r="F39" s="163"/>
      <c r="G39" s="163"/>
      <c r="H39" s="163"/>
      <c r="I39" s="163"/>
      <c r="J39" s="163"/>
      <c r="K39" s="163"/>
      <c r="L39" t="s">
        <v>393</v>
      </c>
    </row>
    <row r="40" spans="1:19">
      <c r="A40" s="158" t="s">
        <v>641</v>
      </c>
      <c r="B40" s="158"/>
      <c r="C40" t="s">
        <v>295</v>
      </c>
      <c r="D40" s="60" t="s">
        <v>202</v>
      </c>
      <c r="E40" s="158" t="s">
        <v>609</v>
      </c>
      <c r="F40" s="158"/>
      <c r="G40" s="158"/>
      <c r="H40" s="158"/>
      <c r="I40" s="158"/>
      <c r="J40" s="158"/>
      <c r="K40" s="158"/>
    </row>
    <row r="41" spans="1:19" ht="10.050000000000001" customHeight="1">
      <c r="A41" s="60"/>
      <c r="B41" s="60"/>
      <c r="D41" s="60"/>
      <c r="E41" s="60"/>
      <c r="F41" s="60"/>
      <c r="G41" s="60"/>
      <c r="H41" s="60"/>
      <c r="I41" s="60"/>
      <c r="J41" s="60"/>
      <c r="K41" s="60"/>
    </row>
    <row r="42" spans="1:19">
      <c r="A42" s="158" t="s">
        <v>323</v>
      </c>
      <c r="B42" s="158"/>
      <c r="C42" t="s">
        <v>286</v>
      </c>
      <c r="D42" t="s">
        <v>203</v>
      </c>
      <c r="E42" s="158" t="s">
        <v>604</v>
      </c>
      <c r="F42" s="158"/>
      <c r="G42" s="158"/>
      <c r="H42" s="158"/>
      <c r="I42" s="158"/>
      <c r="J42" s="158"/>
      <c r="K42" s="158"/>
    </row>
    <row r="43" spans="1:19">
      <c r="A43" s="158" t="s">
        <v>626</v>
      </c>
      <c r="B43" s="158"/>
      <c r="C43" t="s">
        <v>293</v>
      </c>
      <c r="D43" t="s">
        <v>203</v>
      </c>
      <c r="E43" s="158"/>
      <c r="F43" s="158"/>
      <c r="G43" s="158"/>
      <c r="H43" s="158"/>
      <c r="I43" s="158"/>
      <c r="J43" s="158"/>
      <c r="K43" s="158"/>
      <c r="L43" t="s">
        <v>395</v>
      </c>
    </row>
    <row r="44" spans="1:19">
      <c r="A44" s="158" t="s">
        <v>642</v>
      </c>
      <c r="B44" s="158"/>
      <c r="C44" t="s">
        <v>290</v>
      </c>
      <c r="D44" t="s">
        <v>203</v>
      </c>
      <c r="E44" s="158" t="s">
        <v>209</v>
      </c>
      <c r="F44" s="158"/>
      <c r="G44" s="158"/>
      <c r="H44" s="158"/>
      <c r="I44" s="158"/>
      <c r="J44" s="158"/>
      <c r="K44" s="158"/>
    </row>
    <row r="45" spans="1:19">
      <c r="A45" s="158" t="s">
        <v>643</v>
      </c>
      <c r="B45" s="158"/>
      <c r="C45" t="s">
        <v>296</v>
      </c>
      <c r="D45" t="s">
        <v>203</v>
      </c>
      <c r="E45" s="158" t="s">
        <v>261</v>
      </c>
      <c r="F45" s="158"/>
      <c r="G45" s="158"/>
      <c r="H45" s="158"/>
      <c r="I45" s="158"/>
      <c r="J45" s="158"/>
      <c r="K45" s="158"/>
    </row>
    <row r="46" spans="1:19" ht="10.050000000000001" customHeight="1">
      <c r="A46" s="60"/>
      <c r="B46" s="60"/>
      <c r="E46" s="60"/>
      <c r="F46" s="60"/>
      <c r="G46" s="60"/>
      <c r="H46" s="60"/>
      <c r="I46" s="60"/>
      <c r="J46" s="60"/>
      <c r="K46" s="60"/>
    </row>
    <row r="47" spans="1:19">
      <c r="A47" s="158" t="s">
        <v>644</v>
      </c>
      <c r="B47" s="158"/>
      <c r="C47" t="s">
        <v>287</v>
      </c>
      <c r="D47" t="s">
        <v>205</v>
      </c>
      <c r="E47" s="158" t="s">
        <v>605</v>
      </c>
      <c r="F47" s="158"/>
      <c r="G47" s="158"/>
      <c r="H47" s="158"/>
      <c r="I47" s="158"/>
      <c r="J47" s="158"/>
      <c r="K47" s="158"/>
    </row>
    <row r="48" spans="1:19">
      <c r="A48" s="158" t="s">
        <v>645</v>
      </c>
      <c r="B48" s="158"/>
      <c r="C48" t="s">
        <v>297</v>
      </c>
      <c r="D48" t="s">
        <v>205</v>
      </c>
      <c r="E48" s="158" t="s">
        <v>263</v>
      </c>
      <c r="F48" s="158"/>
      <c r="G48" s="158"/>
      <c r="H48" s="158"/>
      <c r="I48" s="158"/>
      <c r="J48" s="158"/>
      <c r="K48" s="158"/>
    </row>
    <row r="49" spans="1:19">
      <c r="A49" s="158" t="s">
        <v>627</v>
      </c>
      <c r="B49" s="158"/>
      <c r="C49" t="s">
        <v>294</v>
      </c>
      <c r="D49" t="s">
        <v>205</v>
      </c>
      <c r="E49" s="158" t="s">
        <v>598</v>
      </c>
      <c r="F49" s="158"/>
      <c r="G49" s="158"/>
      <c r="H49" s="158"/>
      <c r="I49" s="158"/>
      <c r="J49" s="158"/>
      <c r="K49" s="158"/>
    </row>
    <row r="50" spans="1:19">
      <c r="A50" s="158" t="s">
        <v>628</v>
      </c>
      <c r="B50" s="158"/>
      <c r="C50" t="s">
        <v>288</v>
      </c>
      <c r="D50" t="s">
        <v>205</v>
      </c>
      <c r="E50" s="158" t="s">
        <v>610</v>
      </c>
      <c r="F50" s="158"/>
      <c r="G50" s="158"/>
      <c r="H50" s="158"/>
      <c r="I50" s="158"/>
      <c r="J50" s="158"/>
      <c r="K50" s="158"/>
      <c r="L50" t="s">
        <v>395</v>
      </c>
    </row>
    <row r="51" spans="1:19" ht="10.050000000000001" customHeight="1">
      <c r="A51" s="60"/>
      <c r="B51" s="60"/>
      <c r="E51" s="60"/>
      <c r="F51" s="60"/>
      <c r="G51" s="60"/>
      <c r="H51" s="60"/>
      <c r="I51" s="60"/>
      <c r="J51" s="60"/>
      <c r="K51" s="60"/>
    </row>
    <row r="52" spans="1:19">
      <c r="A52" s="158" t="s">
        <v>629</v>
      </c>
      <c r="B52" s="158"/>
      <c r="C52" t="s">
        <v>200</v>
      </c>
      <c r="D52" t="s">
        <v>204</v>
      </c>
      <c r="E52" s="163" t="s">
        <v>607</v>
      </c>
      <c r="F52" s="163"/>
      <c r="G52" s="163"/>
      <c r="H52" s="163"/>
      <c r="I52" s="163"/>
      <c r="J52" s="163"/>
      <c r="K52" s="163"/>
    </row>
    <row r="53" spans="1:19">
      <c r="A53" s="158" t="s">
        <v>646</v>
      </c>
      <c r="B53" s="158"/>
      <c r="C53" t="s">
        <v>200</v>
      </c>
      <c r="D53" t="s">
        <v>204</v>
      </c>
      <c r="E53" s="158" t="s">
        <v>606</v>
      </c>
      <c r="F53" s="158"/>
      <c r="G53" s="158"/>
      <c r="H53" s="158"/>
      <c r="I53" s="158"/>
      <c r="J53" s="158"/>
      <c r="K53" s="158"/>
      <c r="L53" s="45" t="s">
        <v>392</v>
      </c>
      <c r="M53" s="45"/>
      <c r="N53" s="45"/>
      <c r="O53" s="45"/>
      <c r="P53" s="45"/>
      <c r="Q53" s="45"/>
      <c r="R53" s="45"/>
      <c r="S53" s="45"/>
    </row>
    <row r="54" spans="1:19" ht="28.05" customHeight="1">
      <c r="A54" s="161" t="s">
        <v>189</v>
      </c>
      <c r="B54" s="161"/>
    </row>
    <row r="55" spans="1:19">
      <c r="A55" s="158" t="s">
        <v>192</v>
      </c>
      <c r="B55" s="158"/>
      <c r="C55" t="s">
        <v>195</v>
      </c>
      <c r="D55" t="s">
        <v>203</v>
      </c>
      <c r="E55" s="158" t="s">
        <v>596</v>
      </c>
      <c r="F55" s="158"/>
      <c r="G55" s="158"/>
      <c r="H55" s="158"/>
      <c r="I55" s="158"/>
      <c r="J55" s="158"/>
      <c r="K55" s="158"/>
    </row>
    <row r="56" spans="1:19">
      <c r="A56" s="158" t="s">
        <v>630</v>
      </c>
      <c r="B56" s="158"/>
      <c r="C56" t="s">
        <v>200</v>
      </c>
      <c r="D56" t="s">
        <v>204</v>
      </c>
      <c r="E56" s="158" t="s">
        <v>594</v>
      </c>
      <c r="F56" s="158"/>
      <c r="G56" s="158"/>
      <c r="H56" s="158"/>
      <c r="I56" s="158"/>
      <c r="J56" s="158"/>
      <c r="K56" s="158"/>
    </row>
    <row r="57" spans="1:19">
      <c r="A57" s="158" t="s">
        <v>647</v>
      </c>
      <c r="B57" s="158"/>
      <c r="C57" t="s">
        <v>240</v>
      </c>
      <c r="D57" t="s">
        <v>202</v>
      </c>
      <c r="E57" s="158" t="s">
        <v>593</v>
      </c>
      <c r="F57" s="158"/>
      <c r="G57" s="158"/>
      <c r="H57" s="158"/>
      <c r="I57" s="158"/>
      <c r="J57" s="158"/>
      <c r="K57" s="158"/>
    </row>
    <row r="58" spans="1:19">
      <c r="A58" s="158" t="s">
        <v>631</v>
      </c>
      <c r="B58" s="158"/>
      <c r="C58" t="s">
        <v>239</v>
      </c>
      <c r="D58" t="s">
        <v>201</v>
      </c>
      <c r="E58" s="158" t="s">
        <v>595</v>
      </c>
      <c r="F58" s="158"/>
      <c r="G58" s="158"/>
      <c r="H58" s="158"/>
      <c r="I58" s="158"/>
      <c r="J58" s="158"/>
      <c r="K58" s="158"/>
      <c r="L58" t="s">
        <v>253</v>
      </c>
    </row>
    <row r="59" spans="1:19">
      <c r="A59" s="158" t="s">
        <v>648</v>
      </c>
      <c r="B59" s="158"/>
      <c r="C59" t="s">
        <v>200</v>
      </c>
      <c r="D59" t="s">
        <v>204</v>
      </c>
      <c r="E59" s="158" t="s">
        <v>588</v>
      </c>
      <c r="F59" s="158"/>
      <c r="G59" s="158"/>
      <c r="H59" s="158"/>
      <c r="I59" s="158"/>
      <c r="J59" s="158"/>
      <c r="K59" s="158"/>
    </row>
    <row r="60" spans="1:19">
      <c r="A60" s="158" t="s">
        <v>649</v>
      </c>
      <c r="B60" s="158"/>
      <c r="C60" t="s">
        <v>196</v>
      </c>
      <c r="D60" t="s">
        <v>205</v>
      </c>
      <c r="E60" s="163" t="s">
        <v>602</v>
      </c>
      <c r="F60" s="163"/>
      <c r="G60" s="163"/>
      <c r="H60" s="163"/>
      <c r="I60" s="163"/>
      <c r="J60" s="163"/>
      <c r="K60" s="163"/>
      <c r="L60" t="s">
        <v>394</v>
      </c>
    </row>
    <row r="61" spans="1:19">
      <c r="A61" s="158" t="s">
        <v>632</v>
      </c>
      <c r="B61" s="158"/>
      <c r="C61" t="s">
        <v>242</v>
      </c>
      <c r="D61" t="s">
        <v>201</v>
      </c>
      <c r="E61" s="158" t="s">
        <v>260</v>
      </c>
      <c r="F61" s="158"/>
      <c r="G61" s="158"/>
      <c r="H61" s="158"/>
      <c r="I61" s="158"/>
      <c r="J61" s="158"/>
      <c r="K61" s="158"/>
    </row>
    <row r="62" spans="1:19">
      <c r="A62" s="158" t="s">
        <v>650</v>
      </c>
      <c r="B62" s="158"/>
      <c r="C62" t="s">
        <v>197</v>
      </c>
      <c r="D62" t="s">
        <v>205</v>
      </c>
      <c r="E62" s="158" t="s">
        <v>603</v>
      </c>
      <c r="F62" s="158"/>
      <c r="G62" s="158"/>
      <c r="H62" s="158"/>
      <c r="I62" s="158"/>
      <c r="J62" s="158"/>
      <c r="K62" s="158"/>
    </row>
    <row r="63" spans="1:19">
      <c r="A63" s="158" t="s">
        <v>651</v>
      </c>
      <c r="B63" s="158"/>
      <c r="C63" t="s">
        <v>198</v>
      </c>
      <c r="D63" t="s">
        <v>203</v>
      </c>
      <c r="E63" s="158" t="s">
        <v>612</v>
      </c>
      <c r="F63" s="158"/>
      <c r="G63" s="158"/>
      <c r="H63" s="158"/>
      <c r="I63" s="158"/>
      <c r="J63" s="158"/>
      <c r="K63" s="158"/>
      <c r="L63" t="s">
        <v>394</v>
      </c>
    </row>
    <row r="64" spans="1:19">
      <c r="A64" s="158" t="s">
        <v>652</v>
      </c>
      <c r="B64" s="158"/>
      <c r="C64" t="s">
        <v>241</v>
      </c>
      <c r="D64" t="s">
        <v>201</v>
      </c>
      <c r="E64" s="158" t="s">
        <v>600</v>
      </c>
      <c r="F64" s="158"/>
      <c r="G64" s="158"/>
      <c r="H64" s="158"/>
      <c r="I64" s="158"/>
      <c r="J64" s="158"/>
      <c r="K64" s="158"/>
    </row>
    <row r="65" spans="1:12">
      <c r="A65" s="158" t="s">
        <v>633</v>
      </c>
      <c r="B65" s="158"/>
      <c r="C65" t="s">
        <v>212</v>
      </c>
      <c r="D65" t="s">
        <v>205</v>
      </c>
      <c r="E65" s="163" t="s">
        <v>601</v>
      </c>
      <c r="F65" s="163"/>
      <c r="G65" s="163"/>
      <c r="H65" s="163"/>
      <c r="I65" s="163"/>
      <c r="J65" s="163"/>
      <c r="K65" s="163"/>
    </row>
    <row r="66" spans="1:12">
      <c r="A66" s="158" t="s">
        <v>653</v>
      </c>
      <c r="B66" s="158"/>
      <c r="C66" t="s">
        <v>244</v>
      </c>
      <c r="D66" t="s">
        <v>202</v>
      </c>
      <c r="E66" s="158" t="s">
        <v>592</v>
      </c>
      <c r="F66" s="158"/>
      <c r="G66" s="158"/>
      <c r="H66" s="158"/>
      <c r="I66" s="158"/>
      <c r="J66" s="158"/>
      <c r="K66" s="158"/>
    </row>
    <row r="67" spans="1:12">
      <c r="A67" s="158" t="s">
        <v>654</v>
      </c>
      <c r="B67" s="158"/>
      <c r="C67" t="s">
        <v>243</v>
      </c>
      <c r="D67" t="s">
        <v>202</v>
      </c>
      <c r="E67" s="158" t="s">
        <v>325</v>
      </c>
      <c r="F67" s="158"/>
      <c r="G67" s="158"/>
      <c r="H67" s="158"/>
      <c r="I67" s="158"/>
      <c r="J67" s="158"/>
      <c r="K67" s="158"/>
    </row>
    <row r="68" spans="1:12">
      <c r="A68" s="158" t="s">
        <v>655</v>
      </c>
      <c r="B68" s="158"/>
      <c r="C68" t="s">
        <v>199</v>
      </c>
      <c r="D68" t="s">
        <v>203</v>
      </c>
      <c r="E68" s="158" t="s">
        <v>678</v>
      </c>
      <c r="F68" s="158"/>
      <c r="G68" s="158"/>
      <c r="H68" s="158"/>
      <c r="I68" s="158"/>
      <c r="J68" s="158"/>
      <c r="K68" s="158"/>
      <c r="L68" t="s">
        <v>392</v>
      </c>
    </row>
    <row r="69" spans="1:12">
      <c r="A69" s="158" t="s">
        <v>656</v>
      </c>
      <c r="B69" s="158"/>
      <c r="C69" t="s">
        <v>200</v>
      </c>
      <c r="D69" t="s">
        <v>204</v>
      </c>
      <c r="E69" s="163" t="s">
        <v>597</v>
      </c>
      <c r="F69" s="163"/>
      <c r="G69" s="163"/>
      <c r="H69" s="163"/>
      <c r="I69" s="163"/>
      <c r="J69" s="163"/>
      <c r="K69" s="163"/>
    </row>
    <row r="70" spans="1:12" ht="28.05" customHeight="1">
      <c r="A70" s="161" t="s">
        <v>191</v>
      </c>
      <c r="B70" s="161"/>
    </row>
    <row r="71" spans="1:12">
      <c r="A71" s="158" t="s">
        <v>634</v>
      </c>
      <c r="B71" s="158"/>
      <c r="C71" s="158"/>
      <c r="D71" s="158" t="s">
        <v>257</v>
      </c>
      <c r="E71" s="158"/>
      <c r="F71" s="158"/>
      <c r="G71" s="158"/>
      <c r="H71" s="158"/>
      <c r="I71" s="158"/>
      <c r="J71" s="158"/>
      <c r="K71" s="158"/>
    </row>
    <row r="72" spans="1:12">
      <c r="A72" s="158" t="s">
        <v>657</v>
      </c>
      <c r="B72" s="158"/>
      <c r="C72" s="158"/>
      <c r="D72" s="158" t="s">
        <v>258</v>
      </c>
      <c r="E72" s="158"/>
      <c r="F72" s="158"/>
      <c r="G72" s="158"/>
      <c r="H72" s="158"/>
      <c r="I72" s="158"/>
      <c r="J72" s="158"/>
      <c r="K72" s="158"/>
    </row>
    <row r="73" spans="1:12">
      <c r="A73" s="158" t="s">
        <v>658</v>
      </c>
      <c r="B73" s="158"/>
      <c r="C73" s="158"/>
      <c r="D73" s="158" t="s">
        <v>343</v>
      </c>
      <c r="E73" s="158"/>
      <c r="F73" s="158"/>
      <c r="G73" s="158"/>
      <c r="H73" s="158"/>
      <c r="I73" s="158"/>
      <c r="J73" s="158"/>
      <c r="K73" s="158"/>
    </row>
    <row r="74" spans="1:12">
      <c r="A74" s="158" t="s">
        <v>659</v>
      </c>
      <c r="B74" s="158"/>
      <c r="C74" s="158"/>
      <c r="D74" s="158" t="s">
        <v>344</v>
      </c>
      <c r="E74" s="158"/>
      <c r="F74" s="158"/>
      <c r="G74" s="158"/>
      <c r="H74" s="158"/>
      <c r="I74" s="158"/>
      <c r="J74" s="158"/>
      <c r="K74" s="158"/>
    </row>
    <row r="75" spans="1:12">
      <c r="A75" s="158" t="s">
        <v>660</v>
      </c>
      <c r="B75" s="158"/>
      <c r="C75" s="158"/>
      <c r="D75" s="158" t="s">
        <v>341</v>
      </c>
      <c r="E75" s="158"/>
      <c r="F75" s="158"/>
      <c r="G75" s="158"/>
      <c r="H75" s="158"/>
      <c r="I75" s="158"/>
      <c r="J75" s="158"/>
      <c r="K75" s="158"/>
    </row>
    <row r="76" spans="1:12">
      <c r="A76" s="158" t="s">
        <v>661</v>
      </c>
      <c r="B76" s="158"/>
      <c r="C76" s="158"/>
      <c r="D76" s="158" t="s">
        <v>342</v>
      </c>
      <c r="E76" s="158"/>
      <c r="F76" s="158"/>
      <c r="G76" s="158"/>
      <c r="H76" s="158"/>
      <c r="I76" s="158"/>
      <c r="J76" s="158"/>
      <c r="K76" s="158"/>
    </row>
  </sheetData>
  <mergeCells count="122">
    <mergeCell ref="A74:C74"/>
    <mergeCell ref="D74:K74"/>
    <mergeCell ref="A75:C75"/>
    <mergeCell ref="D75:K75"/>
    <mergeCell ref="A76:C76"/>
    <mergeCell ref="D76:K76"/>
    <mergeCell ref="A70:B70"/>
    <mergeCell ref="A71:C71"/>
    <mergeCell ref="D71:K71"/>
    <mergeCell ref="A72:C72"/>
    <mergeCell ref="D72:K72"/>
    <mergeCell ref="A73:C73"/>
    <mergeCell ref="D73:K73"/>
    <mergeCell ref="A67:B67"/>
    <mergeCell ref="E67:K67"/>
    <mergeCell ref="A68:B68"/>
    <mergeCell ref="E68:K68"/>
    <mergeCell ref="A69:B69"/>
    <mergeCell ref="E69:K69"/>
    <mergeCell ref="A64:B64"/>
    <mergeCell ref="E64:K64"/>
    <mergeCell ref="A65:B65"/>
    <mergeCell ref="E65:K65"/>
    <mergeCell ref="A66:B66"/>
    <mergeCell ref="E66:K66"/>
    <mergeCell ref="A61:B61"/>
    <mergeCell ref="E61:K61"/>
    <mergeCell ref="A62:B62"/>
    <mergeCell ref="E62:K62"/>
    <mergeCell ref="A63:B63"/>
    <mergeCell ref="E63:K63"/>
    <mergeCell ref="A58:B58"/>
    <mergeCell ref="E58:K58"/>
    <mergeCell ref="A59:B59"/>
    <mergeCell ref="E59:K59"/>
    <mergeCell ref="A60:B60"/>
    <mergeCell ref="E60:K60"/>
    <mergeCell ref="A54:B54"/>
    <mergeCell ref="A55:B55"/>
    <mergeCell ref="E55:K55"/>
    <mergeCell ref="A56:B56"/>
    <mergeCell ref="E56:K56"/>
    <mergeCell ref="A57:B57"/>
    <mergeCell ref="E57:K57"/>
    <mergeCell ref="A50:B50"/>
    <mergeCell ref="E50:K50"/>
    <mergeCell ref="A52:B52"/>
    <mergeCell ref="E52:K52"/>
    <mergeCell ref="A53:B53"/>
    <mergeCell ref="E53:K53"/>
    <mergeCell ref="A47:B47"/>
    <mergeCell ref="E47:K47"/>
    <mergeCell ref="A48:B48"/>
    <mergeCell ref="E48:K48"/>
    <mergeCell ref="A49:B49"/>
    <mergeCell ref="E49:K49"/>
    <mergeCell ref="A43:B43"/>
    <mergeCell ref="E43:K43"/>
    <mergeCell ref="A44:B44"/>
    <mergeCell ref="E44:K44"/>
    <mergeCell ref="A45:B45"/>
    <mergeCell ref="E45:K45"/>
    <mergeCell ref="A39:B39"/>
    <mergeCell ref="E39:K39"/>
    <mergeCell ref="A40:B40"/>
    <mergeCell ref="E40:K40"/>
    <mergeCell ref="A42:B42"/>
    <mergeCell ref="E42:K42"/>
    <mergeCell ref="A35:B35"/>
    <mergeCell ref="E35:K35"/>
    <mergeCell ref="A37:B37"/>
    <mergeCell ref="E37:K37"/>
    <mergeCell ref="A38:B38"/>
    <mergeCell ref="E38:K38"/>
    <mergeCell ref="E27:K27"/>
    <mergeCell ref="A33:B33"/>
    <mergeCell ref="E33:K33"/>
    <mergeCell ref="A34:B34"/>
    <mergeCell ref="E34:K34"/>
    <mergeCell ref="A11:B11"/>
    <mergeCell ref="E15:K15"/>
    <mergeCell ref="A29:B29"/>
    <mergeCell ref="A30:B30"/>
    <mergeCell ref="E30:K30"/>
    <mergeCell ref="A31:B31"/>
    <mergeCell ref="E31:K31"/>
    <mergeCell ref="E20:K20"/>
    <mergeCell ref="E11:K11"/>
    <mergeCell ref="A15:B15"/>
    <mergeCell ref="E12:K12"/>
    <mergeCell ref="A16:B16"/>
    <mergeCell ref="A22:B22"/>
    <mergeCell ref="E22:K22"/>
    <mergeCell ref="A20:B20"/>
    <mergeCell ref="E23:K23"/>
    <mergeCell ref="A19:B19"/>
    <mergeCell ref="A32:B32"/>
    <mergeCell ref="E28:K28"/>
    <mergeCell ref="A1:B1"/>
    <mergeCell ref="A2:B2"/>
    <mergeCell ref="E32:K32"/>
    <mergeCell ref="A9:B9"/>
    <mergeCell ref="A27:B27"/>
    <mergeCell ref="E18:K18"/>
    <mergeCell ref="E10:K10"/>
    <mergeCell ref="A18:B18"/>
    <mergeCell ref="L12:R12"/>
    <mergeCell ref="A10:B10"/>
    <mergeCell ref="E19:K19"/>
    <mergeCell ref="A26:B26"/>
    <mergeCell ref="E26:K26"/>
    <mergeCell ref="A28:B28"/>
    <mergeCell ref="L10:R10"/>
    <mergeCell ref="A12:B12"/>
    <mergeCell ref="A23:B23"/>
    <mergeCell ref="L14:R14"/>
    <mergeCell ref="L11:R11"/>
    <mergeCell ref="A14:B14"/>
    <mergeCell ref="E14:K14"/>
    <mergeCell ref="A24:B24"/>
    <mergeCell ref="E16:K16"/>
    <mergeCell ref="E24:K24"/>
  </mergeCells>
  <printOptions horizontalCentered="1"/>
  <pageMargins left="0" right="0" top="0" bottom="0" header="0.5" footer="0.5"/>
  <pageSetup scale="64" orientation="portrait" horizontalDpi="4294967292" verticalDpi="4294967292" r:id="rId1"/>
  <rowBreaks count="1" manualBreakCount="1">
    <brk id="76" max="16383" man="1"/>
  </rowBreaks>
  <colBreaks count="1" manualBreakCount="1">
    <brk id="11"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7"/>
  <sheetViews>
    <sheetView zoomScaleNormal="100" workbookViewId="0">
      <selection activeCell="D37" sqref="D37"/>
    </sheetView>
  </sheetViews>
  <sheetFormatPr defaultColWidth="8.796875" defaultRowHeight="14.4" outlineLevelCol="1"/>
  <cols>
    <col min="1" max="2" width="14.69921875" style="1" customWidth="1"/>
    <col min="3" max="4" width="14.69921875" style="1" customWidth="1" outlineLevel="1"/>
    <col min="5" max="6" width="14.69921875" style="1" customWidth="1"/>
    <col min="7" max="8" width="14.69921875" style="1" customWidth="1" outlineLevel="1"/>
    <col min="9" max="9" width="16.69921875" style="1" customWidth="1"/>
    <col min="10" max="10" width="16.796875" style="1" customWidth="1"/>
    <col min="11" max="12" width="16.69921875" style="1" customWidth="1"/>
    <col min="13" max="13" width="8.796875" style="1" customWidth="1"/>
    <col min="14" max="14" width="8.796875" style="1"/>
    <col min="15" max="18" width="16.69921875" style="1" customWidth="1"/>
    <col min="19" max="16384" width="8.796875" style="1"/>
  </cols>
  <sheetData>
    <row r="1" spans="1:8" s="7" customFormat="1" ht="28.05" customHeight="1">
      <c r="A1" s="132" t="s">
        <v>1572</v>
      </c>
      <c r="B1" s="133" t="s">
        <v>1573</v>
      </c>
      <c r="C1" s="134" t="s">
        <v>1574</v>
      </c>
      <c r="D1" s="134" t="s">
        <v>1588</v>
      </c>
      <c r="E1" s="132" t="s">
        <v>1572</v>
      </c>
      <c r="F1" s="133" t="s">
        <v>1573</v>
      </c>
      <c r="G1" s="134" t="s">
        <v>1574</v>
      </c>
      <c r="H1" s="134" t="s">
        <v>1588</v>
      </c>
    </row>
    <row r="2" spans="1:8" s="7" customFormat="1" ht="15" customHeight="1">
      <c r="A2" s="135" t="s">
        <v>1685</v>
      </c>
      <c r="B2" s="61"/>
      <c r="C2" s="10"/>
      <c r="D2" s="61"/>
      <c r="E2" s="135"/>
      <c r="F2" s="61"/>
      <c r="G2" s="61"/>
      <c r="H2" s="61"/>
    </row>
    <row r="3" spans="1:8" s="7" customFormat="1" ht="15" customHeight="1">
      <c r="A3" s="135" t="s">
        <v>931</v>
      </c>
      <c r="B3" s="135" t="s">
        <v>1527</v>
      </c>
      <c r="C3" s="135" t="s">
        <v>1468</v>
      </c>
      <c r="D3" s="135" t="s">
        <v>1503</v>
      </c>
      <c r="E3" s="135" t="s">
        <v>711</v>
      </c>
      <c r="F3" s="135" t="s">
        <v>838</v>
      </c>
      <c r="G3" s="135"/>
      <c r="H3" s="135"/>
    </row>
    <row r="4" spans="1:8" s="7" customFormat="1" ht="15" customHeight="1">
      <c r="A4" s="10" t="s">
        <v>1708</v>
      </c>
      <c r="B4" s="10" t="s">
        <v>1709</v>
      </c>
      <c r="C4" s="10" t="s">
        <v>1710</v>
      </c>
      <c r="D4" s="10" t="s">
        <v>1711</v>
      </c>
      <c r="E4" s="10" t="s">
        <v>1712</v>
      </c>
      <c r="F4" s="10" t="s">
        <v>1713</v>
      </c>
      <c r="G4" s="10"/>
      <c r="H4" s="10"/>
    </row>
    <row r="5" spans="1:8" s="7" customFormat="1" ht="15" customHeight="1">
      <c r="A5" s="10" t="s">
        <v>1566</v>
      </c>
      <c r="B5" s="10" t="s">
        <v>1562</v>
      </c>
      <c r="C5" s="10" t="s">
        <v>1597</v>
      </c>
      <c r="D5" s="10" t="s">
        <v>1566</v>
      </c>
      <c r="E5" s="10" t="s">
        <v>1562</v>
      </c>
      <c r="F5" s="10" t="s">
        <v>1699</v>
      </c>
      <c r="G5" s="10"/>
      <c r="H5" s="10"/>
    </row>
    <row r="6" spans="1:8" s="7" customFormat="1" ht="15" customHeight="1">
      <c r="A6" s="10" t="s">
        <v>1643</v>
      </c>
      <c r="B6" s="10" t="s">
        <v>1643</v>
      </c>
      <c r="C6" s="10" t="s">
        <v>1563</v>
      </c>
      <c r="D6" s="10" t="s">
        <v>1571</v>
      </c>
      <c r="E6" s="10" t="s">
        <v>1563</v>
      </c>
      <c r="F6" s="10" t="s">
        <v>1700</v>
      </c>
      <c r="G6" s="10"/>
      <c r="H6" s="10"/>
    </row>
    <row r="7" spans="1:8" s="7" customFormat="1" ht="15" customHeight="1">
      <c r="A7" s="10" t="s">
        <v>1564</v>
      </c>
      <c r="B7" s="10" t="s">
        <v>1568</v>
      </c>
      <c r="C7" s="10" t="s">
        <v>1694</v>
      </c>
      <c r="D7" s="10" t="s">
        <v>1696</v>
      </c>
      <c r="E7" s="10" t="s">
        <v>1611</v>
      </c>
      <c r="F7" s="10" t="s">
        <v>1701</v>
      </c>
      <c r="G7" s="10"/>
      <c r="H7" s="10"/>
    </row>
    <row r="8" spans="1:8" s="7" customFormat="1" ht="15" customHeight="1">
      <c r="A8" s="10" t="s">
        <v>1596</v>
      </c>
      <c r="B8" s="10" t="s">
        <v>1690</v>
      </c>
      <c r="C8" s="10" t="s">
        <v>1695</v>
      </c>
      <c r="D8" s="10" t="s">
        <v>1697</v>
      </c>
      <c r="E8" s="10" t="s">
        <v>1635</v>
      </c>
      <c r="F8" s="10" t="s">
        <v>1702</v>
      </c>
      <c r="G8" s="10"/>
      <c r="H8" s="10"/>
    </row>
    <row r="9" spans="1:8" s="7" customFormat="1" ht="15" customHeight="1">
      <c r="A9" s="10" t="s">
        <v>1686</v>
      </c>
      <c r="B9" s="10" t="s">
        <v>1691</v>
      </c>
      <c r="C9" s="10"/>
      <c r="D9" s="10" t="s">
        <v>1667</v>
      </c>
      <c r="E9" s="10" t="s">
        <v>1698</v>
      </c>
      <c r="F9" s="10" t="s">
        <v>1703</v>
      </c>
      <c r="G9" s="10"/>
      <c r="H9" s="10"/>
    </row>
    <row r="10" spans="1:8" s="7" customFormat="1" ht="15" customHeight="1">
      <c r="A10" s="10" t="s">
        <v>1688</v>
      </c>
      <c r="B10" s="10" t="s">
        <v>1692</v>
      </c>
      <c r="C10" s="10"/>
      <c r="D10" s="10"/>
      <c r="E10" s="10" t="s">
        <v>1628</v>
      </c>
      <c r="F10" s="10" t="s">
        <v>1591</v>
      </c>
      <c r="G10" s="10"/>
      <c r="H10" s="10"/>
    </row>
    <row r="11" spans="1:8" s="7" customFormat="1" ht="15" customHeight="1">
      <c r="A11" s="10" t="s">
        <v>1687</v>
      </c>
      <c r="B11" s="10" t="s">
        <v>1693</v>
      </c>
      <c r="C11" s="10"/>
      <c r="D11" s="10"/>
      <c r="E11" s="10"/>
      <c r="F11" s="10"/>
      <c r="G11" s="10"/>
      <c r="H11" s="10"/>
    </row>
    <row r="12" spans="1:8">
      <c r="A12" s="10" t="s">
        <v>1689</v>
      </c>
      <c r="B12" s="10" t="s">
        <v>1667</v>
      </c>
      <c r="C12" s="10"/>
      <c r="D12" s="10"/>
      <c r="E12" s="10"/>
      <c r="F12" s="135"/>
      <c r="G12" s="135"/>
      <c r="H12" s="135"/>
    </row>
    <row r="13" spans="1:8">
      <c r="A13" s="10"/>
      <c r="B13" s="10"/>
      <c r="C13" s="10"/>
      <c r="D13" s="135"/>
      <c r="E13" s="10"/>
      <c r="F13" s="10"/>
      <c r="G13" s="10"/>
      <c r="H13" s="10"/>
    </row>
    <row r="14" spans="1:8">
      <c r="A14" s="135" t="s">
        <v>1743</v>
      </c>
      <c r="B14" s="10"/>
      <c r="C14" s="10"/>
      <c r="D14" s="10"/>
      <c r="E14" s="10"/>
      <c r="F14" s="10"/>
      <c r="G14" s="10"/>
      <c r="H14" s="10"/>
    </row>
    <row r="15" spans="1:8">
      <c r="A15" s="135" t="s">
        <v>46</v>
      </c>
      <c r="B15" s="135" t="s">
        <v>716</v>
      </c>
      <c r="C15" s="135" t="s">
        <v>930</v>
      </c>
      <c r="D15" s="135" t="s">
        <v>1526</v>
      </c>
      <c r="E15" s="135" t="s">
        <v>1465</v>
      </c>
      <c r="F15" s="135" t="s">
        <v>1484</v>
      </c>
      <c r="G15" s="135" t="s">
        <v>1515</v>
      </c>
      <c r="H15" s="135" t="s">
        <v>893</v>
      </c>
    </row>
    <row r="16" spans="1:8">
      <c r="A16" s="10" t="s">
        <v>1714</v>
      </c>
      <c r="B16" s="10" t="s">
        <v>1715</v>
      </c>
      <c r="C16" s="10" t="s">
        <v>1719</v>
      </c>
      <c r="D16" s="10" t="s">
        <v>1722</v>
      </c>
      <c r="E16" s="10" t="s">
        <v>1726</v>
      </c>
      <c r="F16" s="10" t="s">
        <v>1729</v>
      </c>
      <c r="G16" s="10" t="s">
        <v>1737</v>
      </c>
      <c r="H16" s="10" t="s">
        <v>1742</v>
      </c>
    </row>
    <row r="17" spans="1:8">
      <c r="A17" s="10" t="s">
        <v>1612</v>
      </c>
      <c r="B17" s="10" t="s">
        <v>1570</v>
      </c>
      <c r="C17" s="10" t="s">
        <v>1570</v>
      </c>
      <c r="D17" s="10" t="s">
        <v>1570</v>
      </c>
      <c r="E17" s="10" t="s">
        <v>1727</v>
      </c>
      <c r="F17" s="10" t="s">
        <v>1612</v>
      </c>
      <c r="G17" s="10" t="s">
        <v>1735</v>
      </c>
      <c r="H17" s="10" t="s">
        <v>1738</v>
      </c>
    </row>
    <row r="18" spans="1:8">
      <c r="A18" s="10" t="s">
        <v>1571</v>
      </c>
      <c r="B18" s="10" t="s">
        <v>1571</v>
      </c>
      <c r="C18" s="10" t="s">
        <v>1571</v>
      </c>
      <c r="D18" s="10" t="s">
        <v>1556</v>
      </c>
      <c r="E18" s="10" t="s">
        <v>1728</v>
      </c>
      <c r="F18" s="10" t="s">
        <v>1571</v>
      </c>
      <c r="G18" s="10" t="s">
        <v>1736</v>
      </c>
      <c r="H18" s="10" t="s">
        <v>1556</v>
      </c>
    </row>
    <row r="19" spans="1:8">
      <c r="A19" s="10" t="s">
        <v>1609</v>
      </c>
      <c r="B19" s="10" t="s">
        <v>1567</v>
      </c>
      <c r="C19" s="10" t="s">
        <v>1564</v>
      </c>
      <c r="D19" s="10" t="s">
        <v>1596</v>
      </c>
      <c r="E19" s="10"/>
      <c r="F19" s="10" t="s">
        <v>1644</v>
      </c>
      <c r="G19" s="10" t="s">
        <v>1731</v>
      </c>
      <c r="H19" s="10" t="s">
        <v>1591</v>
      </c>
    </row>
    <row r="20" spans="1:8">
      <c r="A20" s="10" t="s">
        <v>1704</v>
      </c>
      <c r="B20" s="10" t="s">
        <v>1596</v>
      </c>
      <c r="C20" s="10" t="s">
        <v>1720</v>
      </c>
      <c r="D20" s="10" t="s">
        <v>1690</v>
      </c>
      <c r="E20" s="10"/>
      <c r="F20" s="10" t="s">
        <v>1730</v>
      </c>
      <c r="G20" s="10" t="s">
        <v>1705</v>
      </c>
      <c r="H20" s="10" t="s">
        <v>1739</v>
      </c>
    </row>
    <row r="21" spans="1:8">
      <c r="A21" s="10" t="s">
        <v>1706</v>
      </c>
      <c r="B21" s="10" t="s">
        <v>1716</v>
      </c>
      <c r="C21" s="10" t="s">
        <v>1721</v>
      </c>
      <c r="D21" s="10" t="s">
        <v>1723</v>
      </c>
      <c r="E21" s="10"/>
      <c r="F21" s="10" t="s">
        <v>1731</v>
      </c>
      <c r="G21" s="10"/>
      <c r="H21" s="10" t="s">
        <v>1740</v>
      </c>
    </row>
    <row r="22" spans="1:8">
      <c r="A22" s="10" t="s">
        <v>1707</v>
      </c>
      <c r="B22" s="10" t="s">
        <v>1717</v>
      </c>
      <c r="C22" s="10"/>
      <c r="D22" s="10" t="s">
        <v>1724</v>
      </c>
      <c r="E22" s="10"/>
      <c r="F22" s="10" t="s">
        <v>1732</v>
      </c>
      <c r="G22" s="10"/>
      <c r="H22" s="10" t="s">
        <v>1741</v>
      </c>
    </row>
    <row r="23" spans="1:8">
      <c r="A23" s="10" t="s">
        <v>1665</v>
      </c>
      <c r="B23" s="10" t="s">
        <v>1718</v>
      </c>
      <c r="C23" s="10"/>
      <c r="D23" s="10" t="s">
        <v>1725</v>
      </c>
      <c r="E23" s="10"/>
      <c r="F23" s="10" t="s">
        <v>1733</v>
      </c>
      <c r="G23" s="10"/>
      <c r="H23" s="10" t="s">
        <v>1561</v>
      </c>
    </row>
    <row r="24" spans="1:8">
      <c r="A24" s="10"/>
      <c r="B24" s="10"/>
      <c r="C24" s="10"/>
      <c r="D24" s="10"/>
      <c r="E24" s="10"/>
      <c r="F24" s="10" t="s">
        <v>1734</v>
      </c>
      <c r="G24" s="10"/>
      <c r="H24" s="10"/>
    </row>
    <row r="25" spans="1:8">
      <c r="A25" s="10"/>
      <c r="B25" s="10"/>
      <c r="C25" s="10"/>
      <c r="D25" s="10"/>
      <c r="E25" s="10"/>
      <c r="F25" s="10"/>
      <c r="G25" s="10"/>
      <c r="H25" s="10"/>
    </row>
    <row r="26" spans="1:8">
      <c r="A26" s="135" t="s">
        <v>1516</v>
      </c>
      <c r="B26" s="135" t="s">
        <v>1143</v>
      </c>
      <c r="C26" s="135" t="s">
        <v>710</v>
      </c>
      <c r="D26" s="135" t="s">
        <v>850</v>
      </c>
      <c r="E26" s="135" t="s">
        <v>1487</v>
      </c>
      <c r="F26" s="135" t="s">
        <v>1123</v>
      </c>
      <c r="G26" s="135" t="s">
        <v>1488</v>
      </c>
      <c r="H26" s="135" t="s">
        <v>1481</v>
      </c>
    </row>
    <row r="27" spans="1:8">
      <c r="A27" s="10" t="s">
        <v>1746</v>
      </c>
      <c r="B27" s="10" t="s">
        <v>1751</v>
      </c>
      <c r="C27" s="10" t="s">
        <v>1757</v>
      </c>
      <c r="D27" s="10" t="s">
        <v>1760</v>
      </c>
      <c r="E27" s="10" t="s">
        <v>1764</v>
      </c>
      <c r="F27" s="10" t="s">
        <v>1767</v>
      </c>
      <c r="G27" s="10" t="s">
        <v>1772</v>
      </c>
      <c r="H27" s="10" t="s">
        <v>1774</v>
      </c>
    </row>
    <row r="28" spans="1:8">
      <c r="A28" s="10" t="s">
        <v>1589</v>
      </c>
      <c r="B28" s="10" t="s">
        <v>1562</v>
      </c>
      <c r="C28" s="10" t="s">
        <v>1752</v>
      </c>
      <c r="D28" s="10" t="s">
        <v>1570</v>
      </c>
      <c r="E28" s="10" t="s">
        <v>1566</v>
      </c>
      <c r="F28" s="10" t="s">
        <v>1570</v>
      </c>
      <c r="G28" s="10" t="s">
        <v>1612</v>
      </c>
      <c r="H28" s="10" t="s">
        <v>1566</v>
      </c>
    </row>
    <row r="29" spans="1:8">
      <c r="A29" s="10" t="s">
        <v>1556</v>
      </c>
      <c r="B29" s="10" t="s">
        <v>1563</v>
      </c>
      <c r="C29" s="10" t="s">
        <v>1590</v>
      </c>
      <c r="D29" s="10" t="s">
        <v>1571</v>
      </c>
      <c r="E29" s="10" t="s">
        <v>1571</v>
      </c>
      <c r="F29" s="10" t="s">
        <v>1643</v>
      </c>
      <c r="G29" s="10" t="s">
        <v>1571</v>
      </c>
      <c r="H29" s="10" t="s">
        <v>1571</v>
      </c>
    </row>
    <row r="30" spans="1:8">
      <c r="A30" s="10" t="s">
        <v>1744</v>
      </c>
      <c r="B30" s="10" t="s">
        <v>1611</v>
      </c>
      <c r="C30" s="10" t="s">
        <v>1644</v>
      </c>
      <c r="D30" s="10" t="s">
        <v>1637</v>
      </c>
      <c r="E30" s="10" t="s">
        <v>1644</v>
      </c>
      <c r="F30" s="10" t="s">
        <v>1644</v>
      </c>
      <c r="G30" s="10" t="s">
        <v>1592</v>
      </c>
      <c r="H30" s="10" t="s">
        <v>1591</v>
      </c>
    </row>
    <row r="31" spans="1:8">
      <c r="A31" s="10" t="s">
        <v>1745</v>
      </c>
      <c r="B31" s="10" t="s">
        <v>1747</v>
      </c>
      <c r="C31" s="10" t="s">
        <v>1753</v>
      </c>
      <c r="D31" s="10" t="s">
        <v>1758</v>
      </c>
      <c r="E31" s="10" t="s">
        <v>1596</v>
      </c>
      <c r="F31" s="10" t="s">
        <v>1765</v>
      </c>
      <c r="G31" s="10" t="s">
        <v>1768</v>
      </c>
      <c r="H31" s="10" t="s">
        <v>1696</v>
      </c>
    </row>
    <row r="32" spans="1:8">
      <c r="A32" s="10" t="s">
        <v>1749</v>
      </c>
      <c r="B32" s="10" t="s">
        <v>1748</v>
      </c>
      <c r="C32" s="10" t="s">
        <v>1754</v>
      </c>
      <c r="D32" s="10" t="s">
        <v>1759</v>
      </c>
      <c r="E32" s="10" t="s">
        <v>1696</v>
      </c>
      <c r="F32" s="10" t="s">
        <v>1766</v>
      </c>
      <c r="G32" s="10" t="s">
        <v>1769</v>
      </c>
      <c r="H32" s="10" t="s">
        <v>1773</v>
      </c>
    </row>
    <row r="33" spans="1:8">
      <c r="A33" s="10" t="s">
        <v>1750</v>
      </c>
      <c r="B33" s="10" t="s">
        <v>1725</v>
      </c>
      <c r="C33" s="10" t="s">
        <v>1755</v>
      </c>
      <c r="D33" s="10"/>
      <c r="E33" s="10" t="s">
        <v>1761</v>
      </c>
      <c r="F33" s="10" t="s">
        <v>1669</v>
      </c>
      <c r="G33" s="10" t="s">
        <v>1770</v>
      </c>
      <c r="H33" s="10" t="s">
        <v>1667</v>
      </c>
    </row>
    <row r="34" spans="1:8">
      <c r="A34" s="10"/>
      <c r="B34" s="10"/>
      <c r="C34" s="10" t="s">
        <v>1756</v>
      </c>
      <c r="D34" s="10"/>
      <c r="E34" s="10" t="s">
        <v>1763</v>
      </c>
      <c r="F34" s="10"/>
      <c r="G34" s="10" t="s">
        <v>1771</v>
      </c>
      <c r="H34" s="10"/>
    </row>
    <row r="35" spans="1:8">
      <c r="A35" s="10"/>
      <c r="B35" s="10"/>
      <c r="C35" s="10"/>
      <c r="D35" s="10"/>
      <c r="E35" s="10" t="s">
        <v>1762</v>
      </c>
      <c r="F35" s="10"/>
      <c r="G35" s="10"/>
      <c r="H35" s="10"/>
    </row>
    <row r="36" spans="1:8">
      <c r="A36" s="10"/>
      <c r="B36" s="10"/>
      <c r="C36" s="10"/>
      <c r="D36" s="10"/>
      <c r="E36" s="10"/>
      <c r="F36" s="10" t="s">
        <v>181</v>
      </c>
      <c r="G36" s="10"/>
      <c r="H36" s="10"/>
    </row>
    <row r="37" spans="1:8">
      <c r="A37" s="10"/>
      <c r="B37" s="10"/>
      <c r="C37" s="10"/>
      <c r="D37" s="10"/>
      <c r="E37" s="10"/>
      <c r="F37" s="10"/>
      <c r="G37" s="10"/>
      <c r="H37" s="10"/>
    </row>
  </sheetData>
  <pageMargins left="0.5" right="0.5" top="0.7" bottom="0.7" header="0.51" footer="0.5"/>
  <pageSetup scale="99" fitToHeight="0" orientation="landscape" horizontalDpi="4294967293" verticalDpi="4294967293" r:id="rId1"/>
  <headerFooter alignWithMargins="0">
    <oddHeader>&amp;L&amp;"Arial,Bold"&amp;16&amp;K01+021[Company Name]&amp;R&amp;"Arial,Bold"&amp;K01+021&amp;D_x000D_Page &amp;P of &amp;N</oddHeader>
  </headerFooter>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7"/>
  <sheetViews>
    <sheetView topLeftCell="A21" zoomScaleNormal="100" workbookViewId="0">
      <selection activeCell="D1" sqref="D1"/>
    </sheetView>
  </sheetViews>
  <sheetFormatPr defaultColWidth="8.796875" defaultRowHeight="14.4" outlineLevelCol="1"/>
  <cols>
    <col min="1" max="2" width="14.69921875" style="1" customWidth="1"/>
    <col min="3" max="4" width="14.69921875" style="1" customWidth="1" outlineLevel="1"/>
    <col min="5" max="6" width="14.69921875" style="1" customWidth="1"/>
    <col min="7" max="8" width="14.69921875" style="1" customWidth="1" outlineLevel="1"/>
    <col min="9" max="9" width="16.69921875" style="1" customWidth="1"/>
    <col min="10" max="10" width="16.796875" style="1" customWidth="1"/>
    <col min="11" max="12" width="16.69921875" style="1" customWidth="1"/>
    <col min="13" max="13" width="8.796875" style="1" customWidth="1"/>
    <col min="14" max="14" width="8.796875" style="1"/>
    <col min="15" max="18" width="16.69921875" style="1" customWidth="1"/>
    <col min="19" max="16384" width="8.796875" style="1"/>
  </cols>
  <sheetData>
    <row r="1" spans="1:8" s="7" customFormat="1" ht="28.05" customHeight="1">
      <c r="A1" s="132" t="s">
        <v>1572</v>
      </c>
      <c r="B1" s="133" t="s">
        <v>1573</v>
      </c>
      <c r="C1" s="134" t="s">
        <v>1574</v>
      </c>
      <c r="D1" s="134" t="s">
        <v>1588</v>
      </c>
      <c r="E1" s="132" t="s">
        <v>1572</v>
      </c>
      <c r="F1" s="133" t="s">
        <v>1573</v>
      </c>
      <c r="G1" s="134" t="s">
        <v>1574</v>
      </c>
      <c r="H1" s="134" t="s">
        <v>1588</v>
      </c>
    </row>
    <row r="2" spans="1:8" s="7" customFormat="1" ht="15" customHeight="1">
      <c r="A2" s="135" t="s">
        <v>1675</v>
      </c>
      <c r="B2" s="61"/>
      <c r="C2" s="10"/>
      <c r="D2" s="61"/>
      <c r="E2" s="135" t="s">
        <v>1647</v>
      </c>
      <c r="F2" s="61"/>
      <c r="G2" s="61"/>
      <c r="H2" s="61"/>
    </row>
    <row r="3" spans="1:8" s="7" customFormat="1" ht="15" customHeight="1">
      <c r="A3" s="135" t="s">
        <v>851</v>
      </c>
      <c r="B3" s="135" t="s">
        <v>1482</v>
      </c>
      <c r="C3" s="135" t="s">
        <v>1483</v>
      </c>
      <c r="D3" s="135" t="s">
        <v>721</v>
      </c>
      <c r="E3" s="135" t="s">
        <v>617</v>
      </c>
      <c r="F3" s="135" t="s">
        <v>1471</v>
      </c>
      <c r="G3" s="135" t="s">
        <v>690</v>
      </c>
      <c r="H3" s="135" t="s">
        <v>1478</v>
      </c>
    </row>
    <row r="4" spans="1:8" s="7" customFormat="1" ht="15" customHeight="1">
      <c r="A4" s="10" t="s">
        <v>1555</v>
      </c>
      <c r="B4" s="10" t="s">
        <v>1566</v>
      </c>
      <c r="C4" s="10" t="s">
        <v>1566</v>
      </c>
      <c r="D4" s="10" t="s">
        <v>1612</v>
      </c>
      <c r="E4" s="10" t="s">
        <v>1562</v>
      </c>
      <c r="F4" s="10" t="s">
        <v>1562</v>
      </c>
      <c r="G4" s="10" t="s">
        <v>1566</v>
      </c>
      <c r="H4" s="10" t="s">
        <v>1612</v>
      </c>
    </row>
    <row r="5" spans="1:8" s="7" customFormat="1" ht="15" customHeight="1">
      <c r="A5" s="10" t="s">
        <v>1556</v>
      </c>
      <c r="B5" s="10" t="s">
        <v>1556</v>
      </c>
      <c r="C5" s="10" t="s">
        <v>1571</v>
      </c>
      <c r="D5" s="10" t="s">
        <v>1563</v>
      </c>
      <c r="E5" s="10" t="s">
        <v>1643</v>
      </c>
      <c r="F5" s="10" t="s">
        <v>1556</v>
      </c>
      <c r="G5" s="10" t="s">
        <v>1571</v>
      </c>
      <c r="H5" s="10" t="s">
        <v>1571</v>
      </c>
    </row>
    <row r="6" spans="1:8" s="7" customFormat="1" ht="15" customHeight="1">
      <c r="A6" s="10"/>
      <c r="B6" s="10"/>
      <c r="C6" s="10"/>
      <c r="D6" s="10"/>
      <c r="E6" s="10" t="s">
        <v>1644</v>
      </c>
      <c r="F6" s="10" t="s">
        <v>1644</v>
      </c>
      <c r="G6" s="10" t="s">
        <v>1644</v>
      </c>
      <c r="H6" s="10"/>
    </row>
    <row r="7" spans="1:8" s="7" customFormat="1" ht="15" customHeight="1">
      <c r="A7" s="10" t="s">
        <v>1629</v>
      </c>
      <c r="B7" s="10" t="s">
        <v>1631</v>
      </c>
      <c r="C7" s="10" t="s">
        <v>1635</v>
      </c>
      <c r="D7" s="10" t="s">
        <v>1637</v>
      </c>
      <c r="E7" s="10"/>
      <c r="F7" s="10"/>
      <c r="G7" s="10"/>
      <c r="H7" s="10" t="s">
        <v>1653</v>
      </c>
    </row>
    <row r="8" spans="1:8" s="7" customFormat="1" ht="15" customHeight="1">
      <c r="A8" s="10" t="s">
        <v>1586</v>
      </c>
      <c r="B8" s="10" t="s">
        <v>1632</v>
      </c>
      <c r="C8" s="10" t="s">
        <v>1636</v>
      </c>
      <c r="D8" s="10" t="s">
        <v>1638</v>
      </c>
      <c r="E8" s="10" t="s">
        <v>1645</v>
      </c>
      <c r="F8" s="10" t="s">
        <v>1648</v>
      </c>
      <c r="G8" s="10" t="s">
        <v>1650</v>
      </c>
      <c r="H8" s="10" t="s">
        <v>1654</v>
      </c>
    </row>
    <row r="9" spans="1:8" s="7" customFormat="1" ht="15" customHeight="1">
      <c r="A9" s="10" t="s">
        <v>1630</v>
      </c>
      <c r="B9" s="10" t="s">
        <v>1633</v>
      </c>
      <c r="C9" s="10"/>
      <c r="D9" s="10"/>
      <c r="E9" s="10" t="s">
        <v>1646</v>
      </c>
      <c r="F9" s="10" t="s">
        <v>1649</v>
      </c>
      <c r="G9" s="10" t="s">
        <v>1651</v>
      </c>
      <c r="H9" s="10"/>
    </row>
    <row r="10" spans="1:8" s="7" customFormat="1" ht="15" customHeight="1">
      <c r="A10" s="10"/>
      <c r="B10" s="10" t="s">
        <v>1634</v>
      </c>
      <c r="C10" s="10"/>
      <c r="D10" s="10"/>
      <c r="E10" s="10"/>
      <c r="F10" s="61"/>
      <c r="G10" s="10" t="s">
        <v>1652</v>
      </c>
      <c r="H10" s="10"/>
    </row>
    <row r="11" spans="1:8" s="7" customFormat="1" ht="15" customHeight="1">
      <c r="A11" s="10"/>
      <c r="B11" s="10" t="s">
        <v>1601</v>
      </c>
      <c r="C11" s="10"/>
      <c r="D11" s="10"/>
      <c r="E11" s="10"/>
      <c r="F11" s="10"/>
      <c r="G11" s="10"/>
      <c r="H11" s="10"/>
    </row>
    <row r="12" spans="1:8">
      <c r="A12" s="10"/>
      <c r="B12" s="10"/>
      <c r="C12" s="10"/>
      <c r="D12" s="10"/>
      <c r="E12" s="10"/>
      <c r="F12" s="135"/>
      <c r="G12" s="135"/>
      <c r="H12" s="135"/>
    </row>
    <row r="13" spans="1:8">
      <c r="A13" s="135" t="s">
        <v>1473</v>
      </c>
      <c r="B13" s="135" t="s">
        <v>1469</v>
      </c>
      <c r="C13" s="135" t="s">
        <v>1413</v>
      </c>
      <c r="D13" s="135"/>
      <c r="E13" s="135" t="s">
        <v>1480</v>
      </c>
      <c r="F13" s="135" t="s">
        <v>698</v>
      </c>
      <c r="G13" s="135" t="s">
        <v>1474</v>
      </c>
      <c r="H13" s="10"/>
    </row>
    <row r="14" spans="1:8">
      <c r="A14" s="61" t="s">
        <v>1597</v>
      </c>
      <c r="B14" s="10" t="s">
        <v>1562</v>
      </c>
      <c r="C14" s="10" t="s">
        <v>1570</v>
      </c>
      <c r="D14" s="10"/>
      <c r="E14" s="61" t="s">
        <v>1555</v>
      </c>
      <c r="F14" s="61" t="s">
        <v>1566</v>
      </c>
      <c r="G14" s="10" t="s">
        <v>1570</v>
      </c>
      <c r="H14" s="10"/>
    </row>
    <row r="15" spans="1:8">
      <c r="A15" s="61" t="s">
        <v>1558</v>
      </c>
      <c r="B15" s="10" t="s">
        <v>1563</v>
      </c>
      <c r="C15" s="10" t="s">
        <v>1563</v>
      </c>
      <c r="D15" s="10"/>
      <c r="E15" s="61" t="s">
        <v>1556</v>
      </c>
      <c r="F15" s="61" t="s">
        <v>1563</v>
      </c>
      <c r="G15" s="61" t="s">
        <v>1643</v>
      </c>
      <c r="H15" s="10"/>
    </row>
    <row r="16" spans="1:8">
      <c r="A16" s="61" t="s">
        <v>1568</v>
      </c>
      <c r="B16" s="10"/>
      <c r="C16" s="10" t="s">
        <v>1568</v>
      </c>
      <c r="D16" s="10"/>
      <c r="E16" s="10" t="s">
        <v>1644</v>
      </c>
      <c r="F16" s="61" t="s">
        <v>1644</v>
      </c>
      <c r="G16" s="10" t="s">
        <v>1644</v>
      </c>
      <c r="H16" s="10"/>
    </row>
    <row r="17" spans="1:8">
      <c r="A17" s="10"/>
      <c r="B17" s="10" t="s">
        <v>1620</v>
      </c>
      <c r="C17" s="10"/>
      <c r="D17" s="10"/>
      <c r="E17" s="10"/>
      <c r="F17" s="10"/>
      <c r="G17" s="10"/>
      <c r="H17" s="10"/>
    </row>
    <row r="18" spans="1:8">
      <c r="A18" s="10" t="s">
        <v>1618</v>
      </c>
      <c r="B18" s="10" t="s">
        <v>1621</v>
      </c>
      <c r="C18" s="10" t="s">
        <v>1625</v>
      </c>
      <c r="D18" s="10"/>
      <c r="E18" s="10" t="s">
        <v>1637</v>
      </c>
      <c r="F18" s="10" t="s">
        <v>1657</v>
      </c>
      <c r="G18" s="10" t="s">
        <v>1661</v>
      </c>
      <c r="H18" s="10"/>
    </row>
    <row r="19" spans="1:8">
      <c r="A19" s="10" t="s">
        <v>1619</v>
      </c>
      <c r="B19" s="10" t="s">
        <v>1622</v>
      </c>
      <c r="C19" s="10" t="s">
        <v>1626</v>
      </c>
      <c r="D19" s="10"/>
      <c r="E19" s="10" t="s">
        <v>1655</v>
      </c>
      <c r="F19" s="10" t="s">
        <v>1658</v>
      </c>
      <c r="G19" s="10" t="s">
        <v>1662</v>
      </c>
      <c r="H19" s="10"/>
    </row>
    <row r="20" spans="1:8">
      <c r="A20" s="61"/>
      <c r="B20" s="10" t="s">
        <v>1623</v>
      </c>
      <c r="C20" s="10" t="s">
        <v>1627</v>
      </c>
      <c r="D20" s="10"/>
      <c r="E20" s="10" t="s">
        <v>1656</v>
      </c>
      <c r="F20" s="10" t="s">
        <v>1659</v>
      </c>
      <c r="G20" s="10" t="s">
        <v>1663</v>
      </c>
      <c r="H20" s="10"/>
    </row>
    <row r="21" spans="1:8">
      <c r="A21" s="10"/>
      <c r="B21" s="10" t="s">
        <v>1624</v>
      </c>
      <c r="C21" s="10" t="s">
        <v>1628</v>
      </c>
      <c r="D21" s="10"/>
      <c r="E21" s="10"/>
      <c r="F21" s="10" t="s">
        <v>1660</v>
      </c>
      <c r="G21" s="10" t="s">
        <v>1660</v>
      </c>
      <c r="H21" s="10"/>
    </row>
    <row r="22" spans="1:8">
      <c r="A22" s="10"/>
      <c r="B22" s="10"/>
      <c r="C22" s="10"/>
      <c r="D22" s="10"/>
      <c r="E22" s="10"/>
      <c r="F22" s="10"/>
      <c r="G22" s="10"/>
      <c r="H22" s="10"/>
    </row>
    <row r="23" spans="1:8">
      <c r="A23" s="10"/>
      <c r="B23" s="135" t="s">
        <v>1523</v>
      </c>
      <c r="C23" s="135" t="s">
        <v>1470</v>
      </c>
      <c r="D23" s="135"/>
      <c r="E23" s="135"/>
      <c r="F23" s="135" t="s">
        <v>1464</v>
      </c>
      <c r="G23" s="135" t="s">
        <v>1477</v>
      </c>
      <c r="H23" s="10"/>
    </row>
    <row r="24" spans="1:8">
      <c r="A24" s="10"/>
      <c r="B24" s="10"/>
      <c r="C24" s="10"/>
      <c r="D24" s="135"/>
      <c r="E24" s="135"/>
      <c r="F24" s="10"/>
      <c r="G24" s="10"/>
      <c r="H24" s="10"/>
    </row>
    <row r="25" spans="1:8">
      <c r="A25" s="10"/>
      <c r="B25" s="10" t="s">
        <v>1639</v>
      </c>
      <c r="C25" s="10" t="s">
        <v>1640</v>
      </c>
      <c r="D25" s="10"/>
      <c r="E25" s="10"/>
      <c r="F25" s="10" t="s">
        <v>1664</v>
      </c>
      <c r="G25" s="10" t="s">
        <v>1666</v>
      </c>
      <c r="H25" s="10"/>
    </row>
    <row r="26" spans="1:8">
      <c r="A26" s="10"/>
      <c r="B26" s="10" t="s">
        <v>1669</v>
      </c>
      <c r="C26" s="10" t="s">
        <v>1641</v>
      </c>
      <c r="D26" s="10"/>
      <c r="E26" s="10"/>
      <c r="F26" s="10" t="s">
        <v>1672</v>
      </c>
      <c r="G26" s="10" t="s">
        <v>1673</v>
      </c>
      <c r="H26" s="10"/>
    </row>
    <row r="27" spans="1:8">
      <c r="A27" s="10"/>
      <c r="B27" s="10" t="s">
        <v>1671</v>
      </c>
      <c r="C27" s="10"/>
      <c r="D27" s="10"/>
      <c r="E27" s="10"/>
      <c r="F27" s="10" t="s">
        <v>1665</v>
      </c>
      <c r="G27" s="10" t="s">
        <v>1674</v>
      </c>
      <c r="H27" s="10"/>
    </row>
    <row r="28" spans="1:8">
      <c r="A28" s="10"/>
      <c r="B28" s="10"/>
      <c r="C28" s="10"/>
      <c r="D28" s="10"/>
      <c r="E28" s="10"/>
      <c r="F28" s="10"/>
      <c r="G28" s="10"/>
      <c r="H28" s="10"/>
    </row>
    <row r="29" spans="1:8">
      <c r="A29" s="10"/>
      <c r="B29" s="135" t="s">
        <v>269</v>
      </c>
      <c r="C29" s="10"/>
      <c r="D29" s="10"/>
      <c r="E29" s="135"/>
      <c r="F29" s="10"/>
      <c r="G29" s="10"/>
      <c r="H29" s="10"/>
    </row>
    <row r="30" spans="1:8">
      <c r="A30" s="10"/>
      <c r="B30" s="10"/>
      <c r="C30" s="10"/>
      <c r="D30" s="10"/>
      <c r="E30" s="135"/>
      <c r="F30" s="10"/>
      <c r="G30" s="10"/>
      <c r="H30" s="10"/>
    </row>
    <row r="31" spans="1:8">
      <c r="A31" s="10"/>
      <c r="B31" s="10" t="s">
        <v>1642</v>
      </c>
      <c r="C31" s="135"/>
      <c r="D31" s="10"/>
      <c r="E31" s="10"/>
      <c r="F31" s="10"/>
      <c r="G31" s="10"/>
      <c r="H31" s="10"/>
    </row>
    <row r="32" spans="1:8">
      <c r="A32" s="10"/>
      <c r="B32" s="10" t="s">
        <v>1668</v>
      </c>
      <c r="C32" s="10"/>
      <c r="D32" s="10"/>
      <c r="E32" s="10"/>
      <c r="F32" s="10"/>
      <c r="G32" s="10"/>
      <c r="H32" s="10"/>
    </row>
    <row r="33" spans="1:8">
      <c r="A33" s="10"/>
      <c r="B33" s="10" t="s">
        <v>1634</v>
      </c>
      <c r="C33" s="10"/>
      <c r="D33" s="10"/>
      <c r="E33" s="10"/>
      <c r="F33" s="10"/>
      <c r="G33" s="10"/>
      <c r="H33" s="10"/>
    </row>
    <row r="34" spans="1:8">
      <c r="A34" s="10"/>
      <c r="B34" s="10"/>
      <c r="C34" s="10"/>
      <c r="D34" s="10"/>
      <c r="E34" s="10"/>
      <c r="F34" s="10"/>
      <c r="G34" s="10"/>
      <c r="H34" s="10"/>
    </row>
    <row r="35" spans="1:8">
      <c r="A35" s="10"/>
      <c r="B35" s="10"/>
      <c r="C35" s="10"/>
      <c r="D35" s="10"/>
      <c r="E35" s="10" t="s">
        <v>181</v>
      </c>
      <c r="F35" s="10"/>
      <c r="G35" s="10"/>
      <c r="H35" s="10"/>
    </row>
    <row r="36" spans="1:8">
      <c r="A36" s="10"/>
      <c r="B36" s="10"/>
      <c r="C36" s="10"/>
      <c r="D36" s="10"/>
      <c r="E36" s="10"/>
      <c r="F36" s="10" t="s">
        <v>181</v>
      </c>
      <c r="G36" s="10"/>
      <c r="H36" s="10"/>
    </row>
    <row r="37" spans="1:8">
      <c r="A37" s="10"/>
      <c r="B37" s="10"/>
      <c r="C37" s="10"/>
      <c r="D37" s="10"/>
      <c r="E37" s="10"/>
      <c r="F37" s="10"/>
      <c r="G37" s="10"/>
      <c r="H37" s="10"/>
    </row>
  </sheetData>
  <pageMargins left="0.5" right="0.5" top="0.7" bottom="0.7" header="0.51" footer="0.5"/>
  <pageSetup scale="99" fitToHeight="0" orientation="landscape" horizontalDpi="4294967293" verticalDpi="4294967293" r:id="rId1"/>
  <headerFooter alignWithMargins="0">
    <oddHeader>&amp;L&amp;"Arial,Bold"&amp;16&amp;K01+021[Company Name]&amp;R&amp;"Arial,Bold"&amp;K01+021&amp;D_x000D_Page &amp;P of &amp;N</oddHeader>
  </headerFooter>
  <legacy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7"/>
  <sheetViews>
    <sheetView topLeftCell="A29" zoomScaleNormal="100" workbookViewId="0">
      <selection activeCell="C42" sqref="C42"/>
    </sheetView>
  </sheetViews>
  <sheetFormatPr defaultColWidth="8.796875" defaultRowHeight="14.4" outlineLevelCol="1"/>
  <cols>
    <col min="1" max="2" width="14.69921875" style="1" customWidth="1"/>
    <col min="3" max="4" width="14.69921875" style="1" customWidth="1" outlineLevel="1"/>
    <col min="5" max="6" width="14.69921875" style="1" customWidth="1"/>
    <col min="7" max="8" width="14.69921875" style="1" customWidth="1" outlineLevel="1"/>
    <col min="9" max="9" width="16.69921875" style="1" customWidth="1"/>
    <col min="10" max="10" width="16.796875" style="1" customWidth="1"/>
    <col min="11" max="12" width="16.69921875" style="1" customWidth="1"/>
    <col min="13" max="13" width="8.796875" style="1" customWidth="1"/>
    <col min="14" max="14" width="8.796875" style="1"/>
    <col min="15" max="18" width="16.69921875" style="1" customWidth="1"/>
    <col min="19" max="16384" width="8.796875" style="1"/>
  </cols>
  <sheetData>
    <row r="1" spans="1:8" s="7" customFormat="1" ht="28.05" customHeight="1">
      <c r="A1" s="132" t="s">
        <v>1572</v>
      </c>
      <c r="B1" s="133" t="s">
        <v>1573</v>
      </c>
      <c r="C1" s="134" t="s">
        <v>1574</v>
      </c>
      <c r="D1" s="134" t="s">
        <v>1588</v>
      </c>
      <c r="E1" s="132" t="s">
        <v>1572</v>
      </c>
      <c r="F1" s="133" t="s">
        <v>1573</v>
      </c>
      <c r="G1" s="134" t="s">
        <v>1574</v>
      </c>
      <c r="H1" s="134" t="s">
        <v>1588</v>
      </c>
    </row>
    <row r="2" spans="1:8" s="7" customFormat="1" ht="15" customHeight="1">
      <c r="A2" s="135" t="s">
        <v>1565</v>
      </c>
      <c r="B2" s="61"/>
      <c r="C2" s="10"/>
      <c r="D2" s="61"/>
      <c r="E2" s="135" t="s">
        <v>1587</v>
      </c>
      <c r="F2" s="61"/>
      <c r="G2" s="61"/>
      <c r="H2" s="61"/>
    </row>
    <row r="3" spans="1:8" s="7" customFormat="1" ht="15" customHeight="1">
      <c r="A3" s="135" t="s">
        <v>590</v>
      </c>
      <c r="B3" s="135" t="s">
        <v>870</v>
      </c>
      <c r="C3" s="135" t="s">
        <v>1490</v>
      </c>
      <c r="D3" s="135" t="s">
        <v>1525</v>
      </c>
      <c r="E3" s="135" t="s">
        <v>1524</v>
      </c>
      <c r="F3" s="135" t="s">
        <v>837</v>
      </c>
      <c r="G3" s="135" t="s">
        <v>1475</v>
      </c>
      <c r="H3" s="135" t="s">
        <v>717</v>
      </c>
    </row>
    <row r="4" spans="1:8" s="7" customFormat="1" ht="15" customHeight="1">
      <c r="A4" s="61" t="s">
        <v>1555</v>
      </c>
      <c r="B4" s="10" t="s">
        <v>1555</v>
      </c>
      <c r="C4" s="10" t="s">
        <v>1562</v>
      </c>
      <c r="D4" s="10" t="s">
        <v>1589</v>
      </c>
      <c r="E4" s="10" t="s">
        <v>1562</v>
      </c>
      <c r="F4" s="10" t="s">
        <v>1597</v>
      </c>
      <c r="G4" s="10" t="s">
        <v>1612</v>
      </c>
      <c r="H4" s="10" t="s">
        <v>1570</v>
      </c>
    </row>
    <row r="5" spans="1:8" s="7" customFormat="1" ht="15" customHeight="1">
      <c r="A5" s="61" t="s">
        <v>1556</v>
      </c>
      <c r="B5" s="10" t="s">
        <v>1558</v>
      </c>
      <c r="C5" s="10" t="s">
        <v>1563</v>
      </c>
      <c r="D5" s="10" t="s">
        <v>1590</v>
      </c>
      <c r="E5" s="10" t="s">
        <v>1563</v>
      </c>
      <c r="F5" s="10" t="s">
        <v>1563</v>
      </c>
      <c r="G5" s="10" t="s">
        <v>1590</v>
      </c>
      <c r="H5" s="10" t="s">
        <v>1563</v>
      </c>
    </row>
    <row r="6" spans="1:8" s="7" customFormat="1" ht="15" customHeight="1">
      <c r="A6" s="61" t="s">
        <v>1557</v>
      </c>
      <c r="B6" s="10" t="s">
        <v>1557</v>
      </c>
      <c r="C6" s="10" t="s">
        <v>1564</v>
      </c>
      <c r="D6" s="10" t="s">
        <v>1591</v>
      </c>
      <c r="E6" s="10" t="s">
        <v>1609</v>
      </c>
      <c r="F6" s="10" t="s">
        <v>1610</v>
      </c>
      <c r="G6" s="10" t="s">
        <v>1609</v>
      </c>
      <c r="H6" s="10" t="s">
        <v>1608</v>
      </c>
    </row>
    <row r="7" spans="1:8" s="7" customFormat="1" ht="15" customHeight="1">
      <c r="A7" s="10"/>
      <c r="B7" s="10"/>
      <c r="C7" s="10"/>
      <c r="D7" s="10" t="s">
        <v>1592</v>
      </c>
      <c r="E7" s="10"/>
      <c r="F7" s="10" t="s">
        <v>1611</v>
      </c>
      <c r="G7" s="10"/>
      <c r="H7" s="10"/>
    </row>
    <row r="8" spans="1:8" s="7" customFormat="1" ht="15" customHeight="1">
      <c r="A8" s="10" t="s">
        <v>1559</v>
      </c>
      <c r="B8" s="10" t="s">
        <v>1575</v>
      </c>
      <c r="C8" s="10" t="s">
        <v>1602</v>
      </c>
      <c r="D8" s="10"/>
      <c r="E8" s="10"/>
      <c r="F8" s="10"/>
      <c r="G8" s="10"/>
      <c r="H8" s="10"/>
    </row>
    <row r="9" spans="1:8" s="7" customFormat="1" ht="15" customHeight="1">
      <c r="A9" s="10" t="s">
        <v>1560</v>
      </c>
      <c r="B9" s="10" t="s">
        <v>1576</v>
      </c>
      <c r="C9" s="10" t="s">
        <v>1605</v>
      </c>
      <c r="D9" s="10"/>
      <c r="E9" s="10"/>
      <c r="F9" s="10"/>
      <c r="G9" s="10"/>
      <c r="H9" s="10"/>
    </row>
    <row r="10" spans="1:8" s="7" customFormat="1" ht="15" customHeight="1">
      <c r="A10" s="61"/>
      <c r="B10" s="10" t="s">
        <v>1577</v>
      </c>
      <c r="C10" s="10" t="s">
        <v>1604</v>
      </c>
      <c r="D10" s="10"/>
      <c r="E10" s="10"/>
      <c r="F10" s="61"/>
      <c r="G10" s="61"/>
      <c r="H10" s="10"/>
    </row>
    <row r="11" spans="1:8" s="7" customFormat="1" ht="15" customHeight="1">
      <c r="A11" s="10"/>
      <c r="B11" s="10"/>
      <c r="C11" s="10" t="s">
        <v>1603</v>
      </c>
      <c r="D11" s="10"/>
      <c r="E11" s="10"/>
      <c r="F11" s="10"/>
      <c r="G11" s="10"/>
      <c r="H11" s="10"/>
    </row>
    <row r="12" spans="1:8">
      <c r="A12" s="10"/>
      <c r="B12" s="10"/>
      <c r="C12" s="10"/>
      <c r="D12" s="10"/>
      <c r="E12" s="10"/>
      <c r="F12" s="135"/>
      <c r="G12" s="135"/>
      <c r="H12" s="135"/>
    </row>
    <row r="13" spans="1:8">
      <c r="A13" s="135" t="s">
        <v>1476</v>
      </c>
      <c r="B13" s="135" t="s">
        <v>1466</v>
      </c>
      <c r="C13" s="135" t="s">
        <v>1479</v>
      </c>
      <c r="D13" s="10"/>
      <c r="E13" s="135" t="s">
        <v>1142</v>
      </c>
      <c r="F13" s="135" t="s">
        <v>1453</v>
      </c>
      <c r="G13" s="135" t="s">
        <v>1121</v>
      </c>
      <c r="H13" s="10"/>
    </row>
    <row r="14" spans="1:8">
      <c r="A14" s="10" t="s">
        <v>1555</v>
      </c>
      <c r="B14" s="10" t="s">
        <v>1566</v>
      </c>
      <c r="C14" s="10" t="s">
        <v>1570</v>
      </c>
      <c r="D14" s="10"/>
      <c r="E14" s="61" t="s">
        <v>1555</v>
      </c>
      <c r="F14" s="61" t="s">
        <v>1566</v>
      </c>
      <c r="G14" s="10" t="s">
        <v>1597</v>
      </c>
      <c r="H14" s="10"/>
    </row>
    <row r="15" spans="1:8">
      <c r="A15" s="10" t="s">
        <v>1558</v>
      </c>
      <c r="B15" s="10" t="s">
        <v>1563</v>
      </c>
      <c r="C15" s="10" t="s">
        <v>1571</v>
      </c>
      <c r="D15" s="10"/>
      <c r="E15" s="61" t="s">
        <v>1556</v>
      </c>
      <c r="F15" s="61" t="s">
        <v>1556</v>
      </c>
      <c r="G15" s="61" t="s">
        <v>1556</v>
      </c>
      <c r="H15" s="10"/>
    </row>
    <row r="16" spans="1:8">
      <c r="A16" s="10" t="s">
        <v>1564</v>
      </c>
      <c r="B16" s="10" t="s">
        <v>1567</v>
      </c>
      <c r="C16" s="10" t="s">
        <v>1567</v>
      </c>
      <c r="D16" s="10"/>
      <c r="E16" s="10" t="s">
        <v>1593</v>
      </c>
      <c r="F16" s="61" t="s">
        <v>1596</v>
      </c>
      <c r="G16" s="10" t="s">
        <v>1598</v>
      </c>
      <c r="H16" s="10"/>
    </row>
    <row r="17" spans="1:8">
      <c r="A17" s="10"/>
      <c r="B17" s="10" t="s">
        <v>1568</v>
      </c>
      <c r="C17" s="10"/>
      <c r="D17" s="10"/>
      <c r="E17" s="10" t="s">
        <v>1594</v>
      </c>
      <c r="F17" s="10" t="s">
        <v>1593</v>
      </c>
      <c r="G17" s="10" t="s">
        <v>1599</v>
      </c>
      <c r="H17" s="10"/>
    </row>
    <row r="18" spans="1:8">
      <c r="A18" s="10"/>
      <c r="B18" s="10"/>
      <c r="C18" s="10" t="s">
        <v>1583</v>
      </c>
      <c r="D18" s="10"/>
      <c r="E18" s="10" t="s">
        <v>1595</v>
      </c>
      <c r="F18" s="10" t="s">
        <v>1600</v>
      </c>
      <c r="G18" s="10"/>
      <c r="H18" s="10"/>
    </row>
    <row r="19" spans="1:8">
      <c r="A19" s="10"/>
      <c r="B19" s="10" t="s">
        <v>1578</v>
      </c>
      <c r="C19" s="10" t="s">
        <v>1584</v>
      </c>
      <c r="D19" s="10"/>
      <c r="E19" s="10"/>
      <c r="F19" s="10" t="s">
        <v>1601</v>
      </c>
      <c r="G19" s="10"/>
      <c r="H19" s="10"/>
    </row>
    <row r="20" spans="1:8">
      <c r="A20" s="10"/>
      <c r="B20" s="10" t="s">
        <v>1579</v>
      </c>
      <c r="C20" s="10" t="s">
        <v>1585</v>
      </c>
      <c r="D20" s="10"/>
      <c r="E20" s="10"/>
      <c r="F20" s="10"/>
      <c r="G20" s="10"/>
      <c r="H20" s="10"/>
    </row>
    <row r="21" spans="1:8">
      <c r="A21" s="10"/>
      <c r="B21" s="10" t="s">
        <v>1580</v>
      </c>
      <c r="C21" s="10"/>
      <c r="D21" s="10"/>
      <c r="E21" s="10"/>
      <c r="F21" s="10"/>
      <c r="G21" s="135"/>
      <c r="H21" s="10"/>
    </row>
    <row r="22" spans="1:8">
      <c r="A22" s="10"/>
      <c r="B22" s="10"/>
      <c r="C22" s="10"/>
      <c r="D22" s="10"/>
      <c r="E22" s="10"/>
      <c r="F22" s="10"/>
      <c r="G22" s="10"/>
      <c r="H22" s="10"/>
    </row>
    <row r="23" spans="1:8">
      <c r="A23" s="10"/>
      <c r="B23" s="135" t="s">
        <v>1172</v>
      </c>
      <c r="C23" s="135" t="s">
        <v>1467</v>
      </c>
      <c r="D23" s="135"/>
      <c r="E23" s="10"/>
      <c r="F23" s="135" t="s">
        <v>891</v>
      </c>
      <c r="G23" s="135" t="s">
        <v>1334</v>
      </c>
      <c r="H23" s="10"/>
    </row>
    <row r="24" spans="1:8">
      <c r="A24" s="10"/>
      <c r="B24" s="10"/>
      <c r="C24" s="10"/>
      <c r="D24" s="135"/>
      <c r="E24" s="135"/>
      <c r="F24" s="10"/>
      <c r="G24" s="10"/>
      <c r="H24" s="10"/>
    </row>
    <row r="25" spans="1:8">
      <c r="A25" s="10"/>
      <c r="B25" s="10" t="s">
        <v>1581</v>
      </c>
      <c r="C25" s="10" t="s">
        <v>1569</v>
      </c>
      <c r="D25" s="10"/>
      <c r="E25" s="10"/>
      <c r="F25" s="10" t="s">
        <v>1670</v>
      </c>
      <c r="G25" s="10" t="s">
        <v>1613</v>
      </c>
      <c r="H25" s="10"/>
    </row>
    <row r="26" spans="1:8">
      <c r="A26" s="10"/>
      <c r="B26" s="10" t="s">
        <v>1582</v>
      </c>
      <c r="C26" s="10" t="s">
        <v>1669</v>
      </c>
      <c r="D26" s="10"/>
      <c r="E26" s="10"/>
      <c r="F26" s="10" t="s">
        <v>1669</v>
      </c>
      <c r="G26" s="10" t="s">
        <v>1614</v>
      </c>
      <c r="H26" s="10"/>
    </row>
    <row r="27" spans="1:8">
      <c r="A27" s="10"/>
      <c r="B27" s="10"/>
      <c r="C27" s="10" t="s">
        <v>1607</v>
      </c>
      <c r="D27" s="10"/>
      <c r="E27" s="10"/>
      <c r="F27" s="10" t="s">
        <v>1607</v>
      </c>
      <c r="G27" s="10" t="s">
        <v>1615</v>
      </c>
      <c r="H27" s="10"/>
    </row>
    <row r="28" spans="1:8">
      <c r="A28" s="10"/>
      <c r="B28" s="10"/>
      <c r="C28" s="10"/>
      <c r="D28" s="10"/>
      <c r="E28" s="10"/>
      <c r="F28" s="10"/>
      <c r="G28" s="10"/>
      <c r="H28" s="10"/>
    </row>
    <row r="29" spans="1:8">
      <c r="A29" s="10"/>
      <c r="B29" s="135" t="s">
        <v>1181</v>
      </c>
      <c r="C29" s="10"/>
      <c r="D29" s="10"/>
      <c r="E29" s="10"/>
      <c r="F29" s="135" t="s">
        <v>328</v>
      </c>
      <c r="G29" s="10"/>
      <c r="H29" s="10"/>
    </row>
    <row r="30" spans="1:8">
      <c r="A30" s="10"/>
      <c r="B30" s="10"/>
      <c r="C30" s="135"/>
      <c r="D30" s="135"/>
      <c r="E30" s="135"/>
      <c r="F30" s="10"/>
      <c r="G30" s="10"/>
      <c r="H30" s="10"/>
    </row>
    <row r="31" spans="1:8">
      <c r="A31" s="10"/>
      <c r="B31" s="10" t="s">
        <v>1606</v>
      </c>
      <c r="C31" s="135"/>
      <c r="D31" s="135"/>
      <c r="E31" s="135"/>
      <c r="F31" s="10" t="s">
        <v>1616</v>
      </c>
      <c r="G31" s="10"/>
      <c r="H31" s="10"/>
    </row>
    <row r="32" spans="1:8">
      <c r="A32" s="10"/>
      <c r="B32" s="10" t="s">
        <v>1607</v>
      </c>
      <c r="C32" s="10"/>
      <c r="D32" s="10"/>
      <c r="E32" s="10"/>
      <c r="F32" s="10" t="s">
        <v>1669</v>
      </c>
      <c r="G32" s="10"/>
      <c r="H32" s="10"/>
    </row>
    <row r="33" spans="1:8">
      <c r="A33" s="10"/>
      <c r="B33" s="10"/>
      <c r="C33" s="10"/>
      <c r="D33" s="10"/>
      <c r="E33" s="10"/>
      <c r="F33" s="10" t="s">
        <v>1607</v>
      </c>
      <c r="G33" s="10"/>
      <c r="H33" s="10"/>
    </row>
    <row r="34" spans="1:8">
      <c r="A34" s="10"/>
      <c r="B34" s="10"/>
      <c r="C34" s="10"/>
      <c r="D34" s="10"/>
      <c r="E34" s="10"/>
      <c r="F34" s="10"/>
      <c r="G34" s="10"/>
      <c r="H34" s="10"/>
    </row>
    <row r="35" spans="1:8">
      <c r="A35" s="10"/>
      <c r="B35" s="10" t="s">
        <v>1617</v>
      </c>
      <c r="C35" s="10"/>
      <c r="D35" s="10"/>
      <c r="E35" s="10"/>
      <c r="F35" s="10"/>
      <c r="G35" s="10"/>
      <c r="H35" s="10"/>
    </row>
    <row r="36" spans="1:8">
      <c r="A36" s="10"/>
      <c r="B36" s="10"/>
      <c r="C36" s="10" t="s">
        <v>181</v>
      </c>
      <c r="D36" s="10"/>
      <c r="E36" s="10"/>
      <c r="F36" s="10"/>
      <c r="G36" s="10" t="s">
        <v>181</v>
      </c>
      <c r="H36" s="10"/>
    </row>
    <row r="37" spans="1:8">
      <c r="A37" s="10"/>
      <c r="B37" s="10" t="s">
        <v>181</v>
      </c>
      <c r="C37" s="10"/>
      <c r="D37" s="10"/>
      <c r="E37" s="10"/>
      <c r="F37" s="10" t="s">
        <v>181</v>
      </c>
      <c r="G37" s="10"/>
      <c r="H37" s="10"/>
    </row>
  </sheetData>
  <pageMargins left="0.5" right="0.5" top="0.7" bottom="0.7" header="0.51" footer="0.5"/>
  <pageSetup scale="99" fitToHeight="0" orientation="landscape" horizontalDpi="4294967293" verticalDpi="4294967293" r:id="rId1"/>
  <headerFooter alignWithMargins="0">
    <oddHeader>&amp;L&amp;"Arial,Bold"&amp;16&amp;K01+021[Company Name]&amp;R&amp;"Arial,Bold"&amp;K01+021&amp;D_x000D_Page &amp;P of &amp;N</oddHeader>
  </headerFooter>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0"/>
  <sheetViews>
    <sheetView zoomScaleNormal="100" workbookViewId="0">
      <selection activeCell="B33" sqref="B33"/>
    </sheetView>
  </sheetViews>
  <sheetFormatPr defaultColWidth="8.796875" defaultRowHeight="14.4" outlineLevelCol="1"/>
  <cols>
    <col min="1" max="1" width="9.69921875" style="1" customWidth="1"/>
    <col min="2" max="2" width="14.69921875" style="1" customWidth="1"/>
    <col min="3" max="4" width="14.69921875" style="1" customWidth="1" outlineLevel="1"/>
    <col min="5" max="5" width="9.69921875" style="1" customWidth="1" outlineLevel="1"/>
    <col min="6" max="6" width="14.69921875" style="2" customWidth="1" outlineLevel="1"/>
    <col min="7" max="9" width="14.69921875" style="1" customWidth="1"/>
    <col min="10" max="10" width="16.796875" style="1" customWidth="1"/>
    <col min="11" max="12" width="16.69921875" style="1" customWidth="1"/>
    <col min="13" max="13" width="8.796875" style="1" customWidth="1"/>
    <col min="14" max="14" width="8.796875" style="1"/>
    <col min="15" max="18" width="16.69921875" style="1" customWidth="1"/>
    <col min="19" max="16384" width="8.796875" style="1"/>
  </cols>
  <sheetData>
    <row r="1" spans="1:9" s="7" customFormat="1" ht="28.05" customHeight="1">
      <c r="A1" s="132" t="s">
        <v>181</v>
      </c>
      <c r="B1" s="132" t="s">
        <v>1572</v>
      </c>
      <c r="C1" s="133" t="s">
        <v>1573</v>
      </c>
      <c r="D1" s="134" t="s">
        <v>1574</v>
      </c>
      <c r="E1" s="132" t="s">
        <v>1617</v>
      </c>
      <c r="F1" s="132" t="s">
        <v>1682</v>
      </c>
      <c r="G1" s="133" t="s">
        <v>1683</v>
      </c>
      <c r="H1" s="134" t="s">
        <v>1684</v>
      </c>
      <c r="I1" s="134" t="s">
        <v>1588</v>
      </c>
    </row>
    <row r="2" spans="1:9" s="7" customFormat="1" ht="15" customHeight="1">
      <c r="A2" s="61" t="s">
        <v>1519</v>
      </c>
      <c r="B2" s="61"/>
      <c r="C2" s="61"/>
      <c r="D2" s="61"/>
      <c r="E2" s="61" t="s">
        <v>1521</v>
      </c>
      <c r="F2" s="61"/>
      <c r="G2" s="61"/>
      <c r="H2" s="61"/>
      <c r="I2" s="61"/>
    </row>
    <row r="3" spans="1:9" s="7" customFormat="1" ht="15" customHeight="1">
      <c r="A3" s="10" t="s">
        <v>1489</v>
      </c>
      <c r="B3" s="10" t="s">
        <v>590</v>
      </c>
      <c r="C3" s="10" t="s">
        <v>870</v>
      </c>
      <c r="D3" s="10" t="s">
        <v>1490</v>
      </c>
      <c r="E3" s="10" t="s">
        <v>578</v>
      </c>
      <c r="F3" s="10" t="s">
        <v>1476</v>
      </c>
      <c r="G3" s="10" t="s">
        <v>1466</v>
      </c>
      <c r="H3" s="10" t="s">
        <v>1479</v>
      </c>
      <c r="I3" s="10" t="s">
        <v>1525</v>
      </c>
    </row>
    <row r="4" spans="1:9" s="7" customFormat="1" ht="15" customHeight="1">
      <c r="A4" s="10" t="s">
        <v>1565</v>
      </c>
      <c r="B4" s="10"/>
      <c r="C4" s="10" t="s">
        <v>1172</v>
      </c>
      <c r="D4" s="10"/>
      <c r="E4" s="10" t="s">
        <v>1565</v>
      </c>
      <c r="F4" s="10"/>
      <c r="G4" s="10" t="s">
        <v>1172</v>
      </c>
      <c r="H4" s="10" t="s">
        <v>1490</v>
      </c>
      <c r="I4" s="10"/>
    </row>
    <row r="5" spans="1:9" s="7" customFormat="1" ht="15" customHeight="1">
      <c r="A5" s="10"/>
      <c r="B5" s="10"/>
      <c r="C5" s="10"/>
      <c r="D5" s="10"/>
      <c r="E5" s="10"/>
      <c r="F5" s="10"/>
      <c r="G5" s="10"/>
      <c r="H5" s="10"/>
      <c r="I5" s="10"/>
    </row>
    <row r="6" spans="1:9" s="7" customFormat="1" ht="15" customHeight="1">
      <c r="A6" s="10" t="s">
        <v>1513</v>
      </c>
      <c r="B6" s="10" t="s">
        <v>1476</v>
      </c>
      <c r="C6" s="10" t="s">
        <v>1466</v>
      </c>
      <c r="D6" s="10" t="s">
        <v>1467</v>
      </c>
      <c r="E6" s="10" t="s">
        <v>1504</v>
      </c>
      <c r="F6" s="10" t="s">
        <v>1142</v>
      </c>
      <c r="G6" s="10" t="s">
        <v>1453</v>
      </c>
      <c r="H6" s="10" t="s">
        <v>1121</v>
      </c>
      <c r="I6" s="10" t="s">
        <v>717</v>
      </c>
    </row>
    <row r="7" spans="1:9" s="7" customFormat="1" ht="15" customHeight="1">
      <c r="A7" s="10" t="s">
        <v>1565</v>
      </c>
      <c r="B7" s="10"/>
      <c r="C7" s="10" t="s">
        <v>1181</v>
      </c>
      <c r="D7" s="10"/>
      <c r="E7" s="10" t="s">
        <v>1587</v>
      </c>
      <c r="F7" s="10"/>
      <c r="G7" s="10" t="s">
        <v>891</v>
      </c>
      <c r="H7" s="10" t="s">
        <v>1475</v>
      </c>
      <c r="I7" s="10"/>
    </row>
    <row r="8" spans="1:9" s="7" customFormat="1" ht="15" customHeight="1">
      <c r="A8" s="10"/>
      <c r="B8" s="10"/>
      <c r="C8" s="10"/>
      <c r="D8" s="10"/>
      <c r="E8" s="10"/>
      <c r="F8" s="10"/>
      <c r="G8" s="10"/>
      <c r="H8" s="10"/>
      <c r="I8" s="10"/>
    </row>
    <row r="9" spans="1:9" s="7" customFormat="1" ht="15" customHeight="1">
      <c r="A9" s="10" t="s">
        <v>1495</v>
      </c>
      <c r="B9" s="10" t="s">
        <v>1142</v>
      </c>
      <c r="C9" s="10" t="s">
        <v>1453</v>
      </c>
      <c r="D9" s="10" t="s">
        <v>1334</v>
      </c>
      <c r="E9" s="10" t="s">
        <v>266</v>
      </c>
      <c r="F9" s="10" t="s">
        <v>851</v>
      </c>
      <c r="G9" s="10" t="s">
        <v>1469</v>
      </c>
      <c r="H9" s="10" t="s">
        <v>1413</v>
      </c>
      <c r="I9" s="10" t="s">
        <v>721</v>
      </c>
    </row>
    <row r="10" spans="1:9" s="7" customFormat="1" ht="15" customHeight="1">
      <c r="A10" s="10" t="s">
        <v>1587</v>
      </c>
      <c r="B10" s="10"/>
      <c r="C10" s="10" t="s">
        <v>328</v>
      </c>
      <c r="D10" s="10"/>
      <c r="E10" s="10" t="s">
        <v>1675</v>
      </c>
      <c r="F10" s="10"/>
      <c r="G10" s="10" t="s">
        <v>269</v>
      </c>
      <c r="H10" s="10" t="s">
        <v>1470</v>
      </c>
      <c r="I10" s="10"/>
    </row>
    <row r="11" spans="1:9" s="7" customFormat="1" ht="15" customHeight="1">
      <c r="A11" s="10"/>
      <c r="B11" s="10"/>
      <c r="C11" s="10"/>
      <c r="D11" s="10"/>
      <c r="E11" s="10"/>
      <c r="F11" s="10"/>
      <c r="G11" s="10"/>
      <c r="H11" s="10"/>
      <c r="I11" s="10"/>
    </row>
    <row r="12" spans="1:9">
      <c r="A12" s="10" t="s">
        <v>1416</v>
      </c>
      <c r="B12" s="10" t="s">
        <v>1524</v>
      </c>
      <c r="C12" s="10" t="s">
        <v>837</v>
      </c>
      <c r="D12" s="10" t="s">
        <v>1475</v>
      </c>
      <c r="E12" s="10" t="s">
        <v>1505</v>
      </c>
      <c r="F12" s="10" t="s">
        <v>617</v>
      </c>
      <c r="G12" s="10" t="s">
        <v>698</v>
      </c>
      <c r="H12" s="10" t="s">
        <v>690</v>
      </c>
      <c r="I12" s="10" t="s">
        <v>1478</v>
      </c>
    </row>
    <row r="13" spans="1:9">
      <c r="A13" s="10" t="s">
        <v>1587</v>
      </c>
      <c r="B13" s="10"/>
      <c r="C13" s="10" t="s">
        <v>891</v>
      </c>
      <c r="D13" s="10"/>
      <c r="E13" s="10" t="s">
        <v>1647</v>
      </c>
      <c r="F13" s="10"/>
      <c r="G13" s="10" t="s">
        <v>1464</v>
      </c>
      <c r="H13" s="10" t="s">
        <v>1474</v>
      </c>
      <c r="I13" s="10"/>
    </row>
    <row r="14" spans="1:9">
      <c r="A14" s="10"/>
      <c r="B14" s="10"/>
      <c r="C14" s="10"/>
      <c r="D14" s="10"/>
      <c r="E14" s="10"/>
      <c r="F14" s="10"/>
      <c r="G14" s="10"/>
      <c r="H14" s="10"/>
      <c r="I14" s="10"/>
    </row>
    <row r="15" spans="1:9">
      <c r="A15" s="10" t="s">
        <v>1496</v>
      </c>
      <c r="B15" s="10" t="s">
        <v>1473</v>
      </c>
      <c r="C15" s="10" t="s">
        <v>1469</v>
      </c>
      <c r="D15" s="10" t="s">
        <v>1483</v>
      </c>
      <c r="E15" s="10"/>
      <c r="F15" s="10"/>
      <c r="G15" s="10"/>
      <c r="H15" s="10"/>
      <c r="I15" s="10"/>
    </row>
    <row r="16" spans="1:9">
      <c r="A16" s="10" t="s">
        <v>1675</v>
      </c>
      <c r="B16" s="10"/>
      <c r="C16" s="10" t="s">
        <v>269</v>
      </c>
      <c r="D16" s="10"/>
      <c r="E16" s="10" t="s">
        <v>1520</v>
      </c>
      <c r="F16" s="10"/>
      <c r="G16" s="10"/>
      <c r="H16" s="10"/>
      <c r="I16" s="10"/>
    </row>
    <row r="17" spans="1:9">
      <c r="A17" s="10"/>
      <c r="B17" s="10"/>
      <c r="C17" s="10"/>
      <c r="D17" s="10"/>
      <c r="E17" s="10" t="s">
        <v>10</v>
      </c>
      <c r="F17" s="10" t="s">
        <v>590</v>
      </c>
      <c r="G17" s="10" t="s">
        <v>870</v>
      </c>
      <c r="H17" s="10" t="s">
        <v>931</v>
      </c>
      <c r="I17" s="10" t="s">
        <v>46</v>
      </c>
    </row>
    <row r="18" spans="1:9">
      <c r="A18" s="10" t="s">
        <v>1180</v>
      </c>
      <c r="B18" s="10" t="s">
        <v>851</v>
      </c>
      <c r="C18" s="10" t="s">
        <v>1482</v>
      </c>
      <c r="D18" s="10" t="s">
        <v>1470</v>
      </c>
      <c r="E18" s="10" t="s">
        <v>1677</v>
      </c>
      <c r="F18" s="10" t="s">
        <v>1524</v>
      </c>
      <c r="G18" s="10" t="s">
        <v>328</v>
      </c>
      <c r="H18" s="10" t="s">
        <v>1490</v>
      </c>
      <c r="I18" s="10" t="s">
        <v>1526</v>
      </c>
    </row>
    <row r="19" spans="1:9">
      <c r="A19" s="10" t="s">
        <v>1675</v>
      </c>
      <c r="B19" s="10"/>
      <c r="C19" s="10" t="s">
        <v>1523</v>
      </c>
      <c r="D19" s="10"/>
      <c r="E19" s="10"/>
      <c r="F19" s="10"/>
      <c r="G19" s="10"/>
      <c r="H19" s="10"/>
      <c r="I19" s="10"/>
    </row>
    <row r="20" spans="1:9">
      <c r="A20" s="10"/>
      <c r="B20" s="10"/>
      <c r="C20" s="10"/>
      <c r="D20" s="10"/>
      <c r="E20" s="10" t="s">
        <v>1494</v>
      </c>
      <c r="F20" s="10" t="s">
        <v>1476</v>
      </c>
      <c r="G20" s="10" t="s">
        <v>1466</v>
      </c>
      <c r="H20" s="10" t="s">
        <v>1527</v>
      </c>
      <c r="I20" s="10" t="s">
        <v>716</v>
      </c>
    </row>
    <row r="21" spans="1:9">
      <c r="A21" s="10" t="s">
        <v>1497</v>
      </c>
      <c r="B21" s="10" t="s">
        <v>617</v>
      </c>
      <c r="C21" s="10" t="s">
        <v>1471</v>
      </c>
      <c r="D21" s="10" t="s">
        <v>690</v>
      </c>
      <c r="E21" s="10" t="s">
        <v>1678</v>
      </c>
      <c r="F21" s="10" t="s">
        <v>1473</v>
      </c>
      <c r="G21" s="10" t="s">
        <v>269</v>
      </c>
      <c r="H21" s="10" t="s">
        <v>1479</v>
      </c>
      <c r="I21" s="10" t="s">
        <v>1515</v>
      </c>
    </row>
    <row r="22" spans="1:9">
      <c r="A22" s="10" t="s">
        <v>1647</v>
      </c>
      <c r="B22" s="10"/>
      <c r="C22" s="10" t="s">
        <v>1464</v>
      </c>
      <c r="D22" s="10"/>
      <c r="E22" s="10"/>
      <c r="F22" s="10"/>
      <c r="G22" s="10"/>
      <c r="H22" s="10"/>
      <c r="I22" s="10"/>
    </row>
    <row r="23" spans="1:9">
      <c r="A23" s="10"/>
      <c r="B23" s="10"/>
      <c r="C23" s="10"/>
      <c r="D23" s="10"/>
      <c r="E23" s="10" t="s">
        <v>17</v>
      </c>
      <c r="F23" s="10" t="s">
        <v>590</v>
      </c>
      <c r="G23" s="10" t="s">
        <v>1172</v>
      </c>
      <c r="H23" s="10" t="s">
        <v>1468</v>
      </c>
      <c r="I23" s="10" t="s">
        <v>930</v>
      </c>
    </row>
    <row r="24" spans="1:9">
      <c r="A24" s="10" t="s">
        <v>1498</v>
      </c>
      <c r="B24" s="10" t="s">
        <v>1480</v>
      </c>
      <c r="C24" s="10" t="s">
        <v>698</v>
      </c>
      <c r="D24" s="10" t="s">
        <v>1477</v>
      </c>
      <c r="E24" s="10" t="s">
        <v>1679</v>
      </c>
      <c r="F24" s="10" t="s">
        <v>1480</v>
      </c>
      <c r="G24" s="10" t="s">
        <v>698</v>
      </c>
      <c r="H24" s="10" t="s">
        <v>1474</v>
      </c>
      <c r="I24" s="10" t="s">
        <v>1516</v>
      </c>
    </row>
    <row r="25" spans="1:9">
      <c r="A25" s="10" t="s">
        <v>1647</v>
      </c>
      <c r="B25" s="10"/>
      <c r="C25" s="10" t="s">
        <v>1486</v>
      </c>
      <c r="D25" s="10"/>
      <c r="E25" s="10"/>
      <c r="F25" s="10"/>
      <c r="G25" s="10"/>
      <c r="H25" s="10"/>
      <c r="I25" s="10"/>
    </row>
    <row r="26" spans="1:9">
      <c r="A26" s="10"/>
      <c r="B26" s="10"/>
      <c r="C26" s="10"/>
      <c r="D26" s="10"/>
      <c r="E26" s="10" t="s">
        <v>1514</v>
      </c>
      <c r="F26" s="10" t="s">
        <v>1524</v>
      </c>
      <c r="G26" s="10" t="s">
        <v>837</v>
      </c>
      <c r="H26" s="10" t="s">
        <v>1503</v>
      </c>
      <c r="I26" s="10" t="s">
        <v>1143</v>
      </c>
    </row>
    <row r="27" spans="1:9">
      <c r="A27" s="10"/>
      <c r="B27" s="10"/>
      <c r="C27" s="10"/>
      <c r="D27" s="10"/>
      <c r="E27" s="10" t="s">
        <v>1680</v>
      </c>
      <c r="F27" s="10" t="s">
        <v>1473</v>
      </c>
      <c r="G27" s="10" t="s">
        <v>891</v>
      </c>
      <c r="H27" s="10" t="s">
        <v>1483</v>
      </c>
      <c r="I27" s="10" t="s">
        <v>850</v>
      </c>
    </row>
    <row r="28" spans="1:9">
      <c r="A28" s="10"/>
      <c r="B28" s="10"/>
      <c r="C28" s="10"/>
      <c r="D28" s="10"/>
      <c r="E28" s="10"/>
      <c r="F28" s="10"/>
      <c r="G28" s="10"/>
      <c r="H28" s="10"/>
      <c r="I28" s="10"/>
    </row>
    <row r="29" spans="1:9">
      <c r="A29" s="10"/>
      <c r="B29" s="10"/>
      <c r="C29" s="10"/>
      <c r="D29" s="10"/>
      <c r="E29" s="10" t="s">
        <v>11</v>
      </c>
      <c r="F29" s="10" t="s">
        <v>1142</v>
      </c>
      <c r="G29" s="10" t="s">
        <v>1453</v>
      </c>
      <c r="H29" s="10" t="s">
        <v>711</v>
      </c>
      <c r="I29" s="10" t="s">
        <v>710</v>
      </c>
    </row>
    <row r="30" spans="1:9">
      <c r="A30" s="10"/>
      <c r="B30" s="10"/>
      <c r="C30" s="10"/>
      <c r="D30" s="10"/>
      <c r="E30" s="10" t="s">
        <v>1676</v>
      </c>
      <c r="F30" s="10" t="s">
        <v>617</v>
      </c>
      <c r="G30" s="10" t="s">
        <v>1486</v>
      </c>
      <c r="H30" s="10" t="s">
        <v>690</v>
      </c>
      <c r="I30" s="10" t="s">
        <v>1123</v>
      </c>
    </row>
    <row r="31" spans="1:9">
      <c r="A31" s="10"/>
      <c r="B31" s="10"/>
      <c r="C31" s="10"/>
      <c r="D31" s="10"/>
      <c r="E31" s="10"/>
      <c r="F31" s="10"/>
      <c r="G31" s="10"/>
      <c r="H31" s="10"/>
      <c r="I31" s="10"/>
    </row>
    <row r="32" spans="1:9">
      <c r="A32" s="10"/>
      <c r="B32" s="10"/>
      <c r="C32" s="10"/>
      <c r="D32" s="10"/>
      <c r="E32" s="10" t="s">
        <v>24</v>
      </c>
      <c r="F32" s="10" t="s">
        <v>851</v>
      </c>
      <c r="G32" s="10" t="s">
        <v>1482</v>
      </c>
      <c r="H32" s="10" t="s">
        <v>838</v>
      </c>
      <c r="I32" s="10" t="s">
        <v>1488</v>
      </c>
    </row>
    <row r="33" spans="1:9">
      <c r="A33" s="10"/>
      <c r="B33" s="10"/>
      <c r="C33" s="10"/>
      <c r="D33" s="10"/>
      <c r="E33" s="10" t="s">
        <v>1681</v>
      </c>
      <c r="F33" s="10" t="s">
        <v>1480</v>
      </c>
      <c r="G33" s="10" t="s">
        <v>1471</v>
      </c>
      <c r="H33" s="10" t="s">
        <v>1470</v>
      </c>
      <c r="I33" s="10" t="s">
        <v>1481</v>
      </c>
    </row>
    <row r="34" spans="1:9">
      <c r="A34" s="61"/>
      <c r="B34" s="61"/>
      <c r="C34" s="61"/>
      <c r="D34" s="61"/>
      <c r="E34" s="10"/>
      <c r="F34" s="10"/>
      <c r="G34" s="10"/>
      <c r="H34" s="10"/>
      <c r="I34" s="10"/>
    </row>
    <row r="35" spans="1:9">
      <c r="A35" s="61"/>
      <c r="B35" s="61"/>
      <c r="C35" s="61"/>
      <c r="D35" s="61"/>
      <c r="E35" s="10"/>
      <c r="F35" s="10"/>
      <c r="G35" s="10"/>
      <c r="H35" s="10"/>
      <c r="I35" s="10"/>
    </row>
    <row r="36" spans="1:9">
      <c r="A36" s="10"/>
      <c r="B36" s="10"/>
      <c r="C36" s="10"/>
      <c r="D36" s="10"/>
      <c r="E36" s="10"/>
      <c r="F36" s="10"/>
      <c r="G36" s="10"/>
      <c r="H36" s="10"/>
      <c r="I36" s="10"/>
    </row>
    <row r="37" spans="1:9">
      <c r="A37" s="10"/>
      <c r="B37" s="10"/>
      <c r="C37" s="10"/>
      <c r="D37" s="10"/>
      <c r="E37" s="10"/>
      <c r="F37" s="10"/>
      <c r="G37" s="10"/>
      <c r="H37" s="10"/>
      <c r="I37" s="10"/>
    </row>
    <row r="38" spans="1:9">
      <c r="A38" s="10"/>
      <c r="B38" s="10"/>
      <c r="C38" s="10"/>
      <c r="D38" s="10"/>
      <c r="E38" s="10"/>
      <c r="F38" s="10"/>
      <c r="G38" s="10"/>
      <c r="H38" s="10"/>
      <c r="I38" s="10"/>
    </row>
    <row r="39" spans="1:9">
      <c r="A39" s="10"/>
      <c r="B39" s="10"/>
      <c r="C39" s="10"/>
      <c r="D39" s="10"/>
      <c r="E39" s="10"/>
      <c r="F39" s="10"/>
      <c r="G39" s="10"/>
      <c r="H39" s="10"/>
      <c r="I39" s="10"/>
    </row>
    <row r="40" spans="1:9">
      <c r="A40" s="10"/>
      <c r="B40" s="10"/>
      <c r="C40" s="10"/>
      <c r="D40" s="10"/>
      <c r="E40" s="10"/>
      <c r="F40" s="10"/>
      <c r="G40" s="10"/>
      <c r="H40" s="10"/>
      <c r="I40" s="10"/>
    </row>
  </sheetData>
  <pageMargins left="0.5" right="0.5" top="0.7" bottom="0.7" header="0.51" footer="0.5"/>
  <pageSetup scale="96" fitToHeight="0" orientation="landscape" horizontalDpi="4294967293" verticalDpi="4294967293" r:id="rId1"/>
  <headerFooter alignWithMargins="0">
    <oddHeader>&amp;L&amp;"Arial,Bold"&amp;16&amp;K01+021[Company Name]&amp;R&amp;"Arial,Bold"&amp;K01+021&amp;D_x000D_Page &amp;P of &amp;N</oddHead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67"/>
  <sheetViews>
    <sheetView topLeftCell="A9" zoomScaleNormal="100" workbookViewId="0">
      <selection activeCell="B25" sqref="B25"/>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12" width="8.796875" style="1"/>
    <col min="13" max="14" width="16.69921875" style="1" customWidth="1"/>
    <col min="15" max="16" width="8.796875" style="1" customWidth="1"/>
    <col min="17" max="17" width="16.796875" style="1" customWidth="1"/>
    <col min="18" max="19" width="16.69921875" style="1" customWidth="1"/>
    <col min="20" max="20" width="8.796875" style="1" customWidth="1"/>
    <col min="21" max="21" width="8.796875" style="1"/>
    <col min="22" max="25" width="16.69921875" style="1" customWidth="1"/>
    <col min="26" max="16384" width="8.796875" style="1"/>
  </cols>
  <sheetData>
    <row r="1" spans="1:27" s="7" customFormat="1" ht="28.05" customHeight="1">
      <c r="A1" s="8" t="s">
        <v>411</v>
      </c>
      <c r="B1" s="66" t="s">
        <v>1157</v>
      </c>
      <c r="C1" s="128" t="s">
        <v>1803</v>
      </c>
      <c r="D1" s="110" t="s">
        <v>1802</v>
      </c>
      <c r="E1" s="112" t="s">
        <v>1804</v>
      </c>
      <c r="F1" s="120" t="s">
        <v>1805</v>
      </c>
      <c r="G1" s="120" t="s">
        <v>1806</v>
      </c>
      <c r="H1" s="109" t="s">
        <v>1458</v>
      </c>
      <c r="I1" s="7" t="s">
        <v>1457</v>
      </c>
      <c r="J1" s="7" t="s">
        <v>1462</v>
      </c>
      <c r="K1" s="7" t="s">
        <v>1522</v>
      </c>
      <c r="L1" s="7" t="s">
        <v>1491</v>
      </c>
      <c r="M1" s="128" t="s">
        <v>1492</v>
      </c>
      <c r="N1" s="110" t="s">
        <v>1493</v>
      </c>
      <c r="O1" s="120" t="s">
        <v>1460</v>
      </c>
      <c r="P1" s="7" t="s">
        <v>1499</v>
      </c>
      <c r="Q1" s="128" t="s">
        <v>1500</v>
      </c>
      <c r="R1" s="110" t="s">
        <v>1501</v>
      </c>
      <c r="S1" s="112" t="s">
        <v>1502</v>
      </c>
      <c r="T1" s="120" t="s">
        <v>1512</v>
      </c>
      <c r="U1" s="7" t="s">
        <v>1507</v>
      </c>
      <c r="V1" s="128" t="s">
        <v>1508</v>
      </c>
      <c r="W1" s="110" t="s">
        <v>1509</v>
      </c>
      <c r="X1" s="112" t="s">
        <v>1510</v>
      </c>
      <c r="Y1" s="120" t="s">
        <v>1511</v>
      </c>
    </row>
    <row r="2" spans="1:27" s="7" customFormat="1" ht="15" customHeight="1">
      <c r="A2" s="8" t="s">
        <v>265</v>
      </c>
      <c r="B2" s="9" t="s">
        <v>490</v>
      </c>
      <c r="C2" s="10" t="s">
        <v>1794</v>
      </c>
      <c r="D2" s="10" t="s">
        <v>1795</v>
      </c>
      <c r="E2" s="10" t="s">
        <v>1807</v>
      </c>
      <c r="F2" s="10" t="s">
        <v>1808</v>
      </c>
      <c r="G2" s="10" t="s">
        <v>1809</v>
      </c>
      <c r="H2" s="10"/>
      <c r="I2" s="10" t="s">
        <v>1819</v>
      </c>
      <c r="J2" s="61">
        <v>21</v>
      </c>
      <c r="K2" s="61"/>
      <c r="L2" s="10" t="s">
        <v>1784</v>
      </c>
      <c r="M2" s="61"/>
      <c r="N2" s="61"/>
      <c r="O2" s="61"/>
      <c r="P2" s="61" t="s">
        <v>1521</v>
      </c>
      <c r="Q2" s="61"/>
      <c r="R2" s="61"/>
      <c r="S2" s="61"/>
      <c r="T2" s="61"/>
      <c r="U2" s="10" t="s">
        <v>1520</v>
      </c>
      <c r="V2" s="61"/>
      <c r="W2" s="61"/>
      <c r="X2" s="61"/>
      <c r="Y2" s="61"/>
    </row>
    <row r="3" spans="1:27" s="7" customFormat="1" ht="15" customHeight="1">
      <c r="A3" s="49" t="s">
        <v>906</v>
      </c>
      <c r="B3" s="49"/>
      <c r="C3" s="129" t="s">
        <v>1468</v>
      </c>
      <c r="D3" s="108"/>
      <c r="E3" s="61"/>
      <c r="F3" s="129" t="s">
        <v>1479</v>
      </c>
      <c r="G3" s="49" t="s">
        <v>1525</v>
      </c>
      <c r="H3" s="10" t="s">
        <v>619</v>
      </c>
      <c r="I3" s="10" t="s">
        <v>1820</v>
      </c>
      <c r="J3" s="61">
        <v>18</v>
      </c>
      <c r="K3" s="61"/>
      <c r="L3" s="61" t="s">
        <v>1489</v>
      </c>
      <c r="M3" s="49" t="s">
        <v>590</v>
      </c>
      <c r="N3" s="129" t="s">
        <v>870</v>
      </c>
      <c r="O3" s="61"/>
      <c r="P3" s="61" t="s">
        <v>578</v>
      </c>
      <c r="Q3" s="49" t="s">
        <v>590</v>
      </c>
      <c r="R3" s="129" t="s">
        <v>1466</v>
      </c>
      <c r="S3" s="129" t="s">
        <v>931</v>
      </c>
      <c r="T3" s="61"/>
      <c r="U3" s="61" t="s">
        <v>10</v>
      </c>
      <c r="V3" s="49" t="s">
        <v>590</v>
      </c>
      <c r="W3" s="129" t="s">
        <v>1490</v>
      </c>
      <c r="X3" s="127" t="s">
        <v>931</v>
      </c>
      <c r="Y3" s="131" t="s">
        <v>46</v>
      </c>
      <c r="AA3" s="130" t="s">
        <v>1796</v>
      </c>
    </row>
    <row r="4" spans="1:27" s="7" customFormat="1" ht="15" customHeight="1">
      <c r="A4" s="49" t="s">
        <v>578</v>
      </c>
      <c r="B4" s="49"/>
      <c r="C4" s="49" t="s">
        <v>1928</v>
      </c>
      <c r="D4" s="129" t="s">
        <v>882</v>
      </c>
      <c r="E4" s="129" t="s">
        <v>1466</v>
      </c>
      <c r="F4" s="129" t="s">
        <v>1816</v>
      </c>
      <c r="G4" s="49" t="s">
        <v>1797</v>
      </c>
      <c r="H4" s="61" t="s">
        <v>1506</v>
      </c>
      <c r="I4" s="10" t="s">
        <v>1821</v>
      </c>
      <c r="J4" s="61">
        <v>16</v>
      </c>
      <c r="K4" s="61"/>
      <c r="L4" s="61"/>
      <c r="M4" s="129" t="s">
        <v>1490</v>
      </c>
      <c r="N4" s="49" t="s">
        <v>1172</v>
      </c>
      <c r="O4" s="61"/>
      <c r="P4" s="61"/>
      <c r="Q4" s="129" t="s">
        <v>1468</v>
      </c>
      <c r="R4" s="49" t="s">
        <v>1793</v>
      </c>
      <c r="S4" s="49" t="s">
        <v>1797</v>
      </c>
      <c r="T4" s="61"/>
      <c r="U4" s="61"/>
      <c r="V4" s="88" t="s">
        <v>1798</v>
      </c>
      <c r="W4" s="88" t="s">
        <v>1786</v>
      </c>
      <c r="X4" s="129" t="s">
        <v>870</v>
      </c>
      <c r="Y4" s="53" t="s">
        <v>1526</v>
      </c>
    </row>
    <row r="5" spans="1:27" s="7" customFormat="1" ht="15" customHeight="1">
      <c r="A5" s="49"/>
      <c r="B5" s="49"/>
      <c r="C5" s="49" t="s">
        <v>1929</v>
      </c>
      <c r="D5" s="49" t="s">
        <v>590</v>
      </c>
      <c r="E5" s="49" t="s">
        <v>1793</v>
      </c>
      <c r="F5" s="49" t="s">
        <v>1484</v>
      </c>
      <c r="G5" s="49"/>
      <c r="H5" s="61" t="s">
        <v>277</v>
      </c>
      <c r="I5" s="10" t="s">
        <v>1822</v>
      </c>
      <c r="J5" s="61">
        <v>24</v>
      </c>
      <c r="K5" s="61"/>
      <c r="L5" s="61"/>
      <c r="M5" s="61"/>
      <c r="N5" s="10"/>
      <c r="O5" s="61"/>
      <c r="P5" s="61"/>
      <c r="Q5" s="61"/>
      <c r="R5" s="61"/>
      <c r="S5" s="61"/>
      <c r="T5" s="61"/>
      <c r="U5" s="61"/>
      <c r="V5" s="61"/>
      <c r="W5" s="61"/>
      <c r="X5" s="10"/>
      <c r="Y5" s="61"/>
    </row>
    <row r="6" spans="1:27" s="7" customFormat="1" ht="15" customHeight="1">
      <c r="A6" s="49"/>
      <c r="B6" s="49"/>
      <c r="C6" s="49"/>
      <c r="D6" s="129"/>
      <c r="E6" s="49" t="s">
        <v>1172</v>
      </c>
      <c r="F6" s="49" t="s">
        <v>1467</v>
      </c>
      <c r="G6" s="49"/>
      <c r="H6" s="61" t="s">
        <v>487</v>
      </c>
      <c r="I6" s="61" t="s">
        <v>1463</v>
      </c>
      <c r="J6" s="61" t="s">
        <v>1517</v>
      </c>
      <c r="K6" s="61"/>
      <c r="L6" s="61" t="s">
        <v>1179</v>
      </c>
      <c r="M6" s="49" t="s">
        <v>1928</v>
      </c>
      <c r="N6" s="129" t="s">
        <v>1466</v>
      </c>
      <c r="O6" s="61"/>
      <c r="P6" s="61" t="s">
        <v>1187</v>
      </c>
      <c r="Q6" s="49" t="s">
        <v>1929</v>
      </c>
      <c r="R6" s="49" t="s">
        <v>1172</v>
      </c>
      <c r="S6" s="129" t="s">
        <v>1816</v>
      </c>
      <c r="T6" s="61"/>
      <c r="U6" s="61" t="s">
        <v>1494</v>
      </c>
      <c r="V6" s="49" t="s">
        <v>1929</v>
      </c>
      <c r="W6" s="129" t="s">
        <v>1466</v>
      </c>
      <c r="X6" s="127" t="s">
        <v>1527</v>
      </c>
      <c r="Y6" s="131" t="s">
        <v>716</v>
      </c>
      <c r="AA6" s="130" t="s">
        <v>1791</v>
      </c>
    </row>
    <row r="7" spans="1:27" ht="15.6">
      <c r="A7" s="88" t="s">
        <v>2</v>
      </c>
      <c r="B7" s="88" t="s">
        <v>1116</v>
      </c>
      <c r="C7" s="88" t="s">
        <v>1798</v>
      </c>
      <c r="D7" s="88" t="s">
        <v>1810</v>
      </c>
      <c r="E7" s="88" t="s">
        <v>1950</v>
      </c>
      <c r="F7" s="88" t="s">
        <v>1949</v>
      </c>
      <c r="G7" s="88" t="s">
        <v>1143</v>
      </c>
      <c r="H7" s="61"/>
      <c r="I7" s="61"/>
      <c r="J7" s="61"/>
      <c r="K7" s="61"/>
      <c r="L7" s="61"/>
      <c r="M7" s="129" t="s">
        <v>882</v>
      </c>
      <c r="N7" s="129" t="s">
        <v>1816</v>
      </c>
      <c r="O7" s="61"/>
      <c r="P7" s="61"/>
      <c r="Q7" s="129" t="s">
        <v>882</v>
      </c>
      <c r="R7" s="129" t="s">
        <v>1479</v>
      </c>
      <c r="S7" s="49" t="s">
        <v>1525</v>
      </c>
      <c r="T7" s="61"/>
      <c r="U7" s="61"/>
      <c r="V7" s="68" t="s">
        <v>1799</v>
      </c>
      <c r="W7" s="68" t="s">
        <v>269</v>
      </c>
      <c r="X7" s="129" t="s">
        <v>1479</v>
      </c>
      <c r="Y7" s="131" t="s">
        <v>496</v>
      </c>
    </row>
    <row r="8" spans="1:27">
      <c r="A8" s="88" t="s">
        <v>1</v>
      </c>
      <c r="B8" s="88" t="s">
        <v>201</v>
      </c>
      <c r="C8" s="88" t="s">
        <v>1142</v>
      </c>
      <c r="D8" s="88" t="s">
        <v>1948</v>
      </c>
      <c r="E8" s="88" t="s">
        <v>850</v>
      </c>
      <c r="F8" s="88" t="s">
        <v>1121</v>
      </c>
      <c r="G8" s="88" t="s">
        <v>717</v>
      </c>
      <c r="H8" s="61" t="s">
        <v>1461</v>
      </c>
      <c r="I8" s="10"/>
      <c r="J8" s="61"/>
      <c r="K8" s="61"/>
      <c r="L8" s="61"/>
      <c r="M8" s="61"/>
      <c r="N8" s="61"/>
      <c r="O8" s="61"/>
      <c r="P8" s="61"/>
      <c r="Q8" s="61"/>
      <c r="R8" s="61"/>
      <c r="S8" s="61"/>
      <c r="T8" s="61"/>
      <c r="U8" s="61"/>
      <c r="V8" s="61"/>
      <c r="W8" s="61"/>
      <c r="X8" s="61"/>
      <c r="Y8" s="61"/>
    </row>
    <row r="9" spans="1:27" ht="15.6">
      <c r="A9" s="88"/>
      <c r="B9" s="88"/>
      <c r="C9" s="88" t="s">
        <v>1524</v>
      </c>
      <c r="D9" s="88" t="s">
        <v>1453</v>
      </c>
      <c r="E9" s="88" t="s">
        <v>891</v>
      </c>
      <c r="F9" s="88" t="s">
        <v>1318</v>
      </c>
      <c r="G9" s="88"/>
      <c r="H9" s="61" t="s">
        <v>1486</v>
      </c>
      <c r="I9" s="61"/>
      <c r="J9" s="61"/>
      <c r="K9" s="61"/>
      <c r="L9" s="61" t="s">
        <v>1513</v>
      </c>
      <c r="M9" s="49" t="s">
        <v>1929</v>
      </c>
      <c r="N9" s="49" t="s">
        <v>1793</v>
      </c>
      <c r="O9" s="61"/>
      <c r="P9" s="10" t="s">
        <v>1504</v>
      </c>
      <c r="Q9" s="88" t="s">
        <v>1524</v>
      </c>
      <c r="R9" s="88" t="s">
        <v>850</v>
      </c>
      <c r="S9" s="88" t="s">
        <v>1318</v>
      </c>
      <c r="T9" s="61"/>
      <c r="U9" s="61" t="s">
        <v>17</v>
      </c>
      <c r="V9" s="49" t="s">
        <v>1928</v>
      </c>
      <c r="W9" s="49" t="s">
        <v>1172</v>
      </c>
      <c r="X9" s="61"/>
      <c r="Y9" s="53" t="s">
        <v>930</v>
      </c>
      <c r="AA9" s="1" t="s">
        <v>1518</v>
      </c>
    </row>
    <row r="10" spans="1:27" ht="15.6">
      <c r="A10" s="88"/>
      <c r="B10" s="88"/>
      <c r="C10" s="88"/>
      <c r="D10" s="88"/>
      <c r="E10" s="88" t="s">
        <v>1786</v>
      </c>
      <c r="F10" s="88" t="s">
        <v>1334</v>
      </c>
      <c r="G10" s="88"/>
      <c r="H10" s="61" t="s">
        <v>1413</v>
      </c>
      <c r="I10" s="61"/>
      <c r="J10" s="61"/>
      <c r="K10" s="61"/>
      <c r="L10" s="61"/>
      <c r="M10" s="129" t="s">
        <v>1468</v>
      </c>
      <c r="N10" s="129" t="s">
        <v>1479</v>
      </c>
      <c r="O10" s="61"/>
      <c r="P10" s="61"/>
      <c r="Q10" s="88" t="s">
        <v>1475</v>
      </c>
      <c r="R10" s="88" t="s">
        <v>891</v>
      </c>
      <c r="S10" s="88" t="s">
        <v>717</v>
      </c>
      <c r="T10" s="61"/>
      <c r="U10" s="61"/>
      <c r="V10" s="56" t="s">
        <v>1787</v>
      </c>
      <c r="W10" s="56" t="s">
        <v>698</v>
      </c>
      <c r="X10" s="56" t="s">
        <v>1474</v>
      </c>
      <c r="Y10" s="53" t="s">
        <v>1516</v>
      </c>
    </row>
    <row r="11" spans="1:27">
      <c r="A11" s="68" t="s">
        <v>15</v>
      </c>
      <c r="B11" s="68" t="s">
        <v>839</v>
      </c>
      <c r="C11" s="68" t="s">
        <v>1503</v>
      </c>
      <c r="D11" s="68" t="s">
        <v>851</v>
      </c>
      <c r="E11" s="68" t="s">
        <v>1800</v>
      </c>
      <c r="F11" s="68" t="s">
        <v>721</v>
      </c>
      <c r="G11" s="68" t="s">
        <v>1472</v>
      </c>
      <c r="H11" s="61" t="s">
        <v>1817</v>
      </c>
      <c r="I11" s="61"/>
      <c r="J11" s="61"/>
      <c r="K11" s="61"/>
      <c r="L11" s="61"/>
      <c r="M11" s="61"/>
      <c r="N11" s="10"/>
      <c r="O11" s="61"/>
      <c r="P11" s="61"/>
      <c r="Q11" s="61"/>
      <c r="R11" s="61"/>
      <c r="S11" s="61"/>
      <c r="T11" s="61"/>
      <c r="U11" s="61"/>
      <c r="V11" s="61"/>
      <c r="W11" s="61"/>
      <c r="X11" s="61"/>
      <c r="Y11" s="61"/>
    </row>
    <row r="12" spans="1:27">
      <c r="A12" s="68" t="s">
        <v>266</v>
      </c>
      <c r="B12" s="68" t="s">
        <v>1134</v>
      </c>
      <c r="C12" s="68" t="s">
        <v>1792</v>
      </c>
      <c r="D12" s="68" t="s">
        <v>1469</v>
      </c>
      <c r="E12" s="68" t="s">
        <v>1483</v>
      </c>
      <c r="F12" s="68" t="s">
        <v>1930</v>
      </c>
      <c r="G12" s="68" t="s">
        <v>1465</v>
      </c>
      <c r="H12" s="61" t="s">
        <v>1515</v>
      </c>
      <c r="I12" s="61"/>
      <c r="J12" s="61"/>
      <c r="K12" s="61"/>
      <c r="L12" s="61" t="s">
        <v>1495</v>
      </c>
      <c r="M12" s="88" t="s">
        <v>1142</v>
      </c>
      <c r="N12" s="88" t="s">
        <v>891</v>
      </c>
      <c r="O12" s="61"/>
      <c r="P12" s="61" t="s">
        <v>1188</v>
      </c>
      <c r="Q12" s="88" t="s">
        <v>1142</v>
      </c>
      <c r="R12" s="88" t="s">
        <v>1786</v>
      </c>
      <c r="S12" s="88" t="s">
        <v>1334</v>
      </c>
      <c r="T12" s="61"/>
      <c r="U12" s="61" t="s">
        <v>1514</v>
      </c>
      <c r="V12" s="88" t="s">
        <v>1524</v>
      </c>
      <c r="W12" s="88" t="s">
        <v>850</v>
      </c>
      <c r="X12" s="61"/>
      <c r="Y12" s="53" t="s">
        <v>1814</v>
      </c>
      <c r="AA12" s="1" t="s">
        <v>1790</v>
      </c>
    </row>
    <row r="13" spans="1:27">
      <c r="A13" s="68"/>
      <c r="B13" s="68"/>
      <c r="C13" s="68" t="s">
        <v>1799</v>
      </c>
      <c r="D13" s="68" t="s">
        <v>1473</v>
      </c>
      <c r="E13" s="68" t="s">
        <v>1470</v>
      </c>
      <c r="F13" s="68" t="s">
        <v>1523</v>
      </c>
      <c r="G13" s="68"/>
      <c r="H13" s="61"/>
      <c r="I13" s="61"/>
      <c r="J13" s="61"/>
      <c r="K13" s="61"/>
      <c r="L13" s="61"/>
      <c r="M13" s="88" t="s">
        <v>1453</v>
      </c>
      <c r="N13" s="88" t="s">
        <v>1334</v>
      </c>
      <c r="O13" s="61"/>
      <c r="P13" s="61"/>
      <c r="Q13" s="88" t="s">
        <v>837</v>
      </c>
      <c r="R13" s="88" t="s">
        <v>1826</v>
      </c>
      <c r="S13" s="88" t="s">
        <v>1143</v>
      </c>
      <c r="T13" s="61"/>
      <c r="U13" s="61"/>
      <c r="V13" s="68" t="s">
        <v>1792</v>
      </c>
      <c r="W13" s="68" t="s">
        <v>1483</v>
      </c>
      <c r="X13" s="88" t="s">
        <v>1121</v>
      </c>
      <c r="Y13" s="53" t="s">
        <v>1811</v>
      </c>
    </row>
    <row r="14" spans="1:27">
      <c r="A14" s="68"/>
      <c r="B14" s="68"/>
      <c r="C14" s="61"/>
      <c r="D14" s="68"/>
      <c r="E14" s="68" t="s">
        <v>269</v>
      </c>
      <c r="F14" s="10" t="s">
        <v>838</v>
      </c>
      <c r="G14" s="61"/>
      <c r="H14" s="61" t="s">
        <v>928</v>
      </c>
      <c r="I14" s="61"/>
      <c r="J14" s="61"/>
      <c r="K14" s="61"/>
      <c r="L14" s="61"/>
      <c r="M14" s="61"/>
      <c r="N14" s="61"/>
      <c r="O14" s="61"/>
      <c r="P14" s="61"/>
      <c r="Q14" s="61"/>
      <c r="R14" s="61"/>
      <c r="S14" s="61"/>
      <c r="T14" s="61"/>
      <c r="U14" s="61"/>
      <c r="V14" s="61"/>
      <c r="W14" s="61"/>
      <c r="X14" s="61"/>
      <c r="Y14" s="61"/>
      <c r="Z14" s="61"/>
    </row>
    <row r="15" spans="1:27">
      <c r="A15" s="56" t="s">
        <v>7</v>
      </c>
      <c r="B15" s="56" t="s">
        <v>1136</v>
      </c>
      <c r="C15" s="56" t="s">
        <v>617</v>
      </c>
      <c r="D15" s="56" t="s">
        <v>1815</v>
      </c>
      <c r="E15" s="56" t="s">
        <v>1471</v>
      </c>
      <c r="F15" s="56" t="s">
        <v>1801</v>
      </c>
      <c r="G15" s="56" t="s">
        <v>1478</v>
      </c>
      <c r="H15" s="61" t="s">
        <v>1927</v>
      </c>
      <c r="I15" s="61"/>
      <c r="J15" s="61"/>
      <c r="K15" s="61"/>
      <c r="L15" s="61" t="s">
        <v>1416</v>
      </c>
      <c r="M15" s="88" t="s">
        <v>1798</v>
      </c>
      <c r="N15" s="88" t="s">
        <v>850</v>
      </c>
      <c r="O15" s="61"/>
      <c r="P15" s="10" t="s">
        <v>266</v>
      </c>
      <c r="Q15" s="68" t="s">
        <v>1792</v>
      </c>
      <c r="R15" s="68" t="s">
        <v>1800</v>
      </c>
      <c r="S15" s="68" t="s">
        <v>838</v>
      </c>
      <c r="T15" s="61"/>
      <c r="U15" s="61" t="s">
        <v>11</v>
      </c>
      <c r="V15" s="88" t="s">
        <v>1142</v>
      </c>
      <c r="W15" s="88" t="s">
        <v>1453</v>
      </c>
      <c r="X15" s="127" t="s">
        <v>1777</v>
      </c>
      <c r="Y15" s="53" t="s">
        <v>711</v>
      </c>
      <c r="AA15" s="1" t="s">
        <v>1789</v>
      </c>
    </row>
    <row r="16" spans="1:27" ht="15.6">
      <c r="A16" s="56" t="s">
        <v>527</v>
      </c>
      <c r="B16" s="56" t="s">
        <v>1109</v>
      </c>
      <c r="C16" s="56" t="s">
        <v>1787</v>
      </c>
      <c r="D16" s="108" t="s">
        <v>1122</v>
      </c>
      <c r="E16" s="56" t="s">
        <v>698</v>
      </c>
      <c r="F16" s="56" t="s">
        <v>1474</v>
      </c>
      <c r="G16" s="56" t="s">
        <v>1813</v>
      </c>
      <c r="H16" s="49" t="s">
        <v>489</v>
      </c>
      <c r="I16" s="61"/>
      <c r="J16" s="61"/>
      <c r="K16" s="61"/>
      <c r="L16" s="61"/>
      <c r="M16" s="88" t="s">
        <v>837</v>
      </c>
      <c r="N16" s="88" t="s">
        <v>1121</v>
      </c>
      <c r="O16" s="61"/>
      <c r="P16" s="10"/>
      <c r="Q16" s="68" t="s">
        <v>851</v>
      </c>
      <c r="R16" s="68" t="s">
        <v>1785</v>
      </c>
      <c r="S16" s="68" t="s">
        <v>1472</v>
      </c>
      <c r="T16" s="61"/>
      <c r="U16" s="61"/>
      <c r="V16" s="56" t="s">
        <v>1818</v>
      </c>
      <c r="W16" s="56" t="s">
        <v>1813</v>
      </c>
      <c r="X16" s="56" t="s">
        <v>1776</v>
      </c>
      <c r="Y16" s="53" t="s">
        <v>1123</v>
      </c>
    </row>
    <row r="17" spans="1:27" ht="15.6">
      <c r="A17" s="56"/>
      <c r="B17" s="56"/>
      <c r="C17" s="56" t="s">
        <v>1818</v>
      </c>
      <c r="D17" s="56" t="s">
        <v>1812</v>
      </c>
      <c r="E17" s="108" t="s">
        <v>1464</v>
      </c>
      <c r="F17" s="56" t="s">
        <v>690</v>
      </c>
      <c r="G17" s="56"/>
      <c r="H17" s="49" t="s">
        <v>1484</v>
      </c>
      <c r="I17" s="61"/>
      <c r="J17" s="61"/>
      <c r="K17" s="61"/>
      <c r="L17" s="61"/>
      <c r="M17" s="61"/>
      <c r="N17" s="61"/>
      <c r="O17" s="61"/>
      <c r="P17" s="10"/>
      <c r="Q17" s="10"/>
      <c r="R17" s="61"/>
      <c r="S17" s="10"/>
      <c r="T17" s="61"/>
      <c r="U17" s="61"/>
      <c r="V17" s="61"/>
      <c r="W17" s="61"/>
      <c r="X17" s="61"/>
      <c r="Y17" s="61"/>
    </row>
    <row r="18" spans="1:27">
      <c r="A18" s="56"/>
      <c r="B18" s="56"/>
      <c r="C18" s="56"/>
      <c r="D18" s="108"/>
      <c r="E18" s="108" t="s">
        <v>328</v>
      </c>
      <c r="F18" s="56" t="s">
        <v>1776</v>
      </c>
      <c r="G18" s="56"/>
      <c r="H18" s="61" t="s">
        <v>838</v>
      </c>
      <c r="I18" s="61"/>
      <c r="J18" s="61"/>
      <c r="K18" s="61"/>
      <c r="L18" s="61" t="s">
        <v>500</v>
      </c>
      <c r="M18" s="88" t="s">
        <v>1524</v>
      </c>
      <c r="N18" s="88" t="s">
        <v>1475</v>
      </c>
      <c r="O18" s="61"/>
      <c r="P18" s="61" t="s">
        <v>1827</v>
      </c>
      <c r="Q18" s="68" t="s">
        <v>1503</v>
      </c>
      <c r="R18" s="68" t="s">
        <v>1470</v>
      </c>
      <c r="S18" s="68" t="s">
        <v>1523</v>
      </c>
      <c r="T18" s="61"/>
      <c r="U18" s="61" t="s">
        <v>24</v>
      </c>
      <c r="V18" s="68" t="s">
        <v>1503</v>
      </c>
      <c r="W18" s="68" t="s">
        <v>1470</v>
      </c>
      <c r="X18" s="127" t="s">
        <v>1487</v>
      </c>
      <c r="Y18" s="131" t="s">
        <v>1488</v>
      </c>
      <c r="AA18" s="1" t="s">
        <v>1788</v>
      </c>
    </row>
    <row r="19" spans="1:27">
      <c r="A19" s="127" t="s">
        <v>1459</v>
      </c>
      <c r="C19" s="10"/>
      <c r="D19" s="56"/>
      <c r="E19" s="10"/>
      <c r="F19" s="10"/>
      <c r="G19" s="53" t="s">
        <v>1485</v>
      </c>
      <c r="H19" s="68" t="s">
        <v>1800</v>
      </c>
      <c r="I19" s="10"/>
      <c r="J19" s="10"/>
      <c r="K19" s="10"/>
      <c r="L19" s="61"/>
      <c r="M19" s="88" t="s">
        <v>1810</v>
      </c>
      <c r="N19" s="88" t="s">
        <v>1786</v>
      </c>
      <c r="O19" s="61"/>
      <c r="P19" s="61"/>
      <c r="Q19" s="68" t="s">
        <v>1473</v>
      </c>
      <c r="R19" s="68" t="s">
        <v>269</v>
      </c>
      <c r="S19" s="68" t="s">
        <v>1465</v>
      </c>
      <c r="T19" s="61"/>
      <c r="U19" s="61"/>
      <c r="V19" s="56" t="s">
        <v>617</v>
      </c>
      <c r="W19" s="56" t="s">
        <v>1471</v>
      </c>
      <c r="X19" s="68" t="s">
        <v>1800</v>
      </c>
      <c r="Y19" s="131" t="s">
        <v>1481</v>
      </c>
    </row>
    <row r="20" spans="1:27">
      <c r="A20" s="127"/>
      <c r="C20" s="10"/>
      <c r="D20" s="56"/>
      <c r="E20" s="10"/>
      <c r="F20" s="10"/>
      <c r="G20" s="61"/>
      <c r="H20" s="68" t="s">
        <v>1785</v>
      </c>
      <c r="I20" s="10"/>
      <c r="J20" s="10"/>
      <c r="K20" s="10"/>
      <c r="L20" s="61"/>
      <c r="M20" s="61"/>
      <c r="N20" s="61"/>
      <c r="O20" s="61"/>
      <c r="P20" s="10"/>
      <c r="Q20" s="10"/>
      <c r="R20" s="61"/>
      <c r="S20" s="61"/>
      <c r="T20" s="61"/>
      <c r="U20" s="61"/>
      <c r="V20" s="61"/>
      <c r="W20" s="61"/>
      <c r="X20" s="61"/>
      <c r="Y20" s="61"/>
    </row>
    <row r="21" spans="1:27" ht="15.6">
      <c r="A21" s="127"/>
      <c r="B21" s="129" t="s">
        <v>870</v>
      </c>
      <c r="C21" s="10"/>
      <c r="D21" s="56"/>
      <c r="E21" s="10"/>
      <c r="F21" s="10"/>
      <c r="G21" s="61"/>
      <c r="H21" s="56" t="s">
        <v>1813</v>
      </c>
      <c r="I21" s="10"/>
      <c r="J21" s="10"/>
      <c r="K21" s="10"/>
      <c r="L21" s="61" t="s">
        <v>1496</v>
      </c>
      <c r="M21" s="68" t="s">
        <v>1503</v>
      </c>
      <c r="N21" s="68" t="s">
        <v>1483</v>
      </c>
      <c r="O21" s="61"/>
      <c r="P21" s="61" t="s">
        <v>23</v>
      </c>
      <c r="Q21" s="56" t="s">
        <v>617</v>
      </c>
      <c r="R21" s="56" t="s">
        <v>1471</v>
      </c>
      <c r="S21" s="56" t="s">
        <v>1776</v>
      </c>
      <c r="T21" s="61"/>
      <c r="U21" s="61"/>
      <c r="V21" s="61"/>
      <c r="W21" s="61"/>
      <c r="X21" s="61"/>
      <c r="Y21" s="61"/>
    </row>
    <row r="22" spans="1:27">
      <c r="A22" s="127" t="s">
        <v>482</v>
      </c>
      <c r="C22" s="10"/>
      <c r="D22" s="56"/>
      <c r="E22" s="53"/>
      <c r="F22" s="61"/>
      <c r="G22" s="61"/>
      <c r="H22" s="56" t="s">
        <v>1829</v>
      </c>
      <c r="I22" s="10"/>
      <c r="J22" s="10"/>
      <c r="K22" s="10"/>
      <c r="L22" s="61"/>
      <c r="M22" s="68" t="s">
        <v>1469</v>
      </c>
      <c r="N22" s="68" t="s">
        <v>721</v>
      </c>
      <c r="O22" s="61"/>
      <c r="P22" s="10"/>
      <c r="Q22" s="56" t="s">
        <v>1813</v>
      </c>
      <c r="R22" s="138" t="s">
        <v>698</v>
      </c>
      <c r="S22" s="56" t="s">
        <v>1829</v>
      </c>
      <c r="T22" s="61"/>
      <c r="U22" s="61"/>
      <c r="V22" s="61"/>
      <c r="W22" s="61"/>
      <c r="X22" s="61"/>
      <c r="Y22" s="61"/>
    </row>
    <row r="23" spans="1:27">
      <c r="A23" s="127"/>
      <c r="B23" s="127" t="s">
        <v>1777</v>
      </c>
      <c r="C23" s="10"/>
      <c r="D23" s="56"/>
      <c r="E23" s="10"/>
      <c r="F23" s="53" t="s">
        <v>893</v>
      </c>
      <c r="G23" s="61"/>
      <c r="H23" s="61"/>
      <c r="I23" s="10"/>
      <c r="J23" s="10"/>
      <c r="K23" s="10"/>
      <c r="L23" s="61"/>
      <c r="M23" s="61"/>
      <c r="N23" s="61"/>
      <c r="O23" s="61"/>
      <c r="P23" s="10"/>
      <c r="Q23" s="61"/>
      <c r="R23" s="61"/>
      <c r="S23" s="10"/>
      <c r="T23" s="61"/>
      <c r="U23" s="10"/>
      <c r="V23" s="61"/>
      <c r="W23" s="61"/>
      <c r="X23" s="61"/>
      <c r="Y23" s="61"/>
    </row>
    <row r="24" spans="1:27" ht="15.6">
      <c r="A24" s="129" t="s">
        <v>931</v>
      </c>
      <c r="C24" s="61"/>
      <c r="D24" s="56"/>
      <c r="E24" s="61"/>
      <c r="F24" s="61"/>
      <c r="G24" s="10"/>
      <c r="H24" s="61"/>
      <c r="I24" s="61"/>
      <c r="J24" s="61"/>
      <c r="K24" s="61"/>
      <c r="L24" s="136" t="s">
        <v>1180</v>
      </c>
      <c r="M24" s="68" t="s">
        <v>1792</v>
      </c>
      <c r="N24" s="68" t="s">
        <v>1800</v>
      </c>
      <c r="O24" s="61"/>
      <c r="P24" s="10" t="s">
        <v>25</v>
      </c>
      <c r="Q24" s="138" t="s">
        <v>1787</v>
      </c>
      <c r="R24" s="56" t="s">
        <v>1815</v>
      </c>
      <c r="S24" s="56" t="s">
        <v>690</v>
      </c>
      <c r="T24" s="61"/>
      <c r="U24" s="10"/>
      <c r="V24" s="61"/>
      <c r="W24" s="61"/>
      <c r="X24" s="61"/>
      <c r="Y24" s="61"/>
    </row>
    <row r="25" spans="1:27">
      <c r="A25" s="61"/>
      <c r="C25" s="131" t="s">
        <v>716</v>
      </c>
      <c r="D25" s="127" t="s">
        <v>1525</v>
      </c>
      <c r="E25" s="61"/>
      <c r="F25" s="131" t="s">
        <v>496</v>
      </c>
      <c r="G25" s="61" t="s">
        <v>558</v>
      </c>
      <c r="H25" s="61"/>
      <c r="I25" s="61"/>
      <c r="J25" s="61"/>
      <c r="K25" s="61"/>
      <c r="L25" s="61"/>
      <c r="M25" s="68" t="s">
        <v>1473</v>
      </c>
      <c r="N25" s="68" t="s">
        <v>1523</v>
      </c>
      <c r="O25" s="61"/>
      <c r="P25" s="10"/>
      <c r="Q25" s="56" t="s">
        <v>1818</v>
      </c>
      <c r="R25" s="56" t="s">
        <v>1801</v>
      </c>
      <c r="S25" s="56" t="s">
        <v>1478</v>
      </c>
      <c r="T25" s="61"/>
      <c r="U25" s="10"/>
      <c r="V25" s="61"/>
      <c r="W25" s="61"/>
      <c r="X25" s="61"/>
      <c r="Y25" s="61"/>
    </row>
    <row r="26" spans="1:27">
      <c r="A26" s="1" t="s">
        <v>1165</v>
      </c>
      <c r="C26" s="53" t="s">
        <v>1516</v>
      </c>
      <c r="D26" s="53" t="s">
        <v>930</v>
      </c>
      <c r="E26" s="61"/>
      <c r="F26" s="61"/>
      <c r="G26" s="61" t="s">
        <v>838</v>
      </c>
      <c r="H26" s="61"/>
      <c r="I26" s="61"/>
      <c r="J26" s="61"/>
      <c r="K26" s="61"/>
      <c r="L26" s="61"/>
      <c r="M26" s="61"/>
      <c r="N26" s="61"/>
      <c r="O26" s="61"/>
      <c r="P26" s="10"/>
      <c r="Q26" s="61"/>
      <c r="R26" s="61"/>
      <c r="S26" s="61"/>
      <c r="T26" s="61"/>
      <c r="U26" s="10"/>
      <c r="V26" s="61"/>
      <c r="W26" s="61"/>
      <c r="X26" s="61"/>
      <c r="Y26" s="61"/>
    </row>
    <row r="27" spans="1:27">
      <c r="A27" s="61"/>
      <c r="B27" s="61"/>
      <c r="C27" s="53"/>
      <c r="D27" s="53" t="s">
        <v>1811</v>
      </c>
      <c r="E27" s="61"/>
      <c r="F27" s="61"/>
      <c r="G27" s="61" t="s">
        <v>1951</v>
      </c>
      <c r="H27" s="61"/>
      <c r="I27" s="61"/>
      <c r="J27" s="61"/>
      <c r="K27" s="61"/>
      <c r="L27" s="61" t="s">
        <v>1823</v>
      </c>
      <c r="M27" s="68" t="s">
        <v>1799</v>
      </c>
      <c r="N27" s="68" t="s">
        <v>1470</v>
      </c>
      <c r="O27" s="61"/>
      <c r="P27" s="10"/>
      <c r="Q27" s="61"/>
      <c r="R27" s="61"/>
      <c r="S27" s="61"/>
      <c r="T27" s="61"/>
      <c r="U27" s="10"/>
      <c r="V27" s="10"/>
      <c r="W27" s="10"/>
      <c r="X27" s="10"/>
      <c r="Y27" s="61"/>
    </row>
    <row r="28" spans="1:27">
      <c r="A28" s="61"/>
      <c r="B28" s="61"/>
      <c r="C28" s="61"/>
      <c r="D28" s="131" t="s">
        <v>46</v>
      </c>
      <c r="E28" s="61"/>
      <c r="F28" s="61"/>
      <c r="G28" s="53" t="s">
        <v>1526</v>
      </c>
      <c r="H28" s="61"/>
      <c r="I28" s="61"/>
      <c r="J28" s="61"/>
      <c r="K28" s="61"/>
      <c r="L28" s="61"/>
      <c r="M28" s="68" t="s">
        <v>851</v>
      </c>
      <c r="N28" s="68" t="s">
        <v>269</v>
      </c>
      <c r="O28" s="61"/>
      <c r="P28" s="61"/>
      <c r="Q28" s="61"/>
      <c r="R28" s="10"/>
      <c r="S28" s="10"/>
      <c r="T28" s="61"/>
      <c r="U28" s="61"/>
      <c r="V28" s="61"/>
      <c r="W28" s="61"/>
      <c r="X28" s="61"/>
      <c r="Y28" s="61"/>
    </row>
    <row r="29" spans="1:27">
      <c r="A29" s="131" t="s">
        <v>1481</v>
      </c>
      <c r="B29" s="61"/>
      <c r="C29" s="131" t="s">
        <v>1488</v>
      </c>
      <c r="D29" s="127" t="s">
        <v>1487</v>
      </c>
      <c r="E29" s="61"/>
      <c r="F29" s="61"/>
      <c r="G29" s="53" t="s">
        <v>1123</v>
      </c>
      <c r="H29" s="61"/>
      <c r="I29" s="61"/>
      <c r="J29" s="61"/>
      <c r="K29" s="61"/>
      <c r="L29" s="61"/>
      <c r="M29" s="61"/>
      <c r="N29" s="61"/>
      <c r="O29" s="61"/>
      <c r="P29" s="61"/>
      <c r="Q29" s="61"/>
      <c r="R29" s="61"/>
      <c r="S29" s="61"/>
      <c r="T29" s="61"/>
      <c r="U29" s="61"/>
      <c r="V29" s="61"/>
      <c r="W29" s="61"/>
      <c r="X29" s="61"/>
      <c r="Y29" s="61"/>
    </row>
    <row r="30" spans="1:27">
      <c r="C30" s="61"/>
      <c r="D30" s="61"/>
      <c r="E30" s="61"/>
      <c r="F30" s="61"/>
      <c r="G30" s="131" t="s">
        <v>1473</v>
      </c>
      <c r="H30" s="61"/>
      <c r="I30" s="61"/>
      <c r="J30" s="61"/>
      <c r="K30" s="61"/>
      <c r="L30" s="16" t="s">
        <v>1505</v>
      </c>
      <c r="M30" s="138" t="s">
        <v>617</v>
      </c>
      <c r="N30" s="138" t="s">
        <v>1471</v>
      </c>
      <c r="O30" s="61"/>
      <c r="P30" s="61"/>
      <c r="Q30" s="61"/>
      <c r="R30" s="61"/>
      <c r="S30" s="61"/>
      <c r="T30" s="61"/>
      <c r="U30" s="61"/>
      <c r="V30" s="61"/>
      <c r="W30" s="61"/>
      <c r="X30" s="61"/>
      <c r="Y30" s="61"/>
    </row>
    <row r="31" spans="1:27" ht="15" thickBot="1">
      <c r="C31" s="61"/>
      <c r="D31" s="108"/>
      <c r="E31" s="61"/>
      <c r="F31" s="61"/>
      <c r="G31" s="53" t="s">
        <v>711</v>
      </c>
      <c r="H31" s="61"/>
      <c r="I31" s="61"/>
      <c r="J31" s="61"/>
      <c r="K31" s="61"/>
      <c r="L31" s="61"/>
      <c r="M31" s="141" t="s">
        <v>1815</v>
      </c>
      <c r="N31" s="141" t="s">
        <v>1464</v>
      </c>
      <c r="O31" s="61"/>
      <c r="P31" s="61"/>
      <c r="Q31" s="61"/>
      <c r="R31" s="61"/>
      <c r="S31" s="61"/>
      <c r="T31" s="61"/>
      <c r="U31" s="61"/>
      <c r="V31" s="61"/>
      <c r="W31" s="61"/>
      <c r="X31" s="61"/>
      <c r="Y31" s="61"/>
    </row>
    <row r="32" spans="1:27">
      <c r="A32" s="15" t="s">
        <v>18</v>
      </c>
      <c r="B32" s="4"/>
      <c r="C32" s="142"/>
      <c r="D32" s="143"/>
      <c r="E32" s="142"/>
      <c r="F32" s="142"/>
      <c r="G32" s="142"/>
      <c r="H32" s="142"/>
      <c r="I32" s="142"/>
      <c r="J32" s="142"/>
      <c r="K32" s="142"/>
      <c r="L32" s="142"/>
      <c r="M32" s="142"/>
      <c r="N32" s="142"/>
      <c r="O32" s="142"/>
      <c r="P32" s="142"/>
      <c r="Q32" s="142"/>
      <c r="R32" s="142"/>
      <c r="S32" s="142"/>
      <c r="T32" s="142"/>
      <c r="U32" s="142"/>
      <c r="V32" s="142"/>
      <c r="W32" s="142"/>
      <c r="X32" s="142"/>
      <c r="Y32" s="142"/>
    </row>
    <row r="33" spans="1:22">
      <c r="A33" s="136" t="s">
        <v>1825</v>
      </c>
      <c r="C33" s="1" t="s">
        <v>1847</v>
      </c>
      <c r="D33" s="1" t="s">
        <v>1836</v>
      </c>
      <c r="E33" s="1" t="s">
        <v>1831</v>
      </c>
      <c r="K33" s="16"/>
      <c r="L33" s="1" t="s">
        <v>1824</v>
      </c>
      <c r="M33" s="138" t="s">
        <v>1818</v>
      </c>
      <c r="N33" s="138" t="s">
        <v>698</v>
      </c>
    </row>
    <row r="34" spans="1:22">
      <c r="C34" s="1" t="s">
        <v>1838</v>
      </c>
      <c r="D34" s="1" t="s">
        <v>1830</v>
      </c>
      <c r="E34" s="1" t="s">
        <v>1943</v>
      </c>
      <c r="F34" s="1" t="s">
        <v>1832</v>
      </c>
      <c r="H34" s="2" t="s">
        <v>1873</v>
      </c>
      <c r="M34" s="138" t="s">
        <v>1813</v>
      </c>
      <c r="N34" s="138" t="s">
        <v>1474</v>
      </c>
    </row>
    <row r="35" spans="1:22">
      <c r="A35" s="1" t="s">
        <v>965</v>
      </c>
      <c r="F35" s="2" t="s">
        <v>1860</v>
      </c>
    </row>
    <row r="36" spans="1:22">
      <c r="D36" s="1" t="s">
        <v>983</v>
      </c>
      <c r="E36" s="1" t="s">
        <v>1833</v>
      </c>
      <c r="F36" s="2" t="s">
        <v>1877</v>
      </c>
      <c r="H36" s="1" t="s">
        <v>1839</v>
      </c>
      <c r="I36" s="2" t="s">
        <v>1902</v>
      </c>
      <c r="L36" s="136" t="s">
        <v>28</v>
      </c>
      <c r="M36" s="138" t="s">
        <v>1787</v>
      </c>
      <c r="N36" s="140" t="s">
        <v>328</v>
      </c>
    </row>
    <row r="37" spans="1:22">
      <c r="A37" s="1" t="s">
        <v>1534</v>
      </c>
      <c r="B37" s="1" t="s">
        <v>1535</v>
      </c>
      <c r="C37" s="1" t="s">
        <v>1536</v>
      </c>
      <c r="D37" s="1" t="s">
        <v>1852</v>
      </c>
      <c r="E37" s="1" t="s">
        <v>1834</v>
      </c>
      <c r="F37" s="2" t="s">
        <v>1878</v>
      </c>
      <c r="H37" s="1" t="s">
        <v>1859</v>
      </c>
      <c r="I37" s="2" t="s">
        <v>1903</v>
      </c>
      <c r="M37" s="138" t="s">
        <v>1812</v>
      </c>
      <c r="N37" s="138" t="s">
        <v>1776</v>
      </c>
    </row>
    <row r="38" spans="1:22">
      <c r="A38" s="1">
        <v>1</v>
      </c>
      <c r="B38" s="1" t="s">
        <v>1538</v>
      </c>
      <c r="D38" s="1" t="s">
        <v>1856</v>
      </c>
      <c r="E38" s="1" t="s">
        <v>1874</v>
      </c>
      <c r="F38" s="2" t="s">
        <v>1879</v>
      </c>
      <c r="H38" s="1" t="s">
        <v>1871</v>
      </c>
      <c r="I38" s="2" t="s">
        <v>1904</v>
      </c>
      <c r="K38" s="1" t="s">
        <v>1828</v>
      </c>
      <c r="L38" s="2"/>
    </row>
    <row r="39" spans="1:22" ht="15.6">
      <c r="A39" s="1">
        <v>2</v>
      </c>
      <c r="B39" s="1" t="s">
        <v>1542</v>
      </c>
      <c r="D39" s="1" t="s">
        <v>1853</v>
      </c>
      <c r="E39" s="1" t="s">
        <v>1840</v>
      </c>
      <c r="F39" s="2" t="s">
        <v>1880</v>
      </c>
      <c r="H39" s="1" t="s">
        <v>1872</v>
      </c>
      <c r="I39" s="2" t="s">
        <v>1905</v>
      </c>
      <c r="J39" s="1">
        <v>1</v>
      </c>
      <c r="K39" s="137" t="s">
        <v>1793</v>
      </c>
      <c r="L39" s="2"/>
    </row>
    <row r="40" spans="1:22" ht="15.6">
      <c r="A40" s="1">
        <v>3</v>
      </c>
      <c r="B40" s="1" t="s">
        <v>1531</v>
      </c>
      <c r="C40" s="1" t="s">
        <v>1549</v>
      </c>
      <c r="D40" s="1" t="s">
        <v>462</v>
      </c>
      <c r="E40" s="1" t="s">
        <v>1837</v>
      </c>
      <c r="F40" s="2" t="s">
        <v>1881</v>
      </c>
      <c r="H40" s="1" t="s">
        <v>1846</v>
      </c>
      <c r="I40" s="2" t="s">
        <v>1906</v>
      </c>
      <c r="J40" s="1">
        <v>2</v>
      </c>
      <c r="K40" s="137" t="s">
        <v>1172</v>
      </c>
      <c r="L40" s="2"/>
      <c r="R40" s="1" t="s">
        <v>1952</v>
      </c>
    </row>
    <row r="41" spans="1:22">
      <c r="A41" s="1">
        <v>4</v>
      </c>
      <c r="B41" s="1" t="s">
        <v>1539</v>
      </c>
      <c r="C41" s="1" t="s">
        <v>1532</v>
      </c>
      <c r="D41" s="1" t="s">
        <v>1854</v>
      </c>
      <c r="E41" s="1" t="s">
        <v>1931</v>
      </c>
      <c r="F41" s="2" t="s">
        <v>1882</v>
      </c>
      <c r="H41" s="1" t="s">
        <v>1870</v>
      </c>
      <c r="I41" s="2" t="s">
        <v>1907</v>
      </c>
      <c r="J41" s="1">
        <v>3</v>
      </c>
      <c r="K41" s="88" t="s">
        <v>891</v>
      </c>
      <c r="L41" s="1">
        <v>1</v>
      </c>
      <c r="M41" s="1" t="s">
        <v>1780</v>
      </c>
      <c r="Q41" s="1" t="s">
        <v>1232</v>
      </c>
      <c r="R41" s="1" t="s">
        <v>1964</v>
      </c>
      <c r="S41" s="1" t="s">
        <v>1953</v>
      </c>
    </row>
    <row r="42" spans="1:22">
      <c r="A42" s="1">
        <v>5</v>
      </c>
      <c r="B42" s="1" t="s">
        <v>1541</v>
      </c>
      <c r="C42" s="1" t="s">
        <v>1543</v>
      </c>
      <c r="E42" s="1" t="s">
        <v>1875</v>
      </c>
      <c r="F42" s="2" t="s">
        <v>1883</v>
      </c>
      <c r="H42" s="1" t="s">
        <v>1842</v>
      </c>
      <c r="I42" s="2" t="s">
        <v>1908</v>
      </c>
      <c r="J42" s="1">
        <v>4</v>
      </c>
      <c r="K42" s="88" t="s">
        <v>1786</v>
      </c>
      <c r="L42" s="1">
        <v>2</v>
      </c>
      <c r="M42" s="1" t="s">
        <v>1779</v>
      </c>
    </row>
    <row r="43" spans="1:22">
      <c r="A43" s="1">
        <v>6</v>
      </c>
      <c r="B43" s="1" t="s">
        <v>1528</v>
      </c>
      <c r="C43" s="1" t="s">
        <v>1533</v>
      </c>
      <c r="E43" s="1" t="s">
        <v>1876</v>
      </c>
      <c r="F43" s="2" t="s">
        <v>1884</v>
      </c>
      <c r="H43" s="1" t="s">
        <v>1939</v>
      </c>
      <c r="I43" s="2" t="s">
        <v>1909</v>
      </c>
      <c r="J43" s="1">
        <v>5</v>
      </c>
      <c r="K43" s="139" t="s">
        <v>1470</v>
      </c>
      <c r="L43" s="1">
        <v>3</v>
      </c>
      <c r="M43" s="1" t="s">
        <v>1781</v>
      </c>
      <c r="P43" s="1" t="s">
        <v>112</v>
      </c>
      <c r="Q43" s="1" t="s">
        <v>1965</v>
      </c>
      <c r="S43" s="1" t="s">
        <v>1966</v>
      </c>
      <c r="V43" s="1" t="s">
        <v>1956</v>
      </c>
    </row>
    <row r="44" spans="1:22">
      <c r="A44" s="1">
        <v>7</v>
      </c>
      <c r="B44" s="1" t="s">
        <v>1540</v>
      </c>
      <c r="C44" s="1" t="s">
        <v>1529</v>
      </c>
      <c r="E44" s="1" t="s">
        <v>1843</v>
      </c>
      <c r="F44" s="2" t="s">
        <v>1885</v>
      </c>
      <c r="H44" s="1" t="s">
        <v>1940</v>
      </c>
      <c r="I44" s="2" t="s">
        <v>1910</v>
      </c>
      <c r="J44" s="1">
        <v>6</v>
      </c>
      <c r="K44" s="139" t="s">
        <v>269</v>
      </c>
      <c r="L44" s="1">
        <v>4</v>
      </c>
      <c r="M44" s="1" t="s">
        <v>1782</v>
      </c>
      <c r="Q44" s="1" t="s">
        <v>1954</v>
      </c>
      <c r="S44" s="1" t="s">
        <v>1963</v>
      </c>
      <c r="V44" s="1" t="s">
        <v>1958</v>
      </c>
    </row>
    <row r="45" spans="1:22">
      <c r="A45" s="1">
        <v>8</v>
      </c>
      <c r="B45" s="1" t="s">
        <v>1530</v>
      </c>
      <c r="E45" s="1" t="s">
        <v>1848</v>
      </c>
      <c r="F45" s="2" t="s">
        <v>1886</v>
      </c>
      <c r="H45" s="2" t="s">
        <v>1861</v>
      </c>
      <c r="I45" s="2" t="s">
        <v>1911</v>
      </c>
      <c r="J45" s="1">
        <v>7</v>
      </c>
      <c r="K45" s="140" t="s">
        <v>328</v>
      </c>
      <c r="L45" s="2"/>
      <c r="M45" s="1" t="s">
        <v>1783</v>
      </c>
      <c r="O45" s="1" t="s">
        <v>1955</v>
      </c>
      <c r="S45" s="1" t="s">
        <v>1967</v>
      </c>
      <c r="V45" s="1" t="s">
        <v>1960</v>
      </c>
    </row>
    <row r="46" spans="1:22" ht="15.6">
      <c r="A46" s="1">
        <v>9</v>
      </c>
      <c r="B46" s="1" t="s">
        <v>1234</v>
      </c>
      <c r="D46" s="1" t="s">
        <v>1850</v>
      </c>
      <c r="E46" s="1" t="s">
        <v>1934</v>
      </c>
      <c r="F46" s="2" t="s">
        <v>1887</v>
      </c>
      <c r="H46" s="2" t="s">
        <v>1862</v>
      </c>
      <c r="I46" s="2" t="s">
        <v>1912</v>
      </c>
      <c r="J46" s="1">
        <v>8</v>
      </c>
      <c r="K46" s="137" t="s">
        <v>1467</v>
      </c>
      <c r="L46" s="2"/>
      <c r="V46" s="1" t="s">
        <v>1961</v>
      </c>
    </row>
    <row r="47" spans="1:22" ht="15.6">
      <c r="A47" s="1">
        <v>10</v>
      </c>
      <c r="B47" s="1" t="s">
        <v>1548</v>
      </c>
      <c r="D47" s="1" t="s">
        <v>1849</v>
      </c>
      <c r="E47" s="1" t="s">
        <v>1944</v>
      </c>
      <c r="F47" s="2" t="s">
        <v>1888</v>
      </c>
      <c r="H47" s="2" t="s">
        <v>1869</v>
      </c>
      <c r="I47" s="2" t="s">
        <v>1913</v>
      </c>
      <c r="J47" s="1">
        <v>9</v>
      </c>
      <c r="K47" s="137" t="s">
        <v>928</v>
      </c>
      <c r="L47" s="2"/>
      <c r="O47" s="1" t="s">
        <v>1470</v>
      </c>
      <c r="V47" s="1" t="s">
        <v>1962</v>
      </c>
    </row>
    <row r="48" spans="1:22">
      <c r="A48" s="1">
        <v>11</v>
      </c>
      <c r="B48" s="1" t="s">
        <v>1547</v>
      </c>
      <c r="E48" s="1" t="s">
        <v>1932</v>
      </c>
      <c r="F48" s="2" t="s">
        <v>1889</v>
      </c>
      <c r="H48" s="2" t="s">
        <v>1868</v>
      </c>
      <c r="I48" s="2" t="s">
        <v>1914</v>
      </c>
      <c r="J48" s="1">
        <v>10</v>
      </c>
      <c r="K48" s="88" t="s">
        <v>1334</v>
      </c>
      <c r="L48" s="2"/>
      <c r="V48" s="1" t="s">
        <v>1957</v>
      </c>
    </row>
    <row r="49" spans="1:22">
      <c r="A49" s="1">
        <v>12</v>
      </c>
      <c r="B49" s="1" t="s">
        <v>1546</v>
      </c>
      <c r="C49" s="1" t="s">
        <v>1537</v>
      </c>
      <c r="D49" s="1" t="s">
        <v>1851</v>
      </c>
      <c r="E49" s="1" t="s">
        <v>1933</v>
      </c>
      <c r="F49" s="2" t="s">
        <v>1890</v>
      </c>
      <c r="H49" s="2" t="s">
        <v>1845</v>
      </c>
      <c r="I49" s="2" t="s">
        <v>1915</v>
      </c>
      <c r="J49" s="1">
        <v>11</v>
      </c>
      <c r="K49" s="139" t="s">
        <v>1523</v>
      </c>
      <c r="L49" s="2"/>
      <c r="P49" s="1" t="s">
        <v>113</v>
      </c>
      <c r="Q49" s="1" t="s">
        <v>1965</v>
      </c>
      <c r="S49" s="1" t="s">
        <v>1966</v>
      </c>
      <c r="V49" s="1" t="s">
        <v>1959</v>
      </c>
    </row>
    <row r="50" spans="1:22">
      <c r="A50" s="1">
        <v>13</v>
      </c>
      <c r="B50" s="1" t="s">
        <v>1552</v>
      </c>
      <c r="E50" s="1" t="s">
        <v>1935</v>
      </c>
      <c r="F50" s="2" t="s">
        <v>1891</v>
      </c>
      <c r="H50" s="2" t="s">
        <v>1835</v>
      </c>
      <c r="I50" s="2" t="s">
        <v>1916</v>
      </c>
      <c r="J50" s="1">
        <v>12</v>
      </c>
      <c r="K50" s="138" t="s">
        <v>1776</v>
      </c>
      <c r="L50" s="2"/>
      <c r="Q50" s="1" t="s">
        <v>1954</v>
      </c>
      <c r="S50" s="1" t="s">
        <v>1963</v>
      </c>
    </row>
    <row r="51" spans="1:22">
      <c r="A51" s="1">
        <v>14</v>
      </c>
      <c r="B51" s="1" t="s">
        <v>1551</v>
      </c>
      <c r="E51" s="1" t="s">
        <v>1946</v>
      </c>
      <c r="F51" s="2" t="s">
        <v>1892</v>
      </c>
      <c r="H51" s="2" t="s">
        <v>1841</v>
      </c>
      <c r="I51" s="2" t="s">
        <v>1917</v>
      </c>
      <c r="J51" s="2"/>
      <c r="S51" s="1" t="s">
        <v>1968</v>
      </c>
    </row>
    <row r="52" spans="1:22">
      <c r="A52" s="1">
        <v>15</v>
      </c>
      <c r="B52" s="1" t="s">
        <v>1550</v>
      </c>
      <c r="E52" s="1" t="s">
        <v>1936</v>
      </c>
      <c r="F52" s="2" t="s">
        <v>1893</v>
      </c>
      <c r="H52" s="2" t="s">
        <v>1864</v>
      </c>
      <c r="I52" s="2" t="s">
        <v>1918</v>
      </c>
      <c r="S52" s="1" t="s">
        <v>1970</v>
      </c>
    </row>
    <row r="53" spans="1:22">
      <c r="A53" s="1">
        <v>16</v>
      </c>
      <c r="B53" s="1" t="s">
        <v>1545</v>
      </c>
      <c r="C53" s="1" t="s">
        <v>1775</v>
      </c>
      <c r="E53" s="1" t="s">
        <v>1937</v>
      </c>
      <c r="F53" s="2" t="s">
        <v>1894</v>
      </c>
      <c r="H53" s="2" t="s">
        <v>1865</v>
      </c>
      <c r="I53" s="2" t="s">
        <v>1919</v>
      </c>
      <c r="S53" s="1" t="s">
        <v>1969</v>
      </c>
    </row>
    <row r="54" spans="1:22">
      <c r="A54" s="1">
        <v>17</v>
      </c>
      <c r="B54" s="1" t="s">
        <v>1544</v>
      </c>
      <c r="E54" s="1" t="s">
        <v>1938</v>
      </c>
      <c r="F54" s="2" t="s">
        <v>1895</v>
      </c>
      <c r="H54" s="2" t="s">
        <v>1863</v>
      </c>
      <c r="I54" s="2" t="s">
        <v>1920</v>
      </c>
    </row>
    <row r="55" spans="1:22">
      <c r="A55" s="1">
        <v>18</v>
      </c>
      <c r="B55" s="1" t="s">
        <v>1553</v>
      </c>
      <c r="E55" s="1" t="s">
        <v>1945</v>
      </c>
      <c r="F55" s="2" t="s">
        <v>1896</v>
      </c>
      <c r="H55" s="2" t="s">
        <v>1844</v>
      </c>
      <c r="I55" s="2" t="s">
        <v>1921</v>
      </c>
      <c r="P55" s="1" t="s">
        <v>114</v>
      </c>
      <c r="Q55" s="1" t="s">
        <v>1965</v>
      </c>
      <c r="S55" s="1" t="s">
        <v>1963</v>
      </c>
    </row>
    <row r="56" spans="1:22">
      <c r="A56" s="1">
        <v>19</v>
      </c>
      <c r="B56" s="1" t="s">
        <v>1778</v>
      </c>
      <c r="E56" s="1" t="s">
        <v>1866</v>
      </c>
      <c r="F56" s="2" t="s">
        <v>1897</v>
      </c>
      <c r="H56" s="2" t="s">
        <v>1942</v>
      </c>
      <c r="I56" s="2" t="s">
        <v>1922</v>
      </c>
      <c r="J56" s="1" t="s">
        <v>1947</v>
      </c>
      <c r="Q56" s="1" t="s">
        <v>1954</v>
      </c>
      <c r="S56" s="1" t="s">
        <v>1968</v>
      </c>
      <c r="V56" s="1" t="s">
        <v>1968</v>
      </c>
    </row>
    <row r="57" spans="1:22">
      <c r="A57" s="1">
        <v>20</v>
      </c>
      <c r="B57" s="1" t="s">
        <v>1554</v>
      </c>
      <c r="D57" s="1" t="s">
        <v>1855</v>
      </c>
      <c r="E57" s="1" t="s">
        <v>1867</v>
      </c>
      <c r="F57" s="2" t="s">
        <v>1898</v>
      </c>
      <c r="H57" s="2" t="s">
        <v>1941</v>
      </c>
      <c r="I57" s="2" t="s">
        <v>1923</v>
      </c>
      <c r="J57" s="1" t="s">
        <v>1947</v>
      </c>
      <c r="S57" s="1" t="s">
        <v>1969</v>
      </c>
      <c r="V57" s="1" t="s">
        <v>1969</v>
      </c>
    </row>
    <row r="58" spans="1:22">
      <c r="E58" s="1" t="s">
        <v>1857</v>
      </c>
      <c r="F58" s="2" t="s">
        <v>1899</v>
      </c>
      <c r="I58" s="2" t="s">
        <v>1924</v>
      </c>
      <c r="S58" s="1" t="s">
        <v>1970</v>
      </c>
    </row>
    <row r="59" spans="1:22">
      <c r="E59" s="1" t="s">
        <v>1858</v>
      </c>
      <c r="F59" s="2" t="s">
        <v>1900</v>
      </c>
      <c r="I59" s="2" t="s">
        <v>1925</v>
      </c>
    </row>
    <row r="60" spans="1:22">
      <c r="F60" s="2" t="s">
        <v>1901</v>
      </c>
      <c r="I60" s="2" t="s">
        <v>1926</v>
      </c>
    </row>
    <row r="63" spans="1:22">
      <c r="B63" s="1" t="s">
        <v>1971</v>
      </c>
    </row>
    <row r="64" spans="1:22">
      <c r="B64" s="1" t="s">
        <v>1972</v>
      </c>
      <c r="F64" s="2"/>
    </row>
    <row r="65" spans="6:6">
      <c r="F65" s="2"/>
    </row>
    <row r="66" spans="6:6">
      <c r="F66" s="2"/>
    </row>
    <row r="67" spans="6:6">
      <c r="F67" s="2"/>
    </row>
  </sheetData>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5" workbookViewId="0">
      <selection activeCell="E42" sqref="E42:K42"/>
    </sheetView>
  </sheetViews>
  <sheetFormatPr defaultColWidth="11.19921875" defaultRowHeight="15.6"/>
  <cols>
    <col min="1" max="1" width="10.796875" style="114" customWidth="1"/>
    <col min="2" max="2" width="21.796875" style="114" customWidth="1"/>
    <col min="3" max="13" width="11.19921875" style="114"/>
    <col min="14" max="14" width="10.796875" style="114" customWidth="1"/>
    <col min="15" max="16384" width="11.19921875" style="114"/>
  </cols>
  <sheetData>
    <row r="1" spans="1:12" ht="28.05" customHeight="1">
      <c r="A1" s="161" t="s">
        <v>182</v>
      </c>
      <c r="B1" s="161"/>
    </row>
    <row r="2" spans="1:12" ht="28.05" customHeight="1">
      <c r="A2" s="161" t="s">
        <v>183</v>
      </c>
      <c r="B2" s="161"/>
      <c r="C2" s="114" t="s">
        <v>238</v>
      </c>
      <c r="D2" s="114" t="s">
        <v>214</v>
      </c>
      <c r="E2" s="114" t="s">
        <v>215</v>
      </c>
      <c r="F2" s="114" t="s">
        <v>216</v>
      </c>
      <c r="G2" s="114" t="s">
        <v>217</v>
      </c>
      <c r="H2" s="114" t="s">
        <v>231</v>
      </c>
      <c r="I2" s="114" t="s">
        <v>232</v>
      </c>
    </row>
    <row r="3" spans="1:12">
      <c r="A3" s="80" t="s">
        <v>92</v>
      </c>
      <c r="B3" s="62" t="s">
        <v>1419</v>
      </c>
      <c r="D3" s="114" t="s">
        <v>214</v>
      </c>
      <c r="E3" s="114" t="s">
        <v>218</v>
      </c>
      <c r="F3" s="114" t="s">
        <v>220</v>
      </c>
      <c r="G3" s="114" t="s">
        <v>222</v>
      </c>
      <c r="H3" s="114" t="s">
        <v>226</v>
      </c>
      <c r="I3" s="114" t="s">
        <v>233</v>
      </c>
      <c r="K3" s="114" t="s">
        <v>1384</v>
      </c>
    </row>
    <row r="4" spans="1:12">
      <c r="A4" s="81" t="s">
        <v>91</v>
      </c>
      <c r="B4" s="62" t="s">
        <v>1455</v>
      </c>
      <c r="E4" s="114" t="s">
        <v>219</v>
      </c>
      <c r="F4" s="114" t="s">
        <v>215</v>
      </c>
      <c r="G4" s="114" t="s">
        <v>223</v>
      </c>
      <c r="H4" s="114" t="s">
        <v>227</v>
      </c>
      <c r="I4" s="114" t="s">
        <v>234</v>
      </c>
      <c r="K4" s="114" t="s">
        <v>1389</v>
      </c>
    </row>
    <row r="5" spans="1:12">
      <c r="A5" s="84" t="s">
        <v>96</v>
      </c>
      <c r="B5" s="62" t="s">
        <v>1431</v>
      </c>
      <c r="F5" s="114" t="s">
        <v>221</v>
      </c>
      <c r="G5" s="114" t="s">
        <v>224</v>
      </c>
      <c r="H5" s="114" t="s">
        <v>228</v>
      </c>
      <c r="I5" s="114" t="s">
        <v>235</v>
      </c>
      <c r="K5" s="114" t="s">
        <v>1385</v>
      </c>
      <c r="L5" s="122">
        <v>42860</v>
      </c>
    </row>
    <row r="6" spans="1:12">
      <c r="A6" s="85" t="s">
        <v>623</v>
      </c>
      <c r="B6" s="121" t="s">
        <v>1420</v>
      </c>
      <c r="G6" s="114" t="s">
        <v>225</v>
      </c>
      <c r="H6" s="114" t="s">
        <v>229</v>
      </c>
      <c r="I6" s="114" t="s">
        <v>217</v>
      </c>
      <c r="K6" s="114" t="s">
        <v>1386</v>
      </c>
    </row>
    <row r="7" spans="1:12">
      <c r="A7" s="82" t="s">
        <v>95</v>
      </c>
      <c r="B7" s="62" t="s">
        <v>1421</v>
      </c>
      <c r="H7" s="114" t="s">
        <v>230</v>
      </c>
      <c r="I7" s="114" t="s">
        <v>236</v>
      </c>
      <c r="K7" s="114" t="s">
        <v>1388</v>
      </c>
    </row>
    <row r="8" spans="1:12">
      <c r="C8" s="114" t="s">
        <v>1451</v>
      </c>
      <c r="I8" s="114" t="s">
        <v>237</v>
      </c>
      <c r="K8" s="114" t="s">
        <v>1387</v>
      </c>
    </row>
    <row r="9" spans="1:12" ht="28.05" customHeight="1">
      <c r="A9" s="161" t="s">
        <v>184</v>
      </c>
      <c r="B9" s="161"/>
      <c r="L9" s="114" t="s">
        <v>1377</v>
      </c>
    </row>
    <row r="10" spans="1:12">
      <c r="A10" s="158" t="s">
        <v>1426</v>
      </c>
      <c r="B10" s="158"/>
      <c r="C10" s="114" t="s">
        <v>91</v>
      </c>
      <c r="D10" s="114" t="s">
        <v>201</v>
      </c>
      <c r="E10" s="169" t="s">
        <v>1456</v>
      </c>
      <c r="F10" s="170"/>
      <c r="G10" s="170"/>
      <c r="H10" s="170"/>
      <c r="I10" s="170"/>
      <c r="J10" s="170"/>
      <c r="K10" s="170"/>
      <c r="L10" s="114" t="s">
        <v>1379</v>
      </c>
    </row>
    <row r="11" spans="1:12">
      <c r="A11" s="148" t="s">
        <v>635</v>
      </c>
      <c r="B11" s="158"/>
      <c r="C11" s="114" t="s">
        <v>95</v>
      </c>
      <c r="D11" s="114" t="s">
        <v>201</v>
      </c>
      <c r="E11" s="148" t="s">
        <v>1447</v>
      </c>
      <c r="F11" s="158"/>
      <c r="G11" s="158"/>
      <c r="H11" s="158"/>
      <c r="I11" s="158"/>
      <c r="J11" s="158"/>
      <c r="K11" s="158"/>
      <c r="L11" s="114" t="s">
        <v>1383</v>
      </c>
    </row>
    <row r="12" spans="1:12" ht="10.050000000000001" customHeight="1">
      <c r="L12" s="114" t="s">
        <v>1391</v>
      </c>
    </row>
    <row r="13" spans="1:12">
      <c r="A13" s="148" t="s">
        <v>1381</v>
      </c>
      <c r="B13" s="158"/>
      <c r="C13" s="114" t="s">
        <v>623</v>
      </c>
      <c r="D13" s="114" t="s">
        <v>202</v>
      </c>
      <c r="E13" s="148" t="s">
        <v>1376</v>
      </c>
      <c r="F13" s="158"/>
      <c r="G13" s="158"/>
      <c r="H13" s="158"/>
      <c r="I13" s="158"/>
      <c r="J13" s="158"/>
      <c r="K13" s="158"/>
      <c r="L13" s="114" t="s">
        <v>1390</v>
      </c>
    </row>
    <row r="14" spans="1:12">
      <c r="A14" s="158" t="s">
        <v>279</v>
      </c>
      <c r="B14" s="158"/>
      <c r="C14" s="114" t="s">
        <v>93</v>
      </c>
      <c r="D14" s="62" t="s">
        <v>201</v>
      </c>
      <c r="E14" s="165" t="s">
        <v>1433</v>
      </c>
      <c r="F14" s="166"/>
      <c r="G14" s="166"/>
      <c r="H14" s="166"/>
      <c r="I14" s="166"/>
      <c r="J14" s="166"/>
      <c r="K14" s="166"/>
    </row>
    <row r="15" spans="1:12" ht="10.050000000000001" customHeight="1">
      <c r="E15" s="158"/>
      <c r="F15" s="158"/>
      <c r="G15" s="158"/>
      <c r="H15" s="158"/>
      <c r="I15" s="158"/>
      <c r="J15" s="158"/>
      <c r="K15" s="158"/>
    </row>
    <row r="16" spans="1:12">
      <c r="A16" s="158" t="s">
        <v>188</v>
      </c>
      <c r="B16" s="158"/>
      <c r="C16" s="114" t="s">
        <v>92</v>
      </c>
      <c r="D16" s="114" t="s">
        <v>203</v>
      </c>
      <c r="E16" s="165" t="s">
        <v>1432</v>
      </c>
      <c r="F16" s="166"/>
      <c r="G16" s="166"/>
      <c r="H16" s="166"/>
      <c r="I16" s="166"/>
      <c r="J16" s="166"/>
      <c r="K16" s="166"/>
    </row>
    <row r="17" spans="1:19">
      <c r="A17" s="158" t="s">
        <v>1382</v>
      </c>
      <c r="B17" s="158"/>
      <c r="C17" s="114" t="s">
        <v>96</v>
      </c>
      <c r="D17" s="114" t="s">
        <v>203</v>
      </c>
      <c r="E17" s="165" t="s">
        <v>1422</v>
      </c>
      <c r="F17" s="166"/>
      <c r="G17" s="166"/>
      <c r="H17" s="166"/>
      <c r="I17" s="166"/>
      <c r="J17" s="166"/>
      <c r="K17" s="166"/>
      <c r="L17" s="114" t="s">
        <v>394</v>
      </c>
    </row>
    <row r="18" spans="1:19" ht="10.050000000000001" customHeight="1"/>
    <row r="19" spans="1:19">
      <c r="A19" s="148" t="s">
        <v>1259</v>
      </c>
      <c r="B19" s="158"/>
      <c r="C19" s="114" t="s">
        <v>91</v>
      </c>
      <c r="D19" s="62" t="s">
        <v>201</v>
      </c>
      <c r="E19" s="165" t="s">
        <v>1434</v>
      </c>
      <c r="F19" s="166"/>
      <c r="G19" s="166"/>
      <c r="H19" s="166"/>
      <c r="I19" s="166"/>
      <c r="J19" s="166"/>
      <c r="K19" s="166"/>
    </row>
    <row r="20" spans="1:19">
      <c r="A20" s="158" t="s">
        <v>1258</v>
      </c>
      <c r="B20" s="158"/>
      <c r="C20" s="114" t="s">
        <v>96</v>
      </c>
      <c r="D20" s="114" t="s">
        <v>205</v>
      </c>
      <c r="E20" s="165" t="s">
        <v>1436</v>
      </c>
      <c r="F20" s="166"/>
      <c r="G20" s="166"/>
      <c r="H20" s="166"/>
      <c r="I20" s="166"/>
      <c r="J20" s="166"/>
      <c r="K20" s="166"/>
      <c r="L20" s="114" t="s">
        <v>253</v>
      </c>
    </row>
    <row r="21" spans="1:19" ht="10.050000000000001" customHeight="1"/>
    <row r="22" spans="1:19">
      <c r="A22" s="158" t="s">
        <v>1392</v>
      </c>
      <c r="B22" s="158"/>
      <c r="C22" s="114" t="s">
        <v>623</v>
      </c>
      <c r="D22" s="114" t="s">
        <v>204</v>
      </c>
      <c r="E22" s="165" t="s">
        <v>1423</v>
      </c>
      <c r="F22" s="166"/>
      <c r="G22" s="166"/>
      <c r="H22" s="166"/>
      <c r="I22" s="166"/>
      <c r="J22" s="166"/>
      <c r="K22" s="166"/>
      <c r="L22" s="165"/>
      <c r="M22" s="166"/>
      <c r="N22" s="166"/>
      <c r="O22" s="166"/>
      <c r="P22" s="166"/>
      <c r="Q22" s="166"/>
      <c r="R22" s="166"/>
    </row>
    <row r="23" spans="1:19">
      <c r="A23" s="158" t="s">
        <v>186</v>
      </c>
      <c r="B23" s="158"/>
      <c r="C23" s="114" t="s">
        <v>623</v>
      </c>
      <c r="D23" s="114" t="s">
        <v>204</v>
      </c>
      <c r="E23" s="165" t="s">
        <v>1446</v>
      </c>
      <c r="F23" s="166"/>
      <c r="G23" s="166"/>
      <c r="H23" s="166"/>
      <c r="I23" s="166"/>
      <c r="J23" s="166"/>
      <c r="K23" s="166"/>
      <c r="L23" s="165"/>
      <c r="M23" s="166"/>
      <c r="N23" s="166"/>
      <c r="O23" s="166"/>
      <c r="P23" s="166"/>
      <c r="Q23" s="166"/>
      <c r="R23" s="166"/>
    </row>
    <row r="24" spans="1:19" ht="28.05" customHeight="1">
      <c r="A24" s="161" t="s">
        <v>187</v>
      </c>
      <c r="B24" s="161"/>
      <c r="J24" s="148" t="s">
        <v>1429</v>
      </c>
      <c r="K24" s="158"/>
      <c r="L24" s="158"/>
      <c r="M24" s="158"/>
      <c r="N24" s="158"/>
      <c r="O24" s="158"/>
      <c r="P24" s="158"/>
    </row>
    <row r="25" spans="1:19">
      <c r="A25" s="158" t="s">
        <v>638</v>
      </c>
      <c r="B25" s="158"/>
      <c r="C25" s="114" t="s">
        <v>95</v>
      </c>
      <c r="D25" s="114" t="s">
        <v>201</v>
      </c>
      <c r="E25" s="148" t="s">
        <v>1449</v>
      </c>
      <c r="F25" s="158"/>
      <c r="G25" s="158"/>
      <c r="H25" s="158"/>
      <c r="I25" s="158"/>
      <c r="J25" s="158"/>
      <c r="K25" s="158"/>
      <c r="L25" s="159" t="s">
        <v>1428</v>
      </c>
      <c r="M25" s="160"/>
      <c r="N25" s="160"/>
      <c r="O25" s="160"/>
      <c r="P25" s="160"/>
      <c r="Q25" s="160"/>
      <c r="R25" s="160"/>
    </row>
    <row r="26" spans="1:19">
      <c r="A26" s="148" t="s">
        <v>1248</v>
      </c>
      <c r="B26" s="158"/>
      <c r="C26" s="114" t="s">
        <v>96</v>
      </c>
      <c r="D26" s="114" t="s">
        <v>201</v>
      </c>
      <c r="E26" s="148" t="s">
        <v>1437</v>
      </c>
      <c r="F26" s="158"/>
      <c r="G26" s="158"/>
      <c r="H26" s="158"/>
      <c r="I26" s="158"/>
      <c r="J26" s="158"/>
      <c r="K26" s="158"/>
      <c r="L26" s="168"/>
      <c r="M26" s="164"/>
      <c r="N26" s="164"/>
      <c r="O26" s="164"/>
      <c r="P26" s="164"/>
      <c r="Q26" s="164"/>
      <c r="R26" s="164"/>
    </row>
    <row r="27" spans="1:19" ht="10.050000000000001" customHeight="1">
      <c r="L27" s="158" t="s">
        <v>1380</v>
      </c>
      <c r="M27" s="158"/>
      <c r="N27" s="158"/>
      <c r="O27" s="158"/>
      <c r="P27" s="158"/>
      <c r="Q27" s="158"/>
      <c r="R27" s="158"/>
      <c r="S27" s="45"/>
    </row>
    <row r="28" spans="1:19">
      <c r="A28" s="148" t="s">
        <v>1439</v>
      </c>
      <c r="B28" s="158"/>
      <c r="C28" s="114" t="s">
        <v>92</v>
      </c>
      <c r="D28" s="62" t="s">
        <v>202</v>
      </c>
      <c r="E28" s="148" t="s">
        <v>1438</v>
      </c>
      <c r="F28" s="158"/>
      <c r="G28" s="158"/>
      <c r="H28" s="158"/>
      <c r="I28" s="158"/>
      <c r="J28" s="158"/>
      <c r="K28" s="158"/>
      <c r="L28" s="148" t="s">
        <v>1289</v>
      </c>
      <c r="M28" s="158"/>
      <c r="N28" s="158"/>
      <c r="O28" s="158"/>
      <c r="P28" s="158"/>
      <c r="Q28" s="158"/>
      <c r="R28" s="158"/>
    </row>
    <row r="29" spans="1:19">
      <c r="A29" s="148" t="s">
        <v>1440</v>
      </c>
      <c r="B29" s="158"/>
      <c r="C29" s="114" t="s">
        <v>96</v>
      </c>
      <c r="D29" s="113" t="s">
        <v>202</v>
      </c>
      <c r="E29" s="148" t="s">
        <v>1448</v>
      </c>
      <c r="F29" s="158"/>
      <c r="G29" s="158"/>
      <c r="H29" s="158"/>
      <c r="I29" s="158"/>
      <c r="J29" s="158"/>
      <c r="K29" s="158"/>
      <c r="L29" s="164" t="s">
        <v>1424</v>
      </c>
      <c r="M29" s="164"/>
      <c r="N29" s="164"/>
      <c r="O29" s="164"/>
      <c r="P29" s="164"/>
      <c r="Q29" s="164"/>
      <c r="R29" s="164"/>
    </row>
    <row r="30" spans="1:19" s="117" customFormat="1" ht="10.050000000000001" customHeight="1">
      <c r="D30" s="116"/>
    </row>
    <row r="31" spans="1:19" s="117" customFormat="1">
      <c r="A31" s="158" t="s">
        <v>1261</v>
      </c>
      <c r="B31" s="158"/>
      <c r="C31" s="117" t="s">
        <v>91</v>
      </c>
      <c r="D31" s="117" t="s">
        <v>203</v>
      </c>
      <c r="L31" s="158" t="s">
        <v>1303</v>
      </c>
      <c r="M31" s="158"/>
      <c r="N31" s="158"/>
      <c r="O31" s="158"/>
      <c r="P31" s="158"/>
      <c r="Q31" s="158"/>
      <c r="R31" s="158"/>
    </row>
    <row r="32" spans="1:19" s="117" customFormat="1">
      <c r="A32" s="158" t="s">
        <v>1254</v>
      </c>
      <c r="B32" s="158"/>
      <c r="C32" s="117" t="s">
        <v>95</v>
      </c>
      <c r="D32" s="117" t="s">
        <v>203</v>
      </c>
      <c r="E32" s="148" t="s">
        <v>1435</v>
      </c>
      <c r="F32" s="158"/>
      <c r="G32" s="158"/>
      <c r="H32" s="158"/>
      <c r="I32" s="158"/>
      <c r="J32" s="158"/>
      <c r="K32" s="158"/>
      <c r="L32" s="148" t="s">
        <v>1196</v>
      </c>
      <c r="M32" s="158"/>
      <c r="N32" s="158"/>
      <c r="O32" s="158"/>
      <c r="P32" s="158"/>
      <c r="Q32" s="158"/>
      <c r="R32" s="158"/>
    </row>
    <row r="33" spans="1:19" s="117" customFormat="1" ht="10.050000000000001" customHeight="1"/>
    <row r="34" spans="1:19" s="117" customFormat="1">
      <c r="A34" s="158" t="s">
        <v>1425</v>
      </c>
      <c r="B34" s="158"/>
      <c r="C34" s="117" t="s">
        <v>92</v>
      </c>
      <c r="D34" s="117" t="s">
        <v>205</v>
      </c>
      <c r="E34" s="167" t="s">
        <v>1441</v>
      </c>
      <c r="F34" s="163"/>
      <c r="G34" s="163"/>
      <c r="H34" s="163"/>
      <c r="I34" s="163"/>
      <c r="J34" s="163"/>
      <c r="K34" s="163"/>
    </row>
    <row r="35" spans="1:19" s="117" customFormat="1">
      <c r="A35" s="158" t="s">
        <v>1244</v>
      </c>
      <c r="B35" s="158"/>
      <c r="C35" s="117" t="s">
        <v>96</v>
      </c>
      <c r="D35" s="117" t="s">
        <v>205</v>
      </c>
      <c r="E35" s="158" t="s">
        <v>1287</v>
      </c>
      <c r="F35" s="158"/>
      <c r="G35" s="158"/>
      <c r="H35" s="158"/>
      <c r="I35" s="158"/>
      <c r="J35" s="158"/>
      <c r="K35" s="158"/>
      <c r="L35" s="158" t="s">
        <v>786</v>
      </c>
      <c r="M35" s="158"/>
      <c r="N35" s="158"/>
      <c r="O35" s="158"/>
      <c r="P35" s="158"/>
      <c r="Q35" s="158"/>
      <c r="R35" s="158"/>
      <c r="S35" s="158"/>
    </row>
    <row r="36" spans="1:19" s="117" customFormat="1" ht="10.050000000000001" customHeight="1"/>
    <row r="37" spans="1:19" s="117" customFormat="1" ht="15.6" customHeight="1">
      <c r="A37" s="158" t="s">
        <v>629</v>
      </c>
      <c r="B37" s="158"/>
      <c r="C37" s="117" t="s">
        <v>623</v>
      </c>
      <c r="D37" s="117" t="s">
        <v>204</v>
      </c>
      <c r="E37" s="158" t="s">
        <v>1427</v>
      </c>
      <c r="F37" s="158"/>
      <c r="G37" s="158"/>
      <c r="H37" s="158"/>
      <c r="I37" s="158"/>
      <c r="J37" s="158"/>
      <c r="K37" s="158"/>
      <c r="L37" s="158" t="s">
        <v>1202</v>
      </c>
      <c r="M37" s="158"/>
      <c r="N37" s="158"/>
      <c r="O37" s="158"/>
      <c r="P37" s="158"/>
      <c r="Q37" s="158"/>
      <c r="R37" s="158"/>
    </row>
    <row r="38" spans="1:19" s="117" customFormat="1">
      <c r="A38" s="148" t="s">
        <v>1250</v>
      </c>
      <c r="B38" s="158"/>
      <c r="C38" s="117" t="s">
        <v>623</v>
      </c>
      <c r="D38" s="117" t="s">
        <v>204</v>
      </c>
      <c r="E38" s="148" t="s">
        <v>1442</v>
      </c>
      <c r="F38" s="158"/>
      <c r="G38" s="158"/>
      <c r="H38" s="158"/>
      <c r="I38" s="158"/>
      <c r="J38" s="158"/>
      <c r="K38" s="158"/>
      <c r="S38" s="45"/>
    </row>
    <row r="39" spans="1:19" s="117" customFormat="1" ht="28.05" customHeight="1">
      <c r="A39" s="161" t="s">
        <v>189</v>
      </c>
      <c r="B39" s="161"/>
      <c r="E39" s="148"/>
      <c r="F39" s="158"/>
      <c r="G39" s="158"/>
      <c r="H39" s="158"/>
      <c r="I39" s="158"/>
      <c r="J39" s="158"/>
      <c r="K39" s="158"/>
    </row>
    <row r="40" spans="1:19" s="117" customFormat="1">
      <c r="A40" s="158" t="s">
        <v>1301</v>
      </c>
      <c r="B40" s="158"/>
      <c r="C40" s="117" t="s">
        <v>93</v>
      </c>
      <c r="D40" s="117" t="s">
        <v>201</v>
      </c>
      <c r="E40" s="162" t="s">
        <v>1205</v>
      </c>
      <c r="F40" s="162"/>
      <c r="G40" s="162"/>
      <c r="H40" s="162"/>
      <c r="I40" s="162"/>
      <c r="J40" s="162"/>
      <c r="K40" s="162"/>
      <c r="L40" s="148"/>
      <c r="M40" s="158"/>
      <c r="N40" s="158"/>
      <c r="O40" s="158"/>
      <c r="P40" s="158"/>
      <c r="Q40" s="158"/>
      <c r="R40" s="158"/>
      <c r="S40" s="158"/>
    </row>
    <row r="41" spans="1:19" s="117" customFormat="1">
      <c r="A41" s="158" t="s">
        <v>1274</v>
      </c>
      <c r="B41" s="158"/>
      <c r="C41" s="117" t="s">
        <v>92</v>
      </c>
      <c r="D41" s="117" t="s">
        <v>202</v>
      </c>
      <c r="E41" s="148" t="s">
        <v>1444</v>
      </c>
      <c r="F41" s="158"/>
      <c r="G41" s="158"/>
      <c r="H41" s="158"/>
      <c r="I41" s="158"/>
      <c r="J41" s="158"/>
      <c r="K41" s="158"/>
      <c r="L41" s="148"/>
      <c r="M41" s="158"/>
      <c r="N41" s="158"/>
      <c r="O41" s="158"/>
      <c r="P41" s="158"/>
      <c r="Q41" s="158"/>
      <c r="R41" s="158"/>
      <c r="S41" s="158"/>
    </row>
    <row r="42" spans="1:19" s="117" customFormat="1">
      <c r="A42" s="158" t="s">
        <v>1302</v>
      </c>
      <c r="B42" s="158"/>
      <c r="C42" s="117" t="s">
        <v>95</v>
      </c>
      <c r="D42" s="117" t="s">
        <v>203</v>
      </c>
      <c r="E42" s="148" t="s">
        <v>1443</v>
      </c>
      <c r="F42" s="158"/>
      <c r="G42" s="158"/>
      <c r="H42" s="158"/>
      <c r="I42" s="158"/>
      <c r="J42" s="158"/>
      <c r="K42" s="158"/>
      <c r="L42" s="148" t="s">
        <v>784</v>
      </c>
      <c r="M42" s="158"/>
      <c r="N42" s="158"/>
      <c r="O42" s="158"/>
      <c r="P42" s="158"/>
      <c r="Q42" s="158"/>
      <c r="R42" s="158"/>
      <c r="S42" s="158"/>
    </row>
    <row r="43" spans="1:19" s="117" customFormat="1">
      <c r="A43" s="158" t="s">
        <v>1310</v>
      </c>
      <c r="B43" s="158"/>
      <c r="C43" s="117" t="s">
        <v>91</v>
      </c>
      <c r="D43" s="117" t="s">
        <v>205</v>
      </c>
      <c r="E43" s="148" t="s">
        <v>1445</v>
      </c>
      <c r="F43" s="158"/>
      <c r="G43" s="158"/>
      <c r="H43" s="158"/>
      <c r="I43" s="158"/>
      <c r="J43" s="158"/>
      <c r="K43" s="158"/>
      <c r="L43" s="163"/>
      <c r="M43" s="163"/>
      <c r="N43" s="163"/>
      <c r="O43" s="163"/>
      <c r="P43" s="163"/>
      <c r="Q43" s="163"/>
      <c r="R43" s="163"/>
    </row>
    <row r="44" spans="1:19" s="117" customFormat="1">
      <c r="A44" s="158" t="s">
        <v>1266</v>
      </c>
      <c r="B44" s="158"/>
      <c r="C44" s="117" t="s">
        <v>623</v>
      </c>
      <c r="D44" s="117" t="s">
        <v>204</v>
      </c>
      <c r="E44" s="158" t="s">
        <v>606</v>
      </c>
      <c r="F44" s="158"/>
      <c r="G44" s="158"/>
      <c r="H44" s="158"/>
      <c r="I44" s="158"/>
      <c r="J44" s="158"/>
      <c r="K44" s="158"/>
    </row>
    <row r="45" spans="1:19" s="117" customFormat="1" ht="28.05" customHeight="1">
      <c r="A45" s="161" t="s">
        <v>191</v>
      </c>
      <c r="B45" s="161"/>
    </row>
    <row r="46" spans="1:19" s="117" customFormat="1">
      <c r="A46" s="158" t="s">
        <v>1273</v>
      </c>
      <c r="B46" s="158"/>
      <c r="C46" s="158"/>
      <c r="E46" s="148" t="s">
        <v>1324</v>
      </c>
      <c r="F46" s="158"/>
      <c r="G46" s="158"/>
      <c r="H46" s="158"/>
      <c r="I46" s="158"/>
      <c r="J46" s="158"/>
      <c r="K46" s="158"/>
    </row>
    <row r="47" spans="1:19" s="117" customFormat="1"/>
    <row r="48" spans="1:19" s="117" customFormat="1">
      <c r="C48" s="158"/>
      <c r="D48" s="158"/>
      <c r="E48" s="158"/>
      <c r="F48" s="158"/>
      <c r="G48" s="158"/>
      <c r="H48" s="158"/>
      <c r="I48" s="158"/>
      <c r="J48" s="158"/>
    </row>
    <row r="49" spans="1:9" s="117" customFormat="1">
      <c r="A49" s="62" t="s">
        <v>828</v>
      </c>
      <c r="C49" s="158" t="s">
        <v>1304</v>
      </c>
      <c r="D49" s="158"/>
      <c r="E49" s="158"/>
      <c r="F49" s="158"/>
      <c r="G49" s="158"/>
      <c r="H49" s="158"/>
      <c r="I49" s="158"/>
    </row>
    <row r="50" spans="1:9" s="117" customFormat="1">
      <c r="A50" s="62" t="s">
        <v>829</v>
      </c>
      <c r="C50" s="158" t="s">
        <v>1294</v>
      </c>
      <c r="D50" s="158"/>
      <c r="E50" s="158"/>
      <c r="F50" s="158"/>
      <c r="G50" s="158"/>
      <c r="H50" s="158"/>
      <c r="I50" s="158"/>
    </row>
    <row r="51" spans="1:9" s="117" customFormat="1">
      <c r="A51" s="62" t="s">
        <v>1263</v>
      </c>
      <c r="C51" s="148" t="s">
        <v>768</v>
      </c>
      <c r="D51" s="148"/>
      <c r="E51" s="148"/>
      <c r="F51" s="148"/>
      <c r="G51" s="148"/>
      <c r="H51" s="148"/>
      <c r="I51" s="148"/>
    </row>
    <row r="52" spans="1:9" s="117" customFormat="1">
      <c r="A52" s="62" t="s">
        <v>1264</v>
      </c>
      <c r="C52" s="148" t="s">
        <v>767</v>
      </c>
      <c r="D52" s="148"/>
      <c r="E52" s="148"/>
      <c r="F52" s="148"/>
      <c r="G52" s="148"/>
      <c r="H52" s="148"/>
      <c r="I52" s="148"/>
    </row>
    <row r="53" spans="1:9" s="117" customFormat="1">
      <c r="A53" s="62" t="s">
        <v>1265</v>
      </c>
      <c r="C53" s="158" t="s">
        <v>1307</v>
      </c>
      <c r="D53" s="158"/>
      <c r="E53" s="158"/>
      <c r="F53" s="158"/>
      <c r="G53" s="158"/>
      <c r="H53" s="158"/>
      <c r="I53" s="158"/>
    </row>
    <row r="54" spans="1:9" s="117" customFormat="1">
      <c r="A54" s="62" t="s">
        <v>1269</v>
      </c>
      <c r="C54" s="158" t="s">
        <v>1299</v>
      </c>
      <c r="D54" s="158"/>
      <c r="E54" s="158"/>
      <c r="F54" s="158"/>
      <c r="G54" s="158"/>
      <c r="H54" s="158"/>
      <c r="I54" s="158"/>
    </row>
    <row r="55" spans="1:9" s="117" customFormat="1">
      <c r="C55" s="158" t="s">
        <v>305</v>
      </c>
      <c r="D55" s="158"/>
      <c r="E55" s="158"/>
      <c r="F55" s="158"/>
      <c r="G55" s="158"/>
      <c r="H55" s="158"/>
      <c r="I55" s="158"/>
    </row>
    <row r="56" spans="1:9" s="117" customFormat="1">
      <c r="C56" s="148" t="s">
        <v>1197</v>
      </c>
      <c r="D56" s="148"/>
      <c r="E56" s="148"/>
      <c r="F56" s="148"/>
      <c r="G56" s="148"/>
      <c r="H56" s="148"/>
      <c r="I56" s="148"/>
    </row>
    <row r="57" spans="1:9" s="117" customFormat="1">
      <c r="C57" s="148" t="s">
        <v>797</v>
      </c>
      <c r="D57" s="158"/>
      <c r="E57" s="158"/>
      <c r="F57" s="158"/>
      <c r="G57" s="158"/>
      <c r="H57" s="158"/>
      <c r="I57" s="158"/>
    </row>
    <row r="58" spans="1:9" s="117" customFormat="1"/>
    <row r="59" spans="1:9" s="117" customFormat="1"/>
    <row r="60" spans="1:9" s="117" customFormat="1"/>
  </sheetData>
  <mergeCells count="85">
    <mergeCell ref="A1:B1"/>
    <mergeCell ref="A2:B2"/>
    <mergeCell ref="A9:B9"/>
    <mergeCell ref="A10:B10"/>
    <mergeCell ref="E19:K19"/>
    <mergeCell ref="E10:K10"/>
    <mergeCell ref="A14:B14"/>
    <mergeCell ref="E14:K14"/>
    <mergeCell ref="A16:B16"/>
    <mergeCell ref="E16:K16"/>
    <mergeCell ref="A11:B11"/>
    <mergeCell ref="A13:B13"/>
    <mergeCell ref="E15:K15"/>
    <mergeCell ref="E11:K11"/>
    <mergeCell ref="A22:B22"/>
    <mergeCell ref="L26:R26"/>
    <mergeCell ref="A17:B17"/>
    <mergeCell ref="L22:R22"/>
    <mergeCell ref="A19:B19"/>
    <mergeCell ref="E22:K22"/>
    <mergeCell ref="E25:K25"/>
    <mergeCell ref="E17:K17"/>
    <mergeCell ref="A20:B20"/>
    <mergeCell ref="E20:K20"/>
    <mergeCell ref="A23:B23"/>
    <mergeCell ref="E23:K23"/>
    <mergeCell ref="A24:B24"/>
    <mergeCell ref="L32:R32"/>
    <mergeCell ref="A25:B25"/>
    <mergeCell ref="L23:R23"/>
    <mergeCell ref="A29:B29"/>
    <mergeCell ref="E39:K39"/>
    <mergeCell ref="E34:K34"/>
    <mergeCell ref="A26:B26"/>
    <mergeCell ref="E37:K37"/>
    <mergeCell ref="E38:K38"/>
    <mergeCell ref="A37:B37"/>
    <mergeCell ref="E44:K44"/>
    <mergeCell ref="E29:K29"/>
    <mergeCell ref="A38:B38"/>
    <mergeCell ref="J24:P24"/>
    <mergeCell ref="L37:R37"/>
    <mergeCell ref="A32:B32"/>
    <mergeCell ref="E35:K35"/>
    <mergeCell ref="A34:B34"/>
    <mergeCell ref="A35:B35"/>
    <mergeCell ref="E26:K26"/>
    <mergeCell ref="A31:B31"/>
    <mergeCell ref="L28:R28"/>
    <mergeCell ref="L31:R31"/>
    <mergeCell ref="A28:B28"/>
    <mergeCell ref="L29:R29"/>
    <mergeCell ref="A41:B41"/>
    <mergeCell ref="C54:I54"/>
    <mergeCell ref="C53:I53"/>
    <mergeCell ref="A39:B39"/>
    <mergeCell ref="L40:S40"/>
    <mergeCell ref="A40:B40"/>
    <mergeCell ref="E40:K40"/>
    <mergeCell ref="E46:K46"/>
    <mergeCell ref="E43:K43"/>
    <mergeCell ref="A45:B45"/>
    <mergeCell ref="A46:C46"/>
    <mergeCell ref="L42:S42"/>
    <mergeCell ref="A44:B44"/>
    <mergeCell ref="L43:R43"/>
    <mergeCell ref="A43:B43"/>
    <mergeCell ref="A42:B42"/>
    <mergeCell ref="E42:K42"/>
    <mergeCell ref="C55:I55"/>
    <mergeCell ref="C56:I56"/>
    <mergeCell ref="C57:I57"/>
    <mergeCell ref="E13:K13"/>
    <mergeCell ref="L27:R27"/>
    <mergeCell ref="C48:J48"/>
    <mergeCell ref="C51:I51"/>
    <mergeCell ref="C52:I52"/>
    <mergeCell ref="L41:S41"/>
    <mergeCell ref="L35:S35"/>
    <mergeCell ref="E28:K28"/>
    <mergeCell ref="E32:K32"/>
    <mergeCell ref="C50:I50"/>
    <mergeCell ref="C49:I49"/>
    <mergeCell ref="L25:R25"/>
    <mergeCell ref="E41:K41"/>
  </mergeCells>
  <printOptions horizontalCentered="1"/>
  <pageMargins left="0" right="0" top="0" bottom="0" header="0.5" footer="0.5"/>
  <pageSetup scale="64" orientation="portrait" horizontalDpi="4294967292" verticalDpi="4294967292" r:id="rId1"/>
  <colBreaks count="1" manualBreakCount="1">
    <brk id="11"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23"/>
  <sheetViews>
    <sheetView topLeftCell="B1" zoomScaleNormal="100" workbookViewId="0">
      <selection activeCell="E8" sqref="E8"/>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9" width="18" style="1" customWidth="1"/>
    <col min="10" max="10" width="15.796875" style="1" customWidth="1"/>
    <col min="11" max="11" width="12.796875" style="1" customWidth="1"/>
    <col min="12" max="16384" width="8.796875" style="1"/>
  </cols>
  <sheetData>
    <row r="1" spans="1:11" s="7" customFormat="1" ht="28.05" customHeight="1">
      <c r="A1" s="8" t="s">
        <v>411</v>
      </c>
      <c r="B1" s="66" t="s">
        <v>1157</v>
      </c>
      <c r="C1" s="118" t="s">
        <v>1317</v>
      </c>
      <c r="D1" s="119" t="s">
        <v>1400</v>
      </c>
      <c r="E1" s="110" t="s">
        <v>860</v>
      </c>
      <c r="F1" s="112" t="s">
        <v>1406</v>
      </c>
      <c r="G1" s="120" t="s">
        <v>1407</v>
      </c>
      <c r="H1" s="109" t="s">
        <v>1329</v>
      </c>
      <c r="I1" s="57" t="s">
        <v>1334</v>
      </c>
      <c r="J1" s="57" t="s">
        <v>32</v>
      </c>
      <c r="K1" s="86" t="s">
        <v>475</v>
      </c>
    </row>
    <row r="2" spans="1:11" s="7" customFormat="1" ht="15" customHeight="1">
      <c r="A2" s="8" t="s">
        <v>265</v>
      </c>
      <c r="B2" s="9" t="s">
        <v>490</v>
      </c>
      <c r="C2" s="10" t="s">
        <v>42</v>
      </c>
      <c r="D2" s="10" t="s">
        <v>43</v>
      </c>
      <c r="E2" s="10" t="s">
        <v>44</v>
      </c>
      <c r="F2" s="10"/>
      <c r="G2" s="10"/>
      <c r="H2" s="10"/>
      <c r="I2" s="10"/>
      <c r="J2" s="10"/>
      <c r="K2" s="10"/>
    </row>
    <row r="3" spans="1:11" s="7" customFormat="1" ht="15" customHeight="1">
      <c r="A3" s="67" t="s">
        <v>1403</v>
      </c>
      <c r="B3" s="66" t="s">
        <v>1402</v>
      </c>
      <c r="C3" s="126" t="s">
        <v>1401</v>
      </c>
      <c r="D3" s="126" t="s">
        <v>1361</v>
      </c>
      <c r="E3" s="87" t="s">
        <v>1172</v>
      </c>
      <c r="F3" s="87" t="s">
        <v>619</v>
      </c>
      <c r="G3" s="87" t="s">
        <v>578</v>
      </c>
      <c r="H3" s="87"/>
      <c r="I3" s="10"/>
      <c r="J3" s="10"/>
      <c r="K3" s="10"/>
    </row>
    <row r="4" spans="1:11" s="7" customFormat="1" ht="15" customHeight="1">
      <c r="A4" s="67" t="s">
        <v>1404</v>
      </c>
      <c r="B4" s="66" t="s">
        <v>1405</v>
      </c>
      <c r="C4" s="48" t="s">
        <v>1370</v>
      </c>
      <c r="D4" s="48" t="s">
        <v>1363</v>
      </c>
      <c r="E4" s="48" t="s">
        <v>872</v>
      </c>
      <c r="F4" s="87" t="s">
        <v>1181</v>
      </c>
      <c r="G4" s="10"/>
      <c r="H4" s="10" t="s">
        <v>268</v>
      </c>
      <c r="I4" s="10"/>
      <c r="J4" s="10"/>
      <c r="K4" s="10"/>
    </row>
    <row r="5" spans="1:11" s="7" customFormat="1" ht="15" customHeight="1">
      <c r="A5" s="67" t="s">
        <v>1454</v>
      </c>
      <c r="B5" s="9"/>
      <c r="C5" s="48" t="s">
        <v>1450</v>
      </c>
      <c r="D5" s="10"/>
      <c r="E5" s="10"/>
      <c r="F5" s="10"/>
      <c r="G5" s="10" t="s">
        <v>101</v>
      </c>
      <c r="H5" s="10" t="s">
        <v>1150</v>
      </c>
      <c r="I5" s="10"/>
      <c r="J5" s="10"/>
      <c r="K5" s="10"/>
    </row>
    <row r="6" spans="1:11" ht="15" customHeight="1">
      <c r="A6" s="49" t="s">
        <v>906</v>
      </c>
      <c r="B6" s="87" t="s">
        <v>578</v>
      </c>
      <c r="C6" s="48" t="s">
        <v>1373</v>
      </c>
      <c r="D6" s="10"/>
      <c r="E6" s="10"/>
      <c r="F6" s="10"/>
      <c r="G6" s="10" t="s">
        <v>489</v>
      </c>
      <c r="H6" s="10" t="s">
        <v>1162</v>
      </c>
      <c r="I6" s="10"/>
      <c r="J6" s="53" t="s">
        <v>693</v>
      </c>
      <c r="K6" s="55"/>
    </row>
    <row r="7" spans="1:11" ht="15.6">
      <c r="A7" s="69" t="s">
        <v>2</v>
      </c>
      <c r="B7" s="88" t="s">
        <v>1116</v>
      </c>
      <c r="C7" s="88" t="s">
        <v>716</v>
      </c>
      <c r="D7" s="88" t="s">
        <v>1408</v>
      </c>
      <c r="E7" s="88" t="s">
        <v>621</v>
      </c>
      <c r="F7" s="88" t="s">
        <v>1418</v>
      </c>
      <c r="G7" s="88" t="s">
        <v>1416</v>
      </c>
      <c r="H7" s="10"/>
      <c r="I7" s="10" t="s">
        <v>201</v>
      </c>
      <c r="J7" s="61"/>
      <c r="K7" s="10"/>
    </row>
    <row r="8" spans="1:11">
      <c r="A8" s="88" t="s">
        <v>1</v>
      </c>
      <c r="B8" s="88" t="s">
        <v>201</v>
      </c>
      <c r="C8" s="88" t="s">
        <v>46</v>
      </c>
      <c r="D8" s="88" t="s">
        <v>1417</v>
      </c>
      <c r="E8" s="88" t="s">
        <v>865</v>
      </c>
      <c r="F8" s="88" t="s">
        <v>1430</v>
      </c>
      <c r="G8" s="10"/>
      <c r="H8" s="10" t="s">
        <v>1334</v>
      </c>
      <c r="I8" s="10" t="s">
        <v>845</v>
      </c>
      <c r="J8" s="50" t="s">
        <v>1340</v>
      </c>
      <c r="K8" s="50" t="s">
        <v>1144</v>
      </c>
    </row>
    <row r="9" spans="1:11">
      <c r="A9" s="88"/>
      <c r="B9" s="88"/>
      <c r="C9" s="88" t="s">
        <v>717</v>
      </c>
      <c r="D9" s="10"/>
      <c r="E9" s="10"/>
      <c r="F9" s="10"/>
      <c r="G9" s="10"/>
      <c r="H9" s="10" t="s">
        <v>1355</v>
      </c>
      <c r="I9" s="10"/>
      <c r="J9" s="54" t="s">
        <v>893</v>
      </c>
      <c r="K9" s="10"/>
    </row>
    <row r="10" spans="1:11">
      <c r="A10" s="88"/>
      <c r="B10" s="88"/>
      <c r="C10" s="88" t="s">
        <v>1453</v>
      </c>
      <c r="D10" s="10"/>
      <c r="E10" s="10"/>
      <c r="F10" s="10"/>
      <c r="G10" s="10"/>
      <c r="H10" s="10" t="s">
        <v>1336</v>
      </c>
      <c r="I10" s="10"/>
      <c r="J10" s="10"/>
      <c r="K10" s="10"/>
    </row>
    <row r="11" spans="1:11">
      <c r="A11" s="68" t="s">
        <v>15</v>
      </c>
      <c r="B11" s="68" t="s">
        <v>1134</v>
      </c>
      <c r="C11" s="68" t="s">
        <v>851</v>
      </c>
      <c r="D11" s="68" t="s">
        <v>1341</v>
      </c>
      <c r="E11" s="68" t="s">
        <v>838</v>
      </c>
      <c r="F11" s="68" t="s">
        <v>269</v>
      </c>
      <c r="G11" s="68" t="s">
        <v>266</v>
      </c>
      <c r="H11" s="10"/>
      <c r="I11" s="68" t="s">
        <v>618</v>
      </c>
      <c r="J11" s="10"/>
      <c r="K11" s="10"/>
    </row>
    <row r="12" spans="1:11">
      <c r="A12" s="68" t="s">
        <v>266</v>
      </c>
      <c r="B12" s="68" t="s">
        <v>839</v>
      </c>
      <c r="C12" s="68" t="s">
        <v>1129</v>
      </c>
      <c r="D12" s="68" t="s">
        <v>1343</v>
      </c>
      <c r="E12" s="68" t="s">
        <v>1131</v>
      </c>
      <c r="F12" s="10" t="s">
        <v>277</v>
      </c>
      <c r="G12" s="10"/>
      <c r="H12" s="10"/>
      <c r="I12" s="65" t="s">
        <v>270</v>
      </c>
      <c r="J12" s="10"/>
      <c r="K12" s="10"/>
    </row>
    <row r="13" spans="1:11">
      <c r="A13" s="68"/>
      <c r="B13" s="68"/>
      <c r="C13" s="68" t="s">
        <v>1413</v>
      </c>
      <c r="D13" s="10"/>
      <c r="E13" s="10"/>
      <c r="F13" s="10"/>
      <c r="G13" s="10"/>
      <c r="H13" s="10"/>
      <c r="I13" s="10"/>
      <c r="J13" s="10"/>
      <c r="K13" s="10"/>
    </row>
    <row r="14" spans="1:11">
      <c r="A14" s="68"/>
      <c r="B14" s="68"/>
      <c r="C14" s="68" t="s">
        <v>721</v>
      </c>
      <c r="D14" s="10"/>
      <c r="E14" s="10"/>
      <c r="F14" s="10"/>
      <c r="G14" s="10"/>
      <c r="H14" s="10"/>
      <c r="I14" s="10"/>
      <c r="J14" s="10"/>
      <c r="K14" s="10"/>
    </row>
    <row r="15" spans="1:11">
      <c r="A15" s="53" t="s">
        <v>7</v>
      </c>
      <c r="B15" s="53" t="s">
        <v>1136</v>
      </c>
      <c r="C15" s="53" t="s">
        <v>617</v>
      </c>
      <c r="D15" s="53"/>
      <c r="E15" s="53" t="s">
        <v>1415</v>
      </c>
      <c r="F15" s="54"/>
      <c r="G15" s="54" t="s">
        <v>527</v>
      </c>
      <c r="H15" s="10"/>
      <c r="I15" s="10" t="s">
        <v>841</v>
      </c>
      <c r="J15" s="10"/>
      <c r="K15" s="61"/>
    </row>
    <row r="16" spans="1:11">
      <c r="A16" s="53" t="s">
        <v>527</v>
      </c>
      <c r="B16" s="53" t="s">
        <v>1109</v>
      </c>
      <c r="C16" s="53" t="s">
        <v>98</v>
      </c>
      <c r="D16" s="53"/>
      <c r="E16" s="53" t="s">
        <v>463</v>
      </c>
      <c r="F16" s="54" t="s">
        <v>876</v>
      </c>
      <c r="G16" s="10"/>
      <c r="H16" s="10" t="s">
        <v>842</v>
      </c>
      <c r="I16" s="10" t="s">
        <v>272</v>
      </c>
      <c r="J16" s="61"/>
      <c r="K16" s="61"/>
    </row>
    <row r="17" spans="1:11">
      <c r="A17" s="53"/>
      <c r="B17" s="53"/>
      <c r="C17" s="53" t="s">
        <v>690</v>
      </c>
      <c r="D17" s="10"/>
      <c r="E17" s="10"/>
      <c r="F17" s="10"/>
      <c r="G17" s="10"/>
      <c r="H17" s="10"/>
      <c r="I17" s="10"/>
      <c r="J17" s="10"/>
      <c r="K17" s="10"/>
    </row>
    <row r="18" spans="1:11">
      <c r="A18" s="53"/>
      <c r="B18" s="53"/>
      <c r="C18" s="53" t="s">
        <v>1331</v>
      </c>
      <c r="D18" s="10"/>
      <c r="E18" s="10"/>
      <c r="F18" s="10"/>
      <c r="G18" s="10"/>
      <c r="H18" s="10"/>
      <c r="I18" s="10"/>
      <c r="J18" s="10"/>
      <c r="K18" s="10"/>
    </row>
    <row r="19" spans="1:11">
      <c r="A19" s="55" t="s">
        <v>105</v>
      </c>
      <c r="B19" s="55" t="s">
        <v>1147</v>
      </c>
      <c r="C19" s="56" t="s">
        <v>1411</v>
      </c>
      <c r="D19" s="56" t="s">
        <v>1412</v>
      </c>
      <c r="E19" s="55" t="s">
        <v>842</v>
      </c>
      <c r="F19" s="56" t="s">
        <v>864</v>
      </c>
      <c r="G19" s="56" t="s">
        <v>482</v>
      </c>
      <c r="H19" s="10"/>
      <c r="I19" s="10" t="s">
        <v>327</v>
      </c>
      <c r="J19" s="10"/>
      <c r="K19" s="10"/>
    </row>
    <row r="20" spans="1:11">
      <c r="A20" s="55"/>
      <c r="B20" s="55"/>
      <c r="C20" s="56" t="s">
        <v>1410</v>
      </c>
      <c r="D20" s="56" t="s">
        <v>1409</v>
      </c>
      <c r="E20" s="56" t="s">
        <v>1354</v>
      </c>
      <c r="F20" s="10"/>
      <c r="G20" s="10"/>
      <c r="H20" s="10"/>
      <c r="I20" s="10"/>
      <c r="J20" s="10"/>
      <c r="K20" s="10"/>
    </row>
    <row r="21" spans="1:11">
      <c r="A21" s="55"/>
      <c r="B21" s="55"/>
      <c r="C21" s="56"/>
      <c r="D21" s="10"/>
      <c r="E21" s="10"/>
      <c r="F21" s="10"/>
      <c r="G21" s="10"/>
      <c r="H21" s="10"/>
      <c r="I21" s="10"/>
      <c r="J21" s="10"/>
      <c r="K21" s="10"/>
    </row>
    <row r="22" spans="1:11">
      <c r="A22" s="55" t="s">
        <v>482</v>
      </c>
      <c r="B22" s="55" t="s">
        <v>493</v>
      </c>
      <c r="C22" s="56" t="s">
        <v>1414</v>
      </c>
      <c r="D22" s="10"/>
      <c r="E22" s="10"/>
      <c r="F22" s="10"/>
      <c r="G22" s="10"/>
      <c r="H22" s="10"/>
      <c r="I22" s="10" t="s">
        <v>398</v>
      </c>
      <c r="J22" s="10"/>
      <c r="K22" s="10"/>
    </row>
    <row r="23" spans="1:11" ht="28.05" customHeight="1">
      <c r="A23" s="5" t="s">
        <v>8</v>
      </c>
      <c r="B23" s="6" t="s">
        <v>9</v>
      </c>
      <c r="C23" s="10" t="s">
        <v>1356</v>
      </c>
      <c r="D23" s="10" t="s">
        <v>1349</v>
      </c>
      <c r="E23" s="10" t="s">
        <v>1357</v>
      </c>
      <c r="F23" s="56" t="s">
        <v>1322</v>
      </c>
      <c r="G23" s="56" t="s">
        <v>1346</v>
      </c>
      <c r="H23" s="68" t="s">
        <v>277</v>
      </c>
      <c r="I23" s="68" t="s">
        <v>853</v>
      </c>
      <c r="J23" s="53" t="s">
        <v>1169</v>
      </c>
      <c r="K23" s="54" t="s">
        <v>718</v>
      </c>
    </row>
    <row r="24" spans="1:11">
      <c r="A24" s="4" t="s">
        <v>883</v>
      </c>
      <c r="B24" s="1" t="s">
        <v>1187</v>
      </c>
      <c r="C24" s="10"/>
      <c r="D24" s="61"/>
      <c r="E24" s="61"/>
      <c r="F24" s="10"/>
      <c r="G24" s="10"/>
      <c r="H24" s="10" t="s">
        <v>461</v>
      </c>
      <c r="I24" s="61" t="s">
        <v>861</v>
      </c>
      <c r="J24" s="10"/>
      <c r="K24" s="10"/>
    </row>
    <row r="25" spans="1:11">
      <c r="A25" s="4" t="s">
        <v>907</v>
      </c>
      <c r="B25" s="4" t="s">
        <v>1179</v>
      </c>
      <c r="C25" s="87" t="s">
        <v>930</v>
      </c>
      <c r="D25" s="10"/>
      <c r="E25" s="61"/>
      <c r="F25" s="10"/>
      <c r="G25" s="10" t="s">
        <v>892</v>
      </c>
      <c r="H25" s="10"/>
      <c r="I25" s="10"/>
      <c r="J25" s="10"/>
      <c r="K25" s="10"/>
    </row>
    <row r="26" spans="1:11">
      <c r="A26" s="4" t="s">
        <v>10</v>
      </c>
      <c r="B26" s="1" t="s">
        <v>1188</v>
      </c>
      <c r="C26" s="10"/>
      <c r="D26" s="10"/>
      <c r="E26" s="10"/>
      <c r="F26" s="10"/>
      <c r="G26" s="10" t="s">
        <v>45</v>
      </c>
      <c r="H26" s="10"/>
      <c r="I26" s="10"/>
      <c r="J26" s="10"/>
      <c r="K26" s="10"/>
    </row>
    <row r="27" spans="1:11">
      <c r="A27" s="4" t="s">
        <v>908</v>
      </c>
      <c r="B27" s="4"/>
      <c r="C27" s="10"/>
      <c r="D27" s="10" t="s">
        <v>920</v>
      </c>
      <c r="E27" s="10" t="s">
        <v>719</v>
      </c>
      <c r="F27" s="10"/>
      <c r="G27" s="10"/>
      <c r="H27" s="10"/>
      <c r="I27" s="10"/>
      <c r="J27" s="10"/>
      <c r="K27" s="10"/>
    </row>
    <row r="28" spans="1:11">
      <c r="A28" s="4" t="s">
        <v>700</v>
      </c>
      <c r="C28" s="10"/>
      <c r="D28" s="10"/>
      <c r="E28" s="10"/>
      <c r="F28" s="10"/>
      <c r="G28" s="10"/>
      <c r="H28" s="10"/>
      <c r="I28" s="10"/>
      <c r="J28" s="10"/>
      <c r="K28" s="10"/>
    </row>
    <row r="29" spans="1:11">
      <c r="A29" s="4" t="s">
        <v>909</v>
      </c>
      <c r="B29" s="4"/>
      <c r="C29" s="10"/>
      <c r="D29" s="10"/>
      <c r="E29" s="10"/>
      <c r="F29" s="10"/>
      <c r="G29" s="16" t="s">
        <v>708</v>
      </c>
      <c r="H29" s="10"/>
      <c r="I29" s="10"/>
      <c r="J29" s="10"/>
      <c r="K29" s="10"/>
    </row>
    <row r="30" spans="1:11">
      <c r="A30" s="4" t="s">
        <v>18</v>
      </c>
      <c r="B30" s="4" t="s">
        <v>910</v>
      </c>
      <c r="C30" s="10"/>
      <c r="D30" s="10"/>
      <c r="E30" s="10"/>
      <c r="F30" s="1" t="s">
        <v>875</v>
      </c>
      <c r="G30" s="61" t="s">
        <v>879</v>
      </c>
      <c r="H30" s="10" t="s">
        <v>49</v>
      </c>
      <c r="I30" s="1" t="s">
        <v>466</v>
      </c>
      <c r="J30" s="10"/>
      <c r="K30" s="10"/>
    </row>
    <row r="31" spans="1:11">
      <c r="B31" s="4"/>
      <c r="C31" s="10"/>
      <c r="D31" s="10"/>
      <c r="E31" s="10"/>
      <c r="F31" s="10"/>
      <c r="G31" s="61"/>
      <c r="H31" s="10"/>
      <c r="I31" s="10" t="s">
        <v>463</v>
      </c>
      <c r="J31" s="10"/>
      <c r="K31" s="10"/>
    </row>
    <row r="32" spans="1:11">
      <c r="A32" s="4" t="s">
        <v>17</v>
      </c>
      <c r="B32" s="4" t="s">
        <v>911</v>
      </c>
      <c r="C32" s="10"/>
      <c r="D32" s="87" t="s">
        <v>1366</v>
      </c>
      <c r="E32" s="10"/>
      <c r="F32" s="61"/>
      <c r="G32" s="10" t="s">
        <v>917</v>
      </c>
      <c r="H32" s="10" t="s">
        <v>871</v>
      </c>
      <c r="I32" s="10"/>
      <c r="J32" s="10"/>
      <c r="K32" s="10"/>
    </row>
    <row r="33" spans="1:11">
      <c r="B33" s="4"/>
      <c r="C33" s="10"/>
      <c r="D33" s="10"/>
      <c r="E33" s="10"/>
      <c r="F33" s="10"/>
      <c r="G33" s="10"/>
      <c r="H33" s="61"/>
      <c r="I33" s="10"/>
      <c r="J33" s="10"/>
      <c r="K33" s="10"/>
    </row>
    <row r="34" spans="1:11">
      <c r="A34" s="4" t="s">
        <v>696</v>
      </c>
      <c r="C34" s="10"/>
      <c r="D34" s="61"/>
      <c r="E34" s="61"/>
      <c r="F34" s="10" t="s">
        <v>274</v>
      </c>
      <c r="G34" s="10" t="s">
        <v>715</v>
      </c>
      <c r="H34" s="10" t="s">
        <v>921</v>
      </c>
      <c r="I34" s="10"/>
      <c r="J34" s="10"/>
      <c r="K34" s="10"/>
    </row>
    <row r="35" spans="1:11">
      <c r="A35" s="4" t="s">
        <v>108</v>
      </c>
      <c r="B35" s="4"/>
      <c r="C35" s="10"/>
      <c r="D35" s="10"/>
      <c r="E35" s="10"/>
      <c r="F35" s="10"/>
      <c r="G35" s="10"/>
      <c r="H35" s="10"/>
      <c r="I35" s="10"/>
      <c r="J35" s="10"/>
      <c r="K35" s="10"/>
    </row>
    <row r="36" spans="1:11">
      <c r="A36" s="4" t="s">
        <v>697</v>
      </c>
      <c r="C36" s="61"/>
      <c r="D36" s="61"/>
      <c r="E36" s="61"/>
      <c r="F36" s="10" t="s">
        <v>869</v>
      </c>
      <c r="G36" s="10" t="s">
        <v>867</v>
      </c>
      <c r="H36" s="10" t="s">
        <v>848</v>
      </c>
      <c r="I36" s="10" t="s">
        <v>462</v>
      </c>
      <c r="J36" s="15" t="s">
        <v>39</v>
      </c>
      <c r="K36" s="10" t="s">
        <v>478</v>
      </c>
    </row>
    <row r="37" spans="1:11">
      <c r="A37" s="4" t="s">
        <v>22</v>
      </c>
      <c r="B37" s="4"/>
      <c r="C37" s="10"/>
      <c r="D37" s="10"/>
      <c r="E37" s="10"/>
      <c r="F37" s="10"/>
      <c r="G37" s="10"/>
      <c r="H37" s="10"/>
      <c r="I37" s="10"/>
      <c r="J37" s="10"/>
      <c r="K37" s="10"/>
    </row>
    <row r="38" spans="1:11">
      <c r="A38" s="4" t="s">
        <v>27</v>
      </c>
      <c r="C38" s="61"/>
      <c r="D38" s="10"/>
      <c r="E38" s="10"/>
      <c r="F38" s="61" t="s">
        <v>877</v>
      </c>
      <c r="G38" s="10" t="s">
        <v>763</v>
      </c>
      <c r="H38" s="10"/>
      <c r="I38" s="10"/>
      <c r="J38" s="10" t="s">
        <v>40</v>
      </c>
      <c r="K38" s="10" t="s">
        <v>478</v>
      </c>
    </row>
    <row r="39" spans="1:11">
      <c r="A39" s="4" t="s">
        <v>21</v>
      </c>
      <c r="B39" s="4"/>
      <c r="C39" s="10"/>
      <c r="D39" s="10"/>
      <c r="E39" s="10"/>
      <c r="F39" s="10"/>
      <c r="G39" s="61"/>
      <c r="H39" s="10"/>
      <c r="I39" s="10"/>
      <c r="J39" s="10"/>
      <c r="K39" s="10"/>
    </row>
    <row r="40" spans="1:11">
      <c r="A40" s="4" t="s">
        <v>859</v>
      </c>
      <c r="C40" s="15"/>
      <c r="D40" s="10"/>
      <c r="E40" s="10" t="s">
        <v>1326</v>
      </c>
      <c r="F40" s="61"/>
      <c r="G40" s="61" t="s">
        <v>1165</v>
      </c>
      <c r="H40" s="10" t="s">
        <v>929</v>
      </c>
      <c r="I40" s="61"/>
      <c r="J40" s="10"/>
      <c r="K40" s="10"/>
    </row>
    <row r="41" spans="1:11">
      <c r="A41" s="4" t="s">
        <v>107</v>
      </c>
      <c r="B41" s="4"/>
      <c r="C41" s="10"/>
      <c r="D41" s="10"/>
      <c r="E41" s="10"/>
      <c r="F41" s="10"/>
      <c r="G41" s="61" t="s">
        <v>849</v>
      </c>
      <c r="H41" s="10"/>
      <c r="I41" s="10"/>
      <c r="J41" s="10"/>
      <c r="K41" s="10"/>
    </row>
    <row r="42" spans="1:11">
      <c r="A42" s="4" t="s">
        <v>919</v>
      </c>
      <c r="C42" s="61"/>
      <c r="D42" s="61"/>
      <c r="E42" s="61"/>
      <c r="F42" s="61"/>
      <c r="G42" s="61"/>
      <c r="H42" s="10" t="s">
        <v>886</v>
      </c>
      <c r="I42" s="10"/>
      <c r="J42" s="10" t="s">
        <v>37</v>
      </c>
      <c r="K42" s="10" t="s">
        <v>479</v>
      </c>
    </row>
    <row r="43" spans="1:11">
      <c r="A43" s="4" t="s">
        <v>13</v>
      </c>
      <c r="B43" s="4"/>
      <c r="C43" s="10"/>
      <c r="D43" s="10"/>
      <c r="E43" s="10"/>
      <c r="F43" s="10"/>
      <c r="G43" s="10"/>
      <c r="H43" s="10"/>
      <c r="I43" s="10"/>
      <c r="J43" s="10"/>
      <c r="K43" s="10"/>
    </row>
    <row r="44" spans="1:11">
      <c r="A44" s="4" t="s">
        <v>28</v>
      </c>
      <c r="C44" s="10"/>
      <c r="D44" s="10"/>
      <c r="E44" s="10"/>
      <c r="F44" s="61" t="s">
        <v>873</v>
      </c>
      <c r="G44" s="10"/>
      <c r="H44" s="10" t="s">
        <v>915</v>
      </c>
      <c r="I44" s="10" t="s">
        <v>565</v>
      </c>
      <c r="J44" s="10" t="s">
        <v>474</v>
      </c>
      <c r="K44" s="10" t="s">
        <v>478</v>
      </c>
    </row>
    <row r="45" spans="1:11">
      <c r="A45" s="4" t="s">
        <v>29</v>
      </c>
      <c r="B45" s="4"/>
      <c r="C45" s="10"/>
      <c r="D45" s="10"/>
      <c r="E45" s="10"/>
      <c r="F45" s="10"/>
      <c r="G45" s="10"/>
      <c r="H45" s="10"/>
      <c r="I45" s="10"/>
      <c r="J45" s="10"/>
      <c r="K45" s="10"/>
    </row>
    <row r="46" spans="1:11">
      <c r="A46" s="4" t="s">
        <v>11</v>
      </c>
      <c r="C46" s="10" t="s">
        <v>712</v>
      </c>
      <c r="D46" s="10" t="s">
        <v>711</v>
      </c>
      <c r="E46" s="10"/>
      <c r="F46" s="61"/>
      <c r="H46" s="1" t="s">
        <v>947</v>
      </c>
    </row>
    <row r="47" spans="1:11">
      <c r="A47" s="1" t="s">
        <v>106</v>
      </c>
      <c r="C47" s="10"/>
      <c r="D47" s="10"/>
      <c r="E47" s="10"/>
      <c r="F47" s="10" t="s">
        <v>914</v>
      </c>
      <c r="G47" s="10" t="s">
        <v>1163</v>
      </c>
      <c r="H47" s="10"/>
      <c r="I47" s="10"/>
      <c r="J47" s="10"/>
      <c r="K47" s="10"/>
    </row>
    <row r="48" spans="1:11">
      <c r="A48" s="4" t="s">
        <v>25</v>
      </c>
      <c r="C48" s="10" t="s">
        <v>913</v>
      </c>
      <c r="D48" s="10" t="s">
        <v>710</v>
      </c>
      <c r="E48" s="10" t="s">
        <v>843</v>
      </c>
      <c r="F48" s="10" t="s">
        <v>856</v>
      </c>
      <c r="G48" s="10" t="s">
        <v>912</v>
      </c>
      <c r="H48" s="10" t="s">
        <v>496</v>
      </c>
      <c r="I48" s="10" t="s">
        <v>842</v>
      </c>
      <c r="J48" s="10"/>
      <c r="K48" s="10"/>
    </row>
    <row r="49" spans="1:11">
      <c r="A49" s="4" t="s">
        <v>109</v>
      </c>
      <c r="B49" s="4"/>
      <c r="C49" s="10"/>
      <c r="D49" s="10"/>
      <c r="E49" s="10"/>
      <c r="F49" s="10"/>
      <c r="G49" s="10"/>
      <c r="H49" s="10"/>
      <c r="I49" s="10"/>
      <c r="J49" s="10"/>
      <c r="K49" s="10"/>
    </row>
    <row r="50" spans="1:11">
      <c r="A50" s="4" t="s">
        <v>24</v>
      </c>
      <c r="B50" s="1" t="s">
        <v>1180</v>
      </c>
      <c r="C50" s="10"/>
      <c r="D50" s="10"/>
      <c r="E50" s="10"/>
      <c r="F50" s="10"/>
      <c r="G50" s="61"/>
      <c r="H50" s="10" t="s">
        <v>853</v>
      </c>
      <c r="I50" s="61" t="s">
        <v>854</v>
      </c>
      <c r="J50" s="10" t="s">
        <v>41</v>
      </c>
      <c r="K50" s="10" t="s">
        <v>478</v>
      </c>
    </row>
    <row r="51" spans="1:11">
      <c r="A51" s="4" t="s">
        <v>110</v>
      </c>
      <c r="B51" s="4"/>
      <c r="C51" s="10"/>
      <c r="D51" s="10"/>
      <c r="E51" s="10"/>
      <c r="F51" s="10"/>
      <c r="G51" s="10"/>
      <c r="H51" s="10"/>
      <c r="I51" s="10" t="s">
        <v>464</v>
      </c>
      <c r="J51" s="10"/>
      <c r="K51" s="10"/>
    </row>
    <row r="52" spans="1:11">
      <c r="A52" s="4" t="s">
        <v>23</v>
      </c>
      <c r="C52" s="10"/>
      <c r="D52" s="10"/>
      <c r="E52" s="10" t="s">
        <v>894</v>
      </c>
      <c r="F52" s="61" t="s">
        <v>878</v>
      </c>
      <c r="G52" s="10" t="s">
        <v>709</v>
      </c>
      <c r="H52" s="10"/>
      <c r="I52" s="10" t="s">
        <v>857</v>
      </c>
      <c r="J52" s="10"/>
      <c r="K52" s="10"/>
    </row>
    <row r="53" spans="1:11">
      <c r="A53" s="4" t="s">
        <v>111</v>
      </c>
      <c r="B53" s="4"/>
      <c r="C53" s="10"/>
      <c r="D53" s="10"/>
      <c r="E53" s="10"/>
      <c r="F53" s="10"/>
      <c r="G53" s="10"/>
      <c r="H53" s="10"/>
      <c r="I53" s="10"/>
      <c r="J53" s="10"/>
      <c r="K53" s="10"/>
    </row>
    <row r="54" spans="1:11" ht="28.05" customHeight="1">
      <c r="A54" s="89" t="s">
        <v>880</v>
      </c>
      <c r="B54" s="4"/>
      <c r="C54" s="34"/>
      <c r="D54" s="10" t="s">
        <v>1178</v>
      </c>
      <c r="E54" s="10"/>
      <c r="F54" s="34"/>
      <c r="G54" s="34"/>
      <c r="H54" s="34"/>
      <c r="I54" s="34"/>
      <c r="J54" s="34"/>
      <c r="K54" s="10"/>
    </row>
    <row r="55" spans="1:11" ht="15.6">
      <c r="A55" s="49" t="s">
        <v>197</v>
      </c>
      <c r="B55" s="87"/>
      <c r="C55" s="87"/>
      <c r="D55" s="87"/>
      <c r="E55" s="87"/>
      <c r="F55" s="87"/>
      <c r="G55" s="48"/>
      <c r="H55" s="87"/>
      <c r="I55" s="87" t="s">
        <v>456</v>
      </c>
      <c r="J55" s="34"/>
      <c r="K55" s="10"/>
    </row>
    <row r="56" spans="1:11">
      <c r="A56" s="87" t="s">
        <v>906</v>
      </c>
      <c r="B56" s="87"/>
      <c r="C56" s="87"/>
      <c r="D56" s="87"/>
      <c r="E56" s="87"/>
      <c r="F56" s="87"/>
      <c r="G56" s="87"/>
      <c r="H56" s="48"/>
      <c r="I56" s="87"/>
      <c r="J56" s="10"/>
      <c r="K56" s="10"/>
    </row>
    <row r="57" spans="1:11" ht="15.6">
      <c r="A57" s="49"/>
      <c r="B57" s="87"/>
      <c r="C57" s="48"/>
      <c r="D57" s="48"/>
      <c r="E57" s="48"/>
      <c r="F57" s="48"/>
      <c r="G57" s="48"/>
      <c r="H57" s="48"/>
      <c r="I57" s="47"/>
      <c r="J57" s="10"/>
      <c r="K57" s="10"/>
    </row>
    <row r="58" spans="1:11">
      <c r="A58" s="50" t="s">
        <v>498</v>
      </c>
      <c r="B58" s="50"/>
      <c r="C58" s="50"/>
      <c r="D58" s="50"/>
      <c r="E58" s="50"/>
      <c r="F58" s="50"/>
      <c r="G58" s="50"/>
      <c r="H58" s="50"/>
      <c r="I58" s="50" t="s">
        <v>458</v>
      </c>
      <c r="J58" s="34"/>
      <c r="K58" s="10"/>
    </row>
    <row r="59" spans="1:11">
      <c r="A59" s="50" t="s">
        <v>3</v>
      </c>
      <c r="B59" s="50"/>
      <c r="C59" s="50"/>
      <c r="D59" s="50"/>
      <c r="E59" s="50"/>
      <c r="F59" s="50"/>
      <c r="G59" s="50"/>
      <c r="H59" s="50"/>
      <c r="I59" s="50"/>
      <c r="J59" s="10"/>
      <c r="K59" s="10"/>
    </row>
    <row r="60" spans="1:11">
      <c r="A60" s="50"/>
      <c r="B60" s="50"/>
      <c r="C60" s="50"/>
      <c r="D60" s="50"/>
      <c r="E60" s="50"/>
      <c r="F60" s="50"/>
      <c r="G60" s="50"/>
      <c r="H60" s="50"/>
      <c r="I60" s="50"/>
      <c r="J60" s="10"/>
      <c r="K60" s="10"/>
    </row>
    <row r="61" spans="1:11" ht="15.6">
      <c r="A61" s="69" t="s">
        <v>195</v>
      </c>
      <c r="B61" s="88"/>
      <c r="C61" s="88"/>
      <c r="D61" s="88"/>
      <c r="E61" s="88"/>
      <c r="F61" s="88"/>
      <c r="G61" s="64"/>
      <c r="H61" s="64"/>
      <c r="I61" s="88" t="s">
        <v>488</v>
      </c>
      <c r="J61" s="34"/>
      <c r="K61" s="10"/>
    </row>
    <row r="62" spans="1:11">
      <c r="A62" s="88" t="s">
        <v>2</v>
      </c>
      <c r="B62" s="88"/>
      <c r="C62" s="88"/>
      <c r="D62" s="52"/>
      <c r="E62" s="88"/>
      <c r="F62" s="52"/>
      <c r="G62" s="52"/>
      <c r="H62" s="88"/>
      <c r="I62" s="51"/>
      <c r="J62" s="10"/>
      <c r="K62" s="10"/>
    </row>
    <row r="63" spans="1:11" ht="15.6">
      <c r="A63" s="69"/>
      <c r="B63" s="88"/>
      <c r="C63" s="88"/>
      <c r="D63" s="88"/>
      <c r="E63" s="88"/>
      <c r="F63" s="88"/>
      <c r="G63" s="88"/>
      <c r="H63" s="88"/>
      <c r="I63" s="88"/>
      <c r="J63" s="10"/>
      <c r="K63" s="10"/>
    </row>
    <row r="64" spans="1:11">
      <c r="A64" s="68" t="s">
        <v>881</v>
      </c>
      <c r="B64" s="68"/>
      <c r="C64" s="68"/>
      <c r="D64" s="68"/>
      <c r="E64" s="68"/>
      <c r="F64" s="68"/>
      <c r="G64" s="68"/>
      <c r="H64" s="68"/>
      <c r="I64" s="68" t="s">
        <v>455</v>
      </c>
      <c r="J64" s="34"/>
      <c r="K64" s="10"/>
    </row>
    <row r="65" spans="1:11">
      <c r="A65" s="68" t="s">
        <v>15</v>
      </c>
      <c r="B65" s="68"/>
      <c r="C65" s="68"/>
      <c r="D65" s="68"/>
      <c r="E65" s="68"/>
      <c r="F65" s="68"/>
      <c r="G65" s="68"/>
      <c r="H65" s="68"/>
      <c r="I65" s="65"/>
      <c r="J65" s="10"/>
      <c r="K65" s="10"/>
    </row>
    <row r="66" spans="1:11">
      <c r="A66" s="68"/>
      <c r="B66" s="68"/>
      <c r="C66" s="68"/>
      <c r="D66" s="68"/>
      <c r="E66" s="68"/>
      <c r="F66" s="68"/>
      <c r="G66" s="68"/>
      <c r="H66" s="68"/>
      <c r="I66" s="65"/>
      <c r="J66" s="10"/>
      <c r="K66" s="10"/>
    </row>
    <row r="67" spans="1:11">
      <c r="A67" s="53" t="s">
        <v>664</v>
      </c>
      <c r="B67" s="53"/>
      <c r="C67" s="53"/>
      <c r="D67" s="53"/>
      <c r="E67" s="53"/>
      <c r="F67" s="54"/>
      <c r="G67" s="53"/>
      <c r="H67" s="54"/>
      <c r="I67" s="53" t="s">
        <v>457</v>
      </c>
      <c r="J67" s="34"/>
      <c r="K67" s="10"/>
    </row>
    <row r="68" spans="1:11">
      <c r="A68" s="53" t="s">
        <v>7</v>
      </c>
      <c r="B68" s="53"/>
      <c r="C68" s="53"/>
      <c r="D68" s="54"/>
      <c r="E68" s="53"/>
      <c r="F68" s="53"/>
      <c r="G68" s="54"/>
      <c r="H68" s="53"/>
      <c r="I68" s="54"/>
      <c r="J68" s="10"/>
      <c r="K68" s="10"/>
    </row>
    <row r="69" spans="1:11">
      <c r="A69" s="53"/>
      <c r="B69" s="53"/>
      <c r="C69" s="53"/>
      <c r="D69" s="53"/>
      <c r="E69" s="53"/>
      <c r="F69" s="53"/>
      <c r="G69" s="53"/>
      <c r="H69" s="53"/>
      <c r="I69" s="54"/>
      <c r="J69" s="10"/>
      <c r="K69" s="10"/>
    </row>
    <row r="70" spans="1:11">
      <c r="A70" s="55" t="s">
        <v>196</v>
      </c>
      <c r="B70" s="55"/>
      <c r="C70" s="56"/>
      <c r="D70" s="56"/>
      <c r="E70" s="56" t="s">
        <v>467</v>
      </c>
      <c r="F70" s="56"/>
      <c r="G70" s="56"/>
      <c r="H70" s="56" t="s">
        <v>397</v>
      </c>
      <c r="I70" s="56" t="s">
        <v>454</v>
      </c>
      <c r="J70" s="34"/>
      <c r="K70" s="10"/>
    </row>
    <row r="71" spans="1:11">
      <c r="A71" s="55" t="s">
        <v>105</v>
      </c>
      <c r="B71" s="55"/>
      <c r="C71" s="55"/>
      <c r="D71" s="56"/>
      <c r="E71" s="55"/>
      <c r="F71" s="56"/>
      <c r="G71" s="55"/>
      <c r="H71" s="55"/>
      <c r="I71" s="56" t="s">
        <v>459</v>
      </c>
      <c r="J71" s="10"/>
      <c r="K71" s="10"/>
    </row>
    <row r="72" spans="1:11">
      <c r="A72" s="55"/>
      <c r="B72" s="55"/>
      <c r="C72" s="55"/>
      <c r="D72" s="56"/>
      <c r="E72" s="56"/>
      <c r="F72" s="55"/>
      <c r="G72" s="55"/>
      <c r="H72" s="55"/>
      <c r="I72" s="55"/>
      <c r="J72" s="10"/>
      <c r="K72" s="10"/>
    </row>
    <row r="73" spans="1:11" ht="28.05" customHeight="1">
      <c r="A73" s="38" t="s">
        <v>75</v>
      </c>
      <c r="B73" s="4"/>
      <c r="C73" s="34"/>
      <c r="D73" s="34"/>
      <c r="E73" s="10"/>
      <c r="F73" s="34"/>
      <c r="G73" s="34"/>
      <c r="H73" s="34"/>
      <c r="I73" s="34"/>
      <c r="J73" s="34"/>
      <c r="K73" s="10"/>
    </row>
    <row r="74" spans="1:11" ht="15.6">
      <c r="A74" s="49" t="s">
        <v>386</v>
      </c>
      <c r="B74" s="87"/>
      <c r="C74" s="87" t="s">
        <v>438</v>
      </c>
      <c r="D74" s="87" t="s">
        <v>582</v>
      </c>
      <c r="E74" s="87"/>
      <c r="F74" s="87" t="s">
        <v>414</v>
      </c>
      <c r="G74" s="48" t="s">
        <v>439</v>
      </c>
      <c r="H74" s="87" t="s">
        <v>430</v>
      </c>
      <c r="I74" s="87" t="s">
        <v>451</v>
      </c>
      <c r="J74" s="10"/>
      <c r="K74" s="10"/>
    </row>
    <row r="75" spans="1:11">
      <c r="A75" s="87" t="s">
        <v>906</v>
      </c>
      <c r="B75" s="87"/>
      <c r="C75" s="87"/>
      <c r="D75" s="87"/>
      <c r="E75" s="87"/>
      <c r="F75" s="87"/>
      <c r="G75" s="87"/>
      <c r="H75" s="48"/>
      <c r="I75" s="87" t="s">
        <v>444</v>
      </c>
      <c r="J75" s="10"/>
      <c r="K75" s="10"/>
    </row>
    <row r="76" spans="1:11" ht="15.6">
      <c r="A76" s="49"/>
      <c r="B76" s="87"/>
      <c r="C76" s="48"/>
      <c r="D76" s="48"/>
      <c r="E76" s="48"/>
      <c r="F76" s="48"/>
      <c r="G76" s="48"/>
      <c r="H76" s="48"/>
      <c r="I76" s="47"/>
      <c r="J76" s="10"/>
      <c r="K76" s="10"/>
    </row>
    <row r="77" spans="1:11">
      <c r="A77" s="50" t="s">
        <v>433</v>
      </c>
      <c r="B77" s="50"/>
      <c r="C77" s="50" t="s">
        <v>440</v>
      </c>
      <c r="D77" s="50" t="s">
        <v>437</v>
      </c>
      <c r="E77" s="50" t="s">
        <v>436</v>
      </c>
      <c r="F77" s="50"/>
      <c r="G77" s="50" t="s">
        <v>435</v>
      </c>
      <c r="H77" s="50" t="s">
        <v>434</v>
      </c>
      <c r="I77" s="50" t="s">
        <v>432</v>
      </c>
      <c r="J77" s="34" t="s">
        <v>405</v>
      </c>
      <c r="K77" s="10" t="s">
        <v>480</v>
      </c>
    </row>
    <row r="78" spans="1:11">
      <c r="A78" s="50" t="s">
        <v>3</v>
      </c>
      <c r="B78" s="50"/>
      <c r="C78" s="50"/>
      <c r="D78" s="50"/>
      <c r="E78" s="50"/>
      <c r="F78" s="50"/>
      <c r="G78" s="50"/>
      <c r="H78" s="50"/>
      <c r="I78" s="50" t="s">
        <v>441</v>
      </c>
      <c r="J78" s="10"/>
      <c r="K78" s="10"/>
    </row>
    <row r="79" spans="1:11">
      <c r="A79" s="50"/>
      <c r="B79" s="50"/>
      <c r="C79" s="50"/>
      <c r="D79" s="50"/>
      <c r="E79" s="50"/>
      <c r="F79" s="50"/>
      <c r="G79" s="50"/>
      <c r="H79" s="50"/>
      <c r="I79" s="50"/>
      <c r="J79" s="10"/>
      <c r="K79" s="10"/>
    </row>
    <row r="80" spans="1:11" ht="15.6">
      <c r="A80" s="69" t="s">
        <v>389</v>
      </c>
      <c r="B80" s="88"/>
      <c r="C80" s="88" t="s">
        <v>408</v>
      </c>
      <c r="D80" s="88" t="s">
        <v>415</v>
      </c>
      <c r="E80" s="88" t="s">
        <v>416</v>
      </c>
      <c r="F80" s="88" t="s">
        <v>580</v>
      </c>
      <c r="G80" s="64" t="s">
        <v>406</v>
      </c>
      <c r="H80" s="64" t="s">
        <v>442</v>
      </c>
      <c r="I80" s="88" t="s">
        <v>428</v>
      </c>
      <c r="J80" s="34" t="s">
        <v>404</v>
      </c>
      <c r="K80" s="10" t="s">
        <v>478</v>
      </c>
    </row>
    <row r="81" spans="1:11">
      <c r="A81" s="88" t="s">
        <v>2</v>
      </c>
      <c r="B81" s="88"/>
      <c r="C81" s="88"/>
      <c r="D81" s="52"/>
      <c r="E81" s="88"/>
      <c r="F81" s="52"/>
      <c r="G81" s="52"/>
      <c r="H81" s="88"/>
      <c r="I81" s="88" t="s">
        <v>413</v>
      </c>
      <c r="J81" s="10"/>
      <c r="K81" s="10"/>
    </row>
    <row r="82" spans="1:11" ht="15.6">
      <c r="A82" s="69"/>
      <c r="B82" s="88"/>
      <c r="C82" s="88"/>
      <c r="D82" s="88"/>
      <c r="E82" s="88"/>
      <c r="F82" s="88"/>
      <c r="G82" s="88"/>
      <c r="H82" s="88"/>
      <c r="I82" s="88"/>
      <c r="J82" s="10"/>
      <c r="K82" s="10"/>
    </row>
    <row r="83" spans="1:11">
      <c r="A83" s="68" t="s">
        <v>388</v>
      </c>
      <c r="B83" s="68"/>
      <c r="C83" s="68" t="s">
        <v>424</v>
      </c>
      <c r="D83" s="68" t="s">
        <v>448</v>
      </c>
      <c r="E83" s="68" t="s">
        <v>409</v>
      </c>
      <c r="F83" s="68" t="s">
        <v>410</v>
      </c>
      <c r="G83" s="68" t="s">
        <v>472</v>
      </c>
      <c r="H83" s="68" t="s">
        <v>417</v>
      </c>
      <c r="I83" s="68" t="s">
        <v>495</v>
      </c>
      <c r="J83" s="34" t="s">
        <v>403</v>
      </c>
      <c r="K83" s="10" t="s">
        <v>480</v>
      </c>
    </row>
    <row r="84" spans="1:11">
      <c r="A84" s="68" t="s">
        <v>15</v>
      </c>
      <c r="B84" s="68"/>
      <c r="C84" s="68"/>
      <c r="D84" s="68"/>
      <c r="E84" s="68"/>
      <c r="F84" s="68"/>
      <c r="G84" s="68"/>
      <c r="H84" s="68"/>
      <c r="I84" s="68" t="s">
        <v>402</v>
      </c>
      <c r="J84" s="10"/>
      <c r="K84" s="10"/>
    </row>
    <row r="85" spans="1:11">
      <c r="A85" s="68"/>
      <c r="B85" s="68"/>
      <c r="C85" s="68"/>
      <c r="D85" s="68"/>
      <c r="E85" s="68"/>
      <c r="F85" s="68"/>
      <c r="G85" s="68"/>
      <c r="H85" s="68"/>
      <c r="I85" s="68"/>
      <c r="J85" s="10"/>
      <c r="K85" s="10"/>
    </row>
    <row r="86" spans="1:11">
      <c r="A86" s="53" t="s">
        <v>425</v>
      </c>
      <c r="B86" s="53"/>
      <c r="C86" s="53" t="s">
        <v>426</v>
      </c>
      <c r="D86" s="53" t="s">
        <v>407</v>
      </c>
      <c r="E86" s="53" t="s">
        <v>400</v>
      </c>
      <c r="F86" s="54" t="s">
        <v>419</v>
      </c>
      <c r="G86" s="53" t="s">
        <v>421</v>
      </c>
      <c r="H86" s="54" t="s">
        <v>429</v>
      </c>
      <c r="I86" s="53" t="s">
        <v>427</v>
      </c>
      <c r="J86" s="34" t="s">
        <v>470</v>
      </c>
      <c r="K86" s="10" t="s">
        <v>481</v>
      </c>
    </row>
    <row r="87" spans="1:11">
      <c r="A87" s="53" t="s">
        <v>7</v>
      </c>
      <c r="B87" s="53"/>
      <c r="C87" s="53"/>
      <c r="D87" s="54"/>
      <c r="E87" s="53"/>
      <c r="F87" s="53"/>
      <c r="G87" s="54"/>
      <c r="H87" s="53"/>
      <c r="I87" s="53" t="s">
        <v>423</v>
      </c>
      <c r="J87" s="10"/>
      <c r="K87" s="10"/>
    </row>
    <row r="88" spans="1:11">
      <c r="A88" s="53"/>
      <c r="B88" s="53"/>
      <c r="C88" s="53"/>
      <c r="D88" s="53"/>
      <c r="E88" s="53"/>
      <c r="F88" s="53"/>
      <c r="G88" s="53"/>
      <c r="H88" s="53"/>
      <c r="I88" s="54"/>
      <c r="J88" s="10"/>
      <c r="K88" s="10"/>
    </row>
    <row r="89" spans="1:11">
      <c r="A89" s="55" t="s">
        <v>387</v>
      </c>
      <c r="B89" s="55"/>
      <c r="C89" s="56" t="s">
        <v>449</v>
      </c>
      <c r="D89" s="56" t="s">
        <v>450</v>
      </c>
      <c r="E89" s="56" t="s">
        <v>581</v>
      </c>
      <c r="F89" s="56" t="s">
        <v>412</v>
      </c>
      <c r="G89" s="56"/>
      <c r="H89" s="56" t="s">
        <v>420</v>
      </c>
      <c r="I89" s="56" t="s">
        <v>447</v>
      </c>
      <c r="J89" s="34"/>
      <c r="K89" s="10"/>
    </row>
    <row r="90" spans="1:11">
      <c r="A90" s="55" t="s">
        <v>105</v>
      </c>
      <c r="B90" s="55"/>
      <c r="C90" s="55"/>
      <c r="D90" s="55"/>
      <c r="E90" s="55"/>
      <c r="F90" s="56"/>
      <c r="G90" s="55"/>
      <c r="H90" s="55"/>
      <c r="I90" s="56" t="s">
        <v>401</v>
      </c>
      <c r="J90" s="10"/>
      <c r="K90" s="10"/>
    </row>
    <row r="91" spans="1:11">
      <c r="A91" s="55"/>
      <c r="B91" s="55"/>
      <c r="C91" s="55"/>
      <c r="D91" s="55"/>
      <c r="E91" s="56"/>
      <c r="F91" s="55"/>
      <c r="G91" s="55"/>
      <c r="H91" s="55"/>
      <c r="I91" s="55"/>
      <c r="J91" s="10"/>
      <c r="K91" s="10"/>
    </row>
    <row r="92" spans="1:11" ht="28.05" customHeight="1">
      <c r="A92" s="46" t="s">
        <v>3</v>
      </c>
      <c r="C92" s="10"/>
      <c r="D92" s="10"/>
      <c r="E92" s="10"/>
      <c r="F92" s="10"/>
      <c r="G92" s="10"/>
      <c r="H92" s="10"/>
      <c r="I92" s="10"/>
      <c r="J92" s="10"/>
      <c r="K92" s="10"/>
    </row>
    <row r="93" spans="1:11" ht="15.6">
      <c r="A93" s="49" t="s">
        <v>684</v>
      </c>
      <c r="B93" s="87"/>
      <c r="C93" s="87"/>
      <c r="D93" s="87"/>
      <c r="E93" s="87"/>
      <c r="F93" s="87"/>
      <c r="G93" s="48"/>
      <c r="H93" s="87"/>
      <c r="I93" s="87"/>
      <c r="J93" s="10"/>
      <c r="K93" s="10"/>
    </row>
    <row r="94" spans="1:11">
      <c r="A94" s="87" t="s">
        <v>906</v>
      </c>
      <c r="B94" s="87"/>
      <c r="C94" s="87"/>
      <c r="D94" s="87"/>
      <c r="E94" s="87"/>
      <c r="F94" s="87"/>
      <c r="G94" s="87"/>
      <c r="H94" s="48"/>
      <c r="I94" s="87"/>
      <c r="J94" s="10"/>
      <c r="K94" s="10"/>
    </row>
    <row r="95" spans="1:11" ht="15.6">
      <c r="A95" s="49"/>
      <c r="B95" s="87"/>
      <c r="C95" s="48"/>
      <c r="D95" s="48"/>
      <c r="E95" s="48"/>
      <c r="F95" s="48"/>
      <c r="G95" s="48"/>
      <c r="H95" s="48"/>
      <c r="I95" s="47"/>
      <c r="J95" s="10"/>
      <c r="K95" s="10"/>
    </row>
    <row r="96" spans="1:11">
      <c r="A96" s="50" t="s">
        <v>685</v>
      </c>
      <c r="B96" s="50"/>
      <c r="C96" s="50"/>
      <c r="D96" s="50"/>
      <c r="E96" s="50"/>
      <c r="F96" s="50"/>
      <c r="G96" s="50"/>
      <c r="H96" s="50"/>
      <c r="I96" s="50"/>
      <c r="J96" s="10"/>
      <c r="K96" s="10"/>
    </row>
    <row r="97" spans="1:11">
      <c r="A97" s="50" t="s">
        <v>3</v>
      </c>
      <c r="B97" s="50"/>
      <c r="C97" s="50"/>
      <c r="D97" s="50"/>
      <c r="E97" s="50"/>
      <c r="F97" s="50"/>
      <c r="G97" s="50"/>
      <c r="H97" s="50"/>
      <c r="I97" s="50"/>
      <c r="J97" s="10"/>
      <c r="K97" s="10"/>
    </row>
    <row r="98" spans="1:11">
      <c r="A98" s="50"/>
      <c r="B98" s="50"/>
      <c r="C98" s="50"/>
      <c r="D98" s="50"/>
      <c r="E98" s="50"/>
      <c r="F98" s="50"/>
      <c r="G98" s="50"/>
      <c r="H98" s="50"/>
      <c r="I98" s="50"/>
      <c r="J98" s="10"/>
      <c r="K98" s="10"/>
    </row>
    <row r="99" spans="1:11" ht="15.6">
      <c r="A99" s="69" t="s">
        <v>686</v>
      </c>
      <c r="B99" s="88"/>
      <c r="C99" s="88"/>
      <c r="D99" s="88"/>
      <c r="E99" s="88"/>
      <c r="F99" s="88"/>
      <c r="G99" s="64"/>
      <c r="H99" s="64"/>
      <c r="I99" s="88"/>
      <c r="J99" s="10"/>
      <c r="K99" s="10"/>
    </row>
    <row r="100" spans="1:11">
      <c r="A100" s="88" t="s">
        <v>2</v>
      </c>
      <c r="B100" s="88"/>
      <c r="C100" s="88"/>
      <c r="D100" s="88"/>
      <c r="E100" s="88"/>
      <c r="F100" s="52"/>
      <c r="G100" s="52"/>
      <c r="H100" s="88"/>
      <c r="I100" s="51"/>
      <c r="J100" s="10"/>
      <c r="K100" s="10"/>
    </row>
    <row r="101" spans="1:11" ht="15.6">
      <c r="A101" s="69"/>
      <c r="B101" s="88"/>
      <c r="C101" s="88"/>
      <c r="D101" s="88"/>
      <c r="E101" s="88"/>
      <c r="F101" s="88"/>
      <c r="G101" s="88"/>
      <c r="H101" s="88"/>
      <c r="I101" s="88"/>
      <c r="J101" s="10"/>
      <c r="K101" s="10"/>
    </row>
    <row r="102" spans="1:11">
      <c r="A102" s="68" t="s">
        <v>687</v>
      </c>
      <c r="C102" s="68"/>
      <c r="D102" s="68"/>
      <c r="E102" s="68"/>
      <c r="F102" s="68"/>
      <c r="G102" s="68"/>
      <c r="H102" s="68"/>
      <c r="I102" s="68"/>
      <c r="J102" s="10"/>
      <c r="K102" s="10"/>
    </row>
    <row r="103" spans="1:11">
      <c r="A103" s="68" t="s">
        <v>15</v>
      </c>
      <c r="B103" s="68"/>
      <c r="C103" s="68"/>
      <c r="D103" s="68"/>
      <c r="E103" s="68"/>
      <c r="F103" s="68"/>
      <c r="G103" s="68"/>
      <c r="H103" s="68"/>
      <c r="I103" s="68"/>
      <c r="J103" s="10"/>
      <c r="K103" s="10"/>
    </row>
    <row r="104" spans="1:11">
      <c r="A104" s="68"/>
      <c r="B104" s="68"/>
      <c r="C104" s="68"/>
      <c r="D104" s="68"/>
      <c r="E104" s="68"/>
      <c r="F104" s="68"/>
      <c r="G104" s="68"/>
      <c r="H104" s="68"/>
      <c r="I104" s="68"/>
      <c r="J104" s="10"/>
      <c r="K104" s="10"/>
    </row>
    <row r="105" spans="1:11">
      <c r="A105" s="53" t="s">
        <v>689</v>
      </c>
      <c r="B105" s="53"/>
      <c r="C105" s="53"/>
      <c r="D105" s="53"/>
      <c r="E105" s="53"/>
      <c r="F105" s="54"/>
      <c r="G105" s="53"/>
      <c r="H105" s="54"/>
      <c r="I105" s="53"/>
      <c r="J105" s="10"/>
      <c r="K105" s="10"/>
    </row>
    <row r="106" spans="1:11">
      <c r="A106" s="53" t="s">
        <v>7</v>
      </c>
      <c r="B106" s="53"/>
      <c r="C106" s="53"/>
      <c r="D106" s="53"/>
      <c r="E106" s="53"/>
      <c r="F106" s="53"/>
      <c r="G106" s="54"/>
      <c r="H106" s="53"/>
      <c r="I106" s="54"/>
      <c r="J106" s="10"/>
      <c r="K106" s="10"/>
    </row>
    <row r="107" spans="1:11">
      <c r="A107" s="53"/>
      <c r="B107" s="53"/>
      <c r="C107" s="53"/>
      <c r="D107" s="53"/>
      <c r="E107" s="53"/>
      <c r="F107" s="53"/>
      <c r="G107" s="53"/>
      <c r="H107" s="53"/>
      <c r="I107" s="54"/>
      <c r="J107" s="10"/>
      <c r="K107" s="10"/>
    </row>
    <row r="108" spans="1:11">
      <c r="A108" s="55" t="s">
        <v>688</v>
      </c>
      <c r="B108" s="55"/>
      <c r="C108" s="56"/>
      <c r="D108" s="56"/>
      <c r="E108" s="56"/>
      <c r="F108" s="56"/>
      <c r="G108" s="56"/>
      <c r="H108" s="56"/>
      <c r="I108" s="56"/>
      <c r="J108" s="10"/>
      <c r="K108" s="10"/>
    </row>
    <row r="109" spans="1:11">
      <c r="A109" s="55" t="s">
        <v>105</v>
      </c>
      <c r="B109" s="55"/>
      <c r="C109" s="55"/>
      <c r="D109" s="55"/>
      <c r="E109" s="55"/>
      <c r="F109" s="56"/>
      <c r="G109" s="55"/>
      <c r="H109" s="55"/>
      <c r="I109" s="56"/>
      <c r="J109" s="10"/>
      <c r="K109" s="10"/>
    </row>
    <row r="110" spans="1:11">
      <c r="A110" s="55"/>
      <c r="B110" s="55"/>
      <c r="C110" s="55"/>
      <c r="D110" s="55"/>
      <c r="E110" s="56"/>
      <c r="F110" s="55"/>
      <c r="G110" s="55"/>
      <c r="H110" s="55"/>
      <c r="I110" s="55"/>
      <c r="J110" s="10"/>
      <c r="K110" s="10"/>
    </row>
    <row r="111" spans="1:11">
      <c r="C111" s="10"/>
      <c r="D111" s="10"/>
      <c r="E111" s="10"/>
      <c r="F111" s="10"/>
      <c r="G111" s="10"/>
      <c r="H111" s="10"/>
      <c r="I111" s="10"/>
      <c r="J111" s="10"/>
      <c r="K111" s="10"/>
    </row>
    <row r="112" spans="1:11">
      <c r="C112" s="10"/>
      <c r="D112" s="10"/>
      <c r="E112" s="10"/>
      <c r="F112" s="10"/>
      <c r="G112" s="10"/>
      <c r="H112" s="10"/>
      <c r="I112" s="10"/>
      <c r="J112" s="10"/>
      <c r="K112" s="10"/>
    </row>
    <row r="113" spans="2:11">
      <c r="H113" s="10"/>
      <c r="I113" s="10"/>
      <c r="J113" s="10"/>
      <c r="K113" s="10"/>
    </row>
    <row r="114" spans="2:11">
      <c r="C114" s="16" t="s">
        <v>714</v>
      </c>
      <c r="D114" s="16"/>
      <c r="E114" s="15" t="s">
        <v>50</v>
      </c>
      <c r="F114" s="16" t="s">
        <v>431</v>
      </c>
      <c r="G114" s="16"/>
      <c r="I114" s="10"/>
      <c r="J114" s="34"/>
      <c r="K114" s="34"/>
    </row>
    <row r="115" spans="2:11">
      <c r="C115" s="15" t="s">
        <v>682</v>
      </c>
      <c r="D115" s="15"/>
      <c r="F115" s="15" t="s">
        <v>422</v>
      </c>
    </row>
    <row r="116" spans="2:11">
      <c r="D116" s="1" t="s">
        <v>465</v>
      </c>
      <c r="F116" s="16" t="s">
        <v>446</v>
      </c>
    </row>
    <row r="117" spans="2:11">
      <c r="D117" s="1" t="s">
        <v>460</v>
      </c>
      <c r="F117" s="16"/>
    </row>
    <row r="118" spans="2:11">
      <c r="B118" s="1" t="s">
        <v>8</v>
      </c>
      <c r="C118" s="1">
        <v>11</v>
      </c>
      <c r="D118" s="16" t="s">
        <v>443</v>
      </c>
      <c r="E118" s="1">
        <v>124</v>
      </c>
    </row>
    <row r="119" spans="2:11" ht="15" thickBot="1">
      <c r="B119" s="1" t="s">
        <v>418</v>
      </c>
      <c r="C119" s="1">
        <v>6</v>
      </c>
      <c r="D119" s="39" t="s">
        <v>399</v>
      </c>
      <c r="E119" s="1">
        <v>48</v>
      </c>
    </row>
    <row r="120" spans="2:11">
      <c r="B120" s="1" t="s">
        <v>453</v>
      </c>
      <c r="C120" s="1">
        <v>125</v>
      </c>
      <c r="D120" s="15" t="s">
        <v>445</v>
      </c>
      <c r="E120" s="1">
        <v>172</v>
      </c>
    </row>
    <row r="121" spans="2:11">
      <c r="I121" s="2"/>
    </row>
    <row r="122" spans="2:11">
      <c r="D122" s="1" t="s">
        <v>19</v>
      </c>
      <c r="F122" s="16"/>
      <c r="I122" s="2"/>
    </row>
    <row r="123" spans="2:11">
      <c r="G123" s="2"/>
      <c r="H123" s="1"/>
      <c r="I123" s="2"/>
    </row>
  </sheetData>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vt:i4>
      </vt:variant>
    </vt:vector>
  </HeadingPairs>
  <TitlesOfParts>
    <vt:vector size="40" baseType="lpstr">
      <vt:lpstr>Sheet2</vt:lpstr>
      <vt:lpstr>Character Sheet</vt:lpstr>
      <vt:lpstr>CROSS ACTIONS</vt:lpstr>
      <vt:lpstr>WHITE-BLUE</vt:lpstr>
      <vt:lpstr>GREEN-RED</vt:lpstr>
      <vt:lpstr>CLASSES</vt:lpstr>
      <vt:lpstr>Actions NO STATS (3)</vt:lpstr>
      <vt:lpstr>Elements  NEW</vt:lpstr>
      <vt:lpstr>Actions NO STATS</vt:lpstr>
      <vt:lpstr>Weapons NEW</vt:lpstr>
      <vt:lpstr>Elements </vt:lpstr>
      <vt:lpstr>EXP Chart</vt:lpstr>
      <vt:lpstr>Negotiations</vt:lpstr>
      <vt:lpstr>Class Cards</vt:lpstr>
      <vt:lpstr>Rules</vt:lpstr>
      <vt:lpstr>Actions</vt:lpstr>
      <vt:lpstr>Weapons</vt:lpstr>
      <vt:lpstr>Actions OLD</vt:lpstr>
      <vt:lpstr>Blood Types</vt:lpstr>
      <vt:lpstr>Base Classes</vt:lpstr>
      <vt:lpstr>Class Cards OLD</vt:lpstr>
      <vt:lpstr>ElementsOLD</vt:lpstr>
      <vt:lpstr>MOs</vt:lpstr>
      <vt:lpstr>Zephyr</vt:lpstr>
      <vt:lpstr>Sheet1</vt:lpstr>
      <vt:lpstr>Nationalities</vt:lpstr>
      <vt:lpstr>Web</vt:lpstr>
      <vt:lpstr>EXP Chart OLD</vt:lpstr>
      <vt:lpstr>Elements (2)</vt:lpstr>
      <vt:lpstr>Actions!Print_Area</vt:lpstr>
      <vt:lpstr>'Actions NO STATS'!Print_Area</vt:lpstr>
      <vt:lpstr>'Actions NO STATS (3)'!Print_Area</vt:lpstr>
      <vt:lpstr>'Actions OLD'!Print_Area</vt:lpstr>
      <vt:lpstr>'Base Classes'!Print_Area</vt:lpstr>
      <vt:lpstr>'Character Sheet'!Print_Area</vt:lpstr>
      <vt:lpstr>'Class Cards'!Print_Area</vt:lpstr>
      <vt:lpstr>'Elements '!Print_Area</vt:lpstr>
      <vt:lpstr>'Elements  NEW'!Print_Area</vt:lpstr>
      <vt:lpstr>'Elements (2)'!Print_Area</vt:lpstr>
      <vt:lpstr>ElementsOLD!Print_Area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Kurt</cp:lastModifiedBy>
  <cp:lastPrinted>2017-06-12T23:23:22Z</cp:lastPrinted>
  <dcterms:created xsi:type="dcterms:W3CDTF">2010-03-23T23:50:36Z</dcterms:created>
  <dcterms:modified xsi:type="dcterms:W3CDTF">2018-01-21T23:34:29Z</dcterms:modified>
</cp:coreProperties>
</file>