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diagrams/data15.xml" ContentType="application/vnd.openxmlformats-officedocument.drawingml.diagramData+xml"/>
  <Override PartName="/xl/diagrams/layout15.xml" ContentType="application/vnd.openxmlformats-officedocument.drawingml.diagramLayout+xml"/>
  <Override PartName="/xl/diagrams/quickStyle15.xml" ContentType="application/vnd.openxmlformats-officedocument.drawingml.diagramStyle+xml"/>
  <Override PartName="/xl/diagrams/colors15.xml" ContentType="application/vnd.openxmlformats-officedocument.drawingml.diagramColors+xml"/>
  <Override PartName="/xl/diagrams/drawing15.xml" ContentType="application/vnd.ms-office.drawingml.diagramDrawing+xml"/>
  <Override PartName="/xl/diagrams/data16.xml" ContentType="application/vnd.openxmlformats-officedocument.drawingml.diagramData+xml"/>
  <Override PartName="/xl/diagrams/layout16.xml" ContentType="application/vnd.openxmlformats-officedocument.drawingml.diagramLayout+xml"/>
  <Override PartName="/xl/diagrams/quickStyle16.xml" ContentType="application/vnd.openxmlformats-officedocument.drawingml.diagramStyle+xml"/>
  <Override PartName="/xl/diagrams/colors16.xml" ContentType="application/vnd.openxmlformats-officedocument.drawingml.diagramColors+xml"/>
  <Override PartName="/xl/diagrams/drawing16.xml" ContentType="application/vnd.ms-office.drawingml.diagramDrawing+xml"/>
  <Override PartName="/xl/diagrams/data17.xml" ContentType="application/vnd.openxmlformats-officedocument.drawingml.diagramData+xml"/>
  <Override PartName="/xl/diagrams/layout17.xml" ContentType="application/vnd.openxmlformats-officedocument.drawingml.diagramLayout+xml"/>
  <Override PartName="/xl/diagrams/quickStyle17.xml" ContentType="application/vnd.openxmlformats-officedocument.drawingml.diagramStyle+xml"/>
  <Override PartName="/xl/diagrams/colors17.xml" ContentType="application/vnd.openxmlformats-officedocument.drawingml.diagramColors+xml"/>
  <Override PartName="/xl/diagrams/drawing17.xml" ContentType="application/vnd.ms-office.drawingml.diagramDrawing+xml"/>
  <Override PartName="/xl/diagrams/data18.xml" ContentType="application/vnd.openxmlformats-officedocument.drawingml.diagramData+xml"/>
  <Override PartName="/xl/diagrams/layout18.xml" ContentType="application/vnd.openxmlformats-officedocument.drawingml.diagramLayout+xml"/>
  <Override PartName="/xl/diagrams/quickStyle18.xml" ContentType="application/vnd.openxmlformats-officedocument.drawingml.diagramStyle+xml"/>
  <Override PartName="/xl/diagrams/colors18.xml" ContentType="application/vnd.openxmlformats-officedocument.drawingml.diagramColors+xml"/>
  <Override PartName="/xl/diagrams/drawing18.xml" ContentType="application/vnd.ms-office.drawingml.diagram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9.xml" ContentType="application/vnd.openxmlformats-officedocument.drawingml.diagramData+xml"/>
  <Override PartName="/xl/diagrams/layout19.xml" ContentType="application/vnd.openxmlformats-officedocument.drawingml.diagramLayout+xml"/>
  <Override PartName="/xl/diagrams/quickStyle19.xml" ContentType="application/vnd.openxmlformats-officedocument.drawingml.diagramStyle+xml"/>
  <Override PartName="/xl/diagrams/colors19.xml" ContentType="application/vnd.openxmlformats-officedocument.drawingml.diagramColors+xml"/>
  <Override PartName="/xl/diagrams/drawing19.xml" ContentType="application/vnd.ms-office.drawingml.diagramDrawing+xml"/>
  <Override PartName="/xl/diagrams/data20.xml" ContentType="application/vnd.openxmlformats-officedocument.drawingml.diagramData+xml"/>
  <Override PartName="/xl/diagrams/layout20.xml" ContentType="application/vnd.openxmlformats-officedocument.drawingml.diagramLayout+xml"/>
  <Override PartName="/xl/diagrams/quickStyle20.xml" ContentType="application/vnd.openxmlformats-officedocument.drawingml.diagramStyle+xml"/>
  <Override PartName="/xl/diagrams/colors20.xml" ContentType="application/vnd.openxmlformats-officedocument.drawingml.diagramColors+xml"/>
  <Override PartName="/xl/diagrams/drawing20.xml" ContentType="application/vnd.ms-office.drawingml.diagramDrawing+xml"/>
  <Override PartName="/xl/diagrams/data21.xml" ContentType="application/vnd.openxmlformats-officedocument.drawingml.diagramData+xml"/>
  <Override PartName="/xl/diagrams/layout21.xml" ContentType="application/vnd.openxmlformats-officedocument.drawingml.diagramLayout+xml"/>
  <Override PartName="/xl/diagrams/quickStyle21.xml" ContentType="application/vnd.openxmlformats-officedocument.drawingml.diagramStyle+xml"/>
  <Override PartName="/xl/diagrams/colors21.xml" ContentType="application/vnd.openxmlformats-officedocument.drawingml.diagramColors+xml"/>
  <Override PartName="/xl/diagrams/drawing21.xml" ContentType="application/vnd.ms-office.drawingml.diagramDrawing+xml"/>
  <Override PartName="/xl/diagrams/data22.xml" ContentType="application/vnd.openxmlformats-officedocument.drawingml.diagramData+xml"/>
  <Override PartName="/xl/diagrams/layout22.xml" ContentType="application/vnd.openxmlformats-officedocument.drawingml.diagramLayout+xml"/>
  <Override PartName="/xl/diagrams/quickStyle22.xml" ContentType="application/vnd.openxmlformats-officedocument.drawingml.diagramStyle+xml"/>
  <Override PartName="/xl/diagrams/colors22.xml" ContentType="application/vnd.openxmlformats-officedocument.drawingml.diagramColors+xml"/>
  <Override PartName="/xl/diagrams/drawing22.xml" ContentType="application/vnd.ms-office.drawingml.diagramDrawing+xml"/>
  <Override PartName="/xl/diagrams/data23.xml" ContentType="application/vnd.openxmlformats-officedocument.drawingml.diagramData+xml"/>
  <Override PartName="/xl/diagrams/layout23.xml" ContentType="application/vnd.openxmlformats-officedocument.drawingml.diagramLayout+xml"/>
  <Override PartName="/xl/diagrams/quickStyle23.xml" ContentType="application/vnd.openxmlformats-officedocument.drawingml.diagramStyle+xml"/>
  <Override PartName="/xl/diagrams/colors23.xml" ContentType="application/vnd.openxmlformats-officedocument.drawingml.diagramColors+xml"/>
  <Override PartName="/xl/diagrams/drawing23.xml" ContentType="application/vnd.ms-office.drawingml.diagramDrawing+xml"/>
  <Override PartName="/xl/diagrams/data24.xml" ContentType="application/vnd.openxmlformats-officedocument.drawingml.diagramData+xml"/>
  <Override PartName="/xl/diagrams/layout24.xml" ContentType="application/vnd.openxmlformats-officedocument.drawingml.diagramLayout+xml"/>
  <Override PartName="/xl/diagrams/quickStyle24.xml" ContentType="application/vnd.openxmlformats-officedocument.drawingml.diagramStyle+xml"/>
  <Override PartName="/xl/diagrams/colors24.xml" ContentType="application/vnd.openxmlformats-officedocument.drawingml.diagramColors+xml"/>
  <Override PartName="/xl/diagrams/drawing24.xml" ContentType="application/vnd.ms-office.drawingml.diagramDrawing+xml"/>
  <Override PartName="/xl/diagrams/data25.xml" ContentType="application/vnd.openxmlformats-officedocument.drawingml.diagramData+xml"/>
  <Override PartName="/xl/diagrams/layout25.xml" ContentType="application/vnd.openxmlformats-officedocument.drawingml.diagramLayout+xml"/>
  <Override PartName="/xl/diagrams/quickStyle25.xml" ContentType="application/vnd.openxmlformats-officedocument.drawingml.diagramStyle+xml"/>
  <Override PartName="/xl/diagrams/colors25.xml" ContentType="application/vnd.openxmlformats-officedocument.drawingml.diagramColors+xml"/>
  <Override PartName="/xl/diagrams/drawing25.xml" ContentType="application/vnd.ms-office.drawingml.diagramDrawing+xml"/>
  <Override PartName="/xl/diagrams/data26.xml" ContentType="application/vnd.openxmlformats-officedocument.drawingml.diagramData+xml"/>
  <Override PartName="/xl/diagrams/layout26.xml" ContentType="application/vnd.openxmlformats-officedocument.drawingml.diagramLayout+xml"/>
  <Override PartName="/xl/diagrams/quickStyle26.xml" ContentType="application/vnd.openxmlformats-officedocument.drawingml.diagramStyle+xml"/>
  <Override PartName="/xl/diagrams/colors26.xml" ContentType="application/vnd.openxmlformats-officedocument.drawingml.diagramColors+xml"/>
  <Override PartName="/xl/diagrams/drawing26.xml" ContentType="application/vnd.ms-office.drawingml.diagramDrawing+xml"/>
  <Override PartName="/xl/diagrams/data27.xml" ContentType="application/vnd.openxmlformats-officedocument.drawingml.diagramData+xml"/>
  <Override PartName="/xl/diagrams/layout27.xml" ContentType="application/vnd.openxmlformats-officedocument.drawingml.diagramLayout+xml"/>
  <Override PartName="/xl/diagrams/quickStyle27.xml" ContentType="application/vnd.openxmlformats-officedocument.drawingml.diagramStyle+xml"/>
  <Override PartName="/xl/diagrams/colors27.xml" ContentType="application/vnd.openxmlformats-officedocument.drawingml.diagramColors+xml"/>
  <Override PartName="/xl/diagrams/drawing27.xml" ContentType="application/vnd.ms-office.drawingml.diagramDrawing+xml"/>
  <Override PartName="/xl/diagrams/data28.xml" ContentType="application/vnd.openxmlformats-officedocument.drawingml.diagramData+xml"/>
  <Override PartName="/xl/diagrams/layout28.xml" ContentType="application/vnd.openxmlformats-officedocument.drawingml.diagramLayout+xml"/>
  <Override PartName="/xl/diagrams/quickStyle28.xml" ContentType="application/vnd.openxmlformats-officedocument.drawingml.diagramStyle+xml"/>
  <Override PartName="/xl/diagrams/colors28.xml" ContentType="application/vnd.openxmlformats-officedocument.drawingml.diagramColors+xml"/>
  <Override PartName="/xl/diagrams/drawing28.xml" ContentType="application/vnd.ms-office.drawingml.diagramDrawing+xml"/>
  <Override PartName="/xl/diagrams/data29.xml" ContentType="application/vnd.openxmlformats-officedocument.drawingml.diagramData+xml"/>
  <Override PartName="/xl/diagrams/layout29.xml" ContentType="application/vnd.openxmlformats-officedocument.drawingml.diagramLayout+xml"/>
  <Override PartName="/xl/diagrams/quickStyle29.xml" ContentType="application/vnd.openxmlformats-officedocument.drawingml.diagramStyle+xml"/>
  <Override PartName="/xl/diagrams/colors29.xml" ContentType="application/vnd.openxmlformats-officedocument.drawingml.diagramColors+xml"/>
  <Override PartName="/xl/diagrams/drawing29.xml" ContentType="application/vnd.ms-office.drawingml.diagramDrawing+xml"/>
  <Override PartName="/xl/diagrams/data30.xml" ContentType="application/vnd.openxmlformats-officedocument.drawingml.diagramData+xml"/>
  <Override PartName="/xl/diagrams/layout30.xml" ContentType="application/vnd.openxmlformats-officedocument.drawingml.diagramLayout+xml"/>
  <Override PartName="/xl/diagrams/quickStyle30.xml" ContentType="application/vnd.openxmlformats-officedocument.drawingml.diagramStyle+xml"/>
  <Override PartName="/xl/diagrams/colors30.xml" ContentType="application/vnd.openxmlformats-officedocument.drawingml.diagramColors+xml"/>
  <Override PartName="/xl/diagrams/drawing30.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drawings/drawing3.xml" ContentType="application/vnd.openxmlformats-officedocument.drawing+xml"/>
  <Override PartName="/xl/diagrams/data31.xml" ContentType="application/vnd.openxmlformats-officedocument.drawingml.diagramData+xml"/>
  <Override PartName="/xl/diagrams/layout31.xml" ContentType="application/vnd.openxmlformats-officedocument.drawingml.diagramLayout+xml"/>
  <Override PartName="/xl/diagrams/quickStyle31.xml" ContentType="application/vnd.openxmlformats-officedocument.drawingml.diagramStyle+xml"/>
  <Override PartName="/xl/diagrams/colors31.xml" ContentType="application/vnd.openxmlformats-officedocument.drawingml.diagramColors+xml"/>
  <Override PartName="/xl/diagrams/drawing31.xml" ContentType="application/vnd.ms-office.drawingml.diagramDrawing+xml"/>
  <Override PartName="/xl/diagrams/data32.xml" ContentType="application/vnd.openxmlformats-officedocument.drawingml.diagramData+xml"/>
  <Override PartName="/xl/diagrams/layout32.xml" ContentType="application/vnd.openxmlformats-officedocument.drawingml.diagramLayout+xml"/>
  <Override PartName="/xl/diagrams/quickStyle32.xml" ContentType="application/vnd.openxmlformats-officedocument.drawingml.diagramStyle+xml"/>
  <Override PartName="/xl/diagrams/colors32.xml" ContentType="application/vnd.openxmlformats-officedocument.drawingml.diagramColors+xml"/>
  <Override PartName="/xl/diagrams/drawing32.xml" ContentType="application/vnd.ms-office.drawingml.diagramDrawing+xml"/>
  <Override PartName="/xl/diagrams/data33.xml" ContentType="application/vnd.openxmlformats-officedocument.drawingml.diagramData+xml"/>
  <Override PartName="/xl/diagrams/layout33.xml" ContentType="application/vnd.openxmlformats-officedocument.drawingml.diagramLayout+xml"/>
  <Override PartName="/xl/diagrams/quickStyle33.xml" ContentType="application/vnd.openxmlformats-officedocument.drawingml.diagramStyle+xml"/>
  <Override PartName="/xl/diagrams/colors33.xml" ContentType="application/vnd.openxmlformats-officedocument.drawingml.diagramColors+xml"/>
  <Override PartName="/xl/diagrams/drawing33.xml" ContentType="application/vnd.ms-office.drawingml.diagramDrawing+xml"/>
  <Override PartName="/xl/diagrams/data34.xml" ContentType="application/vnd.openxmlformats-officedocument.drawingml.diagramData+xml"/>
  <Override PartName="/xl/diagrams/layout34.xml" ContentType="application/vnd.openxmlformats-officedocument.drawingml.diagramLayout+xml"/>
  <Override PartName="/xl/diagrams/quickStyle34.xml" ContentType="application/vnd.openxmlformats-officedocument.drawingml.diagramStyle+xml"/>
  <Override PartName="/xl/diagrams/colors34.xml" ContentType="application/vnd.openxmlformats-officedocument.drawingml.diagramColors+xml"/>
  <Override PartName="/xl/diagrams/drawing34.xml" ContentType="application/vnd.ms-office.drawingml.diagramDrawing+xml"/>
  <Override PartName="/xl/diagrams/data35.xml" ContentType="application/vnd.openxmlformats-officedocument.drawingml.diagramData+xml"/>
  <Override PartName="/xl/diagrams/layout35.xml" ContentType="application/vnd.openxmlformats-officedocument.drawingml.diagramLayout+xml"/>
  <Override PartName="/xl/diagrams/quickStyle35.xml" ContentType="application/vnd.openxmlformats-officedocument.drawingml.diagramStyle+xml"/>
  <Override PartName="/xl/diagrams/colors35.xml" ContentType="application/vnd.openxmlformats-officedocument.drawingml.diagramColors+xml"/>
  <Override PartName="/xl/diagrams/drawing35.xml" ContentType="application/vnd.ms-office.drawingml.diagramDrawing+xml"/>
  <Override PartName="/xl/diagrams/data36.xml" ContentType="application/vnd.openxmlformats-officedocument.drawingml.diagramData+xml"/>
  <Override PartName="/xl/diagrams/layout36.xml" ContentType="application/vnd.openxmlformats-officedocument.drawingml.diagramLayout+xml"/>
  <Override PartName="/xl/diagrams/quickStyle36.xml" ContentType="application/vnd.openxmlformats-officedocument.drawingml.diagramStyle+xml"/>
  <Override PartName="/xl/diagrams/colors36.xml" ContentType="application/vnd.openxmlformats-officedocument.drawingml.diagramColors+xml"/>
  <Override PartName="/xl/diagrams/drawing36.xml" ContentType="application/vnd.ms-office.drawingml.diagramDrawing+xml"/>
  <Override PartName="/xl/diagrams/data37.xml" ContentType="application/vnd.openxmlformats-officedocument.drawingml.diagramData+xml"/>
  <Override PartName="/xl/diagrams/layout37.xml" ContentType="application/vnd.openxmlformats-officedocument.drawingml.diagramLayout+xml"/>
  <Override PartName="/xl/diagrams/quickStyle37.xml" ContentType="application/vnd.openxmlformats-officedocument.drawingml.diagramStyle+xml"/>
  <Override PartName="/xl/diagrams/colors37.xml" ContentType="application/vnd.openxmlformats-officedocument.drawingml.diagramColors+xml"/>
  <Override PartName="/xl/diagrams/drawing37.xml" ContentType="application/vnd.ms-office.drawingml.diagramDrawing+xml"/>
  <Override PartName="/xl/diagrams/data38.xml" ContentType="application/vnd.openxmlformats-officedocument.drawingml.diagramData+xml"/>
  <Override PartName="/xl/diagrams/layout38.xml" ContentType="application/vnd.openxmlformats-officedocument.drawingml.diagramLayout+xml"/>
  <Override PartName="/xl/diagrams/quickStyle38.xml" ContentType="application/vnd.openxmlformats-officedocument.drawingml.diagramStyle+xml"/>
  <Override PartName="/xl/diagrams/colors38.xml" ContentType="application/vnd.openxmlformats-officedocument.drawingml.diagramColors+xml"/>
  <Override PartName="/xl/diagrams/drawing38.xml" ContentType="application/vnd.ms-office.drawingml.diagramDrawing+xml"/>
  <Override PartName="/xl/diagrams/data39.xml" ContentType="application/vnd.openxmlformats-officedocument.drawingml.diagramData+xml"/>
  <Override PartName="/xl/diagrams/layout39.xml" ContentType="application/vnd.openxmlformats-officedocument.drawingml.diagramLayout+xml"/>
  <Override PartName="/xl/diagrams/quickStyle39.xml" ContentType="application/vnd.openxmlformats-officedocument.drawingml.diagramStyle+xml"/>
  <Override PartName="/xl/diagrams/colors39.xml" ContentType="application/vnd.openxmlformats-officedocument.drawingml.diagramColors+xml"/>
  <Override PartName="/xl/diagrams/drawing39.xml" ContentType="application/vnd.ms-office.drawingml.diagramDrawing+xml"/>
  <Override PartName="/xl/diagrams/data40.xml" ContentType="application/vnd.openxmlformats-officedocument.drawingml.diagramData+xml"/>
  <Override PartName="/xl/diagrams/layout40.xml" ContentType="application/vnd.openxmlformats-officedocument.drawingml.diagramLayout+xml"/>
  <Override PartName="/xl/diagrams/quickStyle40.xml" ContentType="application/vnd.openxmlformats-officedocument.drawingml.diagramStyle+xml"/>
  <Override PartName="/xl/diagrams/colors40.xml" ContentType="application/vnd.openxmlformats-officedocument.drawingml.diagramColors+xml"/>
  <Override PartName="/xl/diagrams/drawing40.xml" ContentType="application/vnd.ms-office.drawingml.diagramDrawing+xml"/>
  <Override PartName="/xl/diagrams/data41.xml" ContentType="application/vnd.openxmlformats-officedocument.drawingml.diagramData+xml"/>
  <Override PartName="/xl/diagrams/layout41.xml" ContentType="application/vnd.openxmlformats-officedocument.drawingml.diagramLayout+xml"/>
  <Override PartName="/xl/diagrams/quickStyle41.xml" ContentType="application/vnd.openxmlformats-officedocument.drawingml.diagramStyle+xml"/>
  <Override PartName="/xl/diagrams/colors41.xml" ContentType="application/vnd.openxmlformats-officedocument.drawingml.diagramColors+xml"/>
  <Override PartName="/xl/diagrams/drawing41.xml" ContentType="application/vnd.ms-office.drawingml.diagramDrawing+xml"/>
  <Override PartName="/xl/diagrams/data42.xml" ContentType="application/vnd.openxmlformats-officedocument.drawingml.diagramData+xml"/>
  <Override PartName="/xl/diagrams/layout42.xml" ContentType="application/vnd.openxmlformats-officedocument.drawingml.diagramLayout+xml"/>
  <Override PartName="/xl/diagrams/quickStyle42.xml" ContentType="application/vnd.openxmlformats-officedocument.drawingml.diagramStyle+xml"/>
  <Override PartName="/xl/diagrams/colors42.xml" ContentType="application/vnd.openxmlformats-officedocument.drawingml.diagramColors+xml"/>
  <Override PartName="/xl/diagrams/drawing42.xml" ContentType="application/vnd.ms-office.drawingml.diagramDrawing+xml"/>
  <Override PartName="/xl/diagrams/data43.xml" ContentType="application/vnd.openxmlformats-officedocument.drawingml.diagramData+xml"/>
  <Override PartName="/xl/diagrams/layout43.xml" ContentType="application/vnd.openxmlformats-officedocument.drawingml.diagramLayout+xml"/>
  <Override PartName="/xl/diagrams/quickStyle43.xml" ContentType="application/vnd.openxmlformats-officedocument.drawingml.diagramStyle+xml"/>
  <Override PartName="/xl/diagrams/colors43.xml" ContentType="application/vnd.openxmlformats-officedocument.drawingml.diagramColors+xml"/>
  <Override PartName="/xl/diagrams/drawing43.xml" ContentType="application/vnd.ms-office.drawingml.diagramDrawing+xml"/>
  <Override PartName="/xl/diagrams/data44.xml" ContentType="application/vnd.openxmlformats-officedocument.drawingml.diagramData+xml"/>
  <Override PartName="/xl/diagrams/layout44.xml" ContentType="application/vnd.openxmlformats-officedocument.drawingml.diagramLayout+xml"/>
  <Override PartName="/xl/diagrams/quickStyle44.xml" ContentType="application/vnd.openxmlformats-officedocument.drawingml.diagramStyle+xml"/>
  <Override PartName="/xl/diagrams/colors44.xml" ContentType="application/vnd.openxmlformats-officedocument.drawingml.diagramColors+xml"/>
  <Override PartName="/xl/diagrams/drawing44.xml" ContentType="application/vnd.ms-office.drawingml.diagramDrawing+xml"/>
  <Override PartName="/xl/diagrams/data45.xml" ContentType="application/vnd.openxmlformats-officedocument.drawingml.diagramData+xml"/>
  <Override PartName="/xl/diagrams/layout45.xml" ContentType="application/vnd.openxmlformats-officedocument.drawingml.diagramLayout+xml"/>
  <Override PartName="/xl/diagrams/quickStyle45.xml" ContentType="application/vnd.openxmlformats-officedocument.drawingml.diagramStyle+xml"/>
  <Override PartName="/xl/diagrams/colors45.xml" ContentType="application/vnd.openxmlformats-officedocument.drawingml.diagramColors+xml"/>
  <Override PartName="/xl/diagrams/drawing45.xml" ContentType="application/vnd.ms-office.drawingml.diagramDrawing+xml"/>
  <Override PartName="/xl/diagrams/data46.xml" ContentType="application/vnd.openxmlformats-officedocument.drawingml.diagramData+xml"/>
  <Override PartName="/xl/diagrams/layout46.xml" ContentType="application/vnd.openxmlformats-officedocument.drawingml.diagramLayout+xml"/>
  <Override PartName="/xl/diagrams/quickStyle46.xml" ContentType="application/vnd.openxmlformats-officedocument.drawingml.diagramStyle+xml"/>
  <Override PartName="/xl/diagrams/colors46.xml" ContentType="application/vnd.openxmlformats-officedocument.drawingml.diagramColors+xml"/>
  <Override PartName="/xl/diagrams/drawing46.xml" ContentType="application/vnd.ms-office.drawingml.diagramDrawing+xml"/>
  <Override PartName="/xl/diagrams/data47.xml" ContentType="application/vnd.openxmlformats-officedocument.drawingml.diagramData+xml"/>
  <Override PartName="/xl/diagrams/layout47.xml" ContentType="application/vnd.openxmlformats-officedocument.drawingml.diagramLayout+xml"/>
  <Override PartName="/xl/diagrams/quickStyle47.xml" ContentType="application/vnd.openxmlformats-officedocument.drawingml.diagramStyle+xml"/>
  <Override PartName="/xl/diagrams/colors47.xml" ContentType="application/vnd.openxmlformats-officedocument.drawingml.diagramColors+xml"/>
  <Override PartName="/xl/diagrams/drawing47.xml" ContentType="application/vnd.ms-office.drawingml.diagramDrawing+xml"/>
  <Override PartName="/xl/diagrams/data48.xml" ContentType="application/vnd.openxmlformats-officedocument.drawingml.diagramData+xml"/>
  <Override PartName="/xl/diagrams/layout48.xml" ContentType="application/vnd.openxmlformats-officedocument.drawingml.diagramLayout+xml"/>
  <Override PartName="/xl/diagrams/quickStyle48.xml" ContentType="application/vnd.openxmlformats-officedocument.drawingml.diagramStyle+xml"/>
  <Override PartName="/xl/diagrams/colors48.xml" ContentType="application/vnd.openxmlformats-officedocument.drawingml.diagramColors+xml"/>
  <Override PartName="/xl/diagrams/drawing48.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76" yWindow="0" windowWidth="22464" windowHeight="9684" tabRatio="892" activeTab="3"/>
  </bookViews>
  <sheets>
    <sheet name="Character Sheet" sheetId="34" r:id="rId1"/>
    <sheet name="Actions" sheetId="33" r:id="rId2"/>
    <sheet name="Elements" sheetId="35" r:id="rId3"/>
    <sheet name="Elements (3)" sheetId="40" r:id="rId4"/>
    <sheet name="Weapons" sheetId="32" r:id="rId5"/>
    <sheet name="EXP Chart" sheetId="39" r:id="rId6"/>
    <sheet name="Negotiations" sheetId="18" r:id="rId7"/>
    <sheet name="Class Cards" sheetId="28" r:id="rId8"/>
    <sheet name="Rules" sheetId="38" r:id="rId9"/>
    <sheet name="Blood Types" sheetId="8" r:id="rId10"/>
    <sheet name="Base Classes" sheetId="27" r:id="rId11"/>
    <sheet name="Class Cards OLD" sheetId="11" r:id="rId12"/>
    <sheet name="MOs" sheetId="7" r:id="rId13"/>
    <sheet name="Zephyr" sheetId="31" r:id="rId14"/>
    <sheet name="Sheet1" sheetId="37" r:id="rId15"/>
    <sheet name="Nationalities" sheetId="6" r:id="rId16"/>
    <sheet name="Web" sheetId="15" r:id="rId17"/>
    <sheet name="EXP Chart OLD" sheetId="10" r:id="rId18"/>
    <sheet name="Elements (2)" sheetId="36" r:id="rId19"/>
  </sheets>
  <definedNames>
    <definedName name="_xlnm.Print_Area" localSheetId="1">Actions!$A$1:$B$108</definedName>
    <definedName name="_xlnm.Print_Area" localSheetId="10">'Base Classes'!$A$1:$G$52</definedName>
    <definedName name="_xlnm.Print_Area" localSheetId="0">'Character Sheet'!$A$1:$G$42</definedName>
    <definedName name="_xlnm.Print_Area" localSheetId="7">'Class Cards'!$A$1:$J$24</definedName>
    <definedName name="_xlnm.Print_Area" localSheetId="2">Elements!$A$1:$K$80</definedName>
    <definedName name="_xlnm.Print_Area" localSheetId="18">'Elements (2)'!$A$1:$K$76</definedName>
    <definedName name="_xlnm.Print_Area" localSheetId="3">'Elements (3)'!$A$1:$K$80</definedName>
    <definedName name="Z_10303AB4_7C61_448B_960B_82D0DEC8E33A_.wvu.PrintArea" localSheetId="1" hidden="1">Actions!$A$1:$B$108</definedName>
    <definedName name="Z_3E8F9723_C2A6_4C94_AAC4_E7D6E27FFEA4_.wvu.Cols" localSheetId="1" hidden="1">Actions!$A:$A,Actions!$D:$I,Actions!$J:$J,Actions!#REF!</definedName>
    <definedName name="Z_3E8F9723_C2A6_4C94_AAC4_E7D6E27FFEA4_.wvu.PrintArea" localSheetId="1" hidden="1">Actions!$A$1:$B$108</definedName>
    <definedName name="Z_8D4B289B_AEDA_45FD_9A7D_26D7C086CEDC_.wvu.Cols" localSheetId="1" hidden="1">Actions!$A:$A,Actions!$C:$D,Actions!$J:$J</definedName>
    <definedName name="Z_8D4B289B_AEDA_45FD_9A7D_26D7C086CEDC_.wvu.PrintArea" localSheetId="1" hidden="1">Actions!$A$1:$B$108</definedName>
  </definedNames>
  <calcPr calcId="145621" calcMode="manual" concurrentCalc="0"/>
  <fileRecoveryPr repairLoad="1"/>
</workbook>
</file>

<file path=xl/calcChain.xml><?xml version="1.0" encoding="utf-8"?>
<calcChain xmlns="http://schemas.openxmlformats.org/spreadsheetml/2006/main">
  <c r="F27" i="32" l="1"/>
  <c r="G27" i="32"/>
  <c r="F28" i="32"/>
  <c r="G28" i="32"/>
  <c r="F29" i="32"/>
  <c r="G29" i="32"/>
  <c r="F32" i="32"/>
  <c r="G32" i="32"/>
  <c r="F33" i="32"/>
  <c r="G33" i="32"/>
  <c r="F34" i="32"/>
  <c r="G34" i="32"/>
  <c r="F35" i="32"/>
  <c r="G35" i="32"/>
  <c r="F36" i="32"/>
  <c r="G36" i="32"/>
  <c r="F37" i="32"/>
  <c r="G37" i="32"/>
  <c r="F38" i="32"/>
  <c r="G38" i="32"/>
  <c r="F39" i="32"/>
  <c r="G39" i="32"/>
  <c r="F40" i="32"/>
  <c r="G40" i="32"/>
  <c r="F41" i="32"/>
  <c r="G41" i="32"/>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alcChain>
</file>

<file path=xl/comments1.xml><?xml version="1.0" encoding="utf-8"?>
<comments xmlns="http://schemas.openxmlformats.org/spreadsheetml/2006/main">
  <authors>
    <author>Kurt</author>
    <author>Kurt Taratun</author>
  </authors>
  <commentList>
    <comment ref="C1" authorId="0">
      <text>
        <r>
          <rPr>
            <b/>
            <sz val="9"/>
            <color indexed="81"/>
            <rFont val="Tahoma"/>
            <charset val="1"/>
          </rPr>
          <t>Extra Actions</t>
        </r>
      </text>
    </comment>
    <comment ref="D1" authorId="0">
      <text>
        <r>
          <rPr>
            <b/>
            <sz val="9"/>
            <color indexed="81"/>
            <rFont val="Tahoma"/>
            <charset val="1"/>
          </rPr>
          <t>Utility Effects</t>
        </r>
      </text>
    </comment>
    <comment ref="E1" authorId="0">
      <text>
        <r>
          <rPr>
            <b/>
            <sz val="9"/>
            <color indexed="81"/>
            <rFont val="Tahoma"/>
            <charset val="1"/>
          </rPr>
          <t>Finishing Moves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D2" authorId="1">
      <text>
        <r>
          <rPr>
            <b/>
            <sz val="9"/>
            <color indexed="81"/>
            <rFont val="Calibri"/>
          </rPr>
          <t>Unequip opponents weapon. If over roll is greater than 4, you can choose to equip it</t>
        </r>
      </text>
    </comment>
    <comment ref="A3" authorId="0">
      <text>
        <r>
          <rPr>
            <b/>
            <sz val="9"/>
            <color indexed="81"/>
            <rFont val="Tahoma"/>
            <charset val="1"/>
          </rPr>
          <t>Board control
Bonuses
tactics
regardless of who wins</t>
        </r>
      </text>
    </comment>
    <comment ref="C3" authorId="0">
      <text>
        <r>
          <rPr>
            <b/>
            <sz val="9"/>
            <color indexed="81"/>
            <rFont val="Tahoma"/>
            <family val="2"/>
          </rPr>
          <t>Take a move action after combat regardless of who wins</t>
        </r>
      </text>
    </comment>
    <comment ref="D3" authorId="0">
      <text>
        <r>
          <rPr>
            <b/>
            <sz val="9"/>
            <color indexed="81"/>
            <rFont val="Tahoma"/>
            <family val="2"/>
          </rPr>
          <t>Rearrange all players including yourself within R:2</t>
        </r>
      </text>
    </comment>
    <comment ref="E3" authorId="1">
      <text>
        <r>
          <rPr>
            <b/>
            <sz val="9"/>
            <color indexed="81"/>
            <rFont val="Calibri"/>
          </rPr>
          <t>Knock opponent back 3 spaces</t>
        </r>
      </text>
    </comment>
    <comment ref="F3" authorId="0">
      <text>
        <r>
          <rPr>
            <b/>
            <sz val="9"/>
            <color indexed="81"/>
            <rFont val="Tahoma"/>
            <family val="2"/>
          </rPr>
          <t>Movement: You or player that passes by you moves 3 more or less spaces</t>
        </r>
      </text>
    </comment>
    <comment ref="G3" authorId="0">
      <text>
        <r>
          <rPr>
            <b/>
            <sz val="9"/>
            <color indexed="81"/>
            <rFont val="Tahoma"/>
            <charset val="1"/>
          </rPr>
          <t>Movement Mod: You can move through enemy spaces, terrain and doors unhindered. Scavenging and other actions are counted as free actions this turn</t>
        </r>
      </text>
    </comment>
    <comment ref="H3" authorId="0">
      <text>
        <r>
          <rPr>
            <b/>
            <sz val="9"/>
            <color indexed="81"/>
            <rFont val="Tahoma"/>
            <family val="2"/>
          </rPr>
          <t>Take a move action for all allies</t>
        </r>
      </text>
    </comment>
    <comment ref="A4" authorId="1">
      <text>
        <r>
          <rPr>
            <b/>
            <sz val="9"/>
            <color indexed="81"/>
            <rFont val="Calibri"/>
          </rPr>
          <t>Dexterity
Reflex
Instinct</t>
        </r>
      </text>
    </comment>
    <comment ref="C4" authorId="0">
      <text>
        <r>
          <rPr>
            <b/>
            <sz val="9"/>
            <color indexed="81"/>
            <rFont val="Tahoma"/>
            <charset val="1"/>
          </rPr>
          <t>Return all reactions you use to your hand after combat and put the top 2 cards of your discard onto the bottom of your deck</t>
        </r>
      </text>
    </comment>
    <comment ref="D4" authorId="0">
      <text>
        <r>
          <rPr>
            <b/>
            <sz val="9"/>
            <color indexed="81"/>
            <rFont val="Tahoma"/>
            <charset val="1"/>
          </rPr>
          <t>Opponent loses 2 stamina and unless you lose priority, return this card to your hand</t>
        </r>
      </text>
    </comment>
    <comment ref="E4" authorId="0">
      <text>
        <r>
          <rPr>
            <b/>
            <sz val="9"/>
            <color indexed="81"/>
            <rFont val="Tahoma"/>
            <family val="2"/>
          </rPr>
          <t>Opponent loses 3 stamina</t>
        </r>
      </text>
    </comment>
    <comment ref="F4" authorId="0">
      <text>
        <r>
          <rPr>
            <b/>
            <sz val="9"/>
            <color indexed="81"/>
            <rFont val="Tahoma"/>
            <charset val="1"/>
          </rPr>
          <t>Hit: Opponent loses 2 additional Stamina</t>
        </r>
      </text>
    </comment>
    <comment ref="G4" authorId="0">
      <text>
        <r>
          <rPr>
            <b/>
            <sz val="9"/>
            <color indexed="81"/>
            <rFont val="Tahoma"/>
            <charset val="1"/>
          </rPr>
          <t>Movement Mod: Gain 1 Stamina for each space moved</t>
        </r>
      </text>
    </comment>
    <comment ref="H4" authorId="0">
      <text>
        <r>
          <rPr>
            <b/>
            <sz val="9"/>
            <color indexed="81"/>
            <rFont val="Tahoma"/>
            <charset val="1"/>
          </rPr>
          <t>Stance: All successful actions on opponent deal an additional 1 Stamina damage</t>
        </r>
      </text>
    </comment>
    <comment ref="C5" authorId="0">
      <text>
        <r>
          <rPr>
            <b/>
            <sz val="9"/>
            <color indexed="81"/>
            <rFont val="Tahoma"/>
            <family val="2"/>
          </rPr>
          <t>You can reroll</t>
        </r>
      </text>
    </comment>
    <comment ref="D5" authorId="0">
      <text>
        <r>
          <rPr>
            <b/>
            <sz val="9"/>
            <color indexed="81"/>
            <rFont val="Tahoma"/>
            <charset val="1"/>
          </rPr>
          <t>You can use an action after combat</t>
        </r>
      </text>
    </comment>
    <comment ref="E5" authorId="1">
      <text>
        <r>
          <rPr>
            <b/>
            <sz val="9"/>
            <color indexed="81"/>
            <rFont val="Calibri"/>
          </rPr>
          <t>Gain a +3 bonus for the attack</t>
        </r>
      </text>
    </comment>
    <comment ref="F5" authorId="0">
      <text>
        <r>
          <rPr>
            <b/>
            <sz val="9"/>
            <color indexed="81"/>
            <rFont val="Tahoma"/>
            <charset val="1"/>
          </rPr>
          <t>Combat: Gain a +2 bonus for the attack</t>
        </r>
      </text>
    </comment>
    <comment ref="G5" authorId="0">
      <text>
        <r>
          <rPr>
            <b/>
            <sz val="9"/>
            <color indexed="81"/>
            <rFont val="Tahoma"/>
            <charset val="1"/>
          </rPr>
          <t>Action: You can discard and use a full round card. Put this card on the bottom of your deck afterward</t>
        </r>
      </text>
    </comment>
    <comment ref="H5" authorId="0">
      <text>
        <r>
          <rPr>
            <b/>
            <sz val="9"/>
            <color indexed="81"/>
            <rFont val="Tahoma"/>
            <family val="2"/>
          </rPr>
          <t>Pass your turn and receive a third action with a +2 bonus next turn</t>
        </r>
      </text>
    </comment>
    <comment ref="I5" authorId="1">
      <text>
        <r>
          <rPr>
            <b/>
            <sz val="9"/>
            <color indexed="81"/>
            <rFont val="Calibri"/>
          </rPr>
          <t>Make a move action</t>
        </r>
      </text>
    </comment>
    <comment ref="J5" authorId="1">
      <text>
        <r>
          <rPr>
            <b/>
            <sz val="9"/>
            <color indexed="81"/>
            <rFont val="Calibri"/>
          </rPr>
          <t>Take an immediate turn</t>
        </r>
      </text>
    </comment>
    <comment ref="A6" authorId="1">
      <text>
        <r>
          <rPr>
            <b/>
            <sz val="9"/>
            <color indexed="81"/>
            <rFont val="Calibri"/>
          </rPr>
          <t>Items
Weapons
Range
Buff/Debuffs
Gadgets (Unconventional abilities)</t>
        </r>
      </text>
    </comment>
    <comment ref="C6" authorId="0">
      <text>
        <r>
          <rPr>
            <b/>
            <sz val="9"/>
            <color indexed="81"/>
            <rFont val="Tahoma"/>
            <charset val="1"/>
          </rPr>
          <t>You can use an item before combat</t>
        </r>
      </text>
    </comment>
    <comment ref="D6" authorId="0">
      <text>
        <r>
          <rPr>
            <b/>
            <sz val="9"/>
            <color indexed="81"/>
            <rFont val="Tahoma"/>
            <family val="2"/>
          </rPr>
          <t>Opponent drops currently equipped weapon or target item in inventory</t>
        </r>
      </text>
    </comment>
    <comment ref="E6" authorId="0">
      <text>
        <r>
          <rPr>
            <b/>
            <sz val="9"/>
            <color indexed="81"/>
            <rFont val="Tahoma"/>
            <charset val="1"/>
          </rPr>
          <t>You can add the effects of an item when attack hits. Discard item afterward</t>
        </r>
      </text>
    </comment>
    <comment ref="F6" authorId="0">
      <text>
        <r>
          <rPr>
            <b/>
            <sz val="9"/>
            <color indexed="81"/>
            <rFont val="Tahoma"/>
            <family val="2"/>
          </rPr>
          <t>Item use: Gain +3 effectiveness and you can use it on any ally within range</t>
        </r>
      </text>
    </comment>
    <comment ref="G6" authorId="0">
      <text>
        <r>
          <rPr>
            <b/>
            <sz val="9"/>
            <color indexed="81"/>
            <rFont val="Tahoma"/>
            <charset val="1"/>
          </rPr>
          <t>Action: Construct a random item
1: Deal 6 DMG
2 Heal 6 Health
3: +2 Bonus
4: -2 Penalty
5: Draw 2, Discard 1
6: Draw 1, Discard 2</t>
        </r>
      </text>
    </comment>
    <comment ref="H6" authorId="0">
      <text>
        <r>
          <rPr>
            <b/>
            <sz val="9"/>
            <color indexed="81"/>
            <rFont val="Tahoma"/>
            <family val="2"/>
          </rPr>
          <t>You can use any number of items and keep them afterward</t>
        </r>
      </text>
    </comment>
    <comment ref="A7" authorId="1">
      <text>
        <r>
          <rPr>
            <b/>
            <sz val="9"/>
            <color indexed="81"/>
            <rFont val="Calibri"/>
          </rPr>
          <t>Knowledge
Balance
Technology
Technique</t>
        </r>
      </text>
    </comment>
    <comment ref="C7" authorId="0">
      <text>
        <r>
          <rPr>
            <b/>
            <sz val="9"/>
            <color indexed="81"/>
            <rFont val="Tahoma"/>
            <charset val="1"/>
          </rPr>
          <t>Target within range receives a bonus or penalty to the effectiveness of items equal to their Tech for 1 turn</t>
        </r>
      </text>
    </comment>
    <comment ref="D7" authorId="0">
      <text>
        <r>
          <rPr>
            <b/>
            <sz val="9"/>
            <color indexed="81"/>
            <rFont val="Tahoma"/>
            <family val="2"/>
          </rPr>
          <t>Target within range receives a bonus or penalty to range equal to half their Tech rounded up for 1 turn</t>
        </r>
      </text>
    </comment>
    <comment ref="E7" authorId="0">
      <text>
        <r>
          <rPr>
            <b/>
            <sz val="9"/>
            <color indexed="81"/>
            <rFont val="Tahoma"/>
            <charset val="1"/>
          </rPr>
          <t>Target within range receives a bonus or penalty to Aggressive attacks equal to their Tech for 1 turn</t>
        </r>
      </text>
    </comment>
    <comment ref="F7" authorId="0">
      <text>
        <r>
          <rPr>
            <b/>
            <sz val="9"/>
            <color indexed="81"/>
            <rFont val="Tahoma"/>
            <charset val="1"/>
          </rPr>
          <t>Tech Hit: Tech attack within range gains a +3 or -3 effectiveness</t>
        </r>
      </text>
    </comment>
    <comment ref="G7" authorId="0">
      <text>
        <r>
          <rPr>
            <b/>
            <sz val="9"/>
            <color indexed="81"/>
            <rFont val="Tahoma"/>
            <charset val="1"/>
          </rPr>
          <t>Action: You can swap the effect of a Tech effect with another Tech card in your hand by discarding it and you may invert the +-- symbol</t>
        </r>
      </text>
    </comment>
    <comment ref="H7" authorId="0">
      <text>
        <r>
          <rPr>
            <b/>
            <sz val="9"/>
            <color indexed="81"/>
            <rFont val="Tahoma"/>
            <charset val="1"/>
          </rPr>
          <t>Stance: All Tech effects last an additional turn</t>
        </r>
      </text>
    </comment>
    <comment ref="I7" authorId="0">
      <text>
        <r>
          <rPr>
            <b/>
            <sz val="9"/>
            <color indexed="81"/>
            <rFont val="Tahoma"/>
            <charset val="1"/>
          </rPr>
          <t>Gain a +1 bonus to Tech for the rest of the fight</t>
        </r>
      </text>
    </comment>
    <comment ref="C8" authorId="0">
      <text>
        <r>
          <rPr>
            <b/>
            <sz val="9"/>
            <color indexed="81"/>
            <rFont val="Tahoma"/>
            <family val="2"/>
          </rPr>
          <t>You can switch what you are holding before or after the attack</t>
        </r>
      </text>
    </comment>
    <comment ref="D8" authorId="0">
      <text>
        <r>
          <rPr>
            <b/>
            <sz val="9"/>
            <color indexed="81"/>
            <rFont val="Tahoma"/>
            <family val="2"/>
          </rPr>
          <t>Choose any attack speed bonus (bonus and ability) out of all attacks speeds for currently equipped weapon.</t>
        </r>
      </text>
    </comment>
    <comment ref="E8" authorId="1">
      <text>
        <r>
          <rPr>
            <b/>
            <sz val="9"/>
            <color indexed="81"/>
            <rFont val="Calibri"/>
          </rPr>
          <t>Double your weapon ability on priority</t>
        </r>
      </text>
    </comment>
    <comment ref="F8" authorId="1">
      <text>
        <r>
          <rPr>
            <b/>
            <sz val="9"/>
            <color indexed="81"/>
            <rFont val="Calibri"/>
          </rPr>
          <t>Combat: You can use ranged weapons at point black and thrown weapons without any penalties</t>
        </r>
      </text>
    </comment>
    <comment ref="G8" authorId="0">
      <text>
        <r>
          <rPr>
            <b/>
            <sz val="9"/>
            <color indexed="81"/>
            <rFont val="Tahoma"/>
            <charset val="1"/>
          </rPr>
          <t>Attack Mod: Weapon ability triggers outside of priority</t>
        </r>
      </text>
    </comment>
    <comment ref="H8" authorId="0">
      <text>
        <r>
          <rPr>
            <b/>
            <sz val="9"/>
            <color indexed="81"/>
            <rFont val="Tahoma"/>
            <charset val="1"/>
          </rPr>
          <t>Rest Mod: Fully repair and reload all weapons of yours and allies within range with a +1 Durability and Clip</t>
        </r>
      </text>
    </comment>
    <comment ref="J8" authorId="1">
      <text>
        <r>
          <rPr>
            <b/>
            <sz val="9"/>
            <color indexed="81"/>
            <rFont val="Calibri"/>
          </rPr>
          <t>Inceases weapon bonus by 2</t>
        </r>
      </text>
    </comment>
    <comment ref="A9" authorId="0">
      <text>
        <r>
          <rPr>
            <b/>
            <sz val="9"/>
            <color indexed="81"/>
            <rFont val="Tahoma"/>
            <charset val="1"/>
          </rPr>
          <t>Damage
Lethal damage
Parameter damage
Attack Speed</t>
        </r>
      </text>
    </comment>
    <comment ref="C9" authorId="0">
      <text>
        <r>
          <rPr>
            <b/>
            <sz val="9"/>
            <color indexed="81"/>
            <rFont val="Tahoma"/>
            <charset val="1"/>
          </rPr>
          <t>Gain priority if priority is neutral</t>
        </r>
      </text>
    </comment>
    <comment ref="D9" authorId="1">
      <text>
        <r>
          <rPr>
            <b/>
            <sz val="9"/>
            <color indexed="81"/>
            <rFont val="Calibri"/>
          </rPr>
          <t>Make another attack action on any adjacent target</t>
        </r>
      </text>
    </comment>
    <comment ref="E9" authorId="0">
      <text>
        <r>
          <rPr>
            <b/>
            <sz val="9"/>
            <color indexed="81"/>
            <rFont val="Tahoma"/>
            <family val="2"/>
          </rPr>
          <t>You can discard any attack cards from your hand to receive bonuses
Light: 2 Stamina DMG
Medium: +2 Bonus
Heavy: Gain +4 DMG</t>
        </r>
      </text>
    </comment>
    <comment ref="F9" authorId="0">
      <text>
        <r>
          <rPr>
            <b/>
            <sz val="9"/>
            <color indexed="81"/>
            <rFont val="Tahoma"/>
            <charset val="1"/>
          </rPr>
          <t>Hit: Your critical range is 19-20</t>
        </r>
      </text>
    </comment>
    <comment ref="G9" authorId="0">
      <text>
        <r>
          <rPr>
            <b/>
            <sz val="9"/>
            <color indexed="81"/>
            <rFont val="Tahoma"/>
            <family val="2"/>
          </rPr>
          <t>Attack Mod: Your attack actions effect works regardless of who wins</t>
        </r>
      </text>
    </comment>
    <comment ref="H9" authorId="0">
      <text>
        <r>
          <rPr>
            <b/>
            <sz val="9"/>
            <color indexed="81"/>
            <rFont val="Tahoma"/>
            <family val="2"/>
          </rPr>
          <t>Perform a Strength check against adjacent opponent and if successful, discard an attack card and hit them with an attack</t>
        </r>
      </text>
    </comment>
    <comment ref="A10" authorId="1">
      <text>
        <r>
          <rPr>
            <b/>
            <sz val="9"/>
            <color indexed="81"/>
            <rFont val="Calibri"/>
          </rPr>
          <t>Strength
Drive
Emotion</t>
        </r>
      </text>
    </comment>
    <comment ref="C10" authorId="0">
      <text>
        <r>
          <rPr>
            <b/>
            <sz val="9"/>
            <color indexed="81"/>
            <rFont val="Tahoma"/>
            <charset val="1"/>
          </rPr>
          <t>Deal 3 damage before the attack as long as you didn't lose priority</t>
        </r>
      </text>
    </comment>
    <comment ref="D10" authorId="0">
      <text>
        <r>
          <rPr>
            <b/>
            <sz val="9"/>
            <color indexed="81"/>
            <rFont val="Tahoma"/>
            <charset val="1"/>
          </rPr>
          <t>Deal 2 DMG over 4 turns (Counts as status effect)</t>
        </r>
      </text>
    </comment>
    <comment ref="E10" authorId="1">
      <text>
        <r>
          <rPr>
            <b/>
            <sz val="9"/>
            <color indexed="81"/>
            <rFont val="Calibri"/>
          </rPr>
          <t>Deal + 6 DMG</t>
        </r>
      </text>
    </comment>
    <comment ref="F10" authorId="0">
      <text>
        <r>
          <rPr>
            <b/>
            <sz val="9"/>
            <color indexed="81"/>
            <rFont val="Tahoma"/>
            <charset val="1"/>
          </rPr>
          <t>Combat: Deal +5 DMG</t>
        </r>
      </text>
    </comment>
    <comment ref="G10" authorId="0">
      <text>
        <r>
          <rPr>
            <b/>
            <sz val="9"/>
            <color indexed="81"/>
            <rFont val="Tahoma"/>
            <family val="2"/>
          </rPr>
          <t>Attack Mod: Double the DMG of whoever wins</t>
        </r>
      </text>
    </comment>
    <comment ref="H10" authorId="0">
      <text>
        <r>
          <rPr>
            <b/>
            <sz val="9"/>
            <color indexed="81"/>
            <rFont val="Tahoma"/>
            <charset val="1"/>
          </rPr>
          <t>Stance: Gain +2 Damage on all hits</t>
        </r>
      </text>
    </comment>
    <comment ref="I10" authorId="0">
      <text>
        <r>
          <rPr>
            <b/>
            <sz val="9"/>
            <color indexed="81"/>
            <rFont val="Tahoma"/>
            <family val="2"/>
          </rPr>
          <t>Deal 4 DMG to opponent</t>
        </r>
      </text>
    </comment>
    <comment ref="J10" authorId="1">
      <text>
        <r>
          <rPr>
            <b/>
            <sz val="9"/>
            <color indexed="81"/>
            <rFont val="Calibri"/>
          </rPr>
          <t>Deal an additional 12 damage</t>
        </r>
      </text>
    </comment>
    <comment ref="C11" authorId="0">
      <text>
        <r>
          <rPr>
            <b/>
            <sz val="9"/>
            <color indexed="81"/>
            <rFont val="Tahoma"/>
            <charset val="1"/>
          </rPr>
          <t>Deal 1 damage to an attack speed of your choice on opponent's weapon</t>
        </r>
      </text>
    </comment>
    <comment ref="D11" authorId="0">
      <text>
        <r>
          <rPr>
            <b/>
            <sz val="9"/>
            <color indexed="81"/>
            <rFont val="Tahoma"/>
            <family val="2"/>
          </rPr>
          <t>Opponent cannot be healed for 2 turns</t>
        </r>
      </text>
    </comment>
    <comment ref="E11" authorId="0">
      <text>
        <r>
          <rPr>
            <b/>
            <sz val="9"/>
            <color indexed="81"/>
            <rFont val="Tahoma"/>
            <charset val="1"/>
          </rPr>
          <t>Deal 6 Light Armor and 1 Heavy Armor DMG and DR cannot be applied</t>
        </r>
      </text>
    </comment>
    <comment ref="F11" authorId="0">
      <text>
        <r>
          <rPr>
            <b/>
            <sz val="9"/>
            <color indexed="81"/>
            <rFont val="Tahoma"/>
            <charset val="1"/>
          </rPr>
          <t>Opponent Defense: Discard any defensive cards used by opponent</t>
        </r>
      </text>
    </comment>
    <comment ref="G11" authorId="0">
      <text>
        <r>
          <rPr>
            <b/>
            <sz val="9"/>
            <color indexed="81"/>
            <rFont val="Tahoma"/>
            <charset val="1"/>
          </rPr>
          <t>Attack Mod: Depending on which action speed was hit on, opponent loses a different sub-parameter:
Light: -1 Movement
Medium: -1 Range
Heavy: -2 Damage</t>
        </r>
      </text>
    </comment>
    <comment ref="H11" authorId="0">
      <text>
        <r>
          <rPr>
            <b/>
            <sz val="9"/>
            <color indexed="81"/>
            <rFont val="Tahoma"/>
            <family val="2"/>
          </rPr>
          <t>If you pass a Strength check, you step into opponent space. Both parties can perform Strength checks to remove 3 stamina from other player. The opponent can try to pass a Strength check to break free. You can move with target on your turn.</t>
        </r>
      </text>
    </comment>
    <comment ref="A12" authorId="0">
      <text>
        <r>
          <rPr>
            <b/>
            <sz val="9"/>
            <color indexed="81"/>
            <rFont val="Tahoma"/>
            <charset val="1"/>
          </rPr>
          <t>Defensive Actions
Null effects
If opponent won roll
losing priority
Healing
Disrupting actions</t>
        </r>
      </text>
    </comment>
    <comment ref="C12" authorId="0">
      <text>
        <r>
          <rPr>
            <b/>
            <sz val="9"/>
            <color indexed="81"/>
            <rFont val="Tahoma"/>
            <charset val="1"/>
          </rPr>
          <t>Opponent can't move for 1 turn</t>
        </r>
      </text>
    </comment>
    <comment ref="D12" authorId="0">
      <text>
        <r>
          <rPr>
            <b/>
            <sz val="9"/>
            <color indexed="81"/>
            <rFont val="Tahoma"/>
            <family val="2"/>
          </rPr>
          <t>Cancels opponents attack action and weapon abilities for 1 turn</t>
        </r>
      </text>
    </comment>
    <comment ref="E12" authorId="0">
      <text>
        <r>
          <rPr>
            <b/>
            <sz val="9"/>
            <color indexed="81"/>
            <rFont val="Tahoma"/>
            <family val="2"/>
          </rPr>
          <t>If you lose priority, cancel the attack and they can't attack for 1 turn</t>
        </r>
      </text>
    </comment>
    <comment ref="F12" authorId="0">
      <text>
        <r>
          <rPr>
            <b/>
            <sz val="9"/>
            <color indexed="81"/>
            <rFont val="Tahoma"/>
            <charset val="1"/>
          </rPr>
          <t>Action Card Use: Cancel any action or full round card being played and target can't use any for 1 turn</t>
        </r>
      </text>
    </comment>
    <comment ref="G12" authorId="0">
      <text>
        <r>
          <rPr>
            <b/>
            <sz val="9"/>
            <color indexed="81"/>
            <rFont val="Tahoma"/>
            <charset val="1"/>
          </rPr>
          <t>Attack Mod: Reactions cannot be played by opponent</t>
        </r>
      </text>
    </comment>
    <comment ref="H12" authorId="0">
      <text>
        <r>
          <rPr>
            <b/>
            <sz val="9"/>
            <color indexed="81"/>
            <rFont val="Tahoma"/>
            <family val="2"/>
          </rPr>
          <t>Remove all status effects on you and/or any adjacent allies or opponents</t>
        </r>
      </text>
    </comment>
    <comment ref="C13" authorId="1">
      <text>
        <r>
          <rPr>
            <b/>
            <sz val="9"/>
            <color indexed="81"/>
            <rFont val="Calibri"/>
          </rPr>
          <t>Gain +6 DR for the attack</t>
        </r>
      </text>
    </comment>
    <comment ref="D13" authorId="0">
      <text>
        <r>
          <rPr>
            <b/>
            <sz val="9"/>
            <color indexed="81"/>
            <rFont val="Tahoma"/>
            <charset val="1"/>
          </rPr>
          <t>Your armor doesn't take damage this turn</t>
        </r>
      </text>
    </comment>
    <comment ref="F13" authorId="0">
      <text>
        <r>
          <rPr>
            <b/>
            <sz val="9"/>
            <color indexed="81"/>
            <rFont val="Tahoma"/>
            <charset val="1"/>
          </rPr>
          <t>Combat: Gain +5 DR</t>
        </r>
      </text>
    </comment>
    <comment ref="G13" authorId="1">
      <text>
        <r>
          <rPr>
            <b/>
            <sz val="9"/>
            <color indexed="81"/>
            <rFont val="Calibri"/>
          </rPr>
          <t>Acton: Opponents can't move through your adjacent spaces and critical range is 1-4 until next turn</t>
        </r>
      </text>
    </comment>
    <comment ref="H13" authorId="0">
      <text>
        <r>
          <rPr>
            <b/>
            <sz val="9"/>
            <color indexed="81"/>
            <rFont val="Tahoma"/>
            <family val="2"/>
          </rPr>
          <t>Stance: Gain 1 light armor every time you use a Combat card</t>
        </r>
      </text>
    </comment>
    <comment ref="C14" authorId="0">
      <text>
        <r>
          <rPr>
            <b/>
            <sz val="9"/>
            <color indexed="81"/>
            <rFont val="Tahoma"/>
            <family val="2"/>
          </rPr>
          <t>Gain 3 Health regardless of who wins. If you were to die from this attack, stay alive with 3 Health</t>
        </r>
      </text>
    </comment>
    <comment ref="D14" authorId="0">
      <text>
        <r>
          <rPr>
            <b/>
            <sz val="9"/>
            <color indexed="81"/>
            <rFont val="Tahoma"/>
            <family val="2"/>
          </rPr>
          <t>Heal health equal to Half of DMG dealt if over 5 overroll</t>
        </r>
      </text>
    </comment>
    <comment ref="E14" authorId="0">
      <text>
        <r>
          <rPr>
            <b/>
            <sz val="9"/>
            <color indexed="81"/>
            <rFont val="Tahoma"/>
            <charset val="1"/>
          </rPr>
          <t>If you were to take health DMG, deal an equal amount to opponent</t>
        </r>
      </text>
    </comment>
    <comment ref="F14" authorId="0">
      <text>
        <r>
          <rPr>
            <b/>
            <sz val="9"/>
            <color indexed="81"/>
            <rFont val="Tahoma"/>
            <charset val="1"/>
          </rPr>
          <t>Heal: Double amount of health restored to you and/or adjacent ally</t>
        </r>
      </text>
    </comment>
    <comment ref="G14" authorId="0">
      <text>
        <r>
          <rPr>
            <b/>
            <sz val="9"/>
            <color indexed="81"/>
            <rFont val="Tahoma"/>
            <charset val="1"/>
          </rPr>
          <t>Action: Remove a status effect from you or adjacent ally</t>
        </r>
      </text>
    </comment>
    <comment ref="H14" authorId="0">
      <text>
        <r>
          <rPr>
            <b/>
            <sz val="9"/>
            <color indexed="81"/>
            <rFont val="Tahoma"/>
            <charset val="1"/>
          </rPr>
          <t>Revive downed target with +10 Health</t>
        </r>
      </text>
    </comment>
    <comment ref="I14" authorId="1">
      <text>
        <r>
          <rPr>
            <b/>
            <sz val="9"/>
            <color indexed="81"/>
            <rFont val="Calibri"/>
          </rPr>
          <t>If you were going to die, come back with 5 HP</t>
        </r>
      </text>
    </comment>
    <comment ref="J14" authorId="1">
      <text>
        <r>
          <rPr>
            <b/>
            <sz val="9"/>
            <color indexed="81"/>
            <rFont val="Calibri"/>
          </rPr>
          <t>Gain 15 HP</t>
        </r>
      </text>
    </comment>
    <comment ref="A15" authorId="0">
      <text>
        <r>
          <rPr>
            <b/>
            <sz val="9"/>
            <color indexed="81"/>
            <rFont val="Tahoma"/>
            <charset val="1"/>
          </rPr>
          <t>Magic stuff</t>
        </r>
      </text>
    </comment>
    <comment ref="C15" authorId="0">
      <text>
        <r>
          <rPr>
            <b/>
            <sz val="9"/>
            <color indexed="81"/>
            <rFont val="Tahoma"/>
            <charset val="1"/>
          </rPr>
          <t>Add 3 elements to your reserves</t>
        </r>
      </text>
    </comment>
    <comment ref="D15" authorId="0">
      <text>
        <r>
          <rPr>
            <b/>
            <sz val="9"/>
            <color indexed="81"/>
            <rFont val="Tahoma"/>
            <charset val="1"/>
          </rPr>
          <t>You can add 2 charges after the attack</t>
        </r>
      </text>
    </comment>
    <comment ref="E15" authorId="0">
      <text>
        <r>
          <rPr>
            <b/>
            <sz val="9"/>
            <color indexed="81"/>
            <rFont val="Tahoma"/>
            <family val="2"/>
          </rPr>
          <t>Sacrifice 1 element and add an effect to your attack:
ZEP: 2 Stamina DMG
SPA: +- 2 Tech mods
HEA: Deal 4 DMG
MIN: Gain 3 Health
VOI: +2 Bonus
LIQ: Draw 1 Card</t>
        </r>
      </text>
    </comment>
    <comment ref="F15" authorId="0">
      <text>
        <r>
          <rPr>
            <b/>
            <sz val="9"/>
            <color indexed="81"/>
            <rFont val="Tahoma"/>
            <charset val="1"/>
          </rPr>
          <t>Charge: Add an additional charge to you or an ally</t>
        </r>
      </text>
    </comment>
    <comment ref="G15" authorId="0">
      <text>
        <r>
          <rPr>
            <b/>
            <sz val="9"/>
            <color indexed="81"/>
            <rFont val="Tahoma"/>
            <charset val="1"/>
          </rPr>
          <t>Action: Ready another independent charge that is not dependant on a hand</t>
        </r>
      </text>
    </comment>
    <comment ref="H15" authorId="0">
      <text>
        <r>
          <rPr>
            <b/>
            <sz val="9"/>
            <color indexed="81"/>
            <rFont val="Tahoma"/>
            <charset val="1"/>
          </rPr>
          <t>Create any spell without charging</t>
        </r>
      </text>
    </comment>
    <comment ref="K15" authorId="0">
      <text>
        <r>
          <rPr>
            <b/>
            <sz val="9"/>
            <color indexed="81"/>
            <rFont val="Tahoma"/>
            <charset val="1"/>
          </rPr>
          <t xml:space="preserve">Perform a Strength check on adjacent opponent adding their remaining health to their roll. If they lose the roll, they are downed. </t>
        </r>
      </text>
    </comment>
    <comment ref="A16" authorId="1">
      <text>
        <r>
          <rPr>
            <b/>
            <sz val="9"/>
            <color indexed="81"/>
            <rFont val="Calibri"/>
          </rPr>
          <t>"Magic"
Spirit</t>
        </r>
      </text>
    </comment>
    <comment ref="C16" authorId="0">
      <text>
        <r>
          <rPr>
            <b/>
            <sz val="9"/>
            <color indexed="81"/>
            <rFont val="Tahoma"/>
            <charset val="1"/>
          </rPr>
          <t>For every 2 elements sacrificed, you can reroll attack</t>
        </r>
      </text>
    </comment>
    <comment ref="D16" authorId="0">
      <text>
        <r>
          <rPr>
            <b/>
            <sz val="9"/>
            <color indexed="81"/>
            <rFont val="Tahoma"/>
            <family val="2"/>
          </rPr>
          <t>Keep current compound after attack regardless of who wins</t>
        </r>
      </text>
    </comment>
    <comment ref="E16" authorId="0">
      <text>
        <r>
          <rPr>
            <b/>
            <sz val="9"/>
            <color indexed="81"/>
            <rFont val="Tahoma"/>
            <family val="2"/>
          </rPr>
          <t>Sacrifice x elements and gain a bonus to an the attack equal to the number of elements sacrificed before rolls</t>
        </r>
      </text>
    </comment>
    <comment ref="F16" authorId="0">
      <text>
        <r>
          <rPr>
            <b/>
            <sz val="9"/>
            <color indexed="81"/>
            <rFont val="Tahoma"/>
            <charset val="1"/>
          </rPr>
          <t>Element Hit: Receive a +2 or -2 effectiveness to an elemental hit</t>
        </r>
      </text>
    </comment>
    <comment ref="G16" authorId="0">
      <text>
        <r>
          <rPr>
            <b/>
            <sz val="9"/>
            <color indexed="81"/>
            <rFont val="Tahoma"/>
            <family val="2"/>
          </rPr>
          <t>Action: You can look at an opponents charged element within sight and receive a +1 bonus in element combat until end of turn</t>
        </r>
      </text>
    </comment>
    <comment ref="H16" authorId="0">
      <text>
        <r>
          <rPr>
            <b/>
            <sz val="9"/>
            <color indexed="81"/>
            <rFont val="Tahoma"/>
            <charset val="1"/>
          </rPr>
          <t>You and allies receive a +4 bonus to element combat for 1 turn</t>
        </r>
      </text>
    </comment>
    <comment ref="I16" authorId="1">
      <text>
        <r>
          <rPr>
            <b/>
            <sz val="9"/>
            <color indexed="81"/>
            <rFont val="Calibri"/>
          </rPr>
          <t>Next element used receives a +2 bonus</t>
        </r>
      </text>
    </comment>
    <comment ref="K16" authorId="0">
      <text>
        <r>
          <rPr>
            <b/>
            <sz val="9"/>
            <color indexed="81"/>
            <rFont val="Tahoma"/>
            <charset val="1"/>
          </rPr>
          <t>Deal half your DMG to all adjacent opponents other than target if they fail a Strength check</t>
        </r>
      </text>
    </comment>
    <comment ref="C17" authorId="0">
      <text>
        <r>
          <rPr>
            <b/>
            <sz val="9"/>
            <color indexed="81"/>
            <rFont val="Tahoma"/>
            <family val="2"/>
          </rPr>
          <t>Opponent removes 2 elements of your choice from their supply and add 1 of those to yours if you have the mastery for it</t>
        </r>
      </text>
    </comment>
    <comment ref="D17" authorId="0">
      <text>
        <r>
          <rPr>
            <b/>
            <sz val="9"/>
            <color indexed="81"/>
            <rFont val="Tahoma"/>
            <family val="2"/>
          </rPr>
          <t>Steal one of opponents masteries for 3 turns</t>
        </r>
      </text>
    </comment>
    <comment ref="E17" authorId="0">
      <text>
        <r>
          <rPr>
            <b/>
            <sz val="9"/>
            <color indexed="81"/>
            <rFont val="Tahoma"/>
            <family val="2"/>
          </rPr>
          <t>You can swap out an element from your reserves with one in the current attack before rolls and after reveal</t>
        </r>
      </text>
    </comment>
    <comment ref="F17" authorId="0">
      <text>
        <r>
          <rPr>
            <b/>
            <sz val="9"/>
            <color indexed="81"/>
            <rFont val="Tahoma"/>
            <charset val="1"/>
          </rPr>
          <t>Charge: Change the element being added to your or adjacent targets charge to any element even if they don't have any in their reserves or the mastery to begin with</t>
        </r>
      </text>
    </comment>
    <comment ref="G17" authorId="0">
      <text>
        <r>
          <rPr>
            <b/>
            <sz val="9"/>
            <color indexed="81"/>
            <rFont val="Tahoma"/>
            <charset val="1"/>
          </rPr>
          <t>Action: You can swap out any elements within your charge or adjacent allies</t>
        </r>
      </text>
    </comment>
    <comment ref="H17" authorId="0">
      <text>
        <r>
          <rPr>
            <b/>
            <sz val="9"/>
            <color indexed="81"/>
            <rFont val="Tahoma"/>
            <charset val="1"/>
          </rPr>
          <t>Rest Mod: You can swap any of your elements for any other element within your and all allies reserves</t>
        </r>
      </text>
    </comment>
    <comment ref="J17" authorId="0">
      <text>
        <r>
          <rPr>
            <b/>
            <sz val="9"/>
            <color indexed="81"/>
            <rFont val="Tahoma"/>
            <charset val="1"/>
          </rPr>
          <t>You can choose current compound to be any compound of that level</t>
        </r>
      </text>
    </comment>
    <comment ref="A18" authorId="0">
      <text>
        <r>
          <rPr>
            <b/>
            <sz val="9"/>
            <color indexed="81"/>
            <rFont val="Tahoma"/>
            <charset val="1"/>
          </rPr>
          <t>Card draw / discard
Negotiations
Manipulation</t>
        </r>
      </text>
    </comment>
    <comment ref="C18" authorId="0">
      <text>
        <r>
          <rPr>
            <b/>
            <sz val="9"/>
            <color indexed="81"/>
            <rFont val="Tahoma"/>
            <family val="2"/>
          </rPr>
          <t>Draw 2 cards</t>
        </r>
      </text>
    </comment>
    <comment ref="D18" authorId="0">
      <text>
        <r>
          <rPr>
            <b/>
            <sz val="9"/>
            <color indexed="81"/>
            <rFont val="Tahoma"/>
            <charset val="1"/>
          </rPr>
          <t>Opponent reveals their hand and choose a card. You can use the chosen card on your next turn</t>
        </r>
      </text>
    </comment>
    <comment ref="E18" authorId="1">
      <text>
        <r>
          <rPr>
            <b/>
            <sz val="9"/>
            <color indexed="81"/>
            <rFont val="Calibri"/>
          </rPr>
          <t>Opponent discards a card at random</t>
        </r>
      </text>
    </comment>
    <comment ref="F18" authorId="0">
      <text>
        <r>
          <rPr>
            <b/>
            <sz val="9"/>
            <color indexed="81"/>
            <rFont val="Tahoma"/>
            <charset val="1"/>
          </rPr>
          <t>Anytime: Discard 1 card then draw 3</t>
        </r>
      </text>
    </comment>
    <comment ref="G18" authorId="0">
      <text>
        <r>
          <rPr>
            <b/>
            <sz val="9"/>
            <color indexed="81"/>
            <rFont val="Tahoma"/>
            <family val="2"/>
          </rPr>
          <t>Action: View the stats, inventory and hands of all players within sight and get a +1 bonus until end of turn</t>
        </r>
      </text>
    </comment>
    <comment ref="H18" authorId="0">
      <text>
        <r>
          <rPr>
            <b/>
            <sz val="9"/>
            <color indexed="81"/>
            <rFont val="Tahoma"/>
            <family val="2"/>
          </rPr>
          <t>Search your deck for 1 attack card and 1 action card</t>
        </r>
      </text>
    </comment>
    <comment ref="A19" authorId="1">
      <text>
        <r>
          <rPr>
            <b/>
            <sz val="9"/>
            <color indexed="81"/>
            <rFont val="Calibri"/>
          </rPr>
          <t>Logic
Manipulation</t>
        </r>
      </text>
    </comment>
    <comment ref="C19" authorId="0">
      <text>
        <r>
          <rPr>
            <b/>
            <sz val="9"/>
            <color indexed="81"/>
            <rFont val="Tahoma"/>
            <charset val="1"/>
          </rPr>
          <t>Gain 1 Mind regardless of who wins</t>
        </r>
      </text>
    </comment>
    <comment ref="D19" authorId="0">
      <text>
        <r>
          <rPr>
            <b/>
            <sz val="9"/>
            <color indexed="81"/>
            <rFont val="Tahoma"/>
            <family val="2"/>
          </rPr>
          <t>You can negotiate after the attack and can reroll on a fail</t>
        </r>
      </text>
    </comment>
    <comment ref="E19" authorId="0">
      <text>
        <r>
          <rPr>
            <b/>
            <sz val="9"/>
            <color indexed="81"/>
            <rFont val="Tahoma"/>
            <charset val="1"/>
          </rPr>
          <t>Opponent loses 1 Mind regardless of who wins</t>
        </r>
      </text>
    </comment>
    <comment ref="F19" authorId="0">
      <text>
        <r>
          <rPr>
            <b/>
            <sz val="9"/>
            <color indexed="81"/>
            <rFont val="Tahoma"/>
            <family val="2"/>
          </rPr>
          <t>Negotiation: Add a +2 bonus or -2 penalty to any player within sight</t>
        </r>
      </text>
    </comment>
    <comment ref="G19" authorId="0">
      <text>
        <r>
          <rPr>
            <b/>
            <sz val="9"/>
            <color indexed="81"/>
            <rFont val="Tahoma"/>
            <charset val="1"/>
          </rPr>
          <t>Action: Gain 2 Mind and target ally loses 1</t>
        </r>
      </text>
    </comment>
    <comment ref="H19" authorId="0">
      <text>
        <r>
          <rPr>
            <b/>
            <sz val="9"/>
            <color indexed="81"/>
            <rFont val="Tahoma"/>
            <family val="2"/>
          </rPr>
          <t>Make a negotiation against all opponents within sight with a +1 bonus and no penalty for failure</t>
        </r>
      </text>
    </comment>
    <comment ref="I19" authorId="1">
      <text>
        <r>
          <rPr>
            <b/>
            <sz val="9"/>
            <color indexed="81"/>
            <rFont val="Calibri"/>
          </rPr>
          <t>Your Mind increases by 3 for 2 turns</t>
        </r>
      </text>
    </comment>
    <comment ref="K19" authorId="0">
      <text>
        <r>
          <rPr>
            <b/>
            <sz val="9"/>
            <color indexed="81"/>
            <rFont val="Tahoma"/>
            <family val="2"/>
          </rPr>
          <t>Movement Mod: All opponents that you pass by lose 2 stamina</t>
        </r>
      </text>
    </comment>
    <comment ref="C20" authorId="0">
      <text>
        <r>
          <rPr>
            <b/>
            <sz val="9"/>
            <color indexed="81"/>
            <rFont val="Tahoma"/>
            <charset val="1"/>
          </rPr>
          <t>You can make a move action for opponent</t>
        </r>
      </text>
    </comment>
    <comment ref="D20" authorId="0">
      <text>
        <r>
          <rPr>
            <b/>
            <sz val="9"/>
            <color indexed="81"/>
            <rFont val="Tahoma"/>
            <charset val="1"/>
          </rPr>
          <t>Opponent can't use the same action speed on next attack</t>
        </r>
      </text>
    </comment>
    <comment ref="E20" authorId="0">
      <text>
        <r>
          <rPr>
            <b/>
            <sz val="9"/>
            <color indexed="81"/>
            <rFont val="Tahoma"/>
            <family val="2"/>
          </rPr>
          <t>Instead of hitting, deal opponents attack to themselves or adjacent target</t>
        </r>
      </text>
    </comment>
    <comment ref="F20" authorId="0">
      <text>
        <r>
          <rPr>
            <b/>
            <sz val="9"/>
            <color indexed="81"/>
            <rFont val="Tahoma"/>
            <charset val="1"/>
          </rPr>
          <t>Reaction Used: Gain the effects of a reaction card used by opponent instead</t>
        </r>
      </text>
    </comment>
    <comment ref="G20" authorId="0">
      <text>
        <r>
          <rPr>
            <b/>
            <sz val="9"/>
            <color indexed="81"/>
            <rFont val="Tahoma"/>
            <charset val="1"/>
          </rPr>
          <t>Attack Mod: choose two cards for the attack and after reveal, choose one and put the other back in your hand</t>
        </r>
      </text>
    </comment>
    <comment ref="H20" authorId="0">
      <text>
        <r>
          <rPr>
            <b/>
            <sz val="9"/>
            <color indexed="81"/>
            <rFont val="Tahoma"/>
            <charset val="1"/>
          </rPr>
          <t>Take a full turn for an ally</t>
        </r>
      </text>
    </comment>
    <comment ref="J20" authorId="1">
      <text>
        <r>
          <rPr>
            <b/>
            <sz val="9"/>
            <color indexed="81"/>
            <rFont val="Calibri"/>
          </rPr>
          <t>Take opponents next turn</t>
        </r>
      </text>
    </comment>
    <comment ref="C21" authorId="0">
      <text>
        <r>
          <rPr>
            <b/>
            <sz val="9"/>
            <color indexed="81"/>
            <rFont val="Tahoma"/>
            <family val="2"/>
          </rPr>
          <t>If you lose priority, cancel the roll phase and both players hit</t>
        </r>
      </text>
    </comment>
    <comment ref="D21" authorId="0">
      <text>
        <r>
          <rPr>
            <b/>
            <sz val="9"/>
            <color indexed="81"/>
            <rFont val="Tahoma"/>
            <charset val="1"/>
          </rPr>
          <t>Steal an item from opponent or if you gained priority and your roll was greater than 10, steal a weapon</t>
        </r>
      </text>
    </comment>
    <comment ref="E21" authorId="0">
      <text>
        <r>
          <rPr>
            <b/>
            <sz val="9"/>
            <color indexed="81"/>
            <rFont val="Tahoma"/>
            <charset val="1"/>
          </rPr>
          <t>Draw a card and opponent discards a card</t>
        </r>
      </text>
    </comment>
    <comment ref="F21" authorId="0">
      <text>
        <r>
          <rPr>
            <b/>
            <sz val="9"/>
            <color indexed="81"/>
            <rFont val="Tahoma"/>
            <charset val="1"/>
          </rPr>
          <t>Construct: A new item with the properties of the two items presented for combination</t>
        </r>
      </text>
    </comment>
    <comment ref="G21" authorId="1">
      <text>
        <r>
          <rPr>
            <b/>
            <sz val="9"/>
            <color indexed="81"/>
            <rFont val="Calibri"/>
          </rPr>
          <t>Place destructable cover where you are standing.  While in destructable cover, you receive a +1 bonus</t>
        </r>
      </text>
    </comment>
    <comment ref="H21" authorId="0">
      <text>
        <r>
          <rPr>
            <b/>
            <sz val="9"/>
            <color indexed="81"/>
            <rFont val="Tahoma"/>
            <charset val="1"/>
          </rPr>
          <t>Receive a -1 penalty and if you lose priority, you are removed from combat.</t>
        </r>
      </text>
    </comment>
    <comment ref="I21" authorId="0">
      <text>
        <r>
          <rPr>
            <b/>
            <sz val="9"/>
            <color indexed="81"/>
            <rFont val="Tahoma"/>
            <charset val="1"/>
          </rPr>
          <t>Opponent loses 1 Action Speed</t>
        </r>
      </text>
    </comment>
    <comment ref="J21" authorId="0">
      <text>
        <r>
          <rPr>
            <b/>
            <sz val="9"/>
            <color indexed="81"/>
            <rFont val="Tahoma"/>
            <charset val="1"/>
          </rPr>
          <t>If priority is gained, automatically hit before rolls and DR cannot be applied</t>
        </r>
      </text>
    </comment>
    <comment ref="K21" authorId="0">
      <text>
        <r>
          <rPr>
            <b/>
            <sz val="9"/>
            <color indexed="81"/>
            <rFont val="Tahoma"/>
            <charset val="1"/>
          </rPr>
          <t>Instead of triggering your weapon ability, add an additional +4 bonus when gaining priority</t>
        </r>
      </text>
    </comment>
    <comment ref="L21" authorId="1">
      <text>
        <r>
          <rPr>
            <b/>
            <sz val="9"/>
            <color indexed="81"/>
            <rFont val="Calibri"/>
          </rPr>
          <t>Deal 6 DMG and 1 Stamina to all adjacent opponents if they lose a force check</t>
        </r>
      </text>
    </comment>
    <comment ref="A22" authorId="0">
      <text>
        <r>
          <rPr>
            <b/>
            <sz val="9"/>
            <color indexed="81"/>
            <rFont val="Tahoma"/>
            <charset val="1"/>
          </rPr>
          <t>Ninja
thief</t>
        </r>
      </text>
    </comment>
    <comment ref="C22" authorId="0">
      <text>
        <r>
          <rPr>
            <b/>
            <sz val="9"/>
            <color indexed="81"/>
            <rFont val="Tahoma"/>
            <charset val="1"/>
          </rPr>
          <t>You can take a move action away from opponent before the attack. If they already selected an attack action for a now illegal attack, they can return that action to their hand</t>
        </r>
      </text>
    </comment>
    <comment ref="D22" authorId="0">
      <text>
        <r>
          <rPr>
            <b/>
            <sz val="9"/>
            <color indexed="81"/>
            <rFont val="Tahoma"/>
            <family val="2"/>
          </rPr>
          <t>You, an ally within range or opponent gets a bonus or penalty to Agility equal to half their Tech rounded up for 1 turn</t>
        </r>
      </text>
    </comment>
    <comment ref="G22" authorId="0">
      <text>
        <r>
          <rPr>
            <b/>
            <sz val="9"/>
            <color indexed="81"/>
            <rFont val="Tahoma"/>
            <family val="2"/>
          </rPr>
          <t>Attack Mod: Add 3 range to your attack</t>
        </r>
      </text>
    </comment>
    <comment ref="H22" authorId="1">
      <text>
        <r>
          <rPr>
            <b/>
            <sz val="9"/>
            <color indexed="81"/>
            <rFont val="Calibri"/>
          </rPr>
          <t>Make an attack on every player that moves into or through your range before your next turn.</t>
        </r>
      </text>
    </comment>
    <comment ref="I22" authorId="0">
      <text>
        <r>
          <rPr>
            <b/>
            <sz val="9"/>
            <color indexed="81"/>
            <rFont val="Tahoma"/>
            <charset val="1"/>
          </rPr>
          <t>You cannot engage in any combat until your next turn</t>
        </r>
      </text>
    </comment>
    <comment ref="C23" authorId="0">
      <text>
        <r>
          <rPr>
            <b/>
            <sz val="9"/>
            <color indexed="81"/>
            <rFont val="Tahoma"/>
            <family val="2"/>
          </rPr>
          <t>Knock back all adjacent opponents 2 spaces</t>
        </r>
      </text>
    </comment>
    <comment ref="D23" authorId="0">
      <text>
        <r>
          <rPr>
            <b/>
            <sz val="9"/>
            <color indexed="81"/>
            <rFont val="Tahoma"/>
            <charset val="1"/>
          </rPr>
          <t>You, an ally within range or opponent gets a bonus or penalty to attacks equal to half their Tech rounded up for 1 turn</t>
        </r>
      </text>
    </comment>
    <comment ref="F23" authorId="0">
      <text>
        <r>
          <rPr>
            <b/>
            <sz val="9"/>
            <color indexed="81"/>
            <rFont val="Tahoma"/>
            <family val="2"/>
          </rPr>
          <t>Item: Add +1 to radius</t>
        </r>
      </text>
    </comment>
    <comment ref="G23" authorId="1">
      <text>
        <r>
          <rPr>
            <b/>
            <sz val="9"/>
            <color indexed="81"/>
            <rFont val="Calibri"/>
          </rPr>
          <t>Construct: a thrown item with R:1 that makes all targets receive -3 for 1 turn</t>
        </r>
      </text>
    </comment>
    <comment ref="A24" authorId="0">
      <text>
        <r>
          <rPr>
            <b/>
            <sz val="9"/>
            <color indexed="81"/>
            <rFont val="Tahoma"/>
            <charset val="1"/>
          </rPr>
          <t>Speed fighter</t>
        </r>
      </text>
    </comment>
    <comment ref="C24" authorId="0">
      <text>
        <r>
          <rPr>
            <b/>
            <sz val="9"/>
            <color indexed="81"/>
            <rFont val="Tahoma"/>
            <charset val="1"/>
          </rPr>
          <t>You can take a move action towards the opponent before the attack</t>
        </r>
      </text>
    </comment>
    <comment ref="G24" authorId="0">
      <text>
        <r>
          <rPr>
            <b/>
            <sz val="9"/>
            <color indexed="81"/>
            <rFont val="Tahoma"/>
            <charset val="1"/>
          </rPr>
          <t>Movement Mod: Deal Dmg to adjacent target equal to number of spaces moved if opponent fails an Agility check vs yours</t>
        </r>
      </text>
    </comment>
    <comment ref="E25" authorId="0">
      <text>
        <r>
          <rPr>
            <b/>
            <sz val="9"/>
            <color indexed="81"/>
            <rFont val="Tahoma"/>
            <charset val="1"/>
          </rPr>
          <t>Add DMG equal to your overroll to the attack</t>
        </r>
      </text>
    </comment>
    <comment ref="G26" authorId="1">
      <text>
        <r>
          <rPr>
            <sz val="9"/>
            <color indexed="81"/>
            <rFont val="Calibri"/>
          </rPr>
          <t>Movement Mod: Take a move action with another person. You can replace an attack action with this</t>
        </r>
      </text>
    </comment>
    <comment ref="G27" authorId="0">
      <text>
        <r>
          <rPr>
            <b/>
            <sz val="9"/>
            <color indexed="81"/>
            <rFont val="Tahoma"/>
            <family val="2"/>
          </rPr>
          <t>Gain health when you move.</t>
        </r>
      </text>
    </comment>
    <comment ref="A28" authorId="1">
      <text>
        <r>
          <rPr>
            <b/>
            <sz val="9"/>
            <color indexed="81"/>
            <rFont val="Calibri"/>
          </rPr>
          <t>Breaks coumpounds down to hit multiple targets</t>
        </r>
      </text>
    </comment>
    <comment ref="C28" authorId="0">
      <text>
        <r>
          <rPr>
            <b/>
            <sz val="9"/>
            <color indexed="81"/>
            <rFont val="Tahoma"/>
            <family val="2"/>
          </rPr>
          <t>You can remove an element from your compound for a +3 bonus.</t>
        </r>
      </text>
    </comment>
    <comment ref="D28" authorId="0">
      <text>
        <r>
          <rPr>
            <b/>
            <sz val="9"/>
            <color indexed="81"/>
            <rFont val="Tahoma"/>
            <charset val="1"/>
          </rPr>
          <t>Sacrifice an element and move opponent 4 spaces in any direction and they lose 1 Stamina</t>
        </r>
      </text>
    </comment>
    <comment ref="E28" authorId="0">
      <text>
        <r>
          <rPr>
            <b/>
            <sz val="9"/>
            <color indexed="81"/>
            <rFont val="Tahoma"/>
            <charset val="1"/>
          </rPr>
          <t>The element attack's AOE increases by 1 but receive a -1 penalty.</t>
        </r>
      </text>
    </comment>
    <comment ref="F28" authorId="1">
      <text>
        <r>
          <rPr>
            <b/>
            <sz val="9"/>
            <color indexed="81"/>
            <rFont val="Calibri"/>
          </rPr>
          <t>Element hit: Effects last an additional turn but for half strength. If it is a multiple turn effect, just add another turn without reducing it.</t>
        </r>
      </text>
    </comment>
    <comment ref="G28" authorId="0">
      <text>
        <r>
          <rPr>
            <b/>
            <sz val="9"/>
            <color indexed="81"/>
            <rFont val="Tahoma"/>
            <charset val="1"/>
          </rPr>
          <t>Movement mod: Everyone that you pass by has to make an agility check or gets hit with current charge. Discard the charge afterward</t>
        </r>
      </text>
    </comment>
    <comment ref="H28" authorId="0">
      <text>
        <r>
          <rPr>
            <b/>
            <sz val="9"/>
            <color indexed="81"/>
            <rFont val="Tahoma"/>
            <family val="2"/>
          </rPr>
          <t>Put x cards from the top of your deck into the discard pile and gain x elements +2</t>
        </r>
      </text>
    </comment>
    <comment ref="I28" authorId="1">
      <text>
        <r>
          <rPr>
            <b/>
            <sz val="9"/>
            <color indexed="81"/>
            <rFont val="Calibri"/>
          </rPr>
          <t>All charged elements explode on their castor</t>
        </r>
      </text>
    </comment>
    <comment ref="J28" authorId="1">
      <text>
        <r>
          <rPr>
            <b/>
            <sz val="9"/>
            <color indexed="81"/>
            <rFont val="Calibri"/>
          </rPr>
          <t>Increse the radius of an element by 2 and lower the DMG by 3</t>
        </r>
      </text>
    </comment>
    <comment ref="C30" authorId="0">
      <text>
        <r>
          <rPr>
            <b/>
            <sz val="9"/>
            <color indexed="81"/>
            <rFont val="Tahoma"/>
            <family val="2"/>
          </rPr>
          <t>Switch places with opponent and they lose 1 Stamina</t>
        </r>
      </text>
    </comment>
    <comment ref="E30" authorId="1">
      <text>
        <r>
          <rPr>
            <b/>
            <sz val="9"/>
            <color indexed="81"/>
            <rFont val="Calibri"/>
          </rPr>
          <t>Before combat, Look at opponent's hand and use one of their cards for the attack with a +2 bonus then they discard it. Still counts as heavy</t>
        </r>
      </text>
    </comment>
    <comment ref="F30" authorId="0">
      <text>
        <r>
          <rPr>
            <b/>
            <sz val="9"/>
            <color indexed="81"/>
            <rFont val="Tahoma"/>
            <charset val="1"/>
          </rPr>
          <t>Targeted: Opponent cannot target you this turn discards action used</t>
        </r>
      </text>
    </comment>
    <comment ref="G30" authorId="0">
      <text>
        <r>
          <rPr>
            <b/>
            <sz val="9"/>
            <color indexed="81"/>
            <rFont val="Tahoma"/>
            <family val="2"/>
          </rPr>
          <t>Action: Look at the top 3 cards of opponent within eyesights deck and choose and action. Until end of next turn you can use the action. Discard the rest</t>
        </r>
      </text>
    </comment>
    <comment ref="H30" authorId="0">
      <text>
        <r>
          <rPr>
            <b/>
            <sz val="9"/>
            <color indexed="81"/>
            <rFont val="Tahoma"/>
            <family val="2"/>
          </rPr>
          <t>Look at the top 5 cards of your deck and draw 2. Put the other 3 on the bottom in any order</t>
        </r>
      </text>
    </comment>
    <comment ref="C32" authorId="0">
      <text>
        <r>
          <rPr>
            <b/>
            <sz val="9"/>
            <color indexed="81"/>
            <rFont val="Tahoma"/>
            <family val="2"/>
          </rPr>
          <t>Gain +3 dmg bonus and If opponent receives lethal dmg from the attack, gain a +3 dmg bonus for the  rest of fight.</t>
        </r>
      </text>
    </comment>
    <comment ref="D32" authorId="0">
      <text>
        <r>
          <rPr>
            <b/>
            <sz val="9"/>
            <color indexed="81"/>
            <rFont val="Tahoma"/>
            <family val="2"/>
          </rPr>
          <t>You, an ally within range or opponent receive a bonus or penalty to dmg equal to half their Tech rounded up on next turn.</t>
        </r>
      </text>
    </comment>
    <comment ref="F32" authorId="0">
      <text>
        <r>
          <rPr>
            <b/>
            <sz val="9"/>
            <color indexed="81"/>
            <rFont val="Tahoma"/>
            <charset val="1"/>
          </rPr>
          <t>Before Combat: If attack is successful, weapon get a +1 bonus for the rest of the fight</t>
        </r>
      </text>
    </comment>
    <comment ref="G32" authorId="0">
      <text>
        <r>
          <rPr>
            <b/>
            <sz val="9"/>
            <color indexed="81"/>
            <rFont val="Tahoma"/>
            <family val="2"/>
          </rPr>
          <t>Construct: a one-time use item that deals x damage in R:1 radius where x is equal to your Tech</t>
        </r>
      </text>
    </comment>
    <comment ref="H32" authorId="0">
      <text>
        <r>
          <rPr>
            <b/>
            <sz val="9"/>
            <color indexed="81"/>
            <rFont val="Tahoma"/>
            <family val="2"/>
          </rPr>
          <t>Perform a force check on an opponent within range and if successful, you can hit opponent with a weapon ability or item</t>
        </r>
      </text>
    </comment>
    <comment ref="D34" authorId="0">
      <text>
        <r>
          <rPr>
            <b/>
            <sz val="9"/>
            <color indexed="81"/>
            <rFont val="Tahoma"/>
            <charset val="1"/>
          </rPr>
          <t>You, an ally within range or opponent receive a bonus or penalty to DR equal to half their Tech rounded up on next turn.</t>
        </r>
      </text>
    </comment>
    <comment ref="F34" authorId="0">
      <text>
        <r>
          <rPr>
            <b/>
            <sz val="9"/>
            <color indexed="81"/>
            <rFont val="Tahoma"/>
            <charset val="1"/>
          </rPr>
          <t>Defense against Tech: Cancel Tech attack</t>
        </r>
      </text>
    </comment>
    <comment ref="G34" authorId="0">
      <text>
        <r>
          <rPr>
            <b/>
            <sz val="9"/>
            <color indexed="81"/>
            <rFont val="Tahoma"/>
            <family val="2"/>
          </rPr>
          <t>Construct: a healing item heals a target for x point where x is equal to your Tech</t>
        </r>
      </text>
    </comment>
    <comment ref="H34" authorId="0">
      <text>
        <r>
          <rPr>
            <b/>
            <sz val="9"/>
            <color indexed="81"/>
            <rFont val="Tahoma"/>
            <family val="2"/>
          </rPr>
          <t>Remove all negative status effects and immune to Tech attacks for 3 turns</t>
        </r>
      </text>
    </comment>
    <comment ref="I34" authorId="1">
      <text>
        <r>
          <rPr>
            <b/>
            <sz val="9"/>
            <color indexed="81"/>
            <rFont val="Calibri"/>
          </rPr>
          <t>You can choose to have your weapon break and absorb all of the damage</t>
        </r>
      </text>
    </comment>
    <comment ref="A36" authorId="1">
      <text>
        <r>
          <rPr>
            <b/>
            <sz val="9"/>
            <color indexed="81"/>
            <rFont val="Calibri"/>
          </rPr>
          <t>Magic ???</t>
        </r>
      </text>
    </comment>
    <comment ref="D36" authorId="0">
      <text>
        <r>
          <rPr>
            <b/>
            <sz val="9"/>
            <color indexed="81"/>
            <rFont val="Tahoma"/>
            <family val="2"/>
          </rPr>
          <t>You, an ally within range or opponent gets a bonus or penalty to psi equal to half their Tech rounded up on their next turn.</t>
        </r>
      </text>
    </comment>
    <comment ref="E36" authorId="0">
      <text>
        <r>
          <rPr>
            <b/>
            <sz val="9"/>
            <color indexed="81"/>
            <rFont val="Tahoma"/>
            <family val="2"/>
          </rPr>
          <t>Roll for a weapon, but add the effects of a charge instead of dealing the weapons DMG. You can still trigger your weapon ability</t>
        </r>
      </text>
    </comment>
    <comment ref="F36" authorId="0">
      <text>
        <r>
          <rPr>
            <b/>
            <sz val="9"/>
            <color indexed="81"/>
            <rFont val="Tahoma"/>
            <charset val="1"/>
          </rPr>
          <t xml:space="preserve">Element use: Sacrifice the same elements in current compound plus 2 additional elements and copy it to another target within range </t>
        </r>
      </text>
    </comment>
    <comment ref="G36" authorId="0">
      <text>
        <r>
          <rPr>
            <b/>
            <sz val="9"/>
            <color indexed="81"/>
            <rFont val="Tahoma"/>
            <family val="2"/>
          </rPr>
          <t>Construct: Take current compound and turn it into an item that expires at end of battle.</t>
        </r>
      </text>
    </comment>
    <comment ref="H36" authorId="0">
      <text>
        <r>
          <rPr>
            <b/>
            <sz val="9"/>
            <color indexed="81"/>
            <rFont val="Tahoma"/>
            <charset val="1"/>
          </rPr>
          <t>You can copy any player's element/compound within range and add it to your own</t>
        </r>
      </text>
    </comment>
    <comment ref="D38" authorId="0">
      <text>
        <r>
          <rPr>
            <b/>
            <sz val="9"/>
            <color indexed="81"/>
            <rFont val="Tahoma"/>
            <charset val="1"/>
          </rPr>
          <t>You, an ally within range or opponent receive a bonus or penalty to Mind equal to  half of their Tech rounded up for 1 turn.</t>
        </r>
      </text>
    </comment>
    <comment ref="F38" authorId="0">
      <text>
        <r>
          <rPr>
            <b/>
            <sz val="9"/>
            <color indexed="81"/>
            <rFont val="Tahoma"/>
            <charset val="1"/>
          </rPr>
          <t>Tech usage: Intercept any Tech buff within range</t>
        </r>
      </text>
    </comment>
    <comment ref="G38" authorId="0">
      <text>
        <r>
          <rPr>
            <b/>
            <sz val="9"/>
            <color indexed="81"/>
            <rFont val="Tahoma"/>
            <charset val="1"/>
          </rPr>
          <t>Attack Mod: Give all  Tech effects that you currently have to opponent</t>
        </r>
      </text>
    </comment>
    <comment ref="H38" authorId="0">
      <text>
        <r>
          <rPr>
            <b/>
            <sz val="9"/>
            <color indexed="81"/>
            <rFont val="Tahoma"/>
            <charset val="1"/>
          </rPr>
          <t>Perform a Mind check against an opponent within range and if they lose, you can discard and use any Tech cards on them</t>
        </r>
      </text>
    </comment>
    <comment ref="G39" authorId="0">
      <text>
        <r>
          <rPr>
            <b/>
            <sz val="9"/>
            <color indexed="81"/>
            <rFont val="Tahoma"/>
            <charset val="1"/>
          </rPr>
          <t>Construct an item that allows a player to draw or discard a card</t>
        </r>
      </text>
    </comment>
    <comment ref="A40" authorId="0">
      <text>
        <r>
          <rPr>
            <b/>
            <sz val="9"/>
            <color indexed="81"/>
            <rFont val="Tahoma"/>
            <charset val="1"/>
          </rPr>
          <t>Knight</t>
        </r>
      </text>
    </comment>
    <comment ref="F40" authorId="0">
      <text>
        <r>
          <rPr>
            <b/>
            <sz val="9"/>
            <color indexed="81"/>
            <rFont val="Tahoma"/>
            <charset val="1"/>
          </rPr>
          <t>Defensive success: Deal 8 DMG</t>
        </r>
      </text>
    </comment>
    <comment ref="H40" authorId="0">
      <text>
        <r>
          <rPr>
            <b/>
            <sz val="9"/>
            <color indexed="81"/>
            <rFont val="Tahoma"/>
            <charset val="1"/>
          </rPr>
          <t>Gain a +x DMG bonus on next turn equal to the amount of health lost</t>
        </r>
      </text>
    </comment>
    <comment ref="A42" authorId="1">
      <text>
        <r>
          <rPr>
            <b/>
            <sz val="9"/>
            <color indexed="81"/>
            <rFont val="Calibri"/>
          </rPr>
          <t>Makes spells hit less people and deal more damage</t>
        </r>
      </text>
    </comment>
    <comment ref="C42" authorId="0">
      <text>
        <r>
          <rPr>
            <b/>
            <sz val="9"/>
            <color indexed="81"/>
            <rFont val="Tahoma"/>
            <family val="2"/>
          </rPr>
          <t>You can add another element to the compound with a -1 penalty.</t>
        </r>
      </text>
    </comment>
    <comment ref="D42" authorId="0">
      <text>
        <r>
          <rPr>
            <b/>
            <sz val="9"/>
            <color indexed="81"/>
            <rFont val="Tahoma"/>
            <charset val="1"/>
          </rPr>
          <t>Add the effects of one of your charges to the weapon attack</t>
        </r>
      </text>
    </comment>
    <comment ref="E42"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F42" authorId="0">
      <text>
        <r>
          <rPr>
            <b/>
            <sz val="9"/>
            <color indexed="81"/>
            <rFont val="Tahoma"/>
            <charset val="1"/>
          </rPr>
          <t>Element hit: Effects last 1 turn less, but do the same net results. If it does not have multiple turns, it gains +3 effectiveness</t>
        </r>
      </text>
    </comment>
    <comment ref="G42" authorId="0">
      <text>
        <r>
          <rPr>
            <b/>
            <sz val="9"/>
            <color indexed="81"/>
            <rFont val="Tahoma"/>
            <charset val="1"/>
          </rPr>
          <t>Attack Mod: Sacrifice 2 elements and roll your Psyche for a non elemental attack</t>
        </r>
      </text>
    </comment>
    <comment ref="H42"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J42" authorId="1">
      <text>
        <r>
          <rPr>
            <b/>
            <sz val="9"/>
            <color indexed="81"/>
            <rFont val="Calibri"/>
          </rPr>
          <t>Randomly adds a new element to the current attack</t>
        </r>
      </text>
    </comment>
    <comment ref="C44" authorId="0">
      <text>
        <r>
          <rPr>
            <b/>
            <sz val="9"/>
            <color indexed="81"/>
            <rFont val="Tahoma"/>
            <family val="2"/>
          </rPr>
          <t>Opponent loses 1 mind. If you score priority, each other opponent loses 1 mind.</t>
        </r>
      </text>
    </comment>
    <comment ref="E44" authorId="0">
      <text>
        <r>
          <rPr>
            <b/>
            <sz val="9"/>
            <color indexed="81"/>
            <rFont val="Tahoma"/>
            <family val="2"/>
          </rPr>
          <t>Opponent discards a card at random and if that card was an attack, deal +6 DMG</t>
        </r>
      </text>
    </comment>
    <comment ref="F44" authorId="0">
      <text>
        <r>
          <rPr>
            <b/>
            <sz val="9"/>
            <color indexed="81"/>
            <rFont val="Tahoma"/>
            <charset val="1"/>
          </rPr>
          <t>Combat: Opponent has to return their attack action to their hand and choose another one of the same type. If none are available, they must fight in defense</t>
        </r>
      </text>
    </comment>
    <comment ref="G44" authorId="0">
      <text>
        <r>
          <rPr>
            <b/>
            <sz val="9"/>
            <color indexed="81"/>
            <rFont val="Tahoma"/>
            <family val="2"/>
          </rPr>
          <t>Attack Mod: Look at opponents hand and choose two attack actions. After the reveal, they choose which one they use for the attack. The other card goes back into their hand</t>
        </r>
      </text>
    </comment>
    <comment ref="H44" authorId="0">
      <text>
        <r>
          <rPr>
            <b/>
            <sz val="9"/>
            <color indexed="81"/>
            <rFont val="Tahoma"/>
            <charset val="1"/>
          </rPr>
          <t>Make a Strength check against an opponent and if successful, you can make them attack a target within range</t>
        </r>
      </text>
    </comment>
    <comment ref="F45" authorId="0">
      <text>
        <r>
          <rPr>
            <b/>
            <sz val="9"/>
            <color indexed="81"/>
            <rFont val="Tahoma"/>
            <family val="2"/>
          </rPr>
          <t>Hit: Opponent discards a card</t>
        </r>
      </text>
    </comment>
    <comment ref="G45" authorId="0">
      <text>
        <r>
          <rPr>
            <b/>
            <sz val="9"/>
            <color indexed="81"/>
            <rFont val="Tahoma"/>
            <charset val="1"/>
          </rPr>
          <t>Attack Mod: Opponent receives a -2 penalty to the attack speed of your choice</t>
        </r>
      </text>
    </comment>
    <comment ref="A46" authorId="0">
      <text>
        <r>
          <rPr>
            <b/>
            <sz val="9"/>
            <color indexed="81"/>
            <rFont val="Tahoma"/>
            <family val="2"/>
          </rPr>
          <t>Magic nullification</t>
        </r>
      </text>
    </comment>
    <comment ref="C46" authorId="0">
      <text>
        <r>
          <rPr>
            <b/>
            <sz val="9"/>
            <color indexed="81"/>
            <rFont val="Tahoma"/>
            <family val="2"/>
          </rPr>
          <t>If you lose to an element attack, sacrifice 3 elements to cancel it</t>
        </r>
      </text>
    </comment>
    <comment ref="D46" authorId="1">
      <text>
        <r>
          <rPr>
            <b/>
            <sz val="9"/>
            <color indexed="81"/>
            <rFont val="Calibri"/>
          </rPr>
          <t>Cancel opponent's stored charge and they can't use elements for 2 turns</t>
        </r>
      </text>
    </comment>
    <comment ref="E46" authorId="0">
      <text>
        <r>
          <rPr>
            <b/>
            <sz val="9"/>
            <color indexed="81"/>
            <rFont val="Tahoma"/>
            <family val="2"/>
          </rPr>
          <t>Gain +2 DR and an additional +2 DR if hit by an element. Compounds are unaltered for the attack</t>
        </r>
      </text>
    </comment>
    <comment ref="F46" authorId="0">
      <text>
        <r>
          <rPr>
            <b/>
            <sz val="9"/>
            <color indexed="81"/>
            <rFont val="Tahoma"/>
            <family val="2"/>
          </rPr>
          <t>Defense: Cancel opponents element attack of charge level 1.
You can sacrifice any number of elements to increase the effectiveness of a defensive card by 1.</t>
        </r>
      </text>
    </comment>
    <comment ref="G46" authorId="0">
      <text>
        <r>
          <rPr>
            <b/>
            <sz val="9"/>
            <color indexed="81"/>
            <rFont val="Tahoma"/>
            <family val="2"/>
          </rPr>
          <t>Sacrifice current charge and imbue armor with it's effects upon being hit</t>
        </r>
      </text>
    </comment>
    <comment ref="H46" authorId="0">
      <text>
        <r>
          <rPr>
            <b/>
            <sz val="9"/>
            <color indexed="81"/>
            <rFont val="Tahoma"/>
            <charset val="1"/>
          </rPr>
          <t>Sacrifice x elements and heal twice that much health</t>
        </r>
      </text>
    </comment>
    <comment ref="I46" authorId="0">
      <text>
        <r>
          <rPr>
            <b/>
            <sz val="9"/>
            <color indexed="81"/>
            <rFont val="Tahoma"/>
            <family val="2"/>
          </rPr>
          <t>All players compounds are canceled</t>
        </r>
      </text>
    </comment>
    <comment ref="A48" authorId="1">
      <text>
        <r>
          <rPr>
            <b/>
            <sz val="9"/>
            <color indexed="81"/>
            <rFont val="Calibri"/>
          </rPr>
          <t>A fighter that gains bonuses by sparing opponents damage</t>
        </r>
      </text>
    </comment>
    <comment ref="C48" authorId="0">
      <text>
        <r>
          <rPr>
            <b/>
            <sz val="9"/>
            <color indexed="81"/>
            <rFont val="Tahoma"/>
            <family val="2"/>
          </rPr>
          <t>Gain 1 mind. If you gain priority, instead gain 2 more Mind</t>
        </r>
      </text>
    </comment>
    <comment ref="D48" authorId="0">
      <text>
        <r>
          <rPr>
            <b/>
            <sz val="9"/>
            <color indexed="81"/>
            <rFont val="Tahoma"/>
            <charset val="1"/>
          </rPr>
          <t>Opponent can only attack you for 1 turn and gain 5 DR until that attack.</t>
        </r>
      </text>
    </comment>
    <comment ref="E48" authorId="0">
      <text>
        <r>
          <rPr>
            <b/>
            <sz val="9"/>
            <color indexed="81"/>
            <rFont val="Tahoma"/>
            <family val="2"/>
          </rPr>
          <t>Draw a card and if the card was an attack, reveal it and gain 1 Heavy Armor</t>
        </r>
      </text>
    </comment>
    <comment ref="F48" authorId="1">
      <text>
        <r>
          <rPr>
            <b/>
            <sz val="9"/>
            <color indexed="81"/>
            <rFont val="Calibri"/>
          </rPr>
          <t>Ally targeted: If you are in R:1 of targeted player, you can roll defense for them and draw a card</t>
        </r>
      </text>
    </comment>
    <comment ref="H48" authorId="0">
      <text>
        <r>
          <rPr>
            <b/>
            <sz val="9"/>
            <color indexed="81"/>
            <rFont val="Tahoma"/>
            <charset val="1"/>
          </rPr>
          <t>Rest mod: Gain +4 health and draw an extra card. Each other adjacent player receives these effects as well</t>
        </r>
      </text>
    </comment>
    <comment ref="I48" authorId="0">
      <text>
        <r>
          <rPr>
            <b/>
            <sz val="9"/>
            <color indexed="81"/>
            <rFont val="Tahoma"/>
            <charset val="1"/>
          </rPr>
          <t>Sacrifice 1 Mind and remove all DMG</t>
        </r>
      </text>
    </comment>
    <comment ref="J48" authorId="1">
      <text>
        <r>
          <rPr>
            <b/>
            <sz val="9"/>
            <color indexed="81"/>
            <rFont val="Calibri"/>
          </rPr>
          <t>You don't deal damage this attack, instead gain 10 Health, draw 2 cards and gain 1 Mind</t>
        </r>
      </text>
    </comment>
    <comment ref="A50" authorId="0">
      <text>
        <r>
          <rPr>
            <b/>
            <sz val="9"/>
            <color indexed="81"/>
            <rFont val="Tahoma"/>
            <family val="2"/>
          </rPr>
          <t>Magic Transformations</t>
        </r>
      </text>
    </comment>
    <comment ref="D50" authorId="0">
      <text>
        <r>
          <rPr>
            <b/>
            <sz val="9"/>
            <color indexed="81"/>
            <rFont val="Tahoma"/>
            <family val="2"/>
          </rPr>
          <t>You can negotiate after the attack with an x bonus where x is equal to half the number of elements sacrificed round down</t>
        </r>
      </text>
    </comment>
    <comment ref="F50" authorId="0">
      <text>
        <r>
          <rPr>
            <b/>
            <sz val="9"/>
            <color indexed="81"/>
            <rFont val="Tahoma"/>
            <charset val="1"/>
          </rPr>
          <t>Element use: You can sacrifice an element to redirect an element being used on you or adjacent target to you or an adjacent target</t>
        </r>
      </text>
    </comment>
    <comment ref="G50" authorId="0">
      <text>
        <r>
          <rPr>
            <b/>
            <sz val="9"/>
            <color indexed="81"/>
            <rFont val="Tahoma"/>
            <family val="2"/>
          </rPr>
          <t>Action: Cancel charge and draw cards equal to the number of elements within the charges -1</t>
        </r>
      </text>
    </comment>
    <comment ref="H50" authorId="0">
      <text>
        <r>
          <rPr>
            <b/>
            <sz val="9"/>
            <color indexed="81"/>
            <rFont val="Tahoma"/>
            <charset val="1"/>
          </rPr>
          <t>Steal one of adjacent opponents element masteries for 4 turns. You have unlimited elements of that mastery until time runs out</t>
        </r>
      </text>
    </comment>
    <comment ref="J50" authorId="0">
      <text>
        <r>
          <rPr>
            <b/>
            <sz val="9"/>
            <color indexed="81"/>
            <rFont val="Tahoma"/>
            <family val="2"/>
          </rPr>
          <t>Draw 2 cards and opponent discards 1</t>
        </r>
      </text>
    </comment>
    <comment ref="J53" authorId="1">
      <text>
        <r>
          <rPr>
            <b/>
            <sz val="9"/>
            <color indexed="81"/>
            <rFont val="Calibri"/>
          </rPr>
          <t>The Man with the Head of a Dog grants you +2 Speed, +4 DMG and a +3 bonus for 3 turns</t>
        </r>
      </text>
    </comment>
    <comment ref="J56" authorId="1">
      <text>
        <r>
          <rPr>
            <b/>
            <sz val="9"/>
            <color indexed="81"/>
            <rFont val="Calibri"/>
          </rPr>
          <t>Angel woman made of multi colored light orbs</t>
        </r>
      </text>
    </comment>
    <comment ref="J59" authorId="1">
      <text>
        <r>
          <rPr>
            <b/>
            <sz val="9"/>
            <color indexed="81"/>
            <rFont val="Calibri"/>
          </rPr>
          <t>Maiden of war</t>
        </r>
      </text>
    </comment>
    <comment ref="J62" authorId="1">
      <text>
        <r>
          <rPr>
            <b/>
            <sz val="9"/>
            <color indexed="81"/>
            <rFont val="Calibri"/>
          </rPr>
          <t>The Sculptor of man grants you an</t>
        </r>
      </text>
    </comment>
    <comment ref="J65" authorId="1">
      <text>
        <r>
          <rPr>
            <b/>
            <sz val="9"/>
            <color indexed="81"/>
            <rFont val="Calibri"/>
          </rPr>
          <t>The Abstract Abomination grants you an extra reroll with a +1 bonus on all rolls for 3 turns</t>
        </r>
      </text>
    </comment>
    <comment ref="D68" authorId="1">
      <text>
        <r>
          <rPr>
            <b/>
            <sz val="9"/>
            <color indexed="81"/>
            <rFont val="Calibri"/>
          </rPr>
          <t>Prevents opponent from rolling criticals for 1 turn</t>
        </r>
      </text>
    </comment>
    <comment ref="H68" authorId="1">
      <text>
        <r>
          <rPr>
            <b/>
            <sz val="9"/>
            <color indexed="81"/>
            <rFont val="Calibri"/>
          </rPr>
          <t>All allies "20" crirical range increses by 1 for next roll</t>
        </r>
      </text>
    </comment>
    <comment ref="I68" authorId="1">
      <text>
        <r>
          <rPr>
            <b/>
            <sz val="9"/>
            <color indexed="81"/>
            <rFont val="Calibri"/>
          </rPr>
          <t>Gain an additional 20 EXP</t>
        </r>
      </text>
    </comment>
    <comment ref="J68" authorId="1">
      <text>
        <r>
          <rPr>
            <b/>
            <sz val="9"/>
            <color indexed="81"/>
            <rFont val="Calibri"/>
          </rPr>
          <t>The Serpent of ??? Grants you with 1 HP if all HP is lost</t>
        </r>
      </text>
    </comment>
    <comment ref="C72" authorId="1">
      <text>
        <r>
          <rPr>
            <b/>
            <sz val="9"/>
            <color indexed="81"/>
            <rFont val="Calibri"/>
          </rPr>
          <t>If the player is at full health, you get a +3 bonus</t>
        </r>
      </text>
    </comment>
    <comment ref="E72" authorId="1">
      <text>
        <r>
          <rPr>
            <b/>
            <sz val="9"/>
            <color indexed="81"/>
            <rFont val="Calibri"/>
          </rPr>
          <t>Gain a +2 bonus to your attack when your HP is full</t>
        </r>
      </text>
    </comment>
    <comment ref="F72" authorId="1">
      <text>
        <r>
          <rPr>
            <b/>
            <sz val="9"/>
            <color indexed="81"/>
            <rFont val="Calibri"/>
          </rPr>
          <t>You can move an extra space for every HP point under 6</t>
        </r>
      </text>
    </comment>
    <comment ref="G72" authorId="1">
      <text>
        <r>
          <rPr>
            <b/>
            <sz val="9"/>
            <color indexed="81"/>
            <rFont val="Calibri"/>
          </rPr>
          <t>SPD vs SPD. If sucessful, drag a player back into the battle</t>
        </r>
      </text>
    </comment>
    <comment ref="H72" authorId="1">
      <text>
        <r>
          <rPr>
            <b/>
            <sz val="9"/>
            <color indexed="81"/>
            <rFont val="Calibri"/>
          </rPr>
          <t>You are removed from the battle for 1 turn</t>
        </r>
      </text>
    </comment>
    <comment ref="I72" authorId="1">
      <text>
        <r>
          <rPr>
            <b/>
            <sz val="9"/>
            <color indexed="81"/>
            <rFont val="Calibri"/>
          </rPr>
          <t>Switch spaces with any player</t>
        </r>
      </text>
    </comment>
    <comment ref="J72" authorId="1">
      <text>
        <r>
          <rPr>
            <b/>
            <sz val="9"/>
            <color indexed="81"/>
            <rFont val="Calibri"/>
          </rPr>
          <t>Replace your character sheet with a dead characters for 3 turns</t>
        </r>
      </text>
    </comment>
    <comment ref="C75" authorId="1">
      <text>
        <r>
          <rPr>
            <b/>
            <sz val="9"/>
            <color indexed="81"/>
            <rFont val="Calibri"/>
          </rPr>
          <t>Pulls target towards you for a melee attack. Counts as a melee attack</t>
        </r>
      </text>
    </comment>
    <comment ref="D75" authorId="1">
      <text>
        <r>
          <rPr>
            <b/>
            <sz val="9"/>
            <color indexed="81"/>
            <rFont val="Calibri"/>
          </rPr>
          <t>You can make an unarmed attack as a ranged attack with a X2 DMG bonus</t>
        </r>
      </text>
    </comment>
    <comment ref="E75" authorId="1">
      <text>
        <r>
          <rPr>
            <b/>
            <sz val="9"/>
            <color indexed="81"/>
            <rFont val="Calibri"/>
          </rPr>
          <t>Gain a bonus to DMG = the number of HP under 10. Counts as an unarmed range/melee attack</t>
        </r>
      </text>
    </comment>
    <comment ref="G75" authorId="1">
      <text>
        <r>
          <rPr>
            <b/>
            <sz val="9"/>
            <color indexed="81"/>
            <rFont val="Calibri"/>
          </rPr>
          <t>BH explodes on target and deals 1/2 the amount of it's HP as DMG R: 3.</t>
        </r>
      </text>
    </comment>
    <comment ref="H75" authorId="1">
      <text>
        <r>
          <rPr>
            <b/>
            <sz val="9"/>
            <color indexed="81"/>
            <rFont val="Calibri"/>
          </rPr>
          <t>If you are under 15 HP, you can make a "Blood Harvester" (HP: 10, Bonus 2, Speed 4). The BH has 10 HP and while it's alive, you can't die. When a BH dies, lose 10 HP</t>
        </r>
      </text>
    </comment>
    <comment ref="I75" authorId="1">
      <text>
        <r>
          <rPr>
            <b/>
            <sz val="9"/>
            <color indexed="81"/>
            <rFont val="Calibri"/>
          </rPr>
          <t>All BHs gain an additional 5 HP from attacks for 3 turns</t>
        </r>
      </text>
    </comment>
    <comment ref="J75" authorId="1">
      <text>
        <r>
          <rPr>
            <b/>
            <sz val="9"/>
            <color indexed="81"/>
            <rFont val="Calibri"/>
          </rPr>
          <t>Gives all Blood Harvesters gains a bonus +3 bonus</t>
        </r>
      </text>
    </comment>
    <comment ref="C78" authorId="1">
      <text>
        <r>
          <rPr>
            <b/>
            <sz val="9"/>
            <color indexed="81"/>
            <rFont val="Calibri"/>
          </rPr>
          <t>Deals 1 DMG to you, 3 to opponent, and player can't heal for 1 turn if with unarmed</t>
        </r>
      </text>
    </comment>
    <comment ref="D78" authorId="1">
      <text>
        <r>
          <rPr>
            <b/>
            <sz val="9"/>
            <color indexed="81"/>
            <rFont val="Calibri"/>
          </rPr>
          <t>Deals 3 DMG to you whether or not you hit, and trigger all weapon abilities If unarmed</t>
        </r>
      </text>
    </comment>
    <comment ref="E78" authorId="1">
      <text>
        <r>
          <rPr>
            <b/>
            <sz val="9"/>
            <color indexed="81"/>
            <rFont val="Calibri"/>
          </rPr>
          <t>Deals 5 DMG to you and opponent.  If you kill with the attack, gain a DMG bonus on next attack = to the over DMG if unarmed</t>
        </r>
      </text>
    </comment>
    <comment ref="F78" authorId="1">
      <text>
        <r>
          <rPr>
            <b/>
            <sz val="9"/>
            <color indexed="81"/>
            <rFont val="Calibri"/>
          </rPr>
          <t>Unarmed attacks deal double your DMG bonus</t>
        </r>
      </text>
    </comment>
    <comment ref="G78" authorId="1">
      <text>
        <r>
          <rPr>
            <b/>
            <sz val="9"/>
            <color indexed="81"/>
            <rFont val="Calibri"/>
          </rPr>
          <t>Gain +5 blood % for each 1 HP sacrificed</t>
        </r>
      </text>
    </comment>
    <comment ref="H78" authorId="1">
      <text>
        <r>
          <rPr>
            <b/>
            <sz val="9"/>
            <color indexed="81"/>
            <rFont val="Calibri"/>
          </rPr>
          <t>At the cost of 75 B%, you and all allies gain +5 DMG on next hit</t>
        </r>
      </text>
    </comment>
    <comment ref="I78" authorId="1">
      <text>
        <r>
          <rPr>
            <b/>
            <sz val="9"/>
            <color indexed="81"/>
            <rFont val="Calibri"/>
          </rPr>
          <t>Take an additonal 3 DMG and gain +6 DMG on next hit</t>
        </r>
      </text>
    </comment>
    <comment ref="J78" authorId="1">
      <text>
        <r>
          <rPr>
            <b/>
            <sz val="9"/>
            <color indexed="81"/>
            <rFont val="Calibri"/>
          </rPr>
          <t>Deals 6 DMG + an additional X DMG for each HP you sacrifice</t>
        </r>
      </text>
    </comment>
    <comment ref="C81" authorId="1">
      <text>
        <r>
          <rPr>
            <b/>
            <sz val="9"/>
            <color indexed="81"/>
            <rFont val="Calibri"/>
          </rPr>
          <t>If you have 0 on para,  and use this attack, the parameter reverts back to 1</t>
        </r>
      </text>
    </comment>
    <comment ref="D81" authorId="1">
      <text>
        <r>
          <rPr>
            <b/>
            <sz val="9"/>
            <color indexed="81"/>
            <rFont val="Calibri"/>
          </rPr>
          <t>Gain HP = to 1/3 DMG dealt</t>
        </r>
      </text>
    </comment>
    <comment ref="E81" authorId="1">
      <text>
        <r>
          <rPr>
            <b/>
            <sz val="9"/>
            <color indexed="81"/>
            <rFont val="Calibri"/>
          </rPr>
          <t>Gain +1 melee attack bonus for each turn you have spent in the spot</t>
        </r>
      </text>
    </comment>
    <comment ref="F81" authorId="1">
      <text>
        <r>
          <rPr>
            <b/>
            <sz val="9"/>
            <color indexed="81"/>
            <rFont val="Calibri"/>
          </rPr>
          <t>Heal target  1 HP for each HP sacrificed</t>
        </r>
      </text>
    </comment>
    <comment ref="G81" authorId="1">
      <text>
        <r>
          <rPr>
            <b/>
            <sz val="9"/>
            <color indexed="81"/>
            <rFont val="Calibri"/>
          </rPr>
          <t>Light armor counts as HP</t>
        </r>
      </text>
    </comment>
    <comment ref="H81" authorId="1">
      <text>
        <r>
          <rPr>
            <b/>
            <sz val="9"/>
            <color indexed="81"/>
            <rFont val="Calibri"/>
          </rPr>
          <t>If you have more than 1/2 HP, you can kill yourself and revive a player to 1/2 HP</t>
        </r>
      </text>
    </comment>
    <comment ref="I81" authorId="1">
      <text>
        <r>
          <rPr>
            <b/>
            <sz val="9"/>
            <color indexed="81"/>
            <rFont val="Calibri"/>
          </rPr>
          <t>ARMOR DOESN'T TRIGGER! If you were to die on this roll, opponent has 3 turns to live</t>
        </r>
      </text>
    </comment>
    <comment ref="J81" authorId="1">
      <text>
        <r>
          <rPr>
            <b/>
            <sz val="9"/>
            <color indexed="81"/>
            <rFont val="Calibri"/>
          </rPr>
          <t>If anyone rolls a 20 and you are currently dead, come back to life with 1/2 HP</t>
        </r>
      </text>
    </comment>
    <comment ref="C84" authorId="1">
      <text>
        <r>
          <rPr>
            <b/>
            <sz val="9"/>
            <color indexed="81"/>
            <rFont val="Calibri"/>
          </rPr>
          <t>If your HP is an even number, gain 1 element and a +1 to an element attack. If it's odd gain 2 DMG and a +1 to a melee attack</t>
        </r>
      </text>
    </comment>
    <comment ref="D84" authorId="1">
      <text>
        <r>
          <rPr>
            <b/>
            <sz val="9"/>
            <color indexed="81"/>
            <rFont val="Calibri"/>
          </rPr>
          <t>Healing and DMG elements invert</t>
        </r>
      </text>
    </comment>
    <comment ref="E84" authorId="1">
      <text>
        <r>
          <rPr>
            <b/>
            <sz val="9"/>
            <color indexed="81"/>
            <rFont val="Calibri"/>
          </rPr>
          <t>Flip a coin: Heads, double the attack. Tails, you get hit instead</t>
        </r>
      </text>
    </comment>
    <comment ref="F84" authorId="1">
      <text>
        <r>
          <rPr>
            <b/>
            <sz val="9"/>
            <color indexed="81"/>
            <rFont val="Calibri"/>
          </rPr>
          <t>Change everyones blood type to another for 1 turn</t>
        </r>
      </text>
    </comment>
    <comment ref="G84" authorId="1">
      <text>
        <r>
          <rPr>
            <b/>
            <sz val="9"/>
            <color indexed="81"/>
            <rFont val="Calibri"/>
          </rPr>
          <t>Roll a 6 sided die:
1: -3 penalty
2: Lose 3 ELE
3: Lose 10 HP
4: Gain 10 HP
5: Gain a LVL 3
6: +3 and reflip</t>
        </r>
      </text>
    </comment>
    <comment ref="H84" authorId="1">
      <text>
        <r>
          <rPr>
            <b/>
            <sz val="9"/>
            <color indexed="81"/>
            <rFont val="Calibri"/>
          </rPr>
          <t>Charge one additional element without taking up a hand if under 10 HP</t>
        </r>
      </text>
    </comment>
    <comment ref="I84" authorId="1">
      <text>
        <r>
          <rPr>
            <b/>
            <sz val="9"/>
            <color indexed="81"/>
            <rFont val="Calibri"/>
          </rPr>
          <t>Your blood mods all = + for 2 turns</t>
        </r>
      </text>
    </comment>
    <comment ref="J84" authorId="1">
      <text>
        <r>
          <rPr>
            <b/>
            <sz val="9"/>
            <color indexed="81"/>
            <rFont val="Calibri"/>
          </rPr>
          <t>Opponents blood mods all = - for 2 turns</t>
        </r>
      </text>
    </comment>
    <comment ref="C87" authorId="1">
      <text>
        <r>
          <rPr>
            <b/>
            <sz val="9"/>
            <color indexed="81"/>
            <rFont val="Calibri"/>
          </rPr>
          <t>Steals 6 EXP from the player and adds 1 to all of your EXP</t>
        </r>
      </text>
    </comment>
    <comment ref="D87" authorId="1">
      <text>
        <r>
          <rPr>
            <b/>
            <sz val="9"/>
            <color indexed="81"/>
            <rFont val="Calibri"/>
          </rPr>
          <t>Disables players Blood Ability if triggered for 2 turns</t>
        </r>
      </text>
    </comment>
    <comment ref="E87" authorId="1">
      <text>
        <r>
          <rPr>
            <b/>
            <sz val="9"/>
            <color indexed="81"/>
            <rFont val="Calibri"/>
          </rPr>
          <t>Player can't attack you on their next turn</t>
        </r>
      </text>
    </comment>
    <comment ref="F87" authorId="1">
      <text>
        <r>
          <rPr>
            <b/>
            <sz val="9"/>
            <color indexed="81"/>
            <rFont val="Calibri"/>
          </rPr>
          <t>Triggers every players  Blood Ability if they are under 3 HP</t>
        </r>
      </text>
    </comment>
    <comment ref="H87" authorId="1">
      <text>
        <r>
          <rPr>
            <b/>
            <sz val="9"/>
            <color indexed="81"/>
            <rFont val="Calibri"/>
          </rPr>
          <t xml:space="preserve">If player is at 3 HP or under, skip your next turn and take theirs next turn </t>
        </r>
      </text>
    </comment>
    <comment ref="I87" authorId="1">
      <text>
        <r>
          <rPr>
            <b/>
            <sz val="9"/>
            <color indexed="81"/>
            <rFont val="Calibri"/>
          </rPr>
          <t>You can view targets character sheet at any point during the battle</t>
        </r>
      </text>
    </comment>
    <comment ref="J87" authorId="1">
      <text>
        <r>
          <rPr>
            <b/>
            <sz val="9"/>
            <color indexed="81"/>
            <rFont val="Calibri"/>
          </rPr>
          <t>Turns target to the trait sample MO and goes rogue</t>
        </r>
      </text>
    </comment>
    <comment ref="E111" authorId="1">
      <text>
        <r>
          <rPr>
            <b/>
            <sz val="9"/>
            <color indexed="81"/>
            <rFont val="Calibri"/>
          </rPr>
          <t>Gain a % bonus on next turns action equal to 1/2 of life lost.</t>
        </r>
      </text>
    </comment>
    <comment ref="C112" authorId="0">
      <text>
        <r>
          <rPr>
            <b/>
            <sz val="9"/>
            <color indexed="81"/>
            <rFont val="Tahoma"/>
            <family val="2"/>
          </rPr>
          <t>Before attack roll, you can use a weapon in your inventory for the attack if within range</t>
        </r>
      </text>
    </comment>
    <comment ref="D112" authorId="1">
      <text>
        <r>
          <rPr>
            <b/>
            <sz val="9"/>
            <color indexed="81"/>
            <rFont val="Calibri"/>
          </rPr>
          <t>Opponent can't use any ranged attacks for one turn</t>
        </r>
      </text>
    </comment>
    <comment ref="E112"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F112" authorId="1">
      <text>
        <r>
          <rPr>
            <b/>
            <sz val="9"/>
            <color indexed="81"/>
            <rFont val="Calibri"/>
          </rPr>
          <t>You can use your blood ability If you have under half HP and then lose all HP after attack</t>
        </r>
      </text>
    </comment>
    <comment ref="C113" authorId="0">
      <text>
        <r>
          <rPr>
            <b/>
            <sz val="9"/>
            <color indexed="81"/>
            <rFont val="Tahoma"/>
            <charset val="1"/>
          </rPr>
          <t>Attack has optional additional vertical range by one unit</t>
        </r>
      </text>
    </comment>
    <comment ref="E113" authorId="1">
      <text>
        <r>
          <rPr>
            <b/>
            <sz val="9"/>
            <color indexed="81"/>
            <rFont val="Calibri"/>
          </rPr>
          <t>Gain blood 3 blood % for each point of over roll</t>
        </r>
      </text>
    </comment>
    <comment ref="F113" authorId="1">
      <text>
        <r>
          <rPr>
            <b/>
            <sz val="9"/>
            <color indexed="81"/>
            <rFont val="Calibri"/>
          </rPr>
          <t>Range: 9-11. Add +4 DMG and -1 bonus to an elemental attack and both players reroll</t>
        </r>
      </text>
    </comment>
    <comment ref="E114" authorId="1">
      <text>
        <r>
          <rPr>
            <b/>
            <sz val="9"/>
            <color indexed="81"/>
            <rFont val="Calibri"/>
          </rPr>
          <t>Negotiate and gain a bonus to Mind +2 if your blood % is even an even number</t>
        </r>
      </text>
    </comment>
    <comment ref="F114" authorId="1">
      <text>
        <r>
          <rPr>
            <b/>
            <sz val="9"/>
            <color indexed="81"/>
            <rFont val="Calibri"/>
          </rPr>
          <t>Target players blood type inverts</t>
        </r>
      </text>
    </comment>
    <comment ref="E115" authorId="1">
      <text>
        <r>
          <rPr>
            <b/>
            <sz val="9"/>
            <color indexed="81"/>
            <rFont val="Calibri"/>
          </rPr>
          <t>Gain a +2 bonus on only this player for the rest of the battle</t>
        </r>
      </text>
    </comment>
  </commentList>
</comments>
</file>

<file path=xl/comments2.xml><?xml version="1.0" encoding="utf-8"?>
<comments xmlns="http://schemas.openxmlformats.org/spreadsheetml/2006/main">
  <authors>
    <author>Kurt</author>
  </authors>
  <commentList>
    <comment ref="B6" authorId="0">
      <text>
        <r>
          <rPr>
            <b/>
            <sz val="9"/>
            <color indexed="81"/>
            <rFont val="Tahoma"/>
            <family val="2"/>
          </rPr>
          <t>Deals 1 Heavy Armor or weapon DMG</t>
        </r>
      </text>
    </comment>
    <comment ref="C6" authorId="0">
      <text>
        <r>
          <rPr>
            <b/>
            <sz val="9"/>
            <color indexed="81"/>
            <rFont val="Tahoma"/>
            <family val="2"/>
          </rPr>
          <t>Deals 3 DMG for 2 turns if hit HP</t>
        </r>
      </text>
    </comment>
    <comment ref="D6" authorId="0">
      <text>
        <r>
          <rPr>
            <b/>
            <sz val="9"/>
            <color indexed="81"/>
            <rFont val="Tahoma"/>
            <family val="2"/>
          </rPr>
          <t>Bypasses Light Armor or DR</t>
        </r>
      </text>
    </comment>
    <comment ref="E6" authorId="0">
      <text>
        <r>
          <rPr>
            <b/>
            <sz val="9"/>
            <color indexed="81"/>
            <rFont val="Tahoma"/>
            <family val="2"/>
          </rPr>
          <t>Deals 1 Parameter DMG based on whichever attack speed opponent used if you hit players Health</t>
        </r>
      </text>
    </comment>
    <comment ref="F6" authorId="0">
      <text>
        <r>
          <rPr>
            <b/>
            <sz val="9"/>
            <color indexed="81"/>
            <rFont val="Tahoma"/>
            <charset val="1"/>
          </rPr>
          <t>Deal 3 Stamina Damage</t>
        </r>
      </text>
    </comment>
    <comment ref="G6" authorId="0">
      <text>
        <r>
          <rPr>
            <b/>
            <sz val="9"/>
            <color indexed="81"/>
            <rFont val="Tahoma"/>
            <charset val="1"/>
          </rPr>
          <t>Discards a card at random</t>
        </r>
      </text>
    </comment>
    <comment ref="B7" authorId="0">
      <text>
        <r>
          <rPr>
            <b/>
            <sz val="9"/>
            <color indexed="81"/>
            <rFont val="Tahoma"/>
            <family val="2"/>
          </rPr>
          <t>Range +2</t>
        </r>
      </text>
    </comment>
    <comment ref="C7" authorId="0">
      <text>
        <r>
          <rPr>
            <b/>
            <sz val="9"/>
            <color indexed="81"/>
            <rFont val="Tahoma"/>
            <family val="2"/>
          </rPr>
          <t>Can roll 2 attack dice for the same attack with a -1 penalty</t>
        </r>
      </text>
    </comment>
    <comment ref="D7" authorId="0">
      <text>
        <r>
          <rPr>
            <b/>
            <sz val="9"/>
            <color indexed="81"/>
            <rFont val="Tahoma"/>
            <family val="2"/>
          </rPr>
          <t>Each horizontally adjacent player gets hit for half DMG if they fail an agility check</t>
        </r>
      </text>
    </comment>
  </commentList>
</comments>
</file>

<file path=xl/comments3.xml><?xml version="1.0" encoding="utf-8"?>
<comments xmlns="http://schemas.openxmlformats.org/spreadsheetml/2006/main">
  <authors>
    <author>Kurt</author>
  </authors>
  <commentList>
    <comment ref="B13" authorId="0">
      <text>
        <r>
          <rPr>
            <b/>
            <sz val="9"/>
            <color indexed="81"/>
            <rFont val="Tahoma"/>
            <family val="2"/>
          </rPr>
          <t>Player's next turn is skipped, but still draws a card</t>
        </r>
      </text>
    </comment>
    <comment ref="B16" authorId="0">
      <text>
        <r>
          <rPr>
            <b/>
            <sz val="9"/>
            <color indexed="81"/>
            <rFont val="Tahoma"/>
            <family val="2"/>
          </rPr>
          <t>If a non applicable action is selected, opponent fights in defense and discards that card. They can't use action cards or full rounds on their turn either</t>
        </r>
      </text>
    </comment>
    <comment ref="B17" authorId="0">
      <text>
        <r>
          <rPr>
            <b/>
            <sz val="9"/>
            <color indexed="81"/>
            <rFont val="Tahoma"/>
            <charset val="1"/>
          </rPr>
          <t>Attacks closest player</t>
        </r>
      </text>
    </comment>
  </commentList>
</comments>
</file>

<file path=xl/comments4.xml><?xml version="1.0" encoding="utf-8"?>
<comments xmlns="http://schemas.openxmlformats.org/spreadsheetml/2006/main">
  <authors>
    <author>Kurt Taratun</author>
  </authors>
  <commentList>
    <comment ref="B2" authorId="0">
      <text>
        <r>
          <rPr>
            <b/>
            <sz val="9"/>
            <color indexed="81"/>
            <rFont val="Calibri"/>
          </rPr>
          <t>After learning all of your base class you can learn all of the cross clasess associated</t>
        </r>
      </text>
    </comment>
    <comment ref="C2" authorId="0">
      <text>
        <r>
          <rPr>
            <b/>
            <sz val="9"/>
            <color indexed="81"/>
            <rFont val="Calibri"/>
          </rPr>
          <t>Gain EXP to the parameters used for the roll.  The EXP to next LVL is always 200</t>
        </r>
      </text>
    </comment>
    <comment ref="B3" authorId="0">
      <text>
        <r>
          <rPr>
            <b/>
            <sz val="9"/>
            <color indexed="81"/>
            <rFont val="Calibri"/>
          </rPr>
          <t>After learning two base classes, you can learn the cross class of the the two bases</t>
        </r>
      </text>
    </comment>
    <comment ref="C3" authorId="0">
      <text>
        <r>
          <rPr>
            <b/>
            <sz val="9"/>
            <color indexed="81"/>
            <rFont val="Calibri"/>
          </rPr>
          <t>Receive EXP equal to the DC beaten. You choose what how you level up</t>
        </r>
      </text>
    </comment>
    <comment ref="B4" authorId="0">
      <text>
        <r>
          <rPr>
            <b/>
            <sz val="9"/>
            <color indexed="81"/>
            <rFont val="Calibri"/>
          </rPr>
          <t>Can learn actions and criticals from all of the class</t>
        </r>
      </text>
    </comment>
    <comment ref="C4" authorId="0">
      <text>
        <r>
          <rPr>
            <b/>
            <sz val="9"/>
            <color indexed="81"/>
            <rFont val="Calibri"/>
          </rPr>
          <t>Gain the average amount of experience gained per session</t>
        </r>
      </text>
    </comment>
    <comment ref="B7" authorId="0">
      <text>
        <r>
          <rPr>
            <b/>
            <sz val="9"/>
            <color indexed="81"/>
            <rFont val="Calibri"/>
          </rPr>
          <t>You have access to one of the blood classes and can splash abilities from the 2 adjacent classes</t>
        </r>
      </text>
    </comment>
    <comment ref="C7" authorId="0">
      <text>
        <r>
          <rPr>
            <b/>
            <sz val="9"/>
            <color indexed="81"/>
            <rFont val="Calibri"/>
          </rPr>
          <t>Gain EXP based on the parameters of the fallen to each parameter indepently. Each Parameter has to get to 100 to level up</t>
        </r>
      </text>
    </comment>
  </commentList>
</comments>
</file>

<file path=xl/sharedStrings.xml><?xml version="1.0" encoding="utf-8"?>
<sst xmlns="http://schemas.openxmlformats.org/spreadsheetml/2006/main" count="2148" uniqueCount="1320">
  <si>
    <t>Class</t>
  </si>
  <si>
    <t>Assault</t>
  </si>
  <si>
    <t>Force</t>
  </si>
  <si>
    <t>Tech</t>
  </si>
  <si>
    <t>Recon</t>
  </si>
  <si>
    <t>Agility</t>
  </si>
  <si>
    <t>Charisma</t>
  </si>
  <si>
    <t>Psyche</t>
  </si>
  <si>
    <t>Cross-Class</t>
  </si>
  <si>
    <t>Parameters</t>
  </si>
  <si>
    <t>Striker</t>
  </si>
  <si>
    <t>Enforcer</t>
  </si>
  <si>
    <t>Vanguard</t>
  </si>
  <si>
    <t>Force + Vitality</t>
  </si>
  <si>
    <t>Security</t>
  </si>
  <si>
    <t>Vitality</t>
  </si>
  <si>
    <t>Pilot</t>
  </si>
  <si>
    <t>Infiltrator</t>
  </si>
  <si>
    <t>Diffuser</t>
  </si>
  <si>
    <t>Hunter</t>
  </si>
  <si>
    <t>Engineer</t>
  </si>
  <si>
    <t>Tech + Psyche</t>
  </si>
  <si>
    <t>Tech + Vitality</t>
  </si>
  <si>
    <t>Transmuter</t>
  </si>
  <si>
    <t>Sentinel</t>
  </si>
  <si>
    <t>Equilizer</t>
  </si>
  <si>
    <t>PSI</t>
  </si>
  <si>
    <t>PSITech</t>
  </si>
  <si>
    <t>Accelerator</t>
  </si>
  <si>
    <t>Force + Psyche</t>
  </si>
  <si>
    <t>Critical-1</t>
  </si>
  <si>
    <t>Critical-20</t>
  </si>
  <si>
    <t>Characters</t>
  </si>
  <si>
    <t>Bast</t>
  </si>
  <si>
    <t>Aloe</t>
  </si>
  <si>
    <t>Ryze Taranth</t>
  </si>
  <si>
    <t>Jacelyn</t>
  </si>
  <si>
    <t>Valin Taranth</t>
  </si>
  <si>
    <t>Talic Volk</t>
  </si>
  <si>
    <t>Zelaz</t>
  </si>
  <si>
    <t>Nali</t>
  </si>
  <si>
    <t>Ana Odenka</t>
  </si>
  <si>
    <t>Trip</t>
  </si>
  <si>
    <t>Grapple</t>
  </si>
  <si>
    <t>Disarm</t>
  </si>
  <si>
    <t>Tackle</t>
  </si>
  <si>
    <t>Chain Attack</t>
  </si>
  <si>
    <t>Sunder Attack</t>
  </si>
  <si>
    <t>Jons Hazken</t>
  </si>
  <si>
    <t>Accumulate</t>
  </si>
  <si>
    <t>Blind Attack</t>
  </si>
  <si>
    <t>Rally</t>
  </si>
  <si>
    <t>Scan</t>
  </si>
  <si>
    <t>Demoralize</t>
  </si>
  <si>
    <t>Cavok</t>
  </si>
  <si>
    <t>Dosk</t>
  </si>
  <si>
    <t>Lower Sarivan</t>
  </si>
  <si>
    <t>Upper Sarivan</t>
  </si>
  <si>
    <t>Nation</t>
  </si>
  <si>
    <t>Modi Operandus</t>
  </si>
  <si>
    <t>Versatility</t>
  </si>
  <si>
    <t>Parameter Focus</t>
  </si>
  <si>
    <t>Specialization</t>
  </si>
  <si>
    <t>Trait Sample</t>
  </si>
  <si>
    <t>Religion</t>
  </si>
  <si>
    <t>ID Shift</t>
  </si>
  <si>
    <t>Classes</t>
  </si>
  <si>
    <t>Growth System</t>
  </si>
  <si>
    <t>Collective Experience</t>
  </si>
  <si>
    <t>Base Class</t>
  </si>
  <si>
    <t>Cross Class</t>
  </si>
  <si>
    <t>Custom Class</t>
  </si>
  <si>
    <t>Level Based</t>
  </si>
  <si>
    <t>Nanobot Manipulation</t>
  </si>
  <si>
    <t>Worship</t>
  </si>
  <si>
    <t>Blood</t>
  </si>
  <si>
    <t>Divine Prayer</t>
  </si>
  <si>
    <t>Blood Consumption</t>
  </si>
  <si>
    <t>Actions</t>
  </si>
  <si>
    <t>Active Experience</t>
  </si>
  <si>
    <t>Class Cards</t>
  </si>
  <si>
    <t>A-7+</t>
  </si>
  <si>
    <t>B-6+</t>
  </si>
  <si>
    <t>C-1+</t>
  </si>
  <si>
    <t>D-9+</t>
  </si>
  <si>
    <t>E-2+</t>
  </si>
  <si>
    <t>F-4+</t>
  </si>
  <si>
    <t>G-8+</t>
  </si>
  <si>
    <t>H-5+</t>
  </si>
  <si>
    <t>I-3+</t>
  </si>
  <si>
    <t>O-0+</t>
  </si>
  <si>
    <t>Heat</t>
  </si>
  <si>
    <t>Zephyr</t>
  </si>
  <si>
    <t>Spark</t>
  </si>
  <si>
    <t>Cold</t>
  </si>
  <si>
    <t>Liquid</t>
  </si>
  <si>
    <t>Mineral</t>
  </si>
  <si>
    <t>Blood Type</t>
  </si>
  <si>
    <t>Fusion Attack</t>
  </si>
  <si>
    <t>Maintenance</t>
  </si>
  <si>
    <t>Assemble</t>
  </si>
  <si>
    <t>Escape</t>
  </si>
  <si>
    <t>Xen2</t>
  </si>
  <si>
    <t>Skills</t>
  </si>
  <si>
    <t>--         Blood Abilities         +</t>
  </si>
  <si>
    <t>Mind</t>
  </si>
  <si>
    <t>Force + Mind</t>
  </si>
  <si>
    <t>Tech + Mind</t>
  </si>
  <si>
    <t>Tech + Force</t>
  </si>
  <si>
    <t>Vitality + Psyche</t>
  </si>
  <si>
    <t>Vitality + Mind</t>
  </si>
  <si>
    <t>Psyche + Mind</t>
  </si>
  <si>
    <t>Level 1</t>
  </si>
  <si>
    <t>Level 2</t>
  </si>
  <si>
    <t>Level 3</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</si>
  <si>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</si>
  <si>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</si>
  <si>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</si>
  <si>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</si>
  <si>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</si>
  <si>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</si>
  <si>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</si>
  <si>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</si>
  <si>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</si>
  <si>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</si>
  <si>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</si>
  <si>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</si>
  <si>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</si>
  <si>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</si>
  <si>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</si>
  <si>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</si>
  <si>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</si>
  <si>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</si>
  <si>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</si>
  <si>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</si>
  <si>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</si>
  <si>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</si>
  <si>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</si>
  <si>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</si>
  <si>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</si>
  <si>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</si>
  <si>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</si>
  <si>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</si>
  <si>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Level 32</t>
  </si>
  <si>
    <t>Level 33</t>
  </si>
  <si>
    <t>Level 34</t>
  </si>
  <si>
    <t>Level 35</t>
  </si>
  <si>
    <t>Level 36</t>
  </si>
  <si>
    <t>Level 37</t>
  </si>
  <si>
    <t>Level 38</t>
  </si>
  <si>
    <t>Level 39</t>
  </si>
  <si>
    <t>Level 40</t>
  </si>
  <si>
    <t>Level 41</t>
  </si>
  <si>
    <t>Level 42</t>
  </si>
  <si>
    <t>Level 43</t>
  </si>
  <si>
    <t>Level 44</t>
  </si>
  <si>
    <t>Level 45</t>
  </si>
  <si>
    <t>Level 46</t>
  </si>
  <si>
    <t>Level 47</t>
  </si>
  <si>
    <t>Level 48</t>
  </si>
  <si>
    <t>Level 49</t>
  </si>
  <si>
    <t>Level 50</t>
  </si>
  <si>
    <t>Versitility</t>
  </si>
  <si>
    <t>24 Agility</t>
  </si>
  <si>
    <t>24 Tech</t>
  </si>
  <si>
    <t>24 Force</t>
  </si>
  <si>
    <t>24 Vitality</t>
  </si>
  <si>
    <t>24 Psyche</t>
  </si>
  <si>
    <t>24 Mind</t>
  </si>
  <si>
    <t>30 Agility</t>
  </si>
  <si>
    <t>30 Tech</t>
  </si>
  <si>
    <t>30 Force</t>
  </si>
  <si>
    <t>30 Vitality</t>
  </si>
  <si>
    <t>30 Psyche</t>
  </si>
  <si>
    <t>30 Mind</t>
  </si>
  <si>
    <t>36 Agility</t>
  </si>
  <si>
    <t>36 Tech</t>
  </si>
  <si>
    <t>36 Force</t>
  </si>
  <si>
    <t>36 Vitality</t>
  </si>
  <si>
    <t>36 Psyche</t>
  </si>
  <si>
    <t>36 Mind</t>
  </si>
  <si>
    <t xml:space="preserve"> </t>
  </si>
  <si>
    <t>Elements</t>
  </si>
  <si>
    <t>Base 6</t>
  </si>
  <si>
    <t>Level 2 Compounds</t>
  </si>
  <si>
    <t>Zephyr+Heat=Flame</t>
  </si>
  <si>
    <t>Heat+Liquid=Acid</t>
  </si>
  <si>
    <t>Level 3 Compounds</t>
  </si>
  <si>
    <t>Zephyr+Liquid=Mist</t>
  </si>
  <si>
    <t>Level 4 Compounds</t>
  </si>
  <si>
    <t>Zephyr+Heat+Cold=Wind</t>
  </si>
  <si>
    <t>Level 5 Compounds</t>
  </si>
  <si>
    <t>Zephyr+Spark+Heat+Mineral=Blaze</t>
  </si>
  <si>
    <t>Zephyr+Spark+Heat+Mineral+Liquid=Flare</t>
  </si>
  <si>
    <t>Zephyr+Spark+Mineral+Liquid+Cold=Blizzard</t>
  </si>
  <si>
    <t>Fire</t>
  </si>
  <si>
    <t>Water</t>
  </si>
  <si>
    <t>Wind</t>
  </si>
  <si>
    <t>Ice</t>
  </si>
  <si>
    <t>Lightning</t>
  </si>
  <si>
    <t>X</t>
  </si>
  <si>
    <t>Damage</t>
  </si>
  <si>
    <t>Healing</t>
  </si>
  <si>
    <t>Buff</t>
  </si>
  <si>
    <t>Special</t>
  </si>
  <si>
    <t>Debuff</t>
  </si>
  <si>
    <t>Spark+Mineral=Shock</t>
  </si>
  <si>
    <t>6 DMG</t>
  </si>
  <si>
    <t>Deals 1 parameter DMG</t>
  </si>
  <si>
    <t>Player receives a +3 bonus on their next turn and is forced into attacking closest player</t>
  </si>
  <si>
    <t>DMG on next hit increases = to half the amount of health lost and no cap</t>
  </si>
  <si>
    <t>Deals 6 DMG and hits all players touching spaces with each other</t>
  </si>
  <si>
    <t>Rock</t>
  </si>
  <si>
    <t>Zephyr+Liquid+Cold=Ice</t>
  </si>
  <si>
    <t>1=1</t>
  </si>
  <si>
    <t>2=3</t>
  </si>
  <si>
    <t>3=7</t>
  </si>
  <si>
    <t>4=15</t>
  </si>
  <si>
    <t>1=2</t>
  </si>
  <si>
    <t>2=1</t>
  </si>
  <si>
    <t>1=3</t>
  </si>
  <si>
    <t>3=1</t>
  </si>
  <si>
    <t>1=4</t>
  </si>
  <si>
    <t>2=6</t>
  </si>
  <si>
    <t>3=4</t>
  </si>
  <si>
    <t>4=1</t>
  </si>
  <si>
    <t>1=5</t>
  </si>
  <si>
    <t>2=10</t>
  </si>
  <si>
    <t>3=10</t>
  </si>
  <si>
    <t>4=5</t>
  </si>
  <si>
    <t>5=1</t>
  </si>
  <si>
    <t>5=31</t>
  </si>
  <si>
    <t>6=62</t>
  </si>
  <si>
    <t>1=6</t>
  </si>
  <si>
    <t>2=15</t>
  </si>
  <si>
    <t>3=20</t>
  </si>
  <si>
    <t>5=6</t>
  </si>
  <si>
    <t>6=0</t>
  </si>
  <si>
    <t>0=0</t>
  </si>
  <si>
    <t>LightningXX</t>
  </si>
  <si>
    <t>WindXX</t>
  </si>
  <si>
    <t>IceXX</t>
  </si>
  <si>
    <t>FireXX</t>
  </si>
  <si>
    <t>WaterXX</t>
  </si>
  <si>
    <t>RockXX</t>
  </si>
  <si>
    <t>Zephyr +Heat+Liquid+Cold=Squall</t>
  </si>
  <si>
    <t>Zephyr+Mineral+Liquid+Cold=Glacier</t>
  </si>
  <si>
    <t>Zephyr+Spark+Heat+Mineral+Cold=Tempest</t>
  </si>
  <si>
    <t>Zephyr+Spark+Heat+Liquid+Cold=Cyclone</t>
  </si>
  <si>
    <t>Zephyr+Heat+Mineral+Liquid+Cold=Tsunami</t>
  </si>
  <si>
    <t>Blood Ability 1</t>
  </si>
  <si>
    <t>Blood Ability 2</t>
  </si>
  <si>
    <t>Spark+Heat+Mineral+Liquid=Boulder</t>
  </si>
  <si>
    <t>???</t>
  </si>
  <si>
    <t>Deals 9, and an extra 5 if it hits light Armor</t>
  </si>
  <si>
    <t>Deals 7 DMG and an additional 1 DMG for each point of heavy armor equipped</t>
  </si>
  <si>
    <t>Deals 2 DMG and an additional 2 DMG for each space between caster and target</t>
  </si>
  <si>
    <t>Deals 10 DMG and an additional 2 DMG for each element sacrificed R:3</t>
  </si>
  <si>
    <t xml:space="preserve">Deals DMG equal to half the number of inventory held R:5 </t>
  </si>
  <si>
    <t>Deals 4 DMG every turn, but if the player with flame hits another, it moves to them instead</t>
  </si>
  <si>
    <t>Deals 10 DMG and an additional 2 DMG and R each time its used</t>
  </si>
  <si>
    <t>Player can choose to reroll once on all rolls for 2 turns</t>
  </si>
  <si>
    <t>Deals 12 DMG, knock target back 1, and creates a destructable wall</t>
  </si>
  <si>
    <t>Players can't use ranged attacks for 2 turns</t>
  </si>
  <si>
    <t>Can redistribute HP amoung all allies within range +8 extra HP R:4</t>
  </si>
  <si>
    <t>All</t>
  </si>
  <si>
    <t>Guard</t>
  </si>
  <si>
    <t>Disengage</t>
  </si>
  <si>
    <t>Speed</t>
  </si>
  <si>
    <t>Purification</t>
  </si>
  <si>
    <t>Health</t>
  </si>
  <si>
    <t>Perfectionist</t>
  </si>
  <si>
    <t>Intensify</t>
  </si>
  <si>
    <t>Overflow</t>
  </si>
  <si>
    <t>Calibrate</t>
  </si>
  <si>
    <t>Tweak</t>
  </si>
  <si>
    <t>Modify</t>
  </si>
  <si>
    <t>Wall</t>
  </si>
  <si>
    <t>Zephyr+Mineral=Sand</t>
  </si>
  <si>
    <t>Heat+Mineral=Cinder</t>
  </si>
  <si>
    <t>Fire/Rock</t>
  </si>
  <si>
    <t>Light/Water</t>
  </si>
  <si>
    <t>Cold/Wind</t>
  </si>
  <si>
    <t>Zephyr+Cold=Frost</t>
  </si>
  <si>
    <t>Zephyr+Heat+Mineral=Fire</t>
  </si>
  <si>
    <t>Spark+Mineral+Liquid=Lightning</t>
  </si>
  <si>
    <t>Fire/Light</t>
  </si>
  <si>
    <t>Ice/Light</t>
  </si>
  <si>
    <t>Rock/Water</t>
  </si>
  <si>
    <t>Wind/Water</t>
  </si>
  <si>
    <t>Fire/Ice</t>
  </si>
  <si>
    <t>Light/Ice</t>
  </si>
  <si>
    <t>Rock/Wind</t>
  </si>
  <si>
    <t>Water/Wind</t>
  </si>
  <si>
    <t>Light/Fire</t>
  </si>
  <si>
    <t>Ice/Fire</t>
  </si>
  <si>
    <t>Water/Rock</t>
  </si>
  <si>
    <t>Wind/Rock</t>
  </si>
  <si>
    <t>Spark+Heat+Liquid=Thunder</t>
  </si>
  <si>
    <t>Zephyr+Spark+Liquid=Rain</t>
  </si>
  <si>
    <t>Zephyr+Spark+Cold=Snow</t>
  </si>
  <si>
    <t>Heat+Mineral+Liquid=Rust</t>
  </si>
  <si>
    <t>Zephyr+Spark+Mineral=Alloy</t>
  </si>
  <si>
    <t>Zephyr+Mineral+Liquid=Gravity</t>
  </si>
  <si>
    <t>Zephyr+Heat+Liquid=Breath</t>
  </si>
  <si>
    <t>Move player 3 spaces.  Wind deals 3 DMG for each space the player was moved into a wall</t>
  </si>
  <si>
    <t>Zephyr+Spark+Mineral+Liquid=Storm</t>
  </si>
  <si>
    <t>Zephyr+Heat+Mineral+Liquid=Inferno</t>
  </si>
  <si>
    <t>Mineral+Liquid=Plasma</t>
  </si>
  <si>
    <t>Drains 5 HP from the player</t>
  </si>
  <si>
    <t>Revives to fallen player to 1 HP</t>
  </si>
  <si>
    <t>Critical range increase to 19-20 for 2 turns</t>
  </si>
  <si>
    <t>Heals 4 HP for 4 turns</t>
  </si>
  <si>
    <t>Can't tell how much HP you have and all penalties don't effect you for 2 turns</t>
  </si>
  <si>
    <t>Zephyr+Spark+Heat+Liquid=Beam</t>
  </si>
  <si>
    <t>Zephyr+Spark+Mineral+Cold=Ray</t>
  </si>
  <si>
    <t>Zephyr+Spark+Heat+Cold=Gale</t>
  </si>
  <si>
    <t>Zephyr+Heat+Mineral+Cold=Tornado</t>
  </si>
  <si>
    <t>Add 25% to players blood ability percentage R:3</t>
  </si>
  <si>
    <t>Zephyr+Mineral+Cold=Cloud</t>
  </si>
  <si>
    <t>Player Can't use criticals for 3 turns</t>
  </si>
  <si>
    <t>Zephyr+Spark+Liquid+Cold=Torrent</t>
  </si>
  <si>
    <t>Use a d10 +10 for offense for 3 turns</t>
  </si>
  <si>
    <t>Zephyr+Spark+Heat=Ash</t>
  </si>
  <si>
    <t>Spark+Heat+Mineral=Stone</t>
  </si>
  <si>
    <t>Heals 14 HP and can pass the max HP. Lose 2 HP every turn until max is reached again</t>
  </si>
  <si>
    <t>Piercing</t>
  </si>
  <si>
    <t>Control</t>
  </si>
  <si>
    <t>Focus</t>
  </si>
  <si>
    <t>Fortify</t>
  </si>
  <si>
    <t>Parry Attack</t>
  </si>
  <si>
    <t>Strength</t>
  </si>
  <si>
    <t>The next elements bounce off of player for 1 turn</t>
  </si>
  <si>
    <t>Player can't use items or switch weapons for 3 turns</t>
  </si>
  <si>
    <t>Deals DMG = to the number of players hit x4 R:4</t>
  </si>
  <si>
    <t>Deals 4 DMG and an additional 2 DMG for each space between caster and target</t>
  </si>
  <si>
    <t>Deals 4 DMG, and on the next turn heals 12 HP</t>
  </si>
  <si>
    <t>Players receives +2 to all rolls for 2 turn R:3</t>
  </si>
  <si>
    <t>Player receives -3 to all rolls for 1 turn</t>
  </si>
  <si>
    <t>All blood bonus/penalties are doubled and phyiscal DMG deal 4 less for 3 turns</t>
  </si>
  <si>
    <t>Physical DMG deals an additional +4, and no blood bonus/penalties 3 turns</t>
  </si>
  <si>
    <t>Deals 8 DMG and an additional 1 for each point of Psyche R:6</t>
  </si>
  <si>
    <t>Deals 16 DMG and take 2 parameter DMG R:2</t>
  </si>
  <si>
    <t>Deals 12 DMG to all player in the effective range and you can rearrange them any way. R:7</t>
  </si>
  <si>
    <t>Deals 14 DMG and receive -3 for 3 turns R:4</t>
  </si>
  <si>
    <t>Repairs 3 DUR and weapon receives a +1 bonus for the whole battle or +2 Heavy armor</t>
  </si>
  <si>
    <t>Negotiations</t>
  </si>
  <si>
    <t>Intimidate</t>
  </si>
  <si>
    <t>Invite</t>
  </si>
  <si>
    <t>Flees the battle</t>
  </si>
  <si>
    <t>Enrage</t>
  </si>
  <si>
    <t>Berserk</t>
  </si>
  <si>
    <t>Confuse</t>
  </si>
  <si>
    <t>Threaten</t>
  </si>
  <si>
    <t>Can only use def</t>
  </si>
  <si>
    <t>Startle</t>
  </si>
  <si>
    <t>Provoke</t>
  </si>
  <si>
    <t>Player targets you</t>
  </si>
  <si>
    <t>Barter</t>
  </si>
  <si>
    <t>Give Item</t>
  </si>
  <si>
    <t>Penalty -2</t>
  </si>
  <si>
    <t>DC: 8</t>
  </si>
  <si>
    <t>DC: 12</t>
  </si>
  <si>
    <t>DC: 20</t>
  </si>
  <si>
    <t>DC: 16</t>
  </si>
  <si>
    <t>DC: 22</t>
  </si>
  <si>
    <t>DC: 18</t>
  </si>
  <si>
    <t>DC: 14</t>
  </si>
  <si>
    <t>Deal 2 DMG to self</t>
  </si>
  <si>
    <t>DC: 10</t>
  </si>
  <si>
    <t>Disturb</t>
  </si>
  <si>
    <t>Relax</t>
  </si>
  <si>
    <t>Unnerve</t>
  </si>
  <si>
    <t>Take their turn</t>
  </si>
  <si>
    <t>Player joins</t>
  </si>
  <si>
    <t>Perplex</t>
  </si>
  <si>
    <t>Player skipped</t>
  </si>
  <si>
    <t>Doubt</t>
  </si>
  <si>
    <t>Lose armor</t>
  </si>
  <si>
    <t>Stress</t>
  </si>
  <si>
    <t>Ruse</t>
  </si>
  <si>
    <t>Player goes rogue</t>
  </si>
  <si>
    <t>Manipulate</t>
  </si>
  <si>
    <t>Mind -1</t>
  </si>
  <si>
    <t>Break</t>
  </si>
  <si>
    <t>If you fail, lose 1 mind for the battle and receive a -1 penalty for the action</t>
  </si>
  <si>
    <t>Stalker</t>
  </si>
  <si>
    <t>Corrupter</t>
  </si>
  <si>
    <t>Undead</t>
  </si>
  <si>
    <t>Slayer</t>
  </si>
  <si>
    <t>All status effects are removed and inverts blood type R:2</t>
  </si>
  <si>
    <t>Gain an extra 2 speed and +2 bonus, but lose 3 DR for 3 turns</t>
  </si>
  <si>
    <t>C</t>
  </si>
  <si>
    <t>A</t>
  </si>
  <si>
    <t>AN</t>
  </si>
  <si>
    <t>N</t>
  </si>
  <si>
    <t>E</t>
  </si>
  <si>
    <t>Prayer</t>
  </si>
  <si>
    <t>Plea</t>
  </si>
  <si>
    <t>Blood Influence</t>
  </si>
  <si>
    <t>Sadistic Blood</t>
  </si>
  <si>
    <t>Dark Enlightenment</t>
  </si>
  <si>
    <t>Reanimate</t>
  </si>
  <si>
    <t>Xen</t>
  </si>
  <si>
    <t>Zhanif</t>
  </si>
  <si>
    <t>Shiir</t>
  </si>
  <si>
    <t>Blood Offering</t>
  </si>
  <si>
    <t>Maniacal Blood</t>
  </si>
  <si>
    <t>Vicious Blood</t>
  </si>
  <si>
    <t>SIphon Blood</t>
  </si>
  <si>
    <t>Blood Donor</t>
  </si>
  <si>
    <t>Base-Class</t>
  </si>
  <si>
    <t>Blood Vitalize</t>
  </si>
  <si>
    <t>Martyrdom</t>
  </si>
  <si>
    <t>Blood Haste</t>
  </si>
  <si>
    <t>Merciless Blood</t>
  </si>
  <si>
    <t>Savage Blood</t>
  </si>
  <si>
    <t>Blood Sacrifice</t>
  </si>
  <si>
    <t>Religious</t>
  </si>
  <si>
    <t>Blood Masquerade</t>
  </si>
  <si>
    <t>Blood Trance</t>
  </si>
  <si>
    <t>Blood Roulette</t>
  </si>
  <si>
    <t>Sanity's Requiem</t>
  </si>
  <si>
    <t>Bad Blood</t>
  </si>
  <si>
    <t>Undying Blood</t>
  </si>
  <si>
    <t>Harlequin</t>
  </si>
  <si>
    <t>PSIcho Blood</t>
  </si>
  <si>
    <t>Pure Blood</t>
  </si>
  <si>
    <t>Requital Torment</t>
  </si>
  <si>
    <t>Blood Juggler</t>
  </si>
  <si>
    <t>Blood Veil</t>
  </si>
  <si>
    <t>Morbid Existence</t>
  </si>
  <si>
    <t>Double Dosage</t>
  </si>
  <si>
    <t>Reaper</t>
  </si>
  <si>
    <t>Blood Harvester</t>
  </si>
  <si>
    <t>Blood Bomb</t>
  </si>
  <si>
    <t>Lashing Blood</t>
  </si>
  <si>
    <t>Surging Blood</t>
  </si>
  <si>
    <t>First Blood</t>
  </si>
  <si>
    <t>Blood Trail</t>
  </si>
  <si>
    <t>Wrenching Blood</t>
  </si>
  <si>
    <t>Taste for Blood</t>
  </si>
  <si>
    <t>Blood Cry</t>
  </si>
  <si>
    <t>Rapid Blood</t>
  </si>
  <si>
    <t>Shadow Mimicry</t>
  </si>
  <si>
    <t>Dead Set</t>
  </si>
  <si>
    <t>Change of Heart</t>
  </si>
  <si>
    <t>Blood Connection</t>
  </si>
  <si>
    <t>Restless Blood</t>
  </si>
  <si>
    <t>Eager Blood</t>
  </si>
  <si>
    <t>Ominous Blood</t>
  </si>
  <si>
    <t>Body Double</t>
  </si>
  <si>
    <t>Bash</t>
  </si>
  <si>
    <t>total</t>
  </si>
  <si>
    <t>Devotion</t>
  </si>
  <si>
    <t>Doquaron</t>
  </si>
  <si>
    <t>Egatait</t>
  </si>
  <si>
    <t>Haborrs</t>
  </si>
  <si>
    <t>Tsonexa</t>
  </si>
  <si>
    <t>Lazugoan</t>
  </si>
  <si>
    <t>Net</t>
  </si>
  <si>
    <t>Suppress</t>
  </si>
  <si>
    <t>Shield</t>
  </si>
  <si>
    <t>Dispersion</t>
  </si>
  <si>
    <t>Mercy</t>
  </si>
  <si>
    <t>Vengence</t>
  </si>
  <si>
    <t>Outbreak</t>
  </si>
  <si>
    <t>Staggering Faith</t>
  </si>
  <si>
    <t>Talasnia</t>
  </si>
  <si>
    <t>Northern Rim</t>
  </si>
  <si>
    <t>Character</t>
  </si>
  <si>
    <t>Burst</t>
  </si>
  <si>
    <t>Blood Patchwork</t>
  </si>
  <si>
    <t>?</t>
  </si>
  <si>
    <t>Cyal</t>
  </si>
  <si>
    <t>Need Art</t>
  </si>
  <si>
    <t>Finish</t>
  </si>
  <si>
    <t>Color/Varient</t>
  </si>
  <si>
    <t>Color</t>
  </si>
  <si>
    <t>Redo</t>
  </si>
  <si>
    <t>Color/Alter</t>
  </si>
  <si>
    <t>Name/Color</t>
  </si>
  <si>
    <t>Arbiter</t>
  </si>
  <si>
    <t>4--8</t>
  </si>
  <si>
    <t>Dagger</t>
  </si>
  <si>
    <t>_________________________|___________________________|_________________________</t>
  </si>
  <si>
    <r>
      <t>_________________________|__________</t>
    </r>
    <r>
      <rPr>
        <sz val="12"/>
        <color indexed="8"/>
        <rFont val="Copperplate Gothic Light"/>
      </rPr>
      <t>ITEMS</t>
    </r>
    <r>
      <rPr>
        <sz val="12"/>
        <color indexed="8"/>
        <rFont val="Calibri"/>
        <scheme val="minor"/>
      </rPr>
      <t>__________|_________________________</t>
    </r>
  </si>
  <si>
    <t>Counter</t>
  </si>
  <si>
    <t>Slavixia</t>
  </si>
  <si>
    <t>Mobility</t>
  </si>
  <si>
    <t>Unarmed</t>
  </si>
  <si>
    <t>Dexterity</t>
  </si>
  <si>
    <t>Endurence</t>
  </si>
  <si>
    <t>Manipulation</t>
  </si>
  <si>
    <t>Chemistry</t>
  </si>
  <si>
    <t>Death Companion</t>
  </si>
  <si>
    <t>Revitalize</t>
  </si>
  <si>
    <t>Overpower</t>
  </si>
  <si>
    <t>Light</t>
  </si>
  <si>
    <t>Medium</t>
  </si>
  <si>
    <t>Heavy</t>
  </si>
  <si>
    <t>You can make a move action after the attack</t>
  </si>
  <si>
    <t>Dash</t>
  </si>
  <si>
    <t>Attacks</t>
  </si>
  <si>
    <t>Abilities</t>
  </si>
  <si>
    <t>Free</t>
  </si>
  <si>
    <t>Half</t>
  </si>
  <si>
    <t>Full</t>
  </si>
  <si>
    <t>Terrain doesn't hinder you as much</t>
  </si>
  <si>
    <t>You can take a move action with another player</t>
  </si>
  <si>
    <t>Switch</t>
  </si>
  <si>
    <t>Overdrive</t>
  </si>
  <si>
    <t>You can change your weapon after the attack</t>
  </si>
  <si>
    <t>Repairs an item by  2 , reloads it and temporarily increases capacity by 2</t>
  </si>
  <si>
    <t>Wide</t>
  </si>
  <si>
    <t>Power</t>
  </si>
  <si>
    <t>Double your DMG bonus and no cap</t>
  </si>
  <si>
    <t>Receive a +3 DMG bonus for 1 turn</t>
  </si>
  <si>
    <t>Criticals</t>
  </si>
  <si>
    <t>Make 2 move actions. Enemy space don't hinder you</t>
  </si>
  <si>
    <t>You are removed from combat if you were beaten by a base roll of 12 or &lt;</t>
  </si>
  <si>
    <t>Take another turn with a +5 bonus</t>
  </si>
  <si>
    <t>Increases the bonus that Calibrate gives by 1</t>
  </si>
  <si>
    <t>Increases Calibrates range by 1</t>
  </si>
  <si>
    <t>Inceases weapon bonus by 1</t>
  </si>
  <si>
    <t>Knock opponent back 1 space and deal 4 DMG</t>
  </si>
  <si>
    <t>Deal an additional 12 damage and no DMG cap</t>
  </si>
  <si>
    <t>Psi</t>
  </si>
  <si>
    <t>Confiscate</t>
  </si>
  <si>
    <t>Take an item from the opponent</t>
  </si>
  <si>
    <t>Parry</t>
  </si>
  <si>
    <t>Deals 2 weapon DMG</t>
  </si>
  <si>
    <t>Sunder</t>
  </si>
  <si>
    <t>Deals 2 heavy armor DMG</t>
  </si>
  <si>
    <t>You can choose to take all damage for any adjacent player</t>
  </si>
  <si>
    <t>Gain 2 HP</t>
  </si>
  <si>
    <t>Opponents can't move through your adjacent spaces and + 2 DR for 1 turn</t>
  </si>
  <si>
    <t>Gain 1 heavy armor</t>
  </si>
  <si>
    <t>All bad status effects are removed and no bad status effects for 2 turns</t>
  </si>
  <si>
    <t>Gain 16 HP</t>
  </si>
  <si>
    <t>Stable</t>
  </si>
  <si>
    <t>You can keep 2 elements used from the attack</t>
  </si>
  <si>
    <t>Gain a bonus for half of each element that you used on the attack</t>
  </si>
  <si>
    <t>Element</t>
  </si>
  <si>
    <t>Deal extra DMG equal to half your Psyche</t>
  </si>
  <si>
    <t>Swap current charge with other elements in inventory</t>
  </si>
  <si>
    <t>Add any 2 elements to your inventory</t>
  </si>
  <si>
    <t>Charge your current elements by 2 instead of 1, at twice the MP cost</t>
  </si>
  <si>
    <t>Supercharge</t>
  </si>
  <si>
    <t>The next element used receives a +3 bonus</t>
  </si>
  <si>
    <t>You have unlimted elements for 2 turns</t>
  </si>
  <si>
    <t>Randomly adds a new element to the current attack</t>
  </si>
  <si>
    <t>Base Class RYGs</t>
  </si>
  <si>
    <t>Opponent can't use the same action speed on their next action</t>
  </si>
  <si>
    <t>Feint</t>
  </si>
  <si>
    <t>Disorienting</t>
  </si>
  <si>
    <t>Player loses all action abilities for 2 turns</t>
  </si>
  <si>
    <t>Player loses 1 mind for the fight</t>
  </si>
  <si>
    <t>Unnerving</t>
  </si>
  <si>
    <t>If you fail your Negotiation check, you can pick an option that is &lt; than roll</t>
  </si>
  <si>
    <t>You can view opponents stats</t>
  </si>
  <si>
    <t>All allies receive +2 on their next action</t>
  </si>
  <si>
    <t>Your Mind increases by 3 for 2 turns</t>
  </si>
  <si>
    <t>You can reroll with a +1 bonus</t>
  </si>
  <si>
    <t>Take opponents next turn</t>
  </si>
  <si>
    <t>Merge</t>
  </si>
  <si>
    <t>Receive a +2 bonus to your next action</t>
  </si>
  <si>
    <t>Deal your base DMG regardless of who won the attack</t>
  </si>
  <si>
    <t>Double</t>
  </si>
  <si>
    <t>Haste</t>
  </si>
  <si>
    <t>Move at 3x your speed</t>
  </si>
  <si>
    <t>Items used are +2 points (HP, DMG) more effective on targeted player</t>
  </si>
  <si>
    <t>Your weapon takes 2 DMG and has double class ability</t>
  </si>
  <si>
    <t>Construct a 1-time-use weapon with a bonus of 4. CAP: 10</t>
  </si>
  <si>
    <t>Distance</t>
  </si>
  <si>
    <t>Melee: +1 bonus, Ranged: +2 DMG</t>
  </si>
  <si>
    <t>Hit 2 horizontally adjacent targets for damage equal to your DMG</t>
  </si>
  <si>
    <t>Gain a + 4 bonus if neutral priority</t>
  </si>
  <si>
    <t>Scout</t>
  </si>
  <si>
    <t>Weapon</t>
  </si>
  <si>
    <t>Blood Rage</t>
  </si>
  <si>
    <t>Tranquil Blood</t>
  </si>
  <si>
    <t>Masked Blood</t>
  </si>
  <si>
    <t>Zephyr+Spark=Particle</t>
  </si>
  <si>
    <t>Semi-Auto</t>
  </si>
  <si>
    <t>Full-Auto</t>
  </si>
  <si>
    <t>Shot</t>
  </si>
  <si>
    <t>Ability</t>
  </si>
  <si>
    <t>The next elements bounce off of player for 3 turns</t>
  </si>
  <si>
    <t>Magic</t>
  </si>
  <si>
    <t>Dash Attack</t>
  </si>
  <si>
    <t>Player can't use items or switch weapons for 2 turns</t>
  </si>
  <si>
    <t>Cancel all currently equipped elements from all players and heal 2 HP for each</t>
  </si>
  <si>
    <t>Can redistribute HP amoung all allies within range +10 extra HP R:4</t>
  </si>
  <si>
    <t>Inverts players elements and have unlimted for 3 turns</t>
  </si>
  <si>
    <t>Deals DMG = to the number of players hit x3 R:4</t>
  </si>
  <si>
    <t>DMG increases = to half the amount of health lost and no cap for 3 turns</t>
  </si>
  <si>
    <t>Player can't use critical and use a d10 +10 for combat rolls for 3 turns</t>
  </si>
  <si>
    <t>Random action: 1) melee 2) ranged 3) magic 4) item 5) negotiate 6) run. For 3 turns</t>
  </si>
  <si>
    <t>Revives to fallen player to 5 HP</t>
  </si>
  <si>
    <t>Deals 14 DMG, knock target back 1, and creates a destructable wall</t>
  </si>
  <si>
    <t>Gain 1 DR and can only move 1 space for 3 turns</t>
  </si>
  <si>
    <t>Players next 2 turns are skipped</t>
  </si>
  <si>
    <t>Gain an extra 1 speed, but lose 6 DR for 3 turns</t>
  </si>
  <si>
    <t>Critical range increase to DEF:2-3 OFF: 19-20 for 3 turns</t>
  </si>
  <si>
    <t>Player can't attack for 2 turns</t>
  </si>
  <si>
    <t>Player's health is now set to half of their starting health</t>
  </si>
  <si>
    <t>All blood bonus/penalties are doubled for 3 turns</t>
  </si>
  <si>
    <t>Heals all player in R:2 for 2x the number of people healed</t>
  </si>
  <si>
    <t>Heals 8 HP and an additional 5 if the player is under 10 HP</t>
  </si>
  <si>
    <t>Weapon breaks in 2 turns</t>
  </si>
  <si>
    <t>Deals 2 DMG +1 for each over roll R:3</t>
  </si>
  <si>
    <t>Can't tell your HP and all penalties (including death) don't effect you for 3 turns</t>
  </si>
  <si>
    <t>Deals 10 DMG and is unaffected by blood types</t>
  </si>
  <si>
    <t>Ice/Wind</t>
  </si>
  <si>
    <t>Heals a parameter and gain 1 heavy armor or reapairs weapon</t>
  </si>
  <si>
    <t>Heals 4 HP for 4 turns. You can give your unused turns to heal players you touch</t>
  </si>
  <si>
    <t>Charge Attack</t>
  </si>
  <si>
    <t>Stabilize</t>
  </si>
  <si>
    <t>Lift</t>
  </si>
  <si>
    <t>Mimic Attack</t>
  </si>
  <si>
    <t>Exert</t>
  </si>
  <si>
    <t>Counter Attack</t>
  </si>
  <si>
    <t>Void</t>
  </si>
  <si>
    <t>Spark+Mineral+Void=Lightning</t>
  </si>
  <si>
    <t>Zephyr+Heat+Void=Breath</t>
  </si>
  <si>
    <t>Zephyr+Spark+Void=Rain</t>
  </si>
  <si>
    <t>Spark+Heat+Void=Thunder</t>
  </si>
  <si>
    <t>Heat+Mineral+Void=Rust</t>
  </si>
  <si>
    <t>Zephyr+Mineral+Void=Gravity</t>
  </si>
  <si>
    <t>Zephyr+Spark+Heat+Void=Beam</t>
  </si>
  <si>
    <t>Zephyr+Spark+Mineral+Void=Storm</t>
  </si>
  <si>
    <t>Zephyr+Heat+Mineral+Void=Inferno</t>
  </si>
  <si>
    <t>Spark+Heat+Mineral+Void=Boulder</t>
  </si>
  <si>
    <t>Zephyr+Spark+Heat+Mineral+Void=Flare</t>
  </si>
  <si>
    <t>Void+Liquid=Icicle</t>
  </si>
  <si>
    <t>Mineral+Liquid=Crystal</t>
  </si>
  <si>
    <t>Zephyr+Heat+Liquid=Wind</t>
  </si>
  <si>
    <t>Zephyr+Void+Liquid=Ice</t>
  </si>
  <si>
    <t>Spark+Void+Liquid=Water</t>
  </si>
  <si>
    <t>Spark+Mineral+Liquid=Electricity</t>
  </si>
  <si>
    <t>Heat+Void+Liquid=</t>
  </si>
  <si>
    <t>Heat+Mineral+Liquid=Steam</t>
  </si>
  <si>
    <t>Mineral+Void+Liquid=Cascade</t>
  </si>
  <si>
    <t>Zephyr+Spark+Liquid=Snow</t>
  </si>
  <si>
    <t>Zephyr+Mineral+Liquid=Cloud</t>
  </si>
  <si>
    <t>Spark+Heat+Liquid=Aurora</t>
  </si>
  <si>
    <t>Zephyr+Spark+Heat+Liquid=Gale</t>
  </si>
  <si>
    <t>Zephyr+Spark+Mineral+Liquid=Ray</t>
  </si>
  <si>
    <t>Zephyr+Spark+Void+Liquid=Torrent</t>
  </si>
  <si>
    <t>Zephyr+Heat+Mineral+Liquid=Tornado</t>
  </si>
  <si>
    <t>Zephyr+Heat+Void+Liquid=Squall</t>
  </si>
  <si>
    <t>Zephyr+Mineral+Void+Liquid=Glacier</t>
  </si>
  <si>
    <t>Spark+Heat+Mineral+Liquid=Magnet</t>
  </si>
  <si>
    <t>Spark+Heat+Void+Liquid=Flood</t>
  </si>
  <si>
    <t>Spark+Mineral+Void+Liquid=Voltage</t>
  </si>
  <si>
    <t>Heat+Mineral+Void+Liquid=Ether</t>
  </si>
  <si>
    <t>Zephyr+Spark+Heat+Mineral+Liquid=Tempest</t>
  </si>
  <si>
    <t>Zephyr+Spark+Heat+Void+Liquid=Cyclone</t>
  </si>
  <si>
    <t>Zephyr+Spark+Mineral+Void+Liquid=Blizzard</t>
  </si>
  <si>
    <t>Zephyr+Heat+Mineral+Void+Liquid=Tsunami</t>
  </si>
  <si>
    <t>Spark+Heat+Mineral+Void+Liquid=Meteor</t>
  </si>
  <si>
    <t>Hydro</t>
  </si>
  <si>
    <t>Light/Dark</t>
  </si>
  <si>
    <t>Dark</t>
  </si>
  <si>
    <t>Mineral+Void=</t>
  </si>
  <si>
    <t>Deals 3 DMG every turn for 3 turns. Can take a full round action to pat out the flame</t>
  </si>
  <si>
    <t>Deals 9 DMG if an even number was rolled, or 5 damage if an odd number was rolled</t>
  </si>
  <si>
    <t>Spark+Void=Warp</t>
  </si>
  <si>
    <t>Player receives -1 initiative to all rolls for 3 turns</t>
  </si>
  <si>
    <t>Spark+Liquid=Jolt</t>
  </si>
  <si>
    <t>Heat+Mineral=Torch</t>
  </si>
  <si>
    <t>Spark+Heat=Cinder</t>
  </si>
  <si>
    <t>Melee weapon attacks deal +2 DMG for 3 turns</t>
  </si>
  <si>
    <t>You are removed from combat for 1 turn</t>
  </si>
  <si>
    <t>Heat+Void=Plasma</t>
  </si>
  <si>
    <t>Deals 1 heavy armor and 2 light armor DMG</t>
  </si>
  <si>
    <t>Zephyr+Spark=Light</t>
  </si>
  <si>
    <t>Take an immediate turn with +4</t>
  </si>
  <si>
    <t>Heals one player for 6 and all adjacent players for 3</t>
  </si>
  <si>
    <t>Zephyr+Void=Shadow</t>
  </si>
  <si>
    <t>Gain a +1 bonus for 2 turns</t>
  </si>
  <si>
    <t>Precision Attack</t>
  </si>
  <si>
    <t>Dispersion Attack</t>
  </si>
  <si>
    <t>Vehicles</t>
  </si>
  <si>
    <t>Ranged</t>
  </si>
  <si>
    <t>Melee</t>
  </si>
  <si>
    <t>Armor</t>
  </si>
  <si>
    <t>Robots</t>
  </si>
  <si>
    <t>Chemical</t>
  </si>
  <si>
    <t>Syphon Attack</t>
  </si>
  <si>
    <t>Merciful Attack</t>
  </si>
  <si>
    <t>Provoking Attack</t>
  </si>
  <si>
    <t>Concentrated Attack</t>
  </si>
  <si>
    <t>Element Attack</t>
  </si>
  <si>
    <t>Overdrive Attack</t>
  </si>
  <si>
    <t>SoldierTech</t>
  </si>
  <si>
    <t>MedTech</t>
  </si>
  <si>
    <t>Redirect Attack</t>
  </si>
  <si>
    <t>Consolidation Attack</t>
  </si>
  <si>
    <t>Survivor</t>
  </si>
  <si>
    <t>Diplomatic Attack</t>
  </si>
  <si>
    <t>Nationalities</t>
  </si>
  <si>
    <t>Base Stats</t>
  </si>
  <si>
    <t>Action Slots</t>
  </si>
  <si>
    <t>Attack Slots</t>
  </si>
  <si>
    <t>8 + 22 = 32</t>
  </si>
  <si>
    <t>Nothern Rim</t>
  </si>
  <si>
    <t>Readying Attack</t>
  </si>
  <si>
    <t>Recoop</t>
  </si>
  <si>
    <t>Transmutation</t>
  </si>
  <si>
    <t>Stable Attack</t>
  </si>
  <si>
    <t>Intimidation Attack</t>
  </si>
  <si>
    <t>Demoralizing Attack</t>
  </si>
  <si>
    <t>Vigilant Attack</t>
  </si>
  <si>
    <t>Side-Arm Attack</t>
  </si>
  <si>
    <t>Grenade</t>
  </si>
  <si>
    <t>Crippling Attack</t>
  </si>
  <si>
    <t>Devastating Attack</t>
  </si>
  <si>
    <t>Psi Scan</t>
  </si>
  <si>
    <t>Psi Tech</t>
  </si>
  <si>
    <t>Mind Tech</t>
  </si>
  <si>
    <t>Ward Attack</t>
  </si>
  <si>
    <t>Fall Attack</t>
  </si>
  <si>
    <t>Strength Tech</t>
  </si>
  <si>
    <t>Defense Tech</t>
  </si>
  <si>
    <t>Deals 3 dmg and an additional 3 for 2 more turns</t>
  </si>
  <si>
    <t>Deals 8, and an extra 4 if it hits light Armor</t>
  </si>
  <si>
    <t>Deals 10 DMG and that cannot be reduced</t>
  </si>
  <si>
    <t>Hits the space behind the target as well for 6 DMG</t>
  </si>
  <si>
    <t>A player may attempt a negotiation as a free action once per turn. Each action has</t>
  </si>
  <si>
    <t>an individual DC with both players MIND modifiers included. If the negotiator fails</t>
  </si>
  <si>
    <t>a negotiation attempt, they lose 1 MIND for the duration of the fight.</t>
  </si>
  <si>
    <t>WEAPONS</t>
  </si>
  <si>
    <t>Weapons have three main stats: Light, Medium and Heavy. Whenever a</t>
  </si>
  <si>
    <t>player performs an acton of that attack speed, they include their weapons</t>
  </si>
  <si>
    <t xml:space="preserve">corresponding stat bonus as well. </t>
  </si>
  <si>
    <t>Attack speed</t>
  </si>
  <si>
    <t>size</t>
  </si>
  <si>
    <t>5 = 1-4, 2-3</t>
  </si>
  <si>
    <t>7 = 1-6, 2-5, 3-4</t>
  </si>
  <si>
    <t>9 = 1-8, 2-7, 3-6, 4-5</t>
  </si>
  <si>
    <t>11 = 1-10, 2-9, 3-8, 4-7, 5-6</t>
  </si>
  <si>
    <t>Damage (VG)</t>
  </si>
  <si>
    <t>Damage (PNP)</t>
  </si>
  <si>
    <t>1d4</t>
  </si>
  <si>
    <t>VG DMG TOT</t>
  </si>
  <si>
    <t>7, 9</t>
  </si>
  <si>
    <t>9, 11</t>
  </si>
  <si>
    <t>11, 13, 15</t>
  </si>
  <si>
    <t>13 = 1-12, 2-11, 3-10, 4-9, 5-8, 6-7</t>
  </si>
  <si>
    <t>13, 15, 17</t>
  </si>
  <si>
    <t>15 = 1-14, 2-13, 3-12, 4-11, 5-10, 6-9, 7-8</t>
  </si>
  <si>
    <t>15, 17, 19, 21</t>
  </si>
  <si>
    <t>1d8-2d4, 1d10</t>
  </si>
  <si>
    <t>1d6, 1d8-2d4</t>
  </si>
  <si>
    <t>1d10, 1d12-2d6, 3d4</t>
  </si>
  <si>
    <t>1d12-2d6, 3d4, 2d8</t>
  </si>
  <si>
    <t>17 = 1-16, 2-15, 3-14, 4-13, 5-12, 6-11, 7-10, 8-9</t>
  </si>
  <si>
    <t>19 = 1-18, 2-17, 3-16, 4-15, 5-14, 6-13, 7-12, 8-11, 9-10</t>
  </si>
  <si>
    <t>17, 19, 21, 23</t>
  </si>
  <si>
    <t>3d4, 2d8, 4d4, 1d20-3d6</t>
  </si>
  <si>
    <t>19, 21, 23, 25, 27</t>
  </si>
  <si>
    <t>Range Tech</t>
  </si>
  <si>
    <t>Psi Craft</t>
  </si>
  <si>
    <t>Spark+Heat=Torch</t>
  </si>
  <si>
    <t>Deals 6 DMG and an extra 4 if it hits light Armor</t>
  </si>
  <si>
    <t>Hits target for 8 and target behind them for 4</t>
  </si>
  <si>
    <t>Deals 12 DMG and receives -1 DMG for each space between the target</t>
  </si>
  <si>
    <t>Deals 2 DMG +1 for each over roll R:2 Half DMG for targets in adjcent spaces</t>
  </si>
  <si>
    <t>Heals 12 HP and lose 2 HP for 3 turns.</t>
  </si>
  <si>
    <t>Zephyr+Spark=Flash</t>
  </si>
  <si>
    <t>Removes a random status effect R:3</t>
  </si>
  <si>
    <t>Heals 4 HP for 4 turns. You give an unused turn of healing to any players you touch</t>
  </si>
  <si>
    <t>Draw a card and receive a +1 bonus for 1 turn</t>
  </si>
  <si>
    <t>Random action: 1) melee 2) ranged 3) magic 4) item 5) negotiate 6) run. For 2 turns</t>
  </si>
  <si>
    <t>Can distribute 12 HP among all players within range R:3</t>
  </si>
  <si>
    <t>Receive a +10 DMG bonus on their next 2 turns and is forced into attacking closest player</t>
  </si>
  <si>
    <t>Discard a card and receive a -1 penalty for 1 turn</t>
  </si>
  <si>
    <t>Physical attacks deal +4 DMG for 2 turns</t>
  </si>
  <si>
    <t>Hits all players in a straight line for 10 DMG</t>
  </si>
  <si>
    <t>Deals 12 DMG R:1 and an additional 2 DMG and R each time its used</t>
  </si>
  <si>
    <t>Zephyr+Spark+Heat+Mineral+Liquid=Inferno</t>
  </si>
  <si>
    <t>Deals 12 DMG to all hit, knock target back 1, and creates a destructable wall 3 spaces wide</t>
  </si>
  <si>
    <t>Deals 4 DMG for each element sacrificed R:3. up to 5 elements can be sacrificed at a time</t>
  </si>
  <si>
    <t>Deals 12 DMG to all player in the effective range and you can rearrange them any way. R:4</t>
  </si>
  <si>
    <t>Deals 10 DMG and additional DMG equal to their Tech R:(players within range of each other)</t>
  </si>
  <si>
    <t>Deals 14 DMG and all players are frozen for 1 turn R:2</t>
  </si>
  <si>
    <t>Deals 16 DMG and take 2 parameter DMG to one parameter</t>
  </si>
  <si>
    <t>Player can't use critical and use a d10 +10 for combat rolls for 2 turns</t>
  </si>
  <si>
    <t>Gain 1 DR and can only move 1 space for 2 turns</t>
  </si>
  <si>
    <t>Next hit deals extra DMG equal to the amount of health lost</t>
  </si>
  <si>
    <t>Zephyr+Spark+Heat+Mineral=Flare</t>
  </si>
  <si>
    <t>Zephyr+Heat+Mineral+Liquid=Blaze</t>
  </si>
  <si>
    <t>Deals 6 DMG R:1</t>
  </si>
  <si>
    <t>Deals 8 DMG and hits all players touching spaces with each other</t>
  </si>
  <si>
    <t>Heals 6 HP. R:2 gets healed 4</t>
  </si>
  <si>
    <t>Cancel all currently equipped elements from all players and heal 2 HP for each. Keep elements</t>
  </si>
  <si>
    <t>Heal yourself for 5x the number of people within R:2</t>
  </si>
  <si>
    <t>All penalties, bonuses and death don't effect you or degrade for 2 turns.</t>
  </si>
  <si>
    <t>You can't lose priority for 2 turns</t>
  </si>
  <si>
    <t>Liquid+Void=Icicle</t>
  </si>
  <si>
    <t>Zephyr+Void=Frost</t>
  </si>
  <si>
    <t>Mineral+Void=Crystal</t>
  </si>
  <si>
    <t>Spark+Void=Static</t>
  </si>
  <si>
    <t>Heat+Void=Warp</t>
  </si>
  <si>
    <t>Zephyr+Heat+Void=Wind</t>
  </si>
  <si>
    <t>Zephyr+Liquid+Void=Ice</t>
  </si>
  <si>
    <t>Spark+Liquid+Void=Water</t>
  </si>
  <si>
    <t>Spark+Mineral+Void=Current</t>
  </si>
  <si>
    <t>Heat+Liquid+Void=Surge</t>
  </si>
  <si>
    <t>Mineral+Liquid+Void=Cascade</t>
  </si>
  <si>
    <t>Zephyr+Spark+Void=Snow</t>
  </si>
  <si>
    <t>Zephyr+Mineral+Void=Cloud</t>
  </si>
  <si>
    <t>Spark+Heat+Void=Aurora</t>
  </si>
  <si>
    <t>Zephyr+Mineral+Liquid+Void=Glacier</t>
  </si>
  <si>
    <t>Zephyr+Spark+Heat+Void=Gale</t>
  </si>
  <si>
    <t>Spark+Heat+Mineral+Void=Magnet</t>
  </si>
  <si>
    <t>Spark+Heat+Liquid+Void=Hydro</t>
  </si>
  <si>
    <t>Zephyr+Heat+Liquid+Void=Squall</t>
  </si>
  <si>
    <t>Spark+Mineral+Liquid+Void=Voltage</t>
  </si>
  <si>
    <t>Zephyr+Spark+Liquid+Void=Torrent</t>
  </si>
  <si>
    <t>Zephyr+Heat+Mineral+Void=Tornado</t>
  </si>
  <si>
    <t>Heat+Mineral+Liquid+Void=Ether</t>
  </si>
  <si>
    <t>Zephyr+Spark+Heat+Mineral+Void=Tempest</t>
  </si>
  <si>
    <t>Zephyr+Spark+Heat+Liquid+Void=Cyclone</t>
  </si>
  <si>
    <t>Zephyr+Spark+Mineral+Liquid+Void=Blizzard</t>
  </si>
  <si>
    <t>Zephyr+Heat+Mineral+Liquid+Void=Tsunami</t>
  </si>
  <si>
    <t>Spark+Heat+Mineral+Liquid+Void=Meteor</t>
  </si>
  <si>
    <t>Slag</t>
  </si>
  <si>
    <t>Steam</t>
  </si>
  <si>
    <t>Heat+Mineral+Void=Ember</t>
  </si>
  <si>
    <t>Ash</t>
  </si>
  <si>
    <t>Zephyr+Spark+Heat+Liquid=Sol</t>
  </si>
  <si>
    <t>Zephyr+Spark+Mineral+Void=Moon</t>
  </si>
  <si>
    <t>Zephyr+Spark+Heat=Ray</t>
  </si>
  <si>
    <t>Player can't use defensive actions but gains a +2 bonus when scoring priority for 2 turns</t>
  </si>
  <si>
    <t>When you use an action you don't discard it for 2 turns R:1</t>
  </si>
  <si>
    <t>Quick Attack</t>
  </si>
  <si>
    <t>Protect</t>
  </si>
  <si>
    <t>Defense</t>
  </si>
  <si>
    <t>Tech Boost</t>
  </si>
  <si>
    <t>Psi Morph</t>
  </si>
  <si>
    <t>Cancel</t>
  </si>
  <si>
    <t>Disrupt Attack</t>
  </si>
  <si>
    <t>Finisher</t>
  </si>
  <si>
    <t>Retaliation</t>
  </si>
  <si>
    <t>Targeting Attack</t>
  </si>
  <si>
    <t>Restore</t>
  </si>
  <si>
    <t>Anti-Virus</t>
  </si>
  <si>
    <t>Mind Craft</t>
  </si>
  <si>
    <t>Scarring Attack</t>
  </si>
  <si>
    <t>Healing Attack</t>
  </si>
  <si>
    <t>Prying Attack</t>
  </si>
  <si>
    <t>Shell</t>
  </si>
  <si>
    <t>Guilt</t>
  </si>
  <si>
    <t>Catch Attack</t>
  </si>
  <si>
    <t>Psi Shield</t>
  </si>
  <si>
    <t>Understanding</t>
  </si>
  <si>
    <t>Concussive Attack</t>
  </si>
  <si>
    <t>EchoTech</t>
  </si>
  <si>
    <t>Reaction</t>
  </si>
  <si>
    <t>Smoke bomb</t>
  </si>
  <si>
    <t>Disarm Attack</t>
  </si>
  <si>
    <t>Administer</t>
  </si>
  <si>
    <t>Analyze</t>
  </si>
  <si>
    <t>Crush</t>
  </si>
  <si>
    <t>Dictate</t>
  </si>
  <si>
    <t>Bolstering Attack</t>
  </si>
  <si>
    <t>Potion</t>
  </si>
  <si>
    <t>Lure Attack</t>
  </si>
  <si>
    <t>Firewall</t>
  </si>
  <si>
    <t>Smash Attack</t>
  </si>
  <si>
    <t>Intel</t>
  </si>
  <si>
    <t>Energy</t>
  </si>
  <si>
    <t>Acceration</t>
  </si>
  <si>
    <t>Piracy</t>
  </si>
  <si>
    <t>Persistence</t>
  </si>
  <si>
    <t>Psi Copy</t>
  </si>
  <si>
    <t>Fork</t>
  </si>
  <si>
    <t>Meddle</t>
  </si>
  <si>
    <t>Leak</t>
  </si>
  <si>
    <t>Mage</t>
  </si>
  <si>
    <t>Earth</t>
  </si>
  <si>
    <t>Magnet Attack</t>
  </si>
  <si>
    <t>SniperTech</t>
  </si>
  <si>
    <t>Controlling Attack</t>
  </si>
  <si>
    <t>Order</t>
  </si>
  <si>
    <t>Revenge</t>
  </si>
  <si>
    <t>Spacing Attack</t>
  </si>
  <si>
    <t>Combination</t>
  </si>
  <si>
    <t>Stamina Attack</t>
  </si>
  <si>
    <t>Priority Attack</t>
  </si>
  <si>
    <t>Boost</t>
  </si>
  <si>
    <t>Flashbang</t>
  </si>
  <si>
    <t>Persuasive</t>
  </si>
  <si>
    <t>Control Attack</t>
  </si>
  <si>
    <t>Mental Attack</t>
  </si>
  <si>
    <t>Psi Steal</t>
  </si>
  <si>
    <t>RULES</t>
  </si>
  <si>
    <t>If both players roll the same number they clash, whatever that means</t>
  </si>
  <si>
    <t>Bludgeoning</t>
  </si>
  <si>
    <t>Lacerating</t>
  </si>
  <si>
    <t>Rending</t>
  </si>
  <si>
    <t>Rapier, Dagger</t>
  </si>
  <si>
    <t>Sword, Cleaver</t>
  </si>
  <si>
    <t>Hammer, Mace</t>
  </si>
  <si>
    <t>Saw, Claw</t>
  </si>
  <si>
    <t>Prism</t>
  </si>
  <si>
    <t>Instinct</t>
  </si>
  <si>
    <t>Instinct + Tech</t>
  </si>
  <si>
    <t>Instinct + Force</t>
  </si>
  <si>
    <t>Instinct + Vitality</t>
  </si>
  <si>
    <t>Instinct + Psyche</t>
  </si>
  <si>
    <t>Instinct + Mind</t>
  </si>
  <si>
    <t>Forcefield</t>
  </si>
  <si>
    <t>Cancel Attack</t>
  </si>
  <si>
    <t>Panic</t>
  </si>
  <si>
    <t>Psi Push</t>
  </si>
  <si>
    <t>Imbue Attack</t>
  </si>
  <si>
    <t>Spy</t>
  </si>
  <si>
    <t>Convincing Attack</t>
  </si>
  <si>
    <t>Annihiltor</t>
  </si>
  <si>
    <t>Swift Attack</t>
  </si>
  <si>
    <t>Weapon Proficiency</t>
  </si>
  <si>
    <t>Proficiency</t>
  </si>
  <si>
    <t>Wave Attack</t>
  </si>
  <si>
    <t>Psi Strike</t>
  </si>
  <si>
    <t>Elemental Attack</t>
  </si>
  <si>
    <t>Winding</t>
  </si>
  <si>
    <t>Staff, Fists</t>
  </si>
  <si>
    <t>Concussive</t>
  </si>
  <si>
    <t>Hack</t>
  </si>
  <si>
    <t>Switch Attack</t>
  </si>
  <si>
    <t>Rush Attack</t>
  </si>
  <si>
    <t>Player can't target you</t>
  </si>
  <si>
    <t>DC: 15</t>
  </si>
  <si>
    <t>DC: 24</t>
  </si>
  <si>
    <t>DC: 26</t>
  </si>
  <si>
    <t>DC: 28</t>
  </si>
  <si>
    <t>Player discards a card</t>
  </si>
  <si>
    <t>Move for opponent</t>
  </si>
  <si>
    <t>Trick</t>
  </si>
  <si>
    <t>DC: 11</t>
  </si>
  <si>
    <t>DC: 13</t>
  </si>
  <si>
    <t>DC: 17</t>
  </si>
  <si>
    <t>Player drops equipment</t>
  </si>
  <si>
    <t>DC: 19</t>
  </si>
  <si>
    <t>Critical range -1</t>
  </si>
  <si>
    <t>DC: 30</t>
  </si>
  <si>
    <t>Paranoia</t>
  </si>
  <si>
    <t>Player is skipped</t>
  </si>
  <si>
    <t>Player reveals their hand</t>
  </si>
  <si>
    <t>Interrogate</t>
  </si>
  <si>
    <t>Calm</t>
  </si>
  <si>
    <t>Ex</t>
  </si>
  <si>
    <t>Short sword</t>
  </si>
  <si>
    <t>Sword</t>
  </si>
  <si>
    <t>Two handed sword</t>
  </si>
  <si>
    <t>Zweihander</t>
  </si>
  <si>
    <t>Machette</t>
  </si>
  <si>
    <t>2d8, 4d4, 1d20-3d6,</t>
  </si>
  <si>
    <t>4--3</t>
  </si>
  <si>
    <t>3--2</t>
  </si>
  <si>
    <t>3--1</t>
  </si>
  <si>
    <t>2--0</t>
  </si>
  <si>
    <t>2-- (-1)</t>
  </si>
  <si>
    <t>1-- (-2)</t>
  </si>
  <si>
    <t>Items</t>
  </si>
  <si>
    <t>Size: 1</t>
  </si>
  <si>
    <t>Size: 2</t>
  </si>
  <si>
    <t>Purifier</t>
  </si>
  <si>
    <t>Refresher</t>
  </si>
  <si>
    <t>Rations</t>
  </si>
  <si>
    <t>Instinct                          Tech                            Force                          Vitality                        Psyche                           Mind</t>
  </si>
  <si>
    <t>INSTINT</t>
  </si>
  <si>
    <t>Survival: Used for scavenge and evade checks</t>
  </si>
  <si>
    <t>VITALITY</t>
  </si>
  <si>
    <t>Tech: Determines the effectiveness of machine related interactions</t>
  </si>
  <si>
    <t>PSYCHE</t>
  </si>
  <si>
    <t>MIND</t>
  </si>
  <si>
    <t>Charisma: Adds bonuses to negotiations</t>
  </si>
  <si>
    <t>Mastery: Allows access to additional base elements</t>
  </si>
  <si>
    <t xml:space="preserve">FORCE </t>
  </si>
  <si>
    <t>Brutality: Gives a base bonus to each attack</t>
  </si>
  <si>
    <t>Stability: Add 2 to your element reserves for each point</t>
  </si>
  <si>
    <t>Light Armor</t>
  </si>
  <si>
    <t>Heavy Armor</t>
  </si>
  <si>
    <t>Endurance: Increases max health, time in last stand. BASE HEALTH IS 16. Each point adds 2</t>
  </si>
  <si>
    <t>disease resis</t>
  </si>
  <si>
    <t>You can scavenge 3 outside of  battle</t>
  </si>
  <si>
    <t>Skill Pack</t>
  </si>
  <si>
    <t>Receive 2 random action cards</t>
  </si>
  <si>
    <t>Size: 0</t>
  </si>
  <si>
    <t>Currency</t>
  </si>
  <si>
    <t>Permanently increases 1 parameter</t>
  </si>
  <si>
    <t>Stat booster</t>
  </si>
  <si>
    <t>EXP</t>
  </si>
  <si>
    <t>HOW TO GAIN EXP</t>
  </si>
  <si>
    <t>Dying: - 5</t>
  </si>
  <si>
    <t>TOTAL</t>
  </si>
  <si>
    <t>LVL</t>
  </si>
  <si>
    <t>Rarity: 10/100</t>
  </si>
  <si>
    <t>Removes a status effect</t>
  </si>
  <si>
    <t>Find weapon</t>
  </si>
  <si>
    <t>Rarity: 4/100</t>
  </si>
  <si>
    <t>Rarity: 2/100</t>
  </si>
  <si>
    <t>91--93</t>
  </si>
  <si>
    <t>84--88</t>
  </si>
  <si>
    <t>92--94</t>
  </si>
  <si>
    <t>Ammo</t>
  </si>
  <si>
    <t>Supply bag</t>
  </si>
  <si>
    <t>Fuel</t>
  </si>
  <si>
    <t>First Aid</t>
  </si>
  <si>
    <t>Deals 12 DMG R:1</t>
  </si>
  <si>
    <t>Put your discard pile onto the bottom of your deck</t>
  </si>
  <si>
    <t>87--90</t>
  </si>
  <si>
    <t>FIND RATES</t>
  </si>
  <si>
    <t>98-00</t>
  </si>
  <si>
    <t>96--97</t>
  </si>
  <si>
    <t>94--95</t>
  </si>
  <si>
    <t>Scavenge +1</t>
  </si>
  <si>
    <t>95--97</t>
  </si>
  <si>
    <t>93--94</t>
  </si>
  <si>
    <t>Scavenge +2</t>
  </si>
  <si>
    <t>Scavenge +3</t>
  </si>
  <si>
    <t>Scavenge +4</t>
  </si>
  <si>
    <t>97-00</t>
  </si>
  <si>
    <t>94--96</t>
  </si>
  <si>
    <t>Scavenge +5</t>
  </si>
  <si>
    <t>93--96</t>
  </si>
  <si>
    <t>90--92</t>
  </si>
  <si>
    <t>89--92</t>
  </si>
  <si>
    <t>Scavenge +6</t>
  </si>
  <si>
    <t>Scavenge +7</t>
  </si>
  <si>
    <t>96-00</t>
  </si>
  <si>
    <t>92--95</t>
  </si>
  <si>
    <t>88--91</t>
  </si>
  <si>
    <t>91--95</t>
  </si>
  <si>
    <t>86--90</t>
  </si>
  <si>
    <t>Scavenge +9</t>
  </si>
  <si>
    <t>Scavenge +8</t>
  </si>
  <si>
    <t>Scavenge +10</t>
  </si>
  <si>
    <t>Scavenge +11</t>
  </si>
  <si>
    <t>Scavenge +12</t>
  </si>
  <si>
    <t>95-00</t>
  </si>
  <si>
    <t>89--94</t>
  </si>
  <si>
    <t>90--94</t>
  </si>
  <si>
    <t>85--89</t>
  </si>
  <si>
    <t>83--88</t>
  </si>
  <si>
    <t>DMG1d20, 3d6, 2d10 = 7</t>
  </si>
  <si>
    <t>DMG1d12, 2d6 = 3</t>
  </si>
  <si>
    <t>DMG1d10 = 2</t>
  </si>
  <si>
    <t>DMG1d8, 2d4 = 1</t>
  </si>
  <si>
    <t>DMG3d4 = 4</t>
  </si>
  <si>
    <t>DMG2d8 = 5</t>
  </si>
  <si>
    <t>DMG4d4 = 6</t>
  </si>
  <si>
    <t>DMG5d4, 2d12 = 8</t>
  </si>
  <si>
    <t>DMG3d8, 4d6 = 9</t>
  </si>
  <si>
    <t>DMG6d4 = 11</t>
  </si>
  <si>
    <t>DMG3d10 = 13</t>
  </si>
  <si>
    <t>DMG5d6 = 14</t>
  </si>
  <si>
    <t>ATK 1 = 1</t>
  </si>
  <si>
    <t>Size 3 = 14-16</t>
  </si>
  <si>
    <t>Quality find rate</t>
  </si>
  <si>
    <t>Strength: Used for overpowering and equiping weapons. ADD 2X STRENGTH TO STR CHECKS</t>
  </si>
  <si>
    <t>Roll percentile for how much fuel is found</t>
  </si>
  <si>
    <t>Size: 1 for each 100</t>
  </si>
  <si>
    <t>Size: 1 for each 1</t>
  </si>
  <si>
    <t>Find 1d2 worth of Heavy Armor</t>
  </si>
  <si>
    <t>Find 1d8 worth of Light Armor</t>
  </si>
  <si>
    <t>Find food that removes 1d4 worth of Hunger</t>
  </si>
  <si>
    <t>Size: 1 (Unless mastered)</t>
  </si>
  <si>
    <t>Size: 1 for each 2</t>
  </si>
  <si>
    <t>Find supplies that heal 1d10 worth of health</t>
  </si>
  <si>
    <t>Size: 1 for every 4</t>
  </si>
  <si>
    <t>Find 1d6 ammo</t>
  </si>
  <si>
    <t>Find 1d12 Experience</t>
  </si>
  <si>
    <t>Roll: 41--50</t>
  </si>
  <si>
    <t>Roll: 51--60</t>
  </si>
  <si>
    <t>Roll: 61--70</t>
  </si>
  <si>
    <t>Roll: 71--74</t>
  </si>
  <si>
    <t>Roll: 75--78</t>
  </si>
  <si>
    <t>Roll: 79--82</t>
  </si>
  <si>
    <t>Roll: 83--86</t>
  </si>
  <si>
    <t>Roll: 87--90</t>
  </si>
  <si>
    <t>Roll: 91--94</t>
  </si>
  <si>
    <t>Roll: 95--96</t>
  </si>
  <si>
    <t>Roll: 97--98</t>
  </si>
  <si>
    <t>Roll: 99-00</t>
  </si>
  <si>
    <t>Tier 0 = 1- 60</t>
  </si>
  <si>
    <t>Tier 1 = 61 - 87</t>
  </si>
  <si>
    <t>Tier 2 = 88 - 00</t>
  </si>
  <si>
    <t>Price: 5</t>
  </si>
  <si>
    <t>Price: 3</t>
  </si>
  <si>
    <t>Price: 10</t>
  </si>
  <si>
    <t>Price: 3 per 1 Hunger</t>
  </si>
  <si>
    <t>Price: 3 per 1 Health</t>
  </si>
  <si>
    <t>Price: N/A</t>
  </si>
  <si>
    <t>Price: 3 per bullet</t>
  </si>
  <si>
    <t>Find 1d6 Elements</t>
  </si>
  <si>
    <t>Winning a competitive match: 20</t>
  </si>
  <si>
    <t>Killing: 5 (5 for each player if co-op)</t>
  </si>
  <si>
    <t>Completeing missions: Varies</t>
  </si>
  <si>
    <t>Find 1d20 +5 money</t>
  </si>
  <si>
    <t>Price: 3 per EXP</t>
  </si>
  <si>
    <t>Price: 1 per 2 Fuel</t>
  </si>
  <si>
    <t>Price: 10 + Size*5 + tier*20</t>
  </si>
  <si>
    <t>Price: 15 to chose 1 from 3 random cards 25 if chosen from a selection</t>
  </si>
  <si>
    <t>Item Attack</t>
  </si>
  <si>
    <t>Weapon Tech</t>
  </si>
  <si>
    <t>Armored Attack</t>
  </si>
  <si>
    <t>Alteration</t>
  </si>
  <si>
    <t>Mastery</t>
  </si>
  <si>
    <t>Board Control</t>
  </si>
  <si>
    <t>Stamina</t>
  </si>
  <si>
    <t>Weapons</t>
  </si>
  <si>
    <t>Priority</t>
  </si>
  <si>
    <t>Mod Attack</t>
  </si>
  <si>
    <t>Gut Shot</t>
  </si>
  <si>
    <t>Disabling</t>
  </si>
  <si>
    <t>Reactive Attack</t>
  </si>
  <si>
    <t>Haste Attack</t>
  </si>
  <si>
    <t>Mulligan Attack</t>
  </si>
  <si>
    <t>Combat Expertise</t>
  </si>
  <si>
    <t>Bleed Attack</t>
  </si>
  <si>
    <t>Cycle</t>
  </si>
  <si>
    <t>Disorienting Attack</t>
  </si>
  <si>
    <t>Trick Attack</t>
  </si>
  <si>
    <t>Pressuring Attack</t>
  </si>
  <si>
    <t>Accumulation Attack</t>
  </si>
  <si>
    <t>Recycle</t>
  </si>
  <si>
    <t>Alter</t>
  </si>
  <si>
    <t>Prepartion</t>
  </si>
  <si>
    <t>Immobilize Attack</t>
  </si>
  <si>
    <t>Focused Attack</t>
  </si>
  <si>
    <t>Aid</t>
  </si>
  <si>
    <t>Size 0 = 8-10</t>
  </si>
  <si>
    <t>Technician</t>
  </si>
  <si>
    <t>Neutralizing</t>
  </si>
  <si>
    <t>Sweep Attack</t>
  </si>
  <si>
    <t>Creation</t>
  </si>
  <si>
    <t>Psi Attack</t>
  </si>
  <si>
    <t>Speed Tech</t>
  </si>
  <si>
    <t>Strategize</t>
  </si>
  <si>
    <t>Winding Rush</t>
  </si>
  <si>
    <t>Scramble Attack</t>
  </si>
  <si>
    <t>Winding Attack</t>
  </si>
  <si>
    <t>Break Attack</t>
  </si>
  <si>
    <t>Utilize</t>
  </si>
  <si>
    <t>Remedy</t>
  </si>
  <si>
    <t>Curative Attack</t>
  </si>
  <si>
    <t>Card Draw</t>
  </si>
  <si>
    <t>Enhanced Attack</t>
  </si>
  <si>
    <t>Can't pick or use action</t>
  </si>
  <si>
    <t>Initiative</t>
  </si>
  <si>
    <t>CLP 1 = 1</t>
  </si>
  <si>
    <t>MAX CLP = 4</t>
  </si>
  <si>
    <t>1 = +1, 2 = 0, 3 = 1, 4 = 2</t>
  </si>
  <si>
    <t>If a player targets heavy armor or weapons, deal 1 point for each 5 DMG</t>
  </si>
  <si>
    <t>Inventory: Increases the amount you can carry. BASE INV IS 6. Each point adds 2</t>
  </si>
  <si>
    <t>Onslaught</t>
  </si>
  <si>
    <t>Set</t>
  </si>
  <si>
    <t>Aptitude</t>
  </si>
  <si>
    <t>APTITUDE</t>
  </si>
  <si>
    <t>Craft</t>
  </si>
  <si>
    <t>Rethink</t>
  </si>
  <si>
    <t>Reversal</t>
  </si>
  <si>
    <t>Stealth</t>
  </si>
  <si>
    <t>Pressure</t>
  </si>
  <si>
    <t>Cripple</t>
  </si>
  <si>
    <t>Virus</t>
  </si>
  <si>
    <t>Refactor</t>
  </si>
  <si>
    <t>Item Tech</t>
  </si>
  <si>
    <t>Mobility Tech</t>
  </si>
  <si>
    <t>Concentration</t>
  </si>
  <si>
    <t>SuperCharge</t>
  </si>
  <si>
    <t>Juggle</t>
  </si>
  <si>
    <t>Passage</t>
  </si>
  <si>
    <t>Bestow</t>
  </si>
  <si>
    <t>Sellout</t>
  </si>
  <si>
    <t>Null</t>
  </si>
  <si>
    <t>Nimble Attack</t>
  </si>
  <si>
    <t>Dyanmic Attack</t>
  </si>
  <si>
    <t>76/180</t>
  </si>
  <si>
    <t>Grenadier</t>
  </si>
  <si>
    <t>Protector</t>
  </si>
  <si>
    <t>Snipe</t>
  </si>
  <si>
    <t>Fragmentation</t>
  </si>
  <si>
    <t>Scavenge Mode Items</t>
  </si>
  <si>
    <t>Roll from</t>
  </si>
  <si>
    <t>Roll to</t>
  </si>
  <si>
    <t>Rarity (1/100)</t>
  </si>
  <si>
    <t>Sniper</t>
  </si>
  <si>
    <t>Brawler</t>
  </si>
  <si>
    <t>Deals 6 DMG and 4 more next turn to target and each horizontally adjacent players</t>
  </si>
  <si>
    <t>Elementals gain +2 bonus to elements for 2 turns</t>
  </si>
  <si>
    <t>All Tech effects are removed and can't use or be affected by tech for 1 turn</t>
  </si>
  <si>
    <t>Drains 5 HP from the player. Blood types are half as effective for this compound</t>
  </si>
  <si>
    <t>Gain 1 heavy and 6 light armor or reapairs weapon by 2</t>
  </si>
  <si>
    <t>Deals 1 heavy and 6 light armor damage</t>
  </si>
  <si>
    <t>Revives fallen player to 5 HP</t>
  </si>
  <si>
    <t>Deals 4 DMG every turn for 3 turns and any player you come in contact with takes 2 DMG</t>
  </si>
  <si>
    <t>Heals 8 HP and an additional 6 if the player is under 10 HP</t>
  </si>
  <si>
    <t>You can use a full round action as a free action until next turn</t>
  </si>
  <si>
    <t>If you take melee DMG, deal 3 DMG to the attacker for 3 turns</t>
  </si>
  <si>
    <t>Opponent can't use Heavy actions for 1 turn</t>
  </si>
  <si>
    <t>Deal 2 weapon damage</t>
  </si>
  <si>
    <t>R:3 Discard your hand and draw that many cards</t>
  </si>
  <si>
    <t>Discard 1 card R:2 and players can't use ranged attacks for 2 turns and don't draw on next turn</t>
  </si>
  <si>
    <t>Deals 10 DMG +1 for each element sacrificed. Elements must be used before rolls</t>
  </si>
  <si>
    <t>Deals DMG = to the number of players hit x3. R:(adjacent with each other R:2)</t>
  </si>
  <si>
    <t>Take an immediate turn with a +2 bonus</t>
  </si>
  <si>
    <t>Opponent has to choose random cards for their attacks for 3 turns</t>
  </si>
  <si>
    <t>Gain an extra 1 movement and lose all armor bonuses and DR bonuses for 2 turns R:1</t>
  </si>
  <si>
    <t>Critical range increase to DEF: 1-4 OFF: 17-20 for 2 turns and can't gain priority</t>
  </si>
  <si>
    <t>Inverts players elements and blood type and have unlimted use of elements for 3 turns</t>
  </si>
  <si>
    <t>Agility: Gives a bonus to move. BASE MOVE IS 3. Each 2 points in agility adds 1 to your move</t>
  </si>
  <si>
    <t>Range: Determines the effective range. BASE RANGE IS 3. Each 2 points add 1 to your range</t>
  </si>
  <si>
    <t>Intellect: Determines starting and natural max hand size. BASE HAND SIZE IS 3</t>
  </si>
  <si>
    <t>Max of any stat is 10</t>
  </si>
  <si>
    <t>Loadout</t>
  </si>
  <si>
    <t>Safety First</t>
  </si>
  <si>
    <t>Gunner</t>
  </si>
  <si>
    <t>Chemist</t>
  </si>
  <si>
    <t>Trader</t>
  </si>
  <si>
    <t>Scavenger</t>
  </si>
  <si>
    <t>100 Currency</t>
  </si>
  <si>
    <t>Size 1 = 10-12</t>
  </si>
  <si>
    <t>Size 2 = 12-14</t>
  </si>
  <si>
    <t>Size 4 = 16-18</t>
  </si>
  <si>
    <t>Size 5 = 18-20</t>
  </si>
  <si>
    <t>Size 6 = 20-22</t>
  </si>
  <si>
    <t>A weapon size 4, attack 5, damage 11 and 2 random weapons, 2 heavy armor and 4 light armor</t>
  </si>
  <si>
    <t>2 First Aid, 1 status remover, 4 heavy armor, 6 light armor and a melee weapon with size 2, attack 8 and 6 damage</t>
  </si>
  <si>
    <t>A ranged weapon CLP 3, size 2, attack 6 and damage 7, 1 random weapon, 12 ammo, 1 grenade, 1 heavy armor, 2 light armor and 1 random item</t>
  </si>
  <si>
    <t>6 elements of your choice in bag, 10 light armor, 1 random weapon, and an artifact that grants the player the ability to use any inventory elements as any type</t>
  </si>
  <si>
    <t>Scavenge 10 times</t>
  </si>
  <si>
    <t>Defensive</t>
  </si>
  <si>
    <t>Tactical</t>
  </si>
  <si>
    <t>Aggressive</t>
  </si>
  <si>
    <t>Non-Lethal</t>
  </si>
  <si>
    <t>Cool Down</t>
  </si>
  <si>
    <t>Overclocked</t>
  </si>
  <si>
    <t>Optimize</t>
  </si>
  <si>
    <t>Steady Attack</t>
  </si>
  <si>
    <t>Fury</t>
  </si>
  <si>
    <t>Fortified</t>
  </si>
  <si>
    <t>Find supplies that heal 5-10 worth of health</t>
  </si>
  <si>
    <t>Tooth and Nail</t>
  </si>
  <si>
    <t>Zephyr+Spark+Heat=Fire</t>
  </si>
  <si>
    <t>Zephyr+Mineral+Liquid=Rust</t>
  </si>
  <si>
    <t>Zephyr+Spark+Mineral=Aurora</t>
  </si>
  <si>
    <t>Spark+Void+Liquid=Thunder</t>
  </si>
  <si>
    <t>Spark+Heat+Liquid=Plasma</t>
  </si>
  <si>
    <t>Heat+Mineral+Liquid=Stone</t>
  </si>
  <si>
    <t>Spark+Heat+Mineral=Ember</t>
  </si>
  <si>
    <t>Heat+Void+Liquid=Acid</t>
  </si>
  <si>
    <t>Spark+Mineral+Liquid=Water</t>
  </si>
  <si>
    <t>Heat+Mineral+Void=Metal</t>
  </si>
  <si>
    <t>Zephyr+Spark+Void=Flash</t>
  </si>
  <si>
    <t>Mineral+Void+Liquid=Crystal</t>
  </si>
  <si>
    <t>Mineral+Void=Gem</t>
  </si>
  <si>
    <t>Zephyr+Spark=Static</t>
  </si>
  <si>
    <t>Heat+Liquid=Flux</t>
  </si>
  <si>
    <t>Mineral+Liquid=Sand</t>
  </si>
  <si>
    <t>Heat+Void=Ash</t>
  </si>
  <si>
    <t>Zephyr+Heat+Void=Smoke</t>
  </si>
  <si>
    <t>Zephyr+Heat+Mineral=Flare</t>
  </si>
  <si>
    <t>Spark+Heat+Void=Voltage</t>
  </si>
  <si>
    <t>Ray</t>
  </si>
  <si>
    <t>Snow</t>
  </si>
  <si>
    <t>Breath</t>
  </si>
  <si>
    <t>Zephyr+Heat+Mineral+Liquid=Ether</t>
  </si>
  <si>
    <t>Zephyr+Spark+Heat+Void=Tornado</t>
  </si>
  <si>
    <t>Zephyr+Spark+Heat+Liquid=Squall</t>
  </si>
  <si>
    <t>Coal</t>
  </si>
  <si>
    <t>Zephyr+Spark+Mineral+Liquid=Boulder</t>
  </si>
  <si>
    <t>Zephyr+Mineral=Warp</t>
  </si>
  <si>
    <t>Spark+Void=Twilight</t>
  </si>
  <si>
    <t>Zephyr+Spark+Heat+Mineral+Void=Inferno</t>
  </si>
  <si>
    <t>Zephyr+Heat+Mineral+Void=Gale</t>
  </si>
  <si>
    <t>Spark+Heat+Mineral+Void=Alloy</t>
  </si>
  <si>
    <t>Target can't attack until end of next turn</t>
  </si>
  <si>
    <t>Draw a card and receive a +2 bonus for 1 turn</t>
  </si>
  <si>
    <t>Deals 5 DMG and 5 more on next turn</t>
  </si>
  <si>
    <t>Discard a card and receive a -2 penalty for 1 turn</t>
  </si>
  <si>
    <t>Deals 8 DMG if an even number was rolled and player behind is hit, or 5 DMG if odd</t>
  </si>
  <si>
    <t>You and target trade a random status effect and position</t>
  </si>
  <si>
    <t>Deals 6 DMG, 1 heavy and 6 light armor damage</t>
  </si>
  <si>
    <t>Target can't use defensive actions or lose priority for 1 turn</t>
  </si>
  <si>
    <t>Heals 10 HP and move target 5 spaces</t>
  </si>
  <si>
    <t>R:2 Heals 8 HP and may remove a status effect of your choice</t>
  </si>
  <si>
    <t>Target can use one Full-Round Action as a Free Action during next turn</t>
  </si>
  <si>
    <t>Player can choose to reroll once on all rolls for 1 turn</t>
  </si>
  <si>
    <t>R:1 Do not discard actions used. Effect lasts for 1 turn</t>
  </si>
  <si>
    <t>If you take melee DMG, deal 3 DMG to the attacker for 2 turns</t>
  </si>
  <si>
    <t>R:4 Players can't use ranged attacks or draw for 1 turn</t>
  </si>
  <si>
    <t>Deals 1 parameter damage of your choice</t>
  </si>
  <si>
    <t>Heals 4 HP for 4 turns. You give an unused turn of healing to any players that you come in contact with</t>
  </si>
  <si>
    <t>R:2 Gain an extra 1 movement and lose all armor bonuses and DR bonuses for 2 turns</t>
  </si>
  <si>
    <t>All penalties, bonuses and death don't effect you or degrade for 2 turns</t>
  </si>
  <si>
    <t>R:2 Player can't use critical and use a d10 +12 for combat rolls for 2 turns</t>
  </si>
  <si>
    <t>Receive a +8 DMG bonus on their next 2 turns and is forced into attacking closest player</t>
  </si>
  <si>
    <t>Zephyr+Spark+Void+Liquid=Geyser</t>
  </si>
  <si>
    <t>Drains 7 HP from the player. Blood types don't have any effect</t>
  </si>
  <si>
    <t>R:1 Revives fallen players to 10 HP</t>
  </si>
  <si>
    <t>R:3 Can distribute 14 HP among all players within range</t>
  </si>
  <si>
    <t>Zephyr+Heat+Void+Liquid=Storm</t>
  </si>
  <si>
    <t>Zephyr+Mineral+Void+Liquid=Torrent</t>
  </si>
  <si>
    <t>Take an immediate turn</t>
  </si>
  <si>
    <t>The next elements bounce off of player for 2 turns</t>
  </si>
  <si>
    <t>Deals 5 DMG every turn for 3 turns and any player you come in contact with takes 2 DMG</t>
  </si>
  <si>
    <t>In physical combat, opponent has to choose random cards for their attacks and cannot use Action cards against you for 2 turns</t>
  </si>
  <si>
    <t>Cancel all currently equipped elements from all players and heal 3 HP for each. Keep elements</t>
  </si>
  <si>
    <t>Spark+Heat+Void+Liquid=Sol</t>
  </si>
  <si>
    <t>Spark+Mineral+Void+Liquid=Glacier</t>
  </si>
  <si>
    <t>Heat+Mineral+Void+Liquid=Magma</t>
  </si>
  <si>
    <t>Zephyr+Spark+Mineral+Void+Liquid=Tsunami</t>
  </si>
  <si>
    <t>Zephyr+Heat+Mineral+Void+Liquid=Blizzard</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</si>
</sst>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2"/>
      <color indexed="8"/>
      <name val="Calibri"/>
      <scheme val="minor"/>
    </font>
    <font>
      <sz val="11"/>
      <color theme="1"/>
      <name val="Calibri"/>
      <family val="2"/>
      <scheme val="minor"/>
    </font>
    <font>
      <sz val="10"/>
      <name val="Arial"/>
      <family val="2"/>
    </font>
    <font>
      <sz val="11"/>
      <name val="Calibri"/>
      <family val="2"/>
      <scheme val="minor"/>
    </font>
    <font>
      <b/>
      <sz val="12"/>
      <color theme="7"/>
      <name val="Calibri"/>
      <family val="2"/>
      <scheme val="minor"/>
    </font>
    <font>
      <b/>
      <sz val="15"/>
      <color theme="7"/>
      <name val="Calibri"/>
      <family val="2"/>
      <scheme val="minor"/>
    </font>
    <font>
      <sz val="8"/>
      <name val="Calibri"/>
      <family val="2"/>
      <scheme val="minor"/>
    </font>
    <font>
      <u/>
      <sz val="12"/>
      <color theme="11"/>
      <name val="Calibri"/>
      <scheme val="minor"/>
    </font>
    <font>
      <sz val="14"/>
      <name val="Calibri"/>
      <scheme val="minor"/>
    </font>
    <font>
      <sz val="14"/>
      <color indexed="8"/>
      <name val="Calibri"/>
      <scheme val="minor"/>
    </font>
    <font>
      <sz val="9"/>
      <color indexed="81"/>
      <name val="Calibri"/>
    </font>
    <font>
      <b/>
      <sz val="9"/>
      <color indexed="81"/>
      <name val="Calibri"/>
    </font>
    <font>
      <sz val="12"/>
      <color theme="0"/>
      <name val="Calibri"/>
      <family val="2"/>
      <scheme val="minor"/>
    </font>
    <font>
      <b/>
      <sz val="14"/>
      <color theme="0"/>
      <name val="Calibri"/>
      <scheme val="minor"/>
    </font>
    <font>
      <u/>
      <sz val="12"/>
      <color theme="10"/>
      <name val="Calibri"/>
      <scheme val="minor"/>
    </font>
    <font>
      <sz val="14"/>
      <color indexed="8"/>
      <name val="Copperplate Gothic Light"/>
    </font>
    <font>
      <sz val="12"/>
      <color indexed="8"/>
      <name val="Copperplate Gothic Light"/>
    </font>
    <font>
      <sz val="26"/>
      <color indexed="8"/>
      <name val="Copperplate Gothic Light"/>
    </font>
    <font>
      <sz val="10"/>
      <color indexed="8"/>
      <name val="Copperplate Gothic Light"/>
    </font>
    <font>
      <sz val="8"/>
      <color indexed="8"/>
      <name val="Copperplate Gothic Light"/>
    </font>
    <font>
      <sz val="12"/>
      <color rgb="FF000000"/>
      <name val="Calibri"/>
      <scheme val="minor"/>
    </font>
    <font>
      <sz val="16"/>
      <color indexed="8"/>
      <name val="Copperplate Gothic Light"/>
    </font>
    <font>
      <b/>
      <sz val="12"/>
      <color indexed="8"/>
      <name val="Calibri"/>
      <scheme val="minor"/>
    </font>
    <font>
      <sz val="20"/>
      <color indexed="8"/>
      <name val="Copperplate Gothic Light"/>
    </font>
    <font>
      <sz val="24"/>
      <color indexed="8"/>
      <name val="Copperplate Gothic Light"/>
    </font>
    <font>
      <sz val="16"/>
      <color rgb="FF000000"/>
      <name val="Copperplate Gothic Light"/>
    </font>
    <font>
      <sz val="11"/>
      <name val="Calibri"/>
      <scheme val="minor"/>
    </font>
    <font>
      <b/>
      <sz val="9"/>
      <color indexed="81"/>
      <name val="Tahoma"/>
      <family val="2"/>
    </font>
    <font>
      <sz val="12"/>
      <color indexed="8"/>
      <name val="Calibri"/>
      <family val="2"/>
      <scheme val="minor"/>
    </font>
    <font>
      <b/>
      <sz val="9"/>
      <color indexed="81"/>
      <name val="Tahoma"/>
      <charset val="1"/>
    </font>
    <font>
      <sz val="14"/>
      <name val="Calibri"/>
      <family val="2"/>
      <scheme val="minor"/>
    </font>
    <font>
      <sz val="14"/>
      <color indexed="8"/>
      <name val="Calibri"/>
      <family val="2"/>
      <scheme val="minor"/>
    </font>
    <font>
      <sz val="12"/>
      <color indexed="8"/>
      <name val="Copperplate Gothic Light"/>
      <family val="2"/>
    </font>
    <font>
      <sz val="12"/>
      <color indexed="8"/>
      <name val="Calibri"/>
      <family val="2"/>
    </font>
    <font>
      <sz val="12"/>
      <color rgb="FF000000"/>
      <name val="Calibri"/>
      <family val="2"/>
      <scheme val="minor"/>
    </font>
    <font>
      <sz val="11"/>
      <color indexed="8"/>
      <name val="Calibri"/>
      <family val="2"/>
      <scheme val="minor"/>
    </font>
    <font>
      <sz val="8"/>
      <color indexed="8"/>
      <name val="Copperplate Gothic Light"/>
      <family val="2"/>
    </font>
  </fonts>
  <fills count="29">
    <fill>
      <patternFill patternType="none"/>
    </fill>
    <fill>
      <patternFill patternType="gray125"/>
    </fill>
    <fill>
      <patternFill patternType="solid">
        <fgColor theme="6" tint="0.79998168889431442"/>
        <bgColor indexed="64"/>
      </patternFill>
    </fill>
    <fill>
      <patternFill patternType="solid">
        <fgColor theme="6" tint="-0.249977111117893"/>
        <bgColor indexed="64"/>
      </patternFill>
    </fill>
    <fill>
      <patternFill patternType="solid">
        <fgColor rgb="FFFFF357"/>
        <bgColor indexed="64"/>
      </patternFill>
    </fill>
    <fill>
      <patternFill patternType="solid">
        <fgColor theme="7"/>
        <bgColor theme="7"/>
      </patternFill>
    </fill>
    <fill>
      <patternFill patternType="solid">
        <fgColor theme="0" tint="-0.14999847407452621"/>
        <bgColor theme="0" tint="-0.14999847407452621"/>
      </patternFill>
    </fill>
    <fill>
      <patternFill patternType="solid">
        <fgColor theme="5"/>
        <bgColor theme="5"/>
      </patternFill>
    </fill>
    <fill>
      <patternFill patternType="solid">
        <fgColor theme="2" tint="-0.499984740745262"/>
        <bgColor indexed="64"/>
      </patternFill>
    </fill>
    <fill>
      <patternFill patternType="solid">
        <fgColor rgb="FF7B19C1"/>
        <bgColor indexed="64"/>
      </patternFill>
    </fill>
    <fill>
      <patternFill patternType="solid">
        <fgColor rgb="FF154ED5"/>
        <bgColor indexed="64"/>
      </patternFill>
    </fill>
    <fill>
      <patternFill patternType="solid">
        <fgColor rgb="FFE9EC00"/>
        <bgColor indexed="64"/>
      </patternFill>
    </fill>
    <fill>
      <patternFill patternType="solid">
        <fgColor rgb="FFDA0D15"/>
        <bgColor indexed="64"/>
      </patternFill>
    </fill>
    <fill>
      <patternFill patternType="solid">
        <fgColor rgb="FF3AD84D"/>
        <bgColor indexed="64"/>
      </patternFill>
    </fill>
    <fill>
      <patternFill patternType="solid">
        <fgColor rgb="FF898989"/>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rgb="FFFFF567"/>
        <bgColor indexed="64"/>
      </patternFill>
    </fill>
    <fill>
      <patternFill patternType="solid">
        <fgColor theme="5"/>
        <bgColor indexed="64"/>
      </patternFill>
    </fill>
    <fill>
      <patternFill patternType="solid">
        <fgColor theme="0" tint="-0.499984740745262"/>
        <bgColor indexed="64"/>
      </patternFill>
    </fill>
    <fill>
      <patternFill patternType="solid">
        <fgColor rgb="FF9E9E9E"/>
        <bgColor indexed="64"/>
      </patternFill>
    </fill>
    <fill>
      <patternFill patternType="solid">
        <fgColor rgb="FFB4B4B4"/>
        <bgColor indexed="64"/>
      </patternFill>
    </fill>
    <fill>
      <patternFill patternType="solid">
        <fgColor theme="0" tint="-0.14999847407452621"/>
        <bgColor indexed="64"/>
      </patternFill>
    </fill>
    <fill>
      <patternFill patternType="solid">
        <fgColor theme="5"/>
        <bgColor theme="0" tint="-0.14999847407452621"/>
      </patternFill>
    </fill>
    <fill>
      <patternFill patternType="solid">
        <fgColor rgb="FFFFF64B"/>
        <bgColor indexed="64"/>
      </patternFill>
    </fill>
    <fill>
      <patternFill patternType="solid">
        <fgColor theme="9" tint="0.39997558519241921"/>
        <bgColor theme="0" tint="-0.14999847407452621"/>
      </patternFill>
    </fill>
    <fill>
      <patternFill patternType="solid">
        <fgColor theme="9" tint="0.39997558519241921"/>
        <bgColor indexed="64"/>
      </patternFill>
    </fill>
    <fill>
      <patternFill patternType="solid">
        <fgColor theme="0"/>
        <bgColor indexed="64"/>
      </patternFill>
    </fill>
  </fills>
  <borders count="4">
    <border>
      <left/>
      <right/>
      <top/>
      <bottom/>
      <diagonal/>
    </border>
    <border>
      <left/>
      <right/>
      <top/>
      <bottom style="thick">
        <color theme="7" tint="-0.24994659260841701"/>
      </bottom>
      <diagonal/>
    </border>
    <border>
      <left/>
      <right/>
      <top style="medium">
        <color theme="1"/>
      </top>
      <bottom style="medium">
        <color theme="1"/>
      </bottom>
      <diagonal/>
    </border>
    <border>
      <left/>
      <right/>
      <top/>
      <bottom style="medium">
        <color theme="1"/>
      </bottom>
      <diagonal/>
    </border>
  </borders>
  <cellStyleXfs count="308">
    <xf numFmtId="0" fontId="0" fillId="0" borderId="0"/>
    <xf numFmtId="0" fontId="2" fillId="0" borderId="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130">
    <xf numFmtId="0" fontId="0" fillId="0" borderId="0" xfId="0"/>
    <xf numFmtId="0" fontId="3" fillId="0" borderId="0" xfId="1" applyFont="1"/>
    <xf numFmtId="49" fontId="3" fillId="0" borderId="0" xfId="1" applyNumberFormat="1" applyFont="1"/>
    <xf numFmtId="0" fontId="0" fillId="0" borderId="0" xfId="0" applyAlignment="1">
      <alignment horizontal="left"/>
    </xf>
    <xf numFmtId="0" fontId="3" fillId="0" borderId="0" xfId="1" applyFont="1" applyBorder="1"/>
    <xf numFmtId="0" fontId="8" fillId="0" borderId="0" xfId="1" applyFont="1" applyBorder="1" applyAlignment="1">
      <alignment horizontal="left" vertical="center"/>
    </xf>
    <xf numFmtId="0" fontId="8" fillId="0" borderId="0" xfId="1" applyFont="1" applyBorder="1" applyAlignment="1">
      <alignment vertical="center"/>
    </xf>
    <xf numFmtId="0" fontId="8" fillId="0" borderId="0" xfId="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3" fillId="0" borderId="0" xfId="1" applyFont="1" applyFill="1"/>
    <xf numFmtId="0" fontId="8" fillId="3" borderId="0" xfId="0" applyNumberFormat="1" applyFont="1" applyFill="1" applyBorder="1" applyAlignment="1" applyProtection="1">
      <alignment vertical="center"/>
    </xf>
    <xf numFmtId="0" fontId="8" fillId="4" borderId="0" xfId="0" applyNumberFormat="1" applyFont="1" applyFill="1" applyBorder="1" applyAlignment="1" applyProtection="1">
      <alignment vertical="center"/>
    </xf>
    <xf numFmtId="0" fontId="13" fillId="5" borderId="2" xfId="0" applyFont="1" applyFill="1" applyBorder="1" applyAlignment="1">
      <alignment vertical="center"/>
    </xf>
    <xf numFmtId="0" fontId="0" fillId="6" borderId="0" xfId="1" applyNumberFormat="1" applyFont="1" applyFill="1" applyBorder="1" applyAlignment="1"/>
    <xf numFmtId="0" fontId="3" fillId="6" borderId="0" xfId="1" applyNumberFormat="1" applyFont="1" applyFill="1" applyBorder="1" applyAlignment="1"/>
    <xf numFmtId="0" fontId="3" fillId="0" borderId="0" xfId="1" applyNumberFormat="1" applyFont="1" applyBorder="1" applyAlignment="1"/>
    <xf numFmtId="0" fontId="8" fillId="6" borderId="0" xfId="1" applyNumberFormat="1" applyFont="1" applyFill="1" applyBorder="1" applyAlignment="1">
      <alignment horizontal="left" vertical="center"/>
    </xf>
    <xf numFmtId="0" fontId="3" fillId="0" borderId="3" xfId="1" applyNumberFormat="1" applyFont="1" applyBorder="1" applyAlignment="1"/>
    <xf numFmtId="0" fontId="0" fillId="0" borderId="0" xfId="0" applyAlignment="1">
      <alignment vertical="center"/>
    </xf>
    <xf numFmtId="0" fontId="0" fillId="0" borderId="0" xfId="0" applyBorder="1"/>
    <xf numFmtId="0" fontId="9" fillId="8" borderId="0" xfId="0" applyFont="1" applyFill="1" applyAlignment="1">
      <alignmen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1" borderId="0" xfId="0" applyFont="1" applyFill="1" applyAlignment="1">
      <alignment horizontal="left" vertical="center"/>
    </xf>
    <xf numFmtId="0" fontId="9" fillId="10" borderId="0" xfId="0" applyFont="1" applyFill="1" applyAlignment="1">
      <alignment horizontal="left" vertical="center"/>
    </xf>
    <xf numFmtId="0" fontId="9" fillId="9" borderId="0" xfId="0" applyFont="1" applyFill="1" applyAlignment="1">
      <alignment horizontal="left" vertical="center"/>
    </xf>
    <xf numFmtId="0" fontId="12" fillId="7" borderId="0" xfId="0" applyFont="1" applyFill="1" applyAlignment="1">
      <alignment vertical="center"/>
    </xf>
    <xf numFmtId="0" fontId="16" fillId="0" borderId="0" xfId="0" applyFont="1"/>
    <xf numFmtId="0" fontId="0" fillId="14" borderId="0" xfId="0" applyFill="1"/>
    <xf numFmtId="0" fontId="16" fillId="14" borderId="0" xfId="0" applyFont="1" applyFill="1"/>
    <xf numFmtId="0" fontId="16" fillId="0" borderId="0" xfId="0" applyFont="1" applyAlignment="1">
      <alignment horizontal="center"/>
    </xf>
    <xf numFmtId="0" fontId="0" fillId="14" borderId="0" xfId="0" applyFill="1" applyBorder="1"/>
    <xf numFmtId="0" fontId="0" fillId="0" borderId="0" xfId="0" applyBorder="1" applyAlignment="1">
      <alignment horizontal="center" vertical="center"/>
    </xf>
    <xf numFmtId="0" fontId="3" fillId="0" borderId="0" xfId="1" applyFont="1" applyFill="1" applyBorder="1"/>
    <xf numFmtId="0" fontId="20" fillId="0" borderId="0" xfId="0" applyFont="1"/>
    <xf numFmtId="0" fontId="0" fillId="0" borderId="0" xfId="0" applyFont="1"/>
    <xf numFmtId="0" fontId="22" fillId="0" borderId="0" xfId="0" applyFont="1"/>
    <xf numFmtId="0" fontId="8" fillId="0" borderId="0" xfId="1" applyFont="1" applyBorder="1" applyAlignment="1">
      <alignment horizontal="center" vertical="center"/>
    </xf>
    <xf numFmtId="0" fontId="3" fillId="6" borderId="3" xfId="1" applyNumberFormat="1" applyFont="1" applyFill="1" applyBorder="1" applyAlignme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20" fillId="0" borderId="0" xfId="0" applyFont="1" applyAlignment="1">
      <alignment horizontal="left"/>
    </xf>
    <xf numFmtId="0" fontId="0" fillId="0" borderId="0" xfId="0" applyAlignment="1">
      <alignment horizontal="left"/>
    </xf>
    <xf numFmtId="0" fontId="0" fillId="0" borderId="0" xfId="0" applyAlignment="1"/>
    <xf numFmtId="0" fontId="8" fillId="0" borderId="0" xfId="1" applyFont="1" applyAlignment="1">
      <alignment horizontal="center" vertical="center"/>
    </xf>
    <xf numFmtId="0" fontId="3" fillId="17" borderId="0" xfId="1" applyFont="1" applyFill="1"/>
    <xf numFmtId="0" fontId="3" fillId="17" borderId="0" xfId="1" applyNumberFormat="1" applyFont="1" applyFill="1" applyBorder="1" applyAlignment="1"/>
    <xf numFmtId="0" fontId="0" fillId="17" borderId="0" xfId="1" applyFont="1" applyFill="1" applyBorder="1"/>
    <xf numFmtId="0" fontId="3" fillId="18" borderId="0" xfId="1" applyFont="1" applyFill="1" applyBorder="1"/>
    <xf numFmtId="0" fontId="3" fillId="19" borderId="0" xfId="1" applyFont="1" applyFill="1" applyBorder="1"/>
    <xf numFmtId="0" fontId="3" fillId="19" borderId="0" xfId="1" applyFont="1" applyFill="1"/>
    <xf numFmtId="0" fontId="3" fillId="15" borderId="0" xfId="1" applyFont="1" applyFill="1" applyBorder="1"/>
    <xf numFmtId="0" fontId="3" fillId="15" borderId="0" xfId="1" applyFont="1" applyFill="1"/>
    <xf numFmtId="0" fontId="3" fillId="16" borderId="0" xfId="1" applyFont="1" applyFill="1" applyBorder="1"/>
    <xf numFmtId="0" fontId="3" fillId="16" borderId="0" xfId="1" applyFont="1" applyFill="1"/>
    <xf numFmtId="0" fontId="8" fillId="20" borderId="0" xfId="0" applyNumberFormat="1" applyFont="1" applyFill="1" applyBorder="1" applyAlignment="1" applyProtection="1">
      <alignment vertical="center"/>
    </xf>
    <xf numFmtId="0" fontId="8" fillId="21" borderId="0" xfId="0" applyNumberFormat="1" applyFont="1" applyFill="1" applyBorder="1" applyAlignment="1" applyProtection="1">
      <alignment vertical="center"/>
    </xf>
    <xf numFmtId="0" fontId="8" fillId="22" borderId="0" xfId="0" applyNumberFormat="1" applyFont="1" applyFill="1" applyBorder="1" applyAlignment="1" applyProtection="1">
      <alignment vertical="center"/>
    </xf>
    <xf numFmtId="0" fontId="0" fillId="0" borderId="0" xfId="0" applyAlignment="1">
      <alignment horizontal="left"/>
    </xf>
    <xf numFmtId="0" fontId="26" fillId="0" borderId="0" xfId="1" applyFont="1" applyFill="1"/>
    <xf numFmtId="0" fontId="28" fillId="0" borderId="0" xfId="0" applyFont="1"/>
    <xf numFmtId="0" fontId="0" fillId="0" borderId="0" xfId="0"/>
    <xf numFmtId="0" fontId="3" fillId="19" borderId="0" xfId="1" applyNumberFormat="1" applyFont="1" applyFill="1" applyBorder="1" applyAlignment="1"/>
    <xf numFmtId="0" fontId="3" fillId="23" borderId="0" xfId="1" applyFont="1" applyFill="1"/>
    <xf numFmtId="0" fontId="31" fillId="0" borderId="0" xfId="0" applyFont="1" applyAlignment="1">
      <alignment horizontal="left" vertical="center"/>
    </xf>
    <xf numFmtId="0" fontId="31" fillId="0" borderId="0" xfId="0" applyFont="1" applyAlignment="1">
      <alignment vertical="center"/>
    </xf>
    <xf numFmtId="0" fontId="3" fillId="23" borderId="0" xfId="1" applyFont="1" applyFill="1" applyBorder="1"/>
    <xf numFmtId="0" fontId="0" fillId="24" borderId="0" xfId="1" applyNumberFormat="1" applyFont="1" applyFill="1" applyBorder="1" applyAlignment="1"/>
    <xf numFmtId="0" fontId="8" fillId="19" borderId="0" xfId="0" applyNumberFormat="1" applyFont="1" applyFill="1" applyBorder="1" applyAlignment="1" applyProtection="1">
      <alignment vertical="center"/>
    </xf>
    <xf numFmtId="0" fontId="0" fillId="0" borderId="0" xfId="0" applyAlignment="1">
      <alignment horizontal="left"/>
    </xf>
    <xf numFmtId="0" fontId="28" fillId="0" borderId="0" xfId="0" applyFont="1" applyAlignment="1">
      <alignment horizontal="left"/>
    </xf>
    <xf numFmtId="0" fontId="0" fillId="0" borderId="0" xfId="0"/>
    <xf numFmtId="0" fontId="0" fillId="0" borderId="0" xfId="0" applyAlignment="1">
      <alignment horizontal="left"/>
    </xf>
    <xf numFmtId="0" fontId="0" fillId="0" borderId="0" xfId="0"/>
    <xf numFmtId="0" fontId="32" fillId="0" borderId="0" xfId="0" applyFont="1"/>
    <xf numFmtId="0" fontId="33" fillId="0" borderId="0" xfId="0" applyFont="1"/>
    <xf numFmtId="16" fontId="28" fillId="0" borderId="0" xfId="0" applyNumberFormat="1" applyFont="1" applyAlignment="1">
      <alignment horizontal="left"/>
    </xf>
    <xf numFmtId="0" fontId="0" fillId="0" borderId="0" xfId="0" applyAlignment="1">
      <alignment horizontal="left"/>
    </xf>
    <xf numFmtId="0" fontId="0" fillId="17" borderId="0" xfId="0" applyFill="1"/>
    <xf numFmtId="0" fontId="0" fillId="19" borderId="0" xfId="0" applyFill="1"/>
    <xf numFmtId="0" fontId="0" fillId="16" borderId="0" xfId="0" applyFill="1"/>
    <xf numFmtId="0" fontId="0" fillId="25" borderId="0" xfId="0" applyFill="1"/>
    <xf numFmtId="0" fontId="0" fillId="23" borderId="0" xfId="0" applyFill="1"/>
    <xf numFmtId="0" fontId="28" fillId="15" borderId="0" xfId="0" applyFont="1" applyFill="1"/>
    <xf numFmtId="0" fontId="8" fillId="20" borderId="0" xfId="1" applyFont="1" applyFill="1" applyAlignment="1">
      <alignment vertical="center"/>
    </xf>
    <xf numFmtId="0" fontId="35" fillId="17" borderId="0" xfId="1" applyFont="1" applyFill="1" applyBorder="1"/>
    <xf numFmtId="0" fontId="35" fillId="24" borderId="0" xfId="1" applyNumberFormat="1" applyFont="1" applyFill="1" applyBorder="1" applyAlignment="1"/>
    <xf numFmtId="0" fontId="30" fillId="0" borderId="0" xfId="1" applyFont="1" applyBorder="1" applyAlignment="1">
      <alignment horizontal="center" vertical="center"/>
    </xf>
    <xf numFmtId="0" fontId="28" fillId="0" borderId="0" xfId="0" applyFont="1" applyAlignment="1">
      <alignment horizontal="left"/>
    </xf>
    <xf numFmtId="0" fontId="0" fillId="0" borderId="0" xfId="0"/>
    <xf numFmtId="0" fontId="0" fillId="0" borderId="0" xfId="0"/>
    <xf numFmtId="0" fontId="34" fillId="0" borderId="0" xfId="0" applyFont="1" applyAlignment="1"/>
    <xf numFmtId="0" fontId="20" fillId="0" borderId="0" xfId="0" applyFont="1" applyAlignment="1"/>
    <xf numFmtId="0" fontId="28" fillId="0" borderId="0" xfId="0" applyFont="1" applyAlignment="1">
      <alignment horizontal="center"/>
    </xf>
    <xf numFmtId="0" fontId="28" fillId="0" borderId="0" xfId="0" applyFont="1" applyAlignment="1">
      <alignment horizontal="left"/>
    </xf>
    <xf numFmtId="0" fontId="0" fillId="0" borderId="0" xfId="0" applyAlignment="1">
      <alignment horizontal="left"/>
    </xf>
    <xf numFmtId="0" fontId="0" fillId="0" borderId="0" xfId="0"/>
    <xf numFmtId="0" fontId="3" fillId="27" borderId="0" xfId="1" applyFont="1" applyFill="1"/>
    <xf numFmtId="0" fontId="35" fillId="26" borderId="0" xfId="1" applyNumberFormat="1" applyFont="1" applyFill="1" applyBorder="1" applyAlignment="1"/>
    <xf numFmtId="0" fontId="26" fillId="27" borderId="0" xfId="1" applyFont="1" applyFill="1"/>
    <xf numFmtId="0" fontId="28" fillId="0" borderId="0" xfId="0" applyFont="1" applyAlignment="1">
      <alignment vertical="center"/>
    </xf>
    <xf numFmtId="0" fontId="28" fillId="0" borderId="0" xfId="0" applyNumberFormat="1" applyFont="1" applyAlignment="1">
      <alignment horizontal="left"/>
    </xf>
    <xf numFmtId="0" fontId="0" fillId="0" borderId="0" xfId="0"/>
    <xf numFmtId="0" fontId="3" fillId="27" borderId="0" xfId="1" applyNumberFormat="1" applyFont="1" applyFill="1" applyBorder="1" applyAlignment="1"/>
    <xf numFmtId="0" fontId="3" fillId="27" borderId="0" xfId="1" applyFont="1" applyFill="1" applyBorder="1"/>
    <xf numFmtId="0" fontId="0" fillId="0" borderId="0" xfId="0" applyAlignment="1">
      <alignment horizontal="left"/>
    </xf>
    <xf numFmtId="0" fontId="0" fillId="0" borderId="0" xfId="0"/>
    <xf numFmtId="0" fontId="28" fillId="28" borderId="0" xfId="0" applyFont="1" applyFill="1"/>
    <xf numFmtId="0" fontId="28" fillId="0" borderId="0" xfId="0" applyFont="1" applyAlignment="1">
      <alignment horizontal="left"/>
    </xf>
    <xf numFmtId="0" fontId="0" fillId="0" borderId="0" xfId="0" applyAlignment="1">
      <alignment horizontal="left"/>
    </xf>
    <xf numFmtId="0" fontId="33" fillId="0" borderId="0" xfId="0" applyFont="1" applyAlignment="1">
      <alignment horizontal="left"/>
    </xf>
    <xf numFmtId="0" fontId="16" fillId="0" borderId="0" xfId="0" applyFont="1" applyAlignment="1">
      <alignment horizontal="left"/>
    </xf>
    <xf numFmtId="0" fontId="17" fillId="0" borderId="0" xfId="0" applyFont="1" applyAlignment="1">
      <alignment horizontal="center" vertical="center"/>
    </xf>
    <xf numFmtId="0" fontId="15" fillId="0" borderId="0" xfId="0" applyFont="1" applyAlignment="1">
      <alignment horizontal="center" vertical="center"/>
    </xf>
    <xf numFmtId="0" fontId="0" fillId="0" borderId="0" xfId="0" applyAlignment="1">
      <alignment horizontal="center"/>
    </xf>
    <xf numFmtId="0" fontId="36" fillId="0" borderId="0" xfId="0" applyFont="1" applyAlignment="1">
      <alignment horizontal="center"/>
    </xf>
    <xf numFmtId="0" fontId="19" fillId="0" borderId="0" xfId="0" applyFont="1" applyAlignment="1">
      <alignment horizontal="center"/>
    </xf>
    <xf numFmtId="0" fontId="16" fillId="0" borderId="0" xfId="0" quotePrefix="1" applyFont="1" applyAlignment="1">
      <alignment horizontal="center"/>
    </xf>
    <xf numFmtId="0" fontId="18" fillId="0" borderId="0" xfId="0" applyFont="1" applyBorder="1" applyAlignment="1">
      <alignment horizontal="center"/>
    </xf>
    <xf numFmtId="0" fontId="34" fillId="0" borderId="0" xfId="0" applyFont="1" applyAlignment="1">
      <alignment horizontal="left"/>
    </xf>
    <xf numFmtId="0" fontId="20" fillId="0" borderId="0" xfId="0" applyFont="1" applyAlignment="1">
      <alignment horizontal="left"/>
    </xf>
    <xf numFmtId="0" fontId="21" fillId="0" borderId="0" xfId="0" applyFont="1" applyAlignment="1">
      <alignment horizontal="center" vertical="center"/>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1" fillId="0" borderId="0" xfId="0" applyFont="1" applyAlignment="1">
      <alignment horizontal="center"/>
    </xf>
    <xf numFmtId="0" fontId="25" fillId="0" borderId="0" xfId="0" applyFont="1" applyAlignment="1">
      <alignment horizontal="center" vertical="center"/>
    </xf>
    <xf numFmtId="0" fontId="0" fillId="0" borderId="0" xfId="0"/>
  </cellXfs>
  <cellStyles count="308">
    <cellStyle name="20% - Accent4 2" xfId="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Heading 1 2" xfId="3"/>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Normal" xfId="0" builtinId="0" customBuiltin="1"/>
    <cellStyle name="Normal 2" xfId="1"/>
    <cellStyle name="Percent 2" xfId="4"/>
  </cellStyles>
  <dxfs count="58">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57"/>
      <tableStyleElement type="headerRow" dxfId="56"/>
      <tableStyleElement type="totalRow" dxfId="55"/>
      <tableStyleElement type="firstColumn" dxfId="54"/>
      <tableStyleElement type="lastColumn" dxfId="53"/>
      <tableStyleElement type="firstRowStripe" dxfId="52"/>
    </tableStyle>
    <tableStyle name="Customer List Pivot" table="0" count="12">
      <tableStyleElement type="wholeTable" dxfId="51"/>
      <tableStyleElement type="headerRow" dxfId="50"/>
      <tableStyleElement type="totalRow" dxfId="49"/>
      <tableStyleElement type="firstColumn" dxfId="48"/>
      <tableStyleElement type="firstRowStripe" dxfId="47"/>
      <tableStyleElement type="firstColumnStripe" dxfId="46"/>
      <tableStyleElement type="firstSubtotalRow" dxfId="45"/>
      <tableStyleElement type="secondSubtotalRow" dxfId="44"/>
      <tableStyleElement type="secondColumnSubheading" dxfId="43"/>
      <tableStyleElement type="thirdColumnSubheading" dxfId="42"/>
      <tableStyleElement type="firstRowSubheading" dxfId="41"/>
      <tableStyleElement type="secondRowSubheading" dxfId="40"/>
    </tableStyle>
  </tableStyles>
  <colors>
    <mruColors>
      <color rgb="FFFFFFC1"/>
      <color rgb="FFFDFF89"/>
      <color rgb="FFB07856"/>
      <color rgb="FFFFF64B"/>
      <color rgb="FFDF2F2F"/>
      <color rgb="FFFFEF25"/>
      <color rgb="FFFFFD0B"/>
      <color rgb="FFFFBAB7"/>
      <color rgb="FFFF9797"/>
      <color rgb="FFFF84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3.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4.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30.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8B9076C-D658-6A43-9328-55E213D5F1AC}" type="doc">
      <dgm:prSet loTypeId="urn:microsoft.com/office/officeart/2008/layout/RadialCluster" loCatId="" qsTypeId="urn:microsoft.com/office/officeart/2005/8/quickstyle/simple3" qsCatId="simple" csTypeId="urn:microsoft.com/office/officeart/2005/8/colors/accent1_2" csCatId="accent1" phldr="1"/>
      <dgm:spPr/>
      <dgm:t>
        <a:bodyPr/>
        <a:lstStyle/>
        <a:p>
          <a:endParaRPr lang="en-US"/>
        </a:p>
      </dgm:t>
    </dgm:pt>
    <dgm:pt modelId="{78528300-5389-7445-958C-C442AEF27663}">
      <dgm:prSet phldrT="[Text]" phldr="1"/>
      <dgm:spPr/>
      <dgm:t>
        <a:bodyPr/>
        <a:lstStyle/>
        <a:p>
          <a:endParaRPr lang="en-US"/>
        </a:p>
      </dgm:t>
    </dgm:pt>
    <dgm:pt modelId="{6B49814A-7736-F042-A152-DA74084CD776}" type="parTrans" cxnId="{14F98CFC-A230-D047-83D6-ED27C18C3B19}">
      <dgm:prSet/>
      <dgm:spPr/>
      <dgm:t>
        <a:bodyPr/>
        <a:lstStyle/>
        <a:p>
          <a:endParaRPr lang="en-US"/>
        </a:p>
      </dgm:t>
    </dgm:pt>
    <dgm:pt modelId="{98CF4AEC-7B13-7A47-94D6-94A1AD331DD1}" type="sibTrans" cxnId="{14F98CFC-A230-D047-83D6-ED27C18C3B19}">
      <dgm:prSet/>
      <dgm:spPr/>
      <dgm:t>
        <a:bodyPr/>
        <a:lstStyle/>
        <a:p>
          <a:endParaRPr lang="en-US"/>
        </a:p>
      </dgm:t>
    </dgm:pt>
    <dgm:pt modelId="{D6D3DD60-ADAE-684B-94B4-D9CF9AC96A12}">
      <dgm:prSet phldrT="[Text]" custT="1"/>
      <dgm:spPr/>
      <dgm:t>
        <a:bodyPr/>
        <a:lstStyle/>
        <a:p>
          <a:r>
            <a:rPr lang="en-US" sz="1100">
              <a:latin typeface="Copperplate Gothic Light"/>
              <a:cs typeface="Copperplate Gothic Light"/>
            </a:rPr>
            <a:t>Blood Abilities</a:t>
          </a:r>
        </a:p>
      </dgm:t>
    </dgm:pt>
    <dgm:pt modelId="{15AE5708-B3B3-2347-A131-110B3BB0620E}" type="parTrans" cxnId="{57A132DB-DEB9-784E-812B-8CFE4FF79D84}">
      <dgm:prSet/>
      <dgm:spPr/>
      <dgm:t>
        <a:bodyPr/>
        <a:lstStyle/>
        <a:p>
          <a:endParaRPr lang="en-US"/>
        </a:p>
      </dgm:t>
    </dgm:pt>
    <dgm:pt modelId="{A3320122-9D02-904B-A5E7-B91D7AF5F443}" type="sibTrans" cxnId="{57A132DB-DEB9-784E-812B-8CFE4FF79D84}">
      <dgm:prSet/>
      <dgm:spPr/>
      <dgm:t>
        <a:bodyPr/>
        <a:lstStyle/>
        <a:p>
          <a:endParaRPr lang="en-US"/>
        </a:p>
      </dgm:t>
    </dgm:pt>
    <dgm:pt modelId="{949C0B1F-A40E-D148-B8B9-4FAF4E45D407}">
      <dgm:prSet phldrT="[Text]" phldr="1"/>
      <dgm:spPr/>
      <dgm:t>
        <a:bodyPr/>
        <a:lstStyle/>
        <a:p>
          <a:endParaRPr lang="en-US"/>
        </a:p>
      </dgm:t>
    </dgm:pt>
    <dgm:pt modelId="{13A689B5-AB19-3341-ADF4-083CA8ED0FCE}" type="parTrans" cxnId="{45774F04-2C1E-5E41-B79F-26C12CB53D35}">
      <dgm:prSet/>
      <dgm:spPr/>
      <dgm:t>
        <a:bodyPr/>
        <a:lstStyle/>
        <a:p>
          <a:endParaRPr lang="en-US"/>
        </a:p>
      </dgm:t>
    </dgm:pt>
    <dgm:pt modelId="{2C862E56-09E9-3B4A-BBA8-28E7643C09BA}" type="sibTrans" cxnId="{45774F04-2C1E-5E41-B79F-26C12CB53D35}">
      <dgm:prSet/>
      <dgm:spPr/>
      <dgm:t>
        <a:bodyPr/>
        <a:lstStyle/>
        <a:p>
          <a:endParaRPr lang="en-US"/>
        </a:p>
      </dgm:t>
    </dgm:pt>
    <dgm:pt modelId="{68406026-77F5-0741-B85E-D3296E64D466}">
      <dgm:prSet phldrT="[Text]" phldr="1"/>
      <dgm:spPr/>
      <dgm:t>
        <a:bodyPr/>
        <a:lstStyle/>
        <a:p>
          <a:endParaRPr lang="en-US"/>
        </a:p>
      </dgm:t>
    </dgm:pt>
    <dgm:pt modelId="{7443776D-AB90-9C46-BF33-68AAD1D559F6}" type="parTrans" cxnId="{D3F0ACD2-D76E-5A43-95A2-277ED15EDCC9}">
      <dgm:prSet/>
      <dgm:spPr/>
      <dgm:t>
        <a:bodyPr/>
        <a:lstStyle/>
        <a:p>
          <a:endParaRPr lang="en-US"/>
        </a:p>
      </dgm:t>
    </dgm:pt>
    <dgm:pt modelId="{B4A0EACB-F64C-D84E-90BF-F5CE15605AA6}" type="sibTrans" cxnId="{D3F0ACD2-D76E-5A43-95A2-277ED15EDCC9}">
      <dgm:prSet/>
      <dgm:spPr/>
      <dgm:t>
        <a:bodyPr/>
        <a:lstStyle/>
        <a:p>
          <a:endParaRPr lang="en-US"/>
        </a:p>
      </dgm:t>
    </dgm:pt>
    <dgm:pt modelId="{7A2ADD70-D100-224E-B2B4-1CD43320B842}">
      <dgm:prSet phldrT="[Text]"/>
      <dgm:spPr/>
      <dgm:t>
        <a:bodyPr/>
        <a:lstStyle/>
        <a:p>
          <a:endParaRPr lang="en-US"/>
        </a:p>
      </dgm:t>
    </dgm:pt>
    <dgm:pt modelId="{DBB1AED2-EEBB-6645-920B-E14B80F28F2A}" type="parTrans" cxnId="{007E57FA-5B62-E54D-A28F-2AFA519FD01C}">
      <dgm:prSet/>
      <dgm:spPr/>
      <dgm:t>
        <a:bodyPr/>
        <a:lstStyle/>
        <a:p>
          <a:endParaRPr lang="en-US"/>
        </a:p>
      </dgm:t>
    </dgm:pt>
    <dgm:pt modelId="{02E38F27-DCE5-0F4B-98A7-6B120A407DD6}" type="sibTrans" cxnId="{007E57FA-5B62-E54D-A28F-2AFA519FD01C}">
      <dgm:prSet/>
      <dgm:spPr/>
      <dgm:t>
        <a:bodyPr/>
        <a:lstStyle/>
        <a:p>
          <a:endParaRPr lang="en-US"/>
        </a:p>
      </dgm:t>
    </dgm:pt>
    <dgm:pt modelId="{BA4F1654-603A-804A-9850-F5DA1CB9923E}">
      <dgm:prSet phldrT="[Text]"/>
      <dgm:spPr/>
      <dgm:t>
        <a:bodyPr/>
        <a:lstStyle/>
        <a:p>
          <a:endParaRPr lang="en-US"/>
        </a:p>
      </dgm:t>
    </dgm:pt>
    <dgm:pt modelId="{869518B8-0660-0B46-9B52-773DFC526DC4}" type="parTrans" cxnId="{C5DF77C4-F7FB-EE42-918E-448E001A933B}">
      <dgm:prSet/>
      <dgm:spPr/>
      <dgm:t>
        <a:bodyPr/>
        <a:lstStyle/>
        <a:p>
          <a:endParaRPr lang="en-US"/>
        </a:p>
      </dgm:t>
    </dgm:pt>
    <dgm:pt modelId="{B3C55C42-58EB-0D4F-BF10-D14A42ED3A1A}" type="sibTrans" cxnId="{C5DF77C4-F7FB-EE42-918E-448E001A933B}">
      <dgm:prSet/>
      <dgm:spPr/>
      <dgm:t>
        <a:bodyPr/>
        <a:lstStyle/>
        <a:p>
          <a:endParaRPr lang="en-US"/>
        </a:p>
      </dgm:t>
    </dgm:pt>
    <dgm:pt modelId="{55C5CDC0-69BA-174F-9E9E-A259FCB43D6B}" type="pres">
      <dgm:prSet presAssocID="{18B9076C-D658-6A43-9328-55E213D5F1AC}" presName="Name0" presStyleCnt="0">
        <dgm:presLayoutVars>
          <dgm:chMax val="1"/>
          <dgm:chPref val="1"/>
          <dgm:dir/>
          <dgm:animOne val="branch"/>
          <dgm:animLvl val="lvl"/>
        </dgm:presLayoutVars>
      </dgm:prSet>
      <dgm:spPr/>
      <dgm:t>
        <a:bodyPr/>
        <a:lstStyle/>
        <a:p>
          <a:endParaRPr lang="en-US"/>
        </a:p>
      </dgm:t>
    </dgm:pt>
    <dgm:pt modelId="{F3953257-0410-574D-99AB-88E773CA6297}" type="pres">
      <dgm:prSet presAssocID="{78528300-5389-7445-958C-C442AEF27663}" presName="singleCycle" presStyleCnt="0"/>
      <dgm:spPr/>
      <dgm:t>
        <a:bodyPr/>
        <a:lstStyle/>
        <a:p>
          <a:endParaRPr lang="en-US"/>
        </a:p>
      </dgm:t>
    </dgm:pt>
    <dgm:pt modelId="{7E02E593-2A1C-A840-B777-26C52C399902}" type="pres">
      <dgm:prSet presAssocID="{78528300-5389-7445-958C-C442AEF27663}" presName="singleCenter" presStyleLbl="node1" presStyleIdx="0" presStyleCnt="6" custScaleX="41509" custScaleY="24382" custLinFactNeighborX="1079" custLinFactNeighborY="-220">
        <dgm:presLayoutVars>
          <dgm:chMax val="7"/>
          <dgm:chPref val="7"/>
        </dgm:presLayoutVars>
      </dgm:prSet>
      <dgm:spPr/>
      <dgm:t>
        <a:bodyPr/>
        <a:lstStyle/>
        <a:p>
          <a:endParaRPr lang="en-US"/>
        </a:p>
      </dgm:t>
    </dgm:pt>
    <dgm:pt modelId="{EBF13A26-CBF7-0D49-9582-CA1A62AA471F}" type="pres">
      <dgm:prSet presAssocID="{15AE5708-B3B3-2347-A131-110B3BB0620E}" presName="Name56" presStyleLbl="parChTrans1D2" presStyleIdx="0" presStyleCnt="5"/>
      <dgm:spPr/>
      <dgm:t>
        <a:bodyPr/>
        <a:lstStyle/>
        <a:p>
          <a:endParaRPr lang="en-US"/>
        </a:p>
      </dgm:t>
    </dgm:pt>
    <dgm:pt modelId="{F80479B4-39F3-1640-A4EB-5CD5742285A0}" type="pres">
      <dgm:prSet presAssocID="{D6D3DD60-ADAE-684B-94B4-D9CF9AC96A12}" presName="text0" presStyleLbl="node1" presStyleIdx="1" presStyleCnt="6" custScaleX="285609" custScaleY="27999" custRadScaleRad="23570" custRadScaleInc="12554">
        <dgm:presLayoutVars>
          <dgm:bulletEnabled val="1"/>
        </dgm:presLayoutVars>
      </dgm:prSet>
      <dgm:spPr/>
      <dgm:t>
        <a:bodyPr/>
        <a:lstStyle/>
        <a:p>
          <a:endParaRPr lang="en-US"/>
        </a:p>
      </dgm:t>
    </dgm:pt>
    <dgm:pt modelId="{BEC186A3-30B1-9743-B635-14B5D6FD0F21}" type="pres">
      <dgm:prSet presAssocID="{13A689B5-AB19-3341-ADF4-083CA8ED0FCE}" presName="Name56" presStyleLbl="parChTrans1D2" presStyleIdx="1" presStyleCnt="5"/>
      <dgm:spPr/>
      <dgm:t>
        <a:bodyPr/>
        <a:lstStyle/>
        <a:p>
          <a:endParaRPr lang="en-US"/>
        </a:p>
      </dgm:t>
    </dgm:pt>
    <dgm:pt modelId="{5F64F31C-0A27-8F4B-9BCE-13E78C1FDB0E}" type="pres">
      <dgm:prSet presAssocID="{949C0B1F-A40E-D148-B8B9-4FAF4E45D407}" presName="text0" presStyleLbl="node1" presStyleIdx="2" presStyleCnt="6" custScaleX="260795" custScaleY="34358" custRadScaleRad="176222" custRadScaleInc="27229">
        <dgm:presLayoutVars>
          <dgm:bulletEnabled val="1"/>
        </dgm:presLayoutVars>
      </dgm:prSet>
      <dgm:spPr/>
      <dgm:t>
        <a:bodyPr/>
        <a:lstStyle/>
        <a:p>
          <a:endParaRPr lang="en-US"/>
        </a:p>
      </dgm:t>
    </dgm:pt>
    <dgm:pt modelId="{C1A25E74-22FD-9246-B468-4AB3AD4A6ABC}" type="pres">
      <dgm:prSet presAssocID="{7443776D-AB90-9C46-BF33-68AAD1D559F6}" presName="Name56" presStyleLbl="parChTrans1D2" presStyleIdx="2" presStyleCnt="5"/>
      <dgm:spPr/>
      <dgm:t>
        <a:bodyPr/>
        <a:lstStyle/>
        <a:p>
          <a:endParaRPr lang="en-US"/>
        </a:p>
      </dgm:t>
    </dgm:pt>
    <dgm:pt modelId="{BBCD4E65-CBFE-1B46-89E3-C324327EB39D}" type="pres">
      <dgm:prSet presAssocID="{68406026-77F5-0741-B85E-D3296E64D466}" presName="text0" presStyleLbl="node1" presStyleIdx="3" presStyleCnt="6" custScaleX="261114" custScaleY="33885" custRadScaleRad="190354" custRadScaleInc="-150682">
        <dgm:presLayoutVars>
          <dgm:bulletEnabled val="1"/>
        </dgm:presLayoutVars>
      </dgm:prSet>
      <dgm:spPr/>
      <dgm:t>
        <a:bodyPr/>
        <a:lstStyle/>
        <a:p>
          <a:endParaRPr lang="en-US"/>
        </a:p>
      </dgm:t>
    </dgm:pt>
    <dgm:pt modelId="{0117C46D-D590-1C46-A6DE-97E9812E63AB}" type="pres">
      <dgm:prSet presAssocID="{869518B8-0660-0B46-9B52-773DFC526DC4}" presName="Name56" presStyleLbl="parChTrans1D2" presStyleIdx="3" presStyleCnt="5"/>
      <dgm:spPr/>
      <dgm:t>
        <a:bodyPr/>
        <a:lstStyle/>
        <a:p>
          <a:endParaRPr lang="en-US"/>
        </a:p>
      </dgm:t>
    </dgm:pt>
    <dgm:pt modelId="{FC875483-6C91-AF49-B87A-2F6BD20C6576}" type="pres">
      <dgm:prSet presAssocID="{BA4F1654-603A-804A-9850-F5DA1CB9923E}" presName="text0" presStyleLbl="node1" presStyleIdx="4" presStyleCnt="6" custScaleX="261483" custScaleY="34655" custRadScaleRad="186352" custRadScaleInc="150582">
        <dgm:presLayoutVars>
          <dgm:bulletEnabled val="1"/>
        </dgm:presLayoutVars>
      </dgm:prSet>
      <dgm:spPr/>
      <dgm:t>
        <a:bodyPr/>
        <a:lstStyle/>
        <a:p>
          <a:endParaRPr lang="en-US"/>
        </a:p>
      </dgm:t>
    </dgm:pt>
    <dgm:pt modelId="{A1636ABA-328E-CD42-B3D9-088211C41CFD}" type="pres">
      <dgm:prSet presAssocID="{DBB1AED2-EEBB-6645-920B-E14B80F28F2A}" presName="Name56" presStyleLbl="parChTrans1D2" presStyleIdx="4" presStyleCnt="5"/>
      <dgm:spPr/>
      <dgm:t>
        <a:bodyPr/>
        <a:lstStyle/>
        <a:p>
          <a:endParaRPr lang="en-US"/>
        </a:p>
      </dgm:t>
    </dgm:pt>
    <dgm:pt modelId="{645BDF9B-D837-AD45-BBFF-72C56C1C8F2B}" type="pres">
      <dgm:prSet presAssocID="{7A2ADD70-D100-224E-B2B4-1CD43320B842}" presName="text0" presStyleLbl="node1" presStyleIdx="5" presStyleCnt="6" custScaleX="261271" custScaleY="34240" custRadScaleRad="170271" custRadScaleInc="-26541">
        <dgm:presLayoutVars>
          <dgm:bulletEnabled val="1"/>
        </dgm:presLayoutVars>
      </dgm:prSet>
      <dgm:spPr/>
      <dgm:t>
        <a:bodyPr/>
        <a:lstStyle/>
        <a:p>
          <a:endParaRPr lang="en-US"/>
        </a:p>
      </dgm:t>
    </dgm:pt>
  </dgm:ptLst>
  <dgm:cxnLst>
    <dgm:cxn modelId="{C1330AF3-BA70-E34A-BF9E-36549FA29FDB}" type="presOf" srcId="{D6D3DD60-ADAE-684B-94B4-D9CF9AC96A12}" destId="{F80479B4-39F3-1640-A4EB-5CD5742285A0}" srcOrd="0" destOrd="0" presId="urn:microsoft.com/office/officeart/2008/layout/RadialCluster"/>
    <dgm:cxn modelId="{700D5BD5-BE56-AA4C-AF9B-4683CA7CDBD6}" type="presOf" srcId="{7A2ADD70-D100-224E-B2B4-1CD43320B842}" destId="{645BDF9B-D837-AD45-BBFF-72C56C1C8F2B}" srcOrd="0" destOrd="0" presId="urn:microsoft.com/office/officeart/2008/layout/RadialCluster"/>
    <dgm:cxn modelId="{34CD6669-734F-2648-8AEB-BD4065FFDC22}" type="presOf" srcId="{78528300-5389-7445-958C-C442AEF27663}" destId="{7E02E593-2A1C-A840-B777-26C52C399902}" srcOrd="0" destOrd="0" presId="urn:microsoft.com/office/officeart/2008/layout/RadialCluster"/>
    <dgm:cxn modelId="{C5DF77C4-F7FB-EE42-918E-448E001A933B}" srcId="{78528300-5389-7445-958C-C442AEF27663}" destId="{BA4F1654-603A-804A-9850-F5DA1CB9923E}" srcOrd="3" destOrd="0" parTransId="{869518B8-0660-0B46-9B52-773DFC526DC4}" sibTransId="{B3C55C42-58EB-0D4F-BF10-D14A42ED3A1A}"/>
    <dgm:cxn modelId="{6DD344D5-F180-444D-BB39-67835B19EE82}" type="presOf" srcId="{949C0B1F-A40E-D148-B8B9-4FAF4E45D407}" destId="{5F64F31C-0A27-8F4B-9BCE-13E78C1FDB0E}" srcOrd="0" destOrd="0" presId="urn:microsoft.com/office/officeart/2008/layout/RadialCluster"/>
    <dgm:cxn modelId="{A65E1536-98F0-E342-B8AF-835C6F992CD6}" type="presOf" srcId="{15AE5708-B3B3-2347-A131-110B3BB0620E}" destId="{EBF13A26-CBF7-0D49-9582-CA1A62AA471F}" srcOrd="0" destOrd="0" presId="urn:microsoft.com/office/officeart/2008/layout/RadialCluster"/>
    <dgm:cxn modelId="{007E57FA-5B62-E54D-A28F-2AFA519FD01C}" srcId="{78528300-5389-7445-958C-C442AEF27663}" destId="{7A2ADD70-D100-224E-B2B4-1CD43320B842}" srcOrd="4" destOrd="0" parTransId="{DBB1AED2-EEBB-6645-920B-E14B80F28F2A}" sibTransId="{02E38F27-DCE5-0F4B-98A7-6B120A407DD6}"/>
    <dgm:cxn modelId="{57A132DB-DEB9-784E-812B-8CFE4FF79D84}" srcId="{78528300-5389-7445-958C-C442AEF27663}" destId="{D6D3DD60-ADAE-684B-94B4-D9CF9AC96A12}" srcOrd="0" destOrd="0" parTransId="{15AE5708-B3B3-2347-A131-110B3BB0620E}" sibTransId="{A3320122-9D02-904B-A5E7-B91D7AF5F443}"/>
    <dgm:cxn modelId="{F68AB1F8-C13F-D048-9810-4FE3C24F8A3B}" type="presOf" srcId="{DBB1AED2-EEBB-6645-920B-E14B80F28F2A}" destId="{A1636ABA-328E-CD42-B3D9-088211C41CFD}" srcOrd="0" destOrd="0" presId="urn:microsoft.com/office/officeart/2008/layout/RadialCluster"/>
    <dgm:cxn modelId="{ED4EE88C-0C3A-5347-9020-B8291408CA9C}" type="presOf" srcId="{7443776D-AB90-9C46-BF33-68AAD1D559F6}" destId="{C1A25E74-22FD-9246-B468-4AB3AD4A6ABC}" srcOrd="0" destOrd="0" presId="urn:microsoft.com/office/officeart/2008/layout/RadialCluster"/>
    <dgm:cxn modelId="{439BC5A6-8DFF-6140-AF56-C3FEA9090D2F}" type="presOf" srcId="{13A689B5-AB19-3341-ADF4-083CA8ED0FCE}" destId="{BEC186A3-30B1-9743-B635-14B5D6FD0F21}" srcOrd="0" destOrd="0" presId="urn:microsoft.com/office/officeart/2008/layout/RadialCluster"/>
    <dgm:cxn modelId="{45774F04-2C1E-5E41-B79F-26C12CB53D35}" srcId="{78528300-5389-7445-958C-C442AEF27663}" destId="{949C0B1F-A40E-D148-B8B9-4FAF4E45D407}" srcOrd="1" destOrd="0" parTransId="{13A689B5-AB19-3341-ADF4-083CA8ED0FCE}" sibTransId="{2C862E56-09E9-3B4A-BBA8-28E7643C09BA}"/>
    <dgm:cxn modelId="{14F98CFC-A230-D047-83D6-ED27C18C3B19}" srcId="{18B9076C-D658-6A43-9328-55E213D5F1AC}" destId="{78528300-5389-7445-958C-C442AEF27663}" srcOrd="0" destOrd="0" parTransId="{6B49814A-7736-F042-A152-DA74084CD776}" sibTransId="{98CF4AEC-7B13-7A47-94D6-94A1AD331DD1}"/>
    <dgm:cxn modelId="{33ACA2FC-74E3-3646-89F8-2852C2A31D7A}" type="presOf" srcId="{BA4F1654-603A-804A-9850-F5DA1CB9923E}" destId="{FC875483-6C91-AF49-B87A-2F6BD20C6576}" srcOrd="0" destOrd="0" presId="urn:microsoft.com/office/officeart/2008/layout/RadialCluster"/>
    <dgm:cxn modelId="{DBF4AAFA-F6B6-5A42-8EF8-92E54F10C378}" type="presOf" srcId="{68406026-77F5-0741-B85E-D3296E64D466}" destId="{BBCD4E65-CBFE-1B46-89E3-C324327EB39D}" srcOrd="0" destOrd="0" presId="urn:microsoft.com/office/officeart/2008/layout/RadialCluster"/>
    <dgm:cxn modelId="{D8BD42F0-B0C5-BA40-A82D-1D1971043BB3}" type="presOf" srcId="{869518B8-0660-0B46-9B52-773DFC526DC4}" destId="{0117C46D-D590-1C46-A6DE-97E9812E63AB}" srcOrd="0" destOrd="0" presId="urn:microsoft.com/office/officeart/2008/layout/RadialCluster"/>
    <dgm:cxn modelId="{D3F0ACD2-D76E-5A43-95A2-277ED15EDCC9}" srcId="{78528300-5389-7445-958C-C442AEF27663}" destId="{68406026-77F5-0741-B85E-D3296E64D466}" srcOrd="2" destOrd="0" parTransId="{7443776D-AB90-9C46-BF33-68AAD1D559F6}" sibTransId="{B4A0EACB-F64C-D84E-90BF-F5CE15605AA6}"/>
    <dgm:cxn modelId="{9763C9DF-7144-F74B-BADA-A802A2E76D2F}" type="presOf" srcId="{18B9076C-D658-6A43-9328-55E213D5F1AC}" destId="{55C5CDC0-69BA-174F-9E9E-A259FCB43D6B}" srcOrd="0" destOrd="0" presId="urn:microsoft.com/office/officeart/2008/layout/RadialCluster"/>
    <dgm:cxn modelId="{90E5FA8C-F242-E94D-9A7E-90F7550FDFAC}" type="presParOf" srcId="{55C5CDC0-69BA-174F-9E9E-A259FCB43D6B}" destId="{F3953257-0410-574D-99AB-88E773CA6297}" srcOrd="0" destOrd="0" presId="urn:microsoft.com/office/officeart/2008/layout/RadialCluster"/>
    <dgm:cxn modelId="{7ECEA219-E85B-D645-BE7C-49E853F9B5CF}" type="presParOf" srcId="{F3953257-0410-574D-99AB-88E773CA6297}" destId="{7E02E593-2A1C-A840-B777-26C52C399902}" srcOrd="0" destOrd="0" presId="urn:microsoft.com/office/officeart/2008/layout/RadialCluster"/>
    <dgm:cxn modelId="{A79D5C6D-D062-E14F-8D9E-8241918160E8}" type="presParOf" srcId="{F3953257-0410-574D-99AB-88E773CA6297}" destId="{EBF13A26-CBF7-0D49-9582-CA1A62AA471F}" srcOrd="1" destOrd="0" presId="urn:microsoft.com/office/officeart/2008/layout/RadialCluster"/>
    <dgm:cxn modelId="{95122318-CD8F-1A4A-91C5-ACAC84F32E00}" type="presParOf" srcId="{F3953257-0410-574D-99AB-88E773CA6297}" destId="{F80479B4-39F3-1640-A4EB-5CD5742285A0}" srcOrd="2" destOrd="0" presId="urn:microsoft.com/office/officeart/2008/layout/RadialCluster"/>
    <dgm:cxn modelId="{EAA9A2DB-BDB0-AE42-90A7-1F190833E6B5}" type="presParOf" srcId="{F3953257-0410-574D-99AB-88E773CA6297}" destId="{BEC186A3-30B1-9743-B635-14B5D6FD0F21}" srcOrd="3" destOrd="0" presId="urn:microsoft.com/office/officeart/2008/layout/RadialCluster"/>
    <dgm:cxn modelId="{537CFF30-3621-7D4D-A5E9-A76AA862C8DE}" type="presParOf" srcId="{F3953257-0410-574D-99AB-88E773CA6297}" destId="{5F64F31C-0A27-8F4B-9BCE-13E78C1FDB0E}" srcOrd="4" destOrd="0" presId="urn:microsoft.com/office/officeart/2008/layout/RadialCluster"/>
    <dgm:cxn modelId="{F14273FB-3382-FE4A-886D-F0F39B016201}" type="presParOf" srcId="{F3953257-0410-574D-99AB-88E773CA6297}" destId="{C1A25E74-22FD-9246-B468-4AB3AD4A6ABC}" srcOrd="5" destOrd="0" presId="urn:microsoft.com/office/officeart/2008/layout/RadialCluster"/>
    <dgm:cxn modelId="{9FE5A787-51C4-4545-9B08-DCE5E46A71F0}" type="presParOf" srcId="{F3953257-0410-574D-99AB-88E773CA6297}" destId="{BBCD4E65-CBFE-1B46-89E3-C324327EB39D}" srcOrd="6" destOrd="0" presId="urn:microsoft.com/office/officeart/2008/layout/RadialCluster"/>
    <dgm:cxn modelId="{3F1CB999-BE18-284A-8807-4479F0238DD2}" type="presParOf" srcId="{F3953257-0410-574D-99AB-88E773CA6297}" destId="{0117C46D-D590-1C46-A6DE-97E9812E63AB}" srcOrd="7" destOrd="0" presId="urn:microsoft.com/office/officeart/2008/layout/RadialCluster"/>
    <dgm:cxn modelId="{CF51570C-316B-FA48-8731-C480CBCE3811}" type="presParOf" srcId="{F3953257-0410-574D-99AB-88E773CA6297}" destId="{FC875483-6C91-AF49-B87A-2F6BD20C6576}" srcOrd="8" destOrd="0" presId="urn:microsoft.com/office/officeart/2008/layout/RadialCluster"/>
    <dgm:cxn modelId="{81585FC8-58A2-5347-8308-C8A051096725}" type="presParOf" srcId="{F3953257-0410-574D-99AB-88E773CA6297}" destId="{A1636ABA-328E-CD42-B3D9-088211C41CFD}" srcOrd="9" destOrd="0" presId="urn:microsoft.com/office/officeart/2008/layout/RadialCluster"/>
    <dgm:cxn modelId="{E3E2107A-B5D2-9C4F-8043-06FF952344C9}" type="presParOf" srcId="{F3953257-0410-574D-99AB-88E773CA6297}" destId="{645BDF9B-D837-AD45-BBFF-72C56C1C8F2B}" srcOrd="10" destOrd="0" presId="urn:microsoft.com/office/officeart/2008/layout/RadialCluster"/>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:Machine</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pPr algn="r"/>
          <a:r>
            <a:rPr lang="en-US">
              <a:latin typeface="Copperplate Gothic Light"/>
              <a:cs typeface="Copperplate Gothic Light"/>
            </a:rPr>
            <a:t>:Money</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:Health</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:Light Armor</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:Heavy Armor</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val="rev"/>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0195" custLinFactNeighborY="5218">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833" custLinFactNeighborY="1043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5305"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0168" custLinFactNeighborY="9197">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05F3E0D4-0A21-2841-BDB0-BE2F60CEAF5A}" type="presOf" srcId="{DA96EB0F-84C1-4B42-87CD-074EAAF898EF}" destId="{90C21383-FC7F-3A4F-8592-4A77072F9FD0}" srcOrd="0" destOrd="0" presId="urn:microsoft.com/office/officeart/2008/layout/VerticalCurvedList"/>
    <dgm:cxn modelId="{D169685C-332C-F841-9326-0A59F94F9405}" srcId="{81267374-7496-7A46-B8DB-4423AEC32FB9}" destId="{57BF4E46-A552-CD45-805B-D4952EA963E0}" srcOrd="3" destOrd="0" parTransId="{BB70E527-F4B5-E24C-9FC0-A68BEC0A2B63}" sibTransId="{FDC6B4A2-6412-834F-AB3B-743A9AE7F358}"/>
    <dgm:cxn modelId="{B8BB8BF4-3FE2-4846-A812-59F3A9571CCF}"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1AAECD9C-49F1-5D4E-AE04-730A08EC71F5}" type="presOf" srcId="{6C7E1A0D-EC5A-5E4C-9283-701154E2E006}" destId="{667882B9-6965-A14E-9D95-7255C83D4E62}" srcOrd="0" destOrd="0" presId="urn:microsoft.com/office/officeart/2008/layout/VerticalCurvedList"/>
    <dgm:cxn modelId="{69CF7E1A-89C1-684D-B1AD-375423F91B6D}" type="presOf" srcId="{57BF4E46-A552-CD45-805B-D4952EA963E0}" destId="{5632D894-4A3A-4846-9C9C-6401F6F679FA}" srcOrd="0" destOrd="0" presId="urn:microsoft.com/office/officeart/2008/layout/VerticalCurvedList"/>
    <dgm:cxn modelId="{B2BC7B24-B191-644A-BCC1-77857F91DB3D}" type="presOf" srcId="{FD56B476-FA18-DB43-BB24-4A51582D3D12}" destId="{3CC9E11D-0CAF-7A4E-ABEF-118937D1BC55}" srcOrd="0" destOrd="0" presId="urn:microsoft.com/office/officeart/2008/layout/VerticalCurvedList"/>
    <dgm:cxn modelId="{D8CDC328-8ECB-4344-9C8F-41DC3A04AF06}" type="presOf" srcId="{F50D04EB-BEFF-E641-8566-98B5B5D707B3}" destId="{B5852350-322B-6E47-9B8E-D536EA11A3C3}"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B259DF5D-724F-D544-A502-21082210D932}" type="presOf" srcId="{2920B393-DB86-1740-85CF-209B40A5D285}" destId="{756E2863-77A9-7843-9AEE-5690D341450A}"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7862989C-453F-414B-9394-6A83DDD09B11}" type="presParOf" srcId="{3276486F-D810-EB48-8C76-4A2080B779CA}" destId="{D98700AF-CD94-9B44-B0B5-962A913FD00F}" srcOrd="0" destOrd="0" presId="urn:microsoft.com/office/officeart/2008/layout/VerticalCurvedList"/>
    <dgm:cxn modelId="{76C7A5FA-11A1-EC4B-9F9D-AA75BF5A88CB}" type="presParOf" srcId="{D98700AF-CD94-9B44-B0B5-962A913FD00F}" destId="{A1A9729E-C331-D24C-9E1D-B53B047030D5}" srcOrd="0" destOrd="0" presId="urn:microsoft.com/office/officeart/2008/layout/VerticalCurvedList"/>
    <dgm:cxn modelId="{56F0A8C3-32C5-3E42-8283-552495A3BAC2}" type="presParOf" srcId="{A1A9729E-C331-D24C-9E1D-B53B047030D5}" destId="{01DF3DEC-11AB-494E-9A88-0A9D47DDC38A}" srcOrd="0" destOrd="0" presId="urn:microsoft.com/office/officeart/2008/layout/VerticalCurvedList"/>
    <dgm:cxn modelId="{007D62A0-409F-2147-B8F2-4D44793B8614}" type="presParOf" srcId="{A1A9729E-C331-D24C-9E1D-B53B047030D5}" destId="{90C21383-FC7F-3A4F-8592-4A77072F9FD0}" srcOrd="1" destOrd="0" presId="urn:microsoft.com/office/officeart/2008/layout/VerticalCurvedList"/>
    <dgm:cxn modelId="{C4B216AD-A875-DF47-9DF4-0DB047865779}" type="presParOf" srcId="{A1A9729E-C331-D24C-9E1D-B53B047030D5}" destId="{BBE98BA0-C181-174C-A8EF-617B41F5445D}" srcOrd="2" destOrd="0" presId="urn:microsoft.com/office/officeart/2008/layout/VerticalCurvedList"/>
    <dgm:cxn modelId="{A5255A3B-6833-1C40-B50D-3B02E7ABF88E}" type="presParOf" srcId="{A1A9729E-C331-D24C-9E1D-B53B047030D5}" destId="{063CE89E-906E-2F44-B245-E6D243F0226F}" srcOrd="3" destOrd="0" presId="urn:microsoft.com/office/officeart/2008/layout/VerticalCurvedList"/>
    <dgm:cxn modelId="{2A97D568-3962-CA4B-8509-D7AE30659C29}" type="presParOf" srcId="{D98700AF-CD94-9B44-B0B5-962A913FD00F}" destId="{B5852350-322B-6E47-9B8E-D536EA11A3C3}" srcOrd="1" destOrd="0" presId="urn:microsoft.com/office/officeart/2008/layout/VerticalCurvedList"/>
    <dgm:cxn modelId="{EF45BE42-1BE1-F941-84E9-08CF2334BAA9}" type="presParOf" srcId="{D98700AF-CD94-9B44-B0B5-962A913FD00F}" destId="{EBB7BFDA-3459-DD43-8A5C-904C9B84581B}" srcOrd="2" destOrd="0" presId="urn:microsoft.com/office/officeart/2008/layout/VerticalCurvedList"/>
    <dgm:cxn modelId="{F6EFC5C5-0DA2-7841-ACA6-A8E7563946EA}" type="presParOf" srcId="{EBB7BFDA-3459-DD43-8A5C-904C9B84581B}" destId="{D816D6F2-6373-7542-83AF-10E8802197CC}" srcOrd="0" destOrd="0" presId="urn:microsoft.com/office/officeart/2008/layout/VerticalCurvedList"/>
    <dgm:cxn modelId="{58892781-40DA-9B40-B596-060A5F424BC5}" type="presParOf" srcId="{D98700AF-CD94-9B44-B0B5-962A913FD00F}" destId="{3CC9E11D-0CAF-7A4E-ABEF-118937D1BC55}" srcOrd="3" destOrd="0" presId="urn:microsoft.com/office/officeart/2008/layout/VerticalCurvedList"/>
    <dgm:cxn modelId="{EC49F605-F0A0-D44A-A111-4ACE65A6621E}" type="presParOf" srcId="{D98700AF-CD94-9B44-B0B5-962A913FD00F}" destId="{C0FA7241-F2AA-8642-99AD-3A6AA4A912A8}" srcOrd="4" destOrd="0" presId="urn:microsoft.com/office/officeart/2008/layout/VerticalCurvedList"/>
    <dgm:cxn modelId="{AA19C180-315D-1241-8362-91E874B70302}" type="presParOf" srcId="{C0FA7241-F2AA-8642-99AD-3A6AA4A912A8}" destId="{D8ED5A24-5167-DC4B-A579-C3953744E947}" srcOrd="0" destOrd="0" presId="urn:microsoft.com/office/officeart/2008/layout/VerticalCurvedList"/>
    <dgm:cxn modelId="{1BB38A72-6DE8-1C42-B49E-B00F0D748EF8}" type="presParOf" srcId="{D98700AF-CD94-9B44-B0B5-962A913FD00F}" destId="{667882B9-6965-A14E-9D95-7255C83D4E62}" srcOrd="5" destOrd="0" presId="urn:microsoft.com/office/officeart/2008/layout/VerticalCurvedList"/>
    <dgm:cxn modelId="{926B7CFB-BB68-DB4B-A12D-482CF2F932B2}" type="presParOf" srcId="{D98700AF-CD94-9B44-B0B5-962A913FD00F}" destId="{9150A988-68F9-C44B-BA21-17357EF41025}" srcOrd="6" destOrd="0" presId="urn:microsoft.com/office/officeart/2008/layout/VerticalCurvedList"/>
    <dgm:cxn modelId="{119E4B73-CF96-C04B-8541-95359DF67A82}" type="presParOf" srcId="{9150A988-68F9-C44B-BA21-17357EF41025}" destId="{D5FD0567-F4B4-2F41-9184-E75BFD50E608}" srcOrd="0" destOrd="0" presId="urn:microsoft.com/office/officeart/2008/layout/VerticalCurvedList"/>
    <dgm:cxn modelId="{BA563EC7-7133-0144-B087-0D4E20AECC33}" type="presParOf" srcId="{D98700AF-CD94-9B44-B0B5-962A913FD00F}" destId="{5632D894-4A3A-4846-9C9C-6401F6F679FA}" srcOrd="7" destOrd="0" presId="urn:microsoft.com/office/officeart/2008/layout/VerticalCurvedList"/>
    <dgm:cxn modelId="{16EBD345-2818-4449-875E-729ABBEF21F8}" type="presParOf" srcId="{D98700AF-CD94-9B44-B0B5-962A913FD00F}" destId="{64E20F1E-2ECE-7B4C-A0C9-32306C0CC8CA}" srcOrd="8" destOrd="0" presId="urn:microsoft.com/office/officeart/2008/layout/VerticalCurvedList"/>
    <dgm:cxn modelId="{FCBF24FB-D58F-754F-ACD9-481A03CE8484}" type="presParOf" srcId="{64E20F1E-2ECE-7B4C-A0C9-32306C0CC8CA}" destId="{56A9B790-8868-B244-875F-9CBD954BEF0C}" srcOrd="0" destOrd="0" presId="urn:microsoft.com/office/officeart/2008/layout/VerticalCurvedList"/>
    <dgm:cxn modelId="{EFA189B7-B03F-7743-AF42-3AE297053B69}" type="presParOf" srcId="{D98700AF-CD94-9B44-B0B5-962A913FD00F}" destId="{756E2863-77A9-7843-9AEE-5690D341450A}" srcOrd="9" destOrd="0" presId="urn:microsoft.com/office/officeart/2008/layout/VerticalCurvedList"/>
    <dgm:cxn modelId="{7A52E232-36E7-1841-B55A-17A6ABDF171C}" type="presParOf" srcId="{D98700AF-CD94-9B44-B0B5-962A913FD00F}" destId="{3C74EF02-0064-144D-9587-E11763EEEC27}" srcOrd="10" destOrd="0" presId="urn:microsoft.com/office/officeart/2008/layout/VerticalCurvedList"/>
    <dgm:cxn modelId="{DD53D888-05C1-AF45-967C-D0774DCFFDA5}"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493E101E-C84A-B344-8852-DCC6F941057E}" type="doc">
      <dgm:prSet loTypeId="urn:microsoft.com/office/officeart/2008/layout/RadialCluster" loCatId="" qsTypeId="urn:microsoft.com/office/officeart/2005/8/quickstyle/3D2" qsCatId="3D" csTypeId="urn:microsoft.com/office/officeart/2005/8/colors/accent1_2" csCatId="accent1" phldr="1"/>
      <dgm:spPr/>
      <dgm:t>
        <a:bodyPr/>
        <a:lstStyle/>
        <a:p>
          <a:endParaRPr lang="en-US"/>
        </a:p>
      </dgm:t>
    </dgm:pt>
    <dgm:pt modelId="{BE1EF88B-511C-C74E-B721-B45D2C535DDC}">
      <dgm:prSet phldrT="[Text]" custT="1"/>
      <dgm:spPr/>
      <dgm:t>
        <a:bodyPr/>
        <a:lstStyle/>
        <a:p>
          <a:r>
            <a:rPr lang="en-US" sz="1100">
              <a:latin typeface="Copperplate Gothic Light"/>
              <a:cs typeface="Copperplate Gothic Light"/>
            </a:rPr>
            <a:t>Skills</a:t>
          </a:r>
        </a:p>
      </dgm:t>
    </dgm:pt>
    <dgm:pt modelId="{756437A3-9D4B-284E-B802-C80395462033}" type="parTrans" cxnId="{392850BB-2373-4340-AFBE-8ECA3EC92F64}">
      <dgm:prSet/>
      <dgm:spPr/>
      <dgm:t>
        <a:bodyPr/>
        <a:lstStyle/>
        <a:p>
          <a:endParaRPr lang="en-US"/>
        </a:p>
      </dgm:t>
    </dgm:pt>
    <dgm:pt modelId="{6AEA801B-2356-AE45-B61E-307CDEB39E08}" type="sibTrans" cxnId="{392850BB-2373-4340-AFBE-8ECA3EC92F64}">
      <dgm:prSet/>
      <dgm:spPr/>
      <dgm:t>
        <a:bodyPr/>
        <a:lstStyle/>
        <a:p>
          <a:endParaRPr lang="en-US"/>
        </a:p>
      </dgm:t>
    </dgm:pt>
    <dgm:pt modelId="{A457DE73-DB6C-2646-B0C6-DEACBDCF1E06}" type="pres">
      <dgm:prSet presAssocID="{493E101E-C84A-B344-8852-DCC6F941057E}" presName="Name0" presStyleCnt="0">
        <dgm:presLayoutVars>
          <dgm:chMax val="1"/>
          <dgm:chPref val="1"/>
          <dgm:dir/>
          <dgm:animOne val="branch"/>
          <dgm:animLvl val="lvl"/>
        </dgm:presLayoutVars>
      </dgm:prSet>
      <dgm:spPr/>
      <dgm:t>
        <a:bodyPr/>
        <a:lstStyle/>
        <a:p>
          <a:endParaRPr lang="en-US"/>
        </a:p>
      </dgm:t>
    </dgm:pt>
    <dgm:pt modelId="{26BDB066-8B29-2049-89D4-E45F929F07A9}" type="pres">
      <dgm:prSet presAssocID="{BE1EF88B-511C-C74E-B721-B45D2C535DDC}" presName="singleCycle" presStyleCnt="0"/>
      <dgm:spPr/>
      <dgm:t>
        <a:bodyPr/>
        <a:lstStyle/>
        <a:p>
          <a:endParaRPr lang="en-US"/>
        </a:p>
      </dgm:t>
    </dgm:pt>
    <dgm:pt modelId="{CEECB4A8-2AC3-4145-8F58-DB4E9FB34C43}" type="pres">
      <dgm:prSet presAssocID="{BE1EF88B-511C-C74E-B721-B45D2C535DDC}" presName="singleCenter" presStyleLbl="node1" presStyleIdx="0" presStyleCnt="1" custScaleX="336001" custScaleY="70666">
        <dgm:presLayoutVars>
          <dgm:chMax val="7"/>
          <dgm:chPref val="7"/>
        </dgm:presLayoutVars>
      </dgm:prSet>
      <dgm:spPr/>
      <dgm:t>
        <a:bodyPr/>
        <a:lstStyle/>
        <a:p>
          <a:endParaRPr lang="en-US"/>
        </a:p>
      </dgm:t>
    </dgm:pt>
  </dgm:ptLst>
  <dgm:cxnLst>
    <dgm:cxn modelId="{392850BB-2373-4340-AFBE-8ECA3EC92F64}" srcId="{493E101E-C84A-B344-8852-DCC6F941057E}" destId="{BE1EF88B-511C-C74E-B721-B45D2C535DDC}" srcOrd="0" destOrd="0" parTransId="{756437A3-9D4B-284E-B802-C80395462033}" sibTransId="{6AEA801B-2356-AE45-B61E-307CDEB39E08}"/>
    <dgm:cxn modelId="{FD587E92-86E8-CE4C-98A0-87864074BCE1}" type="presOf" srcId="{493E101E-C84A-B344-8852-DCC6F941057E}" destId="{A457DE73-DB6C-2646-B0C6-DEACBDCF1E06}" srcOrd="0" destOrd="0" presId="urn:microsoft.com/office/officeart/2008/layout/RadialCluster"/>
    <dgm:cxn modelId="{03391A5D-71F8-1544-AE1C-32B5375B6A70}" type="presOf" srcId="{BE1EF88B-511C-C74E-B721-B45D2C535DDC}" destId="{CEECB4A8-2AC3-4145-8F58-DB4E9FB34C43}" srcOrd="0" destOrd="0" presId="urn:microsoft.com/office/officeart/2008/layout/RadialCluster"/>
    <dgm:cxn modelId="{5342435A-115E-DD4D-B7EC-0FAB5BD40ED1}" type="presParOf" srcId="{A457DE73-DB6C-2646-B0C6-DEACBDCF1E06}" destId="{26BDB066-8B29-2049-89D4-E45F929F07A9}" srcOrd="0" destOrd="0" presId="urn:microsoft.com/office/officeart/2008/layout/RadialCluster"/>
    <dgm:cxn modelId="{AFE570DA-F561-CD4D-A571-80363D6C54DE}" type="presParOf" srcId="{26BDB066-8B29-2049-89D4-E45F929F07A9}" destId="{CEECB4A8-2AC3-4145-8F58-DB4E9FB34C43}" srcOrd="0"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10343008-A398-5F41-BF6B-DA4440B28595}" type="doc">
      <dgm:prSet loTypeId="urn:microsoft.com/office/officeart/2008/layout/LinedList" loCatId="" qsTypeId="urn:microsoft.com/office/officeart/2005/8/quickstyle/simple4" qsCatId="simple" csTypeId="urn:microsoft.com/office/officeart/2005/8/colors/accent1_2" csCatId="accent1" phldr="1"/>
      <dgm:spPr/>
      <dgm:t>
        <a:bodyPr/>
        <a:lstStyle/>
        <a:p>
          <a:endParaRPr lang="en-US"/>
        </a:p>
      </dgm:t>
    </dgm:pt>
    <dgm:pt modelId="{0AD139E5-7460-BB4A-BBC6-DC33F09870B3}">
      <dgm:prSet phldrT="[Text]"/>
      <dgm:spPr/>
      <dgm:t>
        <a:bodyPr anchor="ctr"/>
        <a:lstStyle/>
        <a:p>
          <a:pPr algn="ctr"/>
          <a:r>
            <a:rPr lang="en-US">
              <a:solidFill>
                <a:schemeClr val="bg1"/>
              </a:solidFill>
              <a:latin typeface="Copperplate Gothic Light"/>
              <a:cs typeface="Copperplate Gothic Light"/>
            </a:rPr>
            <a:t>  OOO         OOO         OOO         OOO         Status         OOO         OOO         OOO         OOO</a:t>
          </a:r>
        </a:p>
      </dgm:t>
    </dgm:pt>
    <dgm:pt modelId="{5B802E84-7D29-EC48-B5E7-F1B37AE723EF}" type="parTrans" cxnId="{D703FFC0-FDBC-7A4C-923F-75B80AC0389F}">
      <dgm:prSet/>
      <dgm:spPr/>
      <dgm:t>
        <a:bodyPr/>
        <a:lstStyle/>
        <a:p>
          <a:pPr algn="l"/>
          <a:endParaRPr lang="en-US"/>
        </a:p>
      </dgm:t>
    </dgm:pt>
    <dgm:pt modelId="{969B40B7-AC14-BB40-8922-DC59E51C886C}" type="sibTrans" cxnId="{D703FFC0-FDBC-7A4C-923F-75B80AC0389F}">
      <dgm:prSet/>
      <dgm:spPr/>
      <dgm:t>
        <a:bodyPr/>
        <a:lstStyle/>
        <a:p>
          <a:pPr algn="l"/>
          <a:endParaRPr lang="en-US"/>
        </a:p>
      </dgm:t>
    </dgm:pt>
    <dgm:pt modelId="{6AFF56FB-CABD-774A-BC7A-73FAA9FDA316}" type="pres">
      <dgm:prSet presAssocID="{10343008-A398-5F41-BF6B-DA4440B28595}" presName="vert0" presStyleCnt="0">
        <dgm:presLayoutVars>
          <dgm:dir/>
          <dgm:animOne val="branch"/>
          <dgm:animLvl val="lvl"/>
        </dgm:presLayoutVars>
      </dgm:prSet>
      <dgm:spPr/>
      <dgm:t>
        <a:bodyPr/>
        <a:lstStyle/>
        <a:p>
          <a:endParaRPr lang="en-US"/>
        </a:p>
      </dgm:t>
    </dgm:pt>
    <dgm:pt modelId="{867BE01D-54D9-8640-941A-3029E3E0D346}" type="pres">
      <dgm:prSet presAssocID="{0AD139E5-7460-BB4A-BBC6-DC33F09870B3}" presName="thickLine" presStyleLbl="alignNode1" presStyleIdx="0" presStyleCnt="1"/>
      <dgm:spPr/>
    </dgm:pt>
    <dgm:pt modelId="{341F0D90-E6F8-D945-832E-A2E4B3F4E40E}" type="pres">
      <dgm:prSet presAssocID="{0AD139E5-7460-BB4A-BBC6-DC33F09870B3}" presName="horz1" presStyleCnt="0"/>
      <dgm:spPr/>
    </dgm:pt>
    <dgm:pt modelId="{075D76E9-1AE8-B54F-AF30-B0EA20A25852}" type="pres">
      <dgm:prSet presAssocID="{0AD139E5-7460-BB4A-BBC6-DC33F09870B3}" presName="tx1" presStyleLbl="revTx" presStyleIdx="0" presStyleCnt="1" custLinFactNeighborX="444" custLinFactNeighborY="-13115"/>
      <dgm:spPr/>
      <dgm:t>
        <a:bodyPr/>
        <a:lstStyle/>
        <a:p>
          <a:endParaRPr lang="en-US"/>
        </a:p>
      </dgm:t>
    </dgm:pt>
    <dgm:pt modelId="{1CFC2C7A-7580-3C48-B776-D2EF304B3486}" type="pres">
      <dgm:prSet presAssocID="{0AD139E5-7460-BB4A-BBC6-DC33F09870B3}" presName="vert1" presStyleCnt="0"/>
      <dgm:spPr/>
    </dgm:pt>
  </dgm:ptLst>
  <dgm:cxnLst>
    <dgm:cxn modelId="{B97AC6B3-4672-C848-AFF9-BE44794243B4}" type="presOf" srcId="{0AD139E5-7460-BB4A-BBC6-DC33F09870B3}" destId="{075D76E9-1AE8-B54F-AF30-B0EA20A25852}" srcOrd="0" destOrd="0" presId="urn:microsoft.com/office/officeart/2008/layout/LinedList"/>
    <dgm:cxn modelId="{442D6AAB-6073-2644-B0DF-C16BC0B94DEF}" type="presOf" srcId="{10343008-A398-5F41-BF6B-DA4440B28595}" destId="{6AFF56FB-CABD-774A-BC7A-73FAA9FDA316}" srcOrd="0" destOrd="0" presId="urn:microsoft.com/office/officeart/2008/layout/LinedList"/>
    <dgm:cxn modelId="{D703FFC0-FDBC-7A4C-923F-75B80AC0389F}" srcId="{10343008-A398-5F41-BF6B-DA4440B28595}" destId="{0AD139E5-7460-BB4A-BBC6-DC33F09870B3}" srcOrd="0" destOrd="0" parTransId="{5B802E84-7D29-EC48-B5E7-F1B37AE723EF}" sibTransId="{969B40B7-AC14-BB40-8922-DC59E51C886C}"/>
    <dgm:cxn modelId="{C9E27CB4-66C5-6544-973A-9FB32FB338C2}" type="presParOf" srcId="{6AFF56FB-CABD-774A-BC7A-73FAA9FDA316}" destId="{867BE01D-54D9-8640-941A-3029E3E0D346}" srcOrd="0" destOrd="0" presId="urn:microsoft.com/office/officeart/2008/layout/LinedList"/>
    <dgm:cxn modelId="{9DA932AE-368C-D24B-9809-115EAB7F3C5D}" type="presParOf" srcId="{6AFF56FB-CABD-774A-BC7A-73FAA9FDA316}" destId="{341F0D90-E6F8-D945-832E-A2E4B3F4E40E}" srcOrd="1" destOrd="0" presId="urn:microsoft.com/office/officeart/2008/layout/LinedList"/>
    <dgm:cxn modelId="{42561208-D3B1-3448-BDF1-01F65235EC0A}" type="presParOf" srcId="{341F0D90-E6F8-D945-832E-A2E4B3F4E40E}" destId="{075D76E9-1AE8-B54F-AF30-B0EA20A25852}" srcOrd="0" destOrd="0" presId="urn:microsoft.com/office/officeart/2008/layout/LinedList"/>
    <dgm:cxn modelId="{AEE0D042-72C2-FD4B-913C-FFAF324A5A2D}" type="presParOf" srcId="{341F0D90-E6F8-D945-832E-A2E4B3F4E40E}" destId="{1CFC2C7A-7580-3C48-B776-D2EF304B3486}" srcOrd="1" destOrd="0" presId="urn:microsoft.com/office/officeart/2008/layout/LinedList"/>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E694B85E-77AD-474B-9437-06878145B83E}"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F624566-9D58-4D43-AE07-CB95B7B92FCC}">
      <dgm:prSet phldrT="[Text]"/>
      <dgm:spPr/>
      <dgm:t>
        <a:bodyPr/>
        <a:lstStyle/>
        <a:p>
          <a:r>
            <a:rPr lang="en-US">
              <a:latin typeface="Copperplate Gothic Light"/>
              <a:cs typeface="Copperplate Gothic Light"/>
            </a:rPr>
            <a:t>Ryg</a:t>
          </a:r>
        </a:p>
      </dgm:t>
    </dgm:pt>
    <dgm:pt modelId="{78F2B7D1-EEB8-0B43-96E1-4EC8478BE85C}" type="parTrans" cxnId="{D6FE8263-C649-E64B-9655-9413221F78A9}">
      <dgm:prSet/>
      <dgm:spPr/>
      <dgm:t>
        <a:bodyPr/>
        <a:lstStyle/>
        <a:p>
          <a:endParaRPr lang="en-US"/>
        </a:p>
      </dgm:t>
    </dgm:pt>
    <dgm:pt modelId="{F036C1BE-CD95-1145-8C48-B201971E1368}" type="sibTrans" cxnId="{D6FE8263-C649-E64B-9655-9413221F78A9}">
      <dgm:prSet/>
      <dgm:spPr/>
      <dgm:t>
        <a:bodyPr/>
        <a:lstStyle/>
        <a:p>
          <a:endParaRPr lang="en-US"/>
        </a:p>
      </dgm:t>
    </dgm:pt>
    <dgm:pt modelId="{BD665166-B5EE-C149-AB37-440478AAD538}">
      <dgm:prSet phldrT="[Text]" phldr="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endParaRPr lang="en-US"/>
        </a:p>
      </dgm:t>
    </dgm:pt>
    <dgm:pt modelId="{2513D380-9CEA-7D4F-957D-B5AB42D4395A}" type="parTrans" cxnId="{2329E213-6874-0541-AA13-3A0021D68F94}">
      <dgm:prSet/>
      <dgm:spPr/>
      <dgm:t>
        <a:bodyPr/>
        <a:lstStyle/>
        <a:p>
          <a:endParaRPr lang="en-US"/>
        </a:p>
      </dgm:t>
    </dgm:pt>
    <dgm:pt modelId="{B4AD5ACB-2B5B-7749-9C78-B5BFF186B517}" type="sibTrans" cxnId="{2329E213-6874-0541-AA13-3A0021D68F94}">
      <dgm:prSet/>
      <dgm:spPr/>
      <dgm:t>
        <a:bodyPr/>
        <a:lstStyle/>
        <a:p>
          <a:endParaRPr lang="en-US"/>
        </a:p>
      </dgm:t>
    </dgm:pt>
    <dgm:pt modelId="{7B014895-11AA-7D4D-B6AD-18D6979DD987}">
      <dgm:prSet phldrT="[Text]"/>
      <dgm:spPr>
        <a:gradFill rotWithShape="0">
          <a:gsLst>
            <a:gs pos="0">
              <a:srgbClr val="75FF75"/>
            </a:gs>
            <a:gs pos="35000">
              <a:srgbClr val="9BFF8E"/>
            </a:gs>
            <a:gs pos="100000">
              <a:srgbClr val="CBFFCA"/>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FE14AE2A-46AB-2245-BC22-6B304CDA5722}" type="parTrans" cxnId="{5CBB691D-2232-7240-81CB-D02866CD895F}">
      <dgm:prSet/>
      <dgm:spPr/>
      <dgm:t>
        <a:bodyPr/>
        <a:lstStyle/>
        <a:p>
          <a:endParaRPr lang="en-US"/>
        </a:p>
      </dgm:t>
    </dgm:pt>
    <dgm:pt modelId="{42E59EA4-238D-C440-9043-1E0BE94B9FDA}" type="sibTrans" cxnId="{5CBB691D-2232-7240-81CB-D02866CD895F}">
      <dgm:prSet/>
      <dgm:spPr/>
      <dgm:t>
        <a:bodyPr/>
        <a:lstStyle/>
        <a:p>
          <a:endParaRPr lang="en-US"/>
        </a:p>
      </dgm:t>
    </dgm:pt>
    <dgm:pt modelId="{2A468D52-B751-3B44-9841-BA7EBD5CEFA7}">
      <dgm:prSet phldrT="[Text]"/>
      <dgm:spPr>
        <a:gradFill rotWithShape="0">
          <a:gsLst>
            <a:gs pos="0">
              <a:srgbClr val="F8FF54"/>
            </a:gs>
            <a:gs pos="35000">
              <a:srgbClr val="FAFF78"/>
            </a:gs>
            <a:gs pos="100000">
              <a:srgbClr val="FFFEBD"/>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AD9EAA8-B7B2-AB44-B302-58FD00E3612B}" type="parTrans" cxnId="{53648A28-8873-1D45-B151-F1313165083A}">
      <dgm:prSet/>
      <dgm:spPr/>
      <dgm:t>
        <a:bodyPr/>
        <a:lstStyle/>
        <a:p>
          <a:endParaRPr lang="en-US"/>
        </a:p>
      </dgm:t>
    </dgm:pt>
    <dgm:pt modelId="{E410D578-531F-6E4E-8B7A-464B00E7B012}" type="sibTrans" cxnId="{53648A28-8873-1D45-B151-F1313165083A}">
      <dgm:prSet/>
      <dgm:spPr/>
      <dgm:t>
        <a:bodyPr/>
        <a:lstStyle/>
        <a:p>
          <a:endParaRPr lang="en-US"/>
        </a:p>
      </dgm:t>
    </dgm:pt>
    <dgm:pt modelId="{CE8DE90E-2DCD-F94A-8CF6-60F937CE7204}">
      <dgm:prSet phldrT="[Text]"/>
      <dgm:spPr>
        <a:gradFill rotWithShape="0">
          <a:gsLst>
            <a:gs pos="0">
              <a:srgbClr val="FF5B61"/>
            </a:gs>
            <a:gs pos="35000">
              <a:srgbClr val="FF8374"/>
            </a:gs>
            <a:gs pos="100000">
              <a:srgbClr val="FF9797"/>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9B83A42F-0148-034D-92B6-B04A005F635B}" type="parTrans" cxnId="{31E1D2BB-8D8C-D84C-8931-B07460E1E869}">
      <dgm:prSet/>
      <dgm:spPr/>
      <dgm:t>
        <a:bodyPr/>
        <a:lstStyle/>
        <a:p>
          <a:endParaRPr lang="en-US"/>
        </a:p>
      </dgm:t>
    </dgm:pt>
    <dgm:pt modelId="{8E17E4F2-64E8-CC42-8FA0-E638166E6821}" type="sibTrans" cxnId="{31E1D2BB-8D8C-D84C-8931-B07460E1E869}">
      <dgm:prSet/>
      <dgm:spPr/>
      <dgm:t>
        <a:bodyPr/>
        <a:lstStyle/>
        <a:p>
          <a:endParaRPr lang="en-US"/>
        </a:p>
      </dgm:t>
    </dgm:pt>
    <dgm:pt modelId="{111EAEC4-277C-FA45-8D9D-27123F963935}" type="pres">
      <dgm:prSet presAssocID="{E694B85E-77AD-474B-9437-06878145B83E}" presName="Name0" presStyleCnt="0">
        <dgm:presLayoutVars>
          <dgm:chMax val="1"/>
          <dgm:dir/>
          <dgm:animLvl val="ctr"/>
          <dgm:resizeHandles val="exact"/>
        </dgm:presLayoutVars>
      </dgm:prSet>
      <dgm:spPr/>
      <dgm:t>
        <a:bodyPr/>
        <a:lstStyle/>
        <a:p>
          <a:endParaRPr lang="en-US"/>
        </a:p>
      </dgm:t>
    </dgm:pt>
    <dgm:pt modelId="{340F4974-3655-8644-B640-2B01C0024A91}" type="pres">
      <dgm:prSet presAssocID="{FF624566-9D58-4D43-AE07-CB95B7B92FCC}" presName="centerShape" presStyleLbl="node0" presStyleIdx="0" presStyleCnt="1"/>
      <dgm:spPr/>
      <dgm:t>
        <a:bodyPr/>
        <a:lstStyle/>
        <a:p>
          <a:endParaRPr lang="en-US"/>
        </a:p>
      </dgm:t>
    </dgm:pt>
    <dgm:pt modelId="{07805E1F-9F84-9549-B62C-7B714BB9EAB7}" type="pres">
      <dgm:prSet presAssocID="{2A468D52-B751-3B44-9841-BA7EBD5CEFA7}" presName="node" presStyleLbl="node1" presStyleIdx="0" presStyleCnt="4">
        <dgm:presLayoutVars>
          <dgm:bulletEnabled val="1"/>
        </dgm:presLayoutVars>
      </dgm:prSet>
      <dgm:spPr/>
      <dgm:t>
        <a:bodyPr/>
        <a:lstStyle/>
        <a:p>
          <a:endParaRPr lang="en-US"/>
        </a:p>
      </dgm:t>
    </dgm:pt>
    <dgm:pt modelId="{17295866-09E9-4042-A7B3-7BD2CB9591BE}" type="pres">
      <dgm:prSet presAssocID="{2A468D52-B751-3B44-9841-BA7EBD5CEFA7}" presName="dummy" presStyleCnt="0"/>
      <dgm:spPr/>
    </dgm:pt>
    <dgm:pt modelId="{EF606B03-85A5-4642-A8FC-B7698908925B}" type="pres">
      <dgm:prSet presAssocID="{E410D578-531F-6E4E-8B7A-464B00E7B012}" presName="sibTrans" presStyleLbl="sibTrans2D1" presStyleIdx="0" presStyleCnt="4"/>
      <dgm:spPr/>
      <dgm:t>
        <a:bodyPr/>
        <a:lstStyle/>
        <a:p>
          <a:endParaRPr lang="en-US"/>
        </a:p>
      </dgm:t>
    </dgm:pt>
    <dgm:pt modelId="{5EDF7193-A682-EC49-B37A-8FC9C588B1C2}" type="pres">
      <dgm:prSet presAssocID="{CE8DE90E-2DCD-F94A-8CF6-60F937CE7204}" presName="node" presStyleLbl="node1" presStyleIdx="1" presStyleCnt="4" custRadScaleRad="105000" custRadScaleInc="-59175">
        <dgm:presLayoutVars>
          <dgm:bulletEnabled val="1"/>
        </dgm:presLayoutVars>
      </dgm:prSet>
      <dgm:spPr/>
      <dgm:t>
        <a:bodyPr/>
        <a:lstStyle/>
        <a:p>
          <a:endParaRPr lang="en-US"/>
        </a:p>
      </dgm:t>
    </dgm:pt>
    <dgm:pt modelId="{3A8E14F1-9DE1-224E-9906-8C28BA94BEEB}" type="pres">
      <dgm:prSet presAssocID="{CE8DE90E-2DCD-F94A-8CF6-60F937CE7204}" presName="dummy" presStyleCnt="0"/>
      <dgm:spPr/>
    </dgm:pt>
    <dgm:pt modelId="{1158F186-BF2A-264A-9FB3-EE9BA44FE00C}" type="pres">
      <dgm:prSet presAssocID="{8E17E4F2-64E8-CC42-8FA0-E638166E6821}" presName="sibTrans" presStyleLbl="sibTrans2D1" presStyleIdx="1" presStyleCnt="4"/>
      <dgm:spPr/>
      <dgm:t>
        <a:bodyPr/>
        <a:lstStyle/>
        <a:p>
          <a:endParaRPr lang="en-US"/>
        </a:p>
      </dgm:t>
    </dgm:pt>
    <dgm:pt modelId="{3CA47141-EF84-0F48-9A5B-F5CE7D9CBC93}" type="pres">
      <dgm:prSet presAssocID="{BD665166-B5EE-C149-AB37-440478AAD538}" presName="node" presStyleLbl="node1" presStyleIdx="2" presStyleCnt="4" custRadScaleRad="102385">
        <dgm:presLayoutVars>
          <dgm:bulletEnabled val="1"/>
        </dgm:presLayoutVars>
      </dgm:prSet>
      <dgm:spPr/>
      <dgm:t>
        <a:bodyPr/>
        <a:lstStyle/>
        <a:p>
          <a:endParaRPr lang="en-US"/>
        </a:p>
      </dgm:t>
    </dgm:pt>
    <dgm:pt modelId="{C9A97EDF-2CE9-964C-B152-BAECC278A97B}" type="pres">
      <dgm:prSet presAssocID="{BD665166-B5EE-C149-AB37-440478AAD538}" presName="dummy" presStyleCnt="0"/>
      <dgm:spPr/>
    </dgm:pt>
    <dgm:pt modelId="{B8756DED-660F-BF4E-9079-67D124E3F825}" type="pres">
      <dgm:prSet presAssocID="{B4AD5ACB-2B5B-7749-9C78-B5BFF186B517}" presName="sibTrans" presStyleLbl="sibTrans2D1" presStyleIdx="2" presStyleCnt="4"/>
      <dgm:spPr/>
      <dgm:t>
        <a:bodyPr/>
        <a:lstStyle/>
        <a:p>
          <a:endParaRPr lang="en-US"/>
        </a:p>
      </dgm:t>
    </dgm:pt>
    <dgm:pt modelId="{F50737DC-2035-C043-9362-E784C0E90370}" type="pres">
      <dgm:prSet presAssocID="{7B014895-11AA-7D4D-B6AD-18D6979DD987}" presName="node" presStyleLbl="node1" presStyleIdx="3" presStyleCnt="4" custRadScaleRad="105000" custRadScaleInc="59175">
        <dgm:presLayoutVars>
          <dgm:bulletEnabled val="1"/>
        </dgm:presLayoutVars>
      </dgm:prSet>
      <dgm:spPr/>
      <dgm:t>
        <a:bodyPr/>
        <a:lstStyle/>
        <a:p>
          <a:endParaRPr lang="en-US"/>
        </a:p>
      </dgm:t>
    </dgm:pt>
    <dgm:pt modelId="{54AA7979-1202-5648-B6F4-B90E7C1FE429}" type="pres">
      <dgm:prSet presAssocID="{7B014895-11AA-7D4D-B6AD-18D6979DD987}" presName="dummy" presStyleCnt="0"/>
      <dgm:spPr/>
    </dgm:pt>
    <dgm:pt modelId="{3F8ED4C4-A740-C74F-B48E-B2B0E9AB02DF}" type="pres">
      <dgm:prSet presAssocID="{42E59EA4-238D-C440-9043-1E0BE94B9FDA}" presName="sibTrans" presStyleLbl="sibTrans2D1" presStyleIdx="3" presStyleCnt="4"/>
      <dgm:spPr/>
      <dgm:t>
        <a:bodyPr/>
        <a:lstStyle/>
        <a:p>
          <a:endParaRPr lang="en-US"/>
        </a:p>
      </dgm:t>
    </dgm:pt>
  </dgm:ptLst>
  <dgm:cxnLst>
    <dgm:cxn modelId="{5CBB691D-2232-7240-81CB-D02866CD895F}" srcId="{FF624566-9D58-4D43-AE07-CB95B7B92FCC}" destId="{7B014895-11AA-7D4D-B6AD-18D6979DD987}" srcOrd="3" destOrd="0" parTransId="{FE14AE2A-46AB-2245-BC22-6B304CDA5722}" sibTransId="{42E59EA4-238D-C440-9043-1E0BE94B9FDA}"/>
    <dgm:cxn modelId="{2CA807FE-A62D-B242-A1F7-9AA9B7745B86}" type="presOf" srcId="{FF624566-9D58-4D43-AE07-CB95B7B92FCC}" destId="{340F4974-3655-8644-B640-2B01C0024A91}" srcOrd="0" destOrd="0" presId="urn:microsoft.com/office/officeart/2005/8/layout/radial6"/>
    <dgm:cxn modelId="{2329E213-6874-0541-AA13-3A0021D68F94}" srcId="{FF624566-9D58-4D43-AE07-CB95B7B92FCC}" destId="{BD665166-B5EE-C149-AB37-440478AAD538}" srcOrd="2" destOrd="0" parTransId="{2513D380-9CEA-7D4F-957D-B5AB42D4395A}" sibTransId="{B4AD5ACB-2B5B-7749-9C78-B5BFF186B517}"/>
    <dgm:cxn modelId="{8A11EB46-2877-C54A-A45B-80EB9152BA88}" type="presOf" srcId="{7B014895-11AA-7D4D-B6AD-18D6979DD987}" destId="{F50737DC-2035-C043-9362-E784C0E90370}" srcOrd="0" destOrd="0" presId="urn:microsoft.com/office/officeart/2005/8/layout/radial6"/>
    <dgm:cxn modelId="{3EB0A6AD-76F3-BA4C-A689-4B6FDF7C7E21}" type="presOf" srcId="{42E59EA4-238D-C440-9043-1E0BE94B9FDA}" destId="{3F8ED4C4-A740-C74F-B48E-B2B0E9AB02DF}" srcOrd="0" destOrd="0" presId="urn:microsoft.com/office/officeart/2005/8/layout/radial6"/>
    <dgm:cxn modelId="{94AE4849-ECDB-B942-B319-02CC0AE504CA}" type="presOf" srcId="{CE8DE90E-2DCD-F94A-8CF6-60F937CE7204}" destId="{5EDF7193-A682-EC49-B37A-8FC9C588B1C2}" srcOrd="0" destOrd="0" presId="urn:microsoft.com/office/officeart/2005/8/layout/radial6"/>
    <dgm:cxn modelId="{A563D4F5-D678-F443-A8CC-E75ACFC312B7}" type="presOf" srcId="{8E17E4F2-64E8-CC42-8FA0-E638166E6821}" destId="{1158F186-BF2A-264A-9FB3-EE9BA44FE00C}" srcOrd="0" destOrd="0" presId="urn:microsoft.com/office/officeart/2005/8/layout/radial6"/>
    <dgm:cxn modelId="{D6FE8263-C649-E64B-9655-9413221F78A9}" srcId="{E694B85E-77AD-474B-9437-06878145B83E}" destId="{FF624566-9D58-4D43-AE07-CB95B7B92FCC}" srcOrd="0" destOrd="0" parTransId="{78F2B7D1-EEB8-0B43-96E1-4EC8478BE85C}" sibTransId="{F036C1BE-CD95-1145-8C48-B201971E1368}"/>
    <dgm:cxn modelId="{53648A28-8873-1D45-B151-F1313165083A}" srcId="{FF624566-9D58-4D43-AE07-CB95B7B92FCC}" destId="{2A468D52-B751-3B44-9841-BA7EBD5CEFA7}" srcOrd="0" destOrd="0" parTransId="{BAD9EAA8-B7B2-AB44-B302-58FD00E3612B}" sibTransId="{E410D578-531F-6E4E-8B7A-464B00E7B012}"/>
    <dgm:cxn modelId="{AB002428-AA6A-544E-A1A2-4FFBBD670FD1}" type="presOf" srcId="{BD665166-B5EE-C149-AB37-440478AAD538}" destId="{3CA47141-EF84-0F48-9A5B-F5CE7D9CBC93}" srcOrd="0" destOrd="0" presId="urn:microsoft.com/office/officeart/2005/8/layout/radial6"/>
    <dgm:cxn modelId="{EB79CCC6-8569-EA43-995E-C67012E36E04}" type="presOf" srcId="{E694B85E-77AD-474B-9437-06878145B83E}" destId="{111EAEC4-277C-FA45-8D9D-27123F963935}" srcOrd="0" destOrd="0" presId="urn:microsoft.com/office/officeart/2005/8/layout/radial6"/>
    <dgm:cxn modelId="{F1F45EC0-25A6-D24F-9FFA-E1C4BFE4EC85}" type="presOf" srcId="{E410D578-531F-6E4E-8B7A-464B00E7B012}" destId="{EF606B03-85A5-4642-A8FC-B7698908925B}" srcOrd="0" destOrd="0" presId="urn:microsoft.com/office/officeart/2005/8/layout/radial6"/>
    <dgm:cxn modelId="{2198CD3D-87D8-3948-AA60-C2A49BD8B174}" type="presOf" srcId="{2A468D52-B751-3B44-9841-BA7EBD5CEFA7}" destId="{07805E1F-9F84-9549-B62C-7B714BB9EAB7}" srcOrd="0" destOrd="0" presId="urn:microsoft.com/office/officeart/2005/8/layout/radial6"/>
    <dgm:cxn modelId="{31E1D2BB-8D8C-D84C-8931-B07460E1E869}" srcId="{FF624566-9D58-4D43-AE07-CB95B7B92FCC}" destId="{CE8DE90E-2DCD-F94A-8CF6-60F937CE7204}" srcOrd="1" destOrd="0" parTransId="{9B83A42F-0148-034D-92B6-B04A005F635B}" sibTransId="{8E17E4F2-64E8-CC42-8FA0-E638166E6821}"/>
    <dgm:cxn modelId="{F19C5F53-9E9D-AD47-AE1A-8BE506251094}" type="presOf" srcId="{B4AD5ACB-2B5B-7749-9C78-B5BFF186B517}" destId="{B8756DED-660F-BF4E-9079-67D124E3F825}" srcOrd="0" destOrd="0" presId="urn:microsoft.com/office/officeart/2005/8/layout/radial6"/>
    <dgm:cxn modelId="{D5A91BEB-3A0D-0A4A-B81B-9B5309671CA0}" type="presParOf" srcId="{111EAEC4-277C-FA45-8D9D-27123F963935}" destId="{340F4974-3655-8644-B640-2B01C0024A91}" srcOrd="0" destOrd="0" presId="urn:microsoft.com/office/officeart/2005/8/layout/radial6"/>
    <dgm:cxn modelId="{464FA4AD-5303-B542-9D67-99462CD64994}" type="presParOf" srcId="{111EAEC4-277C-FA45-8D9D-27123F963935}" destId="{07805E1F-9F84-9549-B62C-7B714BB9EAB7}" srcOrd="1" destOrd="0" presId="urn:microsoft.com/office/officeart/2005/8/layout/radial6"/>
    <dgm:cxn modelId="{2667C475-8C6A-BA4B-8CE7-06ECA261A267}" type="presParOf" srcId="{111EAEC4-277C-FA45-8D9D-27123F963935}" destId="{17295866-09E9-4042-A7B3-7BD2CB9591BE}" srcOrd="2" destOrd="0" presId="urn:microsoft.com/office/officeart/2005/8/layout/radial6"/>
    <dgm:cxn modelId="{4698A52A-A5D3-4441-AE21-BFD25C9C111A}" type="presParOf" srcId="{111EAEC4-277C-FA45-8D9D-27123F963935}" destId="{EF606B03-85A5-4642-A8FC-B7698908925B}" srcOrd="3" destOrd="0" presId="urn:microsoft.com/office/officeart/2005/8/layout/radial6"/>
    <dgm:cxn modelId="{1AE3DC54-3983-0845-9D55-982DA13B94BE}" type="presParOf" srcId="{111EAEC4-277C-FA45-8D9D-27123F963935}" destId="{5EDF7193-A682-EC49-B37A-8FC9C588B1C2}" srcOrd="4" destOrd="0" presId="urn:microsoft.com/office/officeart/2005/8/layout/radial6"/>
    <dgm:cxn modelId="{8B885954-0645-B24E-A4A8-168F590122C2}" type="presParOf" srcId="{111EAEC4-277C-FA45-8D9D-27123F963935}" destId="{3A8E14F1-9DE1-224E-9906-8C28BA94BEEB}" srcOrd="5" destOrd="0" presId="urn:microsoft.com/office/officeart/2005/8/layout/radial6"/>
    <dgm:cxn modelId="{7605C339-7D72-FC49-81FC-7FC30EE4CA5B}" type="presParOf" srcId="{111EAEC4-277C-FA45-8D9D-27123F963935}" destId="{1158F186-BF2A-264A-9FB3-EE9BA44FE00C}" srcOrd="6" destOrd="0" presId="urn:microsoft.com/office/officeart/2005/8/layout/radial6"/>
    <dgm:cxn modelId="{1C2AABD5-9F7D-A641-BE4B-BA3A0CE243EB}" type="presParOf" srcId="{111EAEC4-277C-FA45-8D9D-27123F963935}" destId="{3CA47141-EF84-0F48-9A5B-F5CE7D9CBC93}" srcOrd="7" destOrd="0" presId="urn:microsoft.com/office/officeart/2005/8/layout/radial6"/>
    <dgm:cxn modelId="{D7F1B036-8D12-884B-B435-D72C0A32F785}" type="presParOf" srcId="{111EAEC4-277C-FA45-8D9D-27123F963935}" destId="{C9A97EDF-2CE9-964C-B152-BAECC278A97B}" srcOrd="8" destOrd="0" presId="urn:microsoft.com/office/officeart/2005/8/layout/radial6"/>
    <dgm:cxn modelId="{55CCD822-BB6F-A24E-ACEA-822DF941E12B}" type="presParOf" srcId="{111EAEC4-277C-FA45-8D9D-27123F963935}" destId="{B8756DED-660F-BF4E-9079-67D124E3F825}" srcOrd="9" destOrd="0" presId="urn:microsoft.com/office/officeart/2005/8/layout/radial6"/>
    <dgm:cxn modelId="{37F3AF3C-E9AF-A845-BD75-3E89B28B32F9}" type="presParOf" srcId="{111EAEC4-277C-FA45-8D9D-27123F963935}" destId="{F50737DC-2035-C043-9362-E784C0E90370}" srcOrd="10" destOrd="0" presId="urn:microsoft.com/office/officeart/2005/8/layout/radial6"/>
    <dgm:cxn modelId="{9EE34DAF-F6BD-3944-9520-9E41BEB225AC}" type="presParOf" srcId="{111EAEC4-277C-FA45-8D9D-27123F963935}" destId="{54AA7979-1202-5648-B6F4-B90E7C1FE429}" srcOrd="11" destOrd="0" presId="urn:microsoft.com/office/officeart/2005/8/layout/radial6"/>
    <dgm:cxn modelId="{40D43AAA-9134-D545-A885-7C52B19657BE}" type="presParOf" srcId="{111EAEC4-277C-FA45-8D9D-27123F963935}" destId="{3F8ED4C4-A740-C74F-B48E-B2B0E9AB02DF}" srcOrd="12" destOrd="0" presId="urn:microsoft.com/office/officeart/2005/8/layout/radial6"/>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CC842F88-4247-DC44-BDA5-21D50C0B245E}" type="doc">
      <dgm:prSet loTypeId="urn:microsoft.com/office/officeart/2005/8/layout/hList1" loCatId="" qsTypeId="urn:microsoft.com/office/officeart/2005/8/quickstyle/simple3" qsCatId="simple" csTypeId="urn:microsoft.com/office/officeart/2005/8/colors/accent1_2" csCatId="accent1" phldr="1"/>
      <dgm:spPr/>
      <dgm:t>
        <a:bodyPr/>
        <a:lstStyle/>
        <a:p>
          <a:endParaRPr lang="en-US"/>
        </a:p>
      </dgm:t>
    </dgm:pt>
    <dgm:pt modelId="{E0B23065-06E5-594F-95C7-749955C106CB}">
      <dgm:prSet phldrT="[Text]" custT="1"/>
      <dgm:spPr/>
      <dgm:t>
        <a:bodyPr anchor="t"/>
        <a:lstStyle/>
        <a:p>
          <a:pPr algn="l"/>
          <a:r>
            <a:rPr lang="en-US" sz="800">
              <a:latin typeface="Copperplate Gothic Light"/>
              <a:cs typeface="Copperplate Gothic Light"/>
            </a:rPr>
            <a:t>Title:</a:t>
          </a:r>
          <a:endParaRPr lang="en-US" sz="1000">
            <a:latin typeface="Copperplate Gothic Light"/>
            <a:cs typeface="Copperplate Gothic Light"/>
          </a:endParaRPr>
        </a:p>
        <a:p>
          <a:pPr algn="l"/>
          <a:endParaRPr lang="en-US" sz="1000">
            <a:latin typeface="Copperplate Gothic Light"/>
            <a:cs typeface="Copperplate Gothic Light"/>
          </a:endParaRPr>
        </a:p>
      </dgm:t>
    </dgm:pt>
    <dgm:pt modelId="{CB096844-68F2-5545-8F94-81A8FBAB50DA}" type="parTrans" cxnId="{29296096-93C3-CE49-BD5B-8A70F40322F8}">
      <dgm:prSet/>
      <dgm:spPr/>
      <dgm:t>
        <a:bodyPr/>
        <a:lstStyle/>
        <a:p>
          <a:endParaRPr lang="en-US"/>
        </a:p>
      </dgm:t>
    </dgm:pt>
    <dgm:pt modelId="{4DCACBEE-3227-1947-957B-5B096AECFB84}" type="sibTrans" cxnId="{29296096-93C3-CE49-BD5B-8A70F40322F8}">
      <dgm:prSet/>
      <dgm:spPr/>
      <dgm:t>
        <a:bodyPr/>
        <a:lstStyle/>
        <a:p>
          <a:endParaRPr lang="en-US"/>
        </a:p>
      </dgm:t>
    </dgm:pt>
    <dgm:pt modelId="{BE335E55-D9C8-E14D-AD70-EC232F22612E}">
      <dgm:prSet phldrT="[Text]" custT="1"/>
      <dgm:spPr/>
      <dgm:t>
        <a:bodyPr/>
        <a:lstStyle/>
        <a:p>
          <a:r>
            <a:rPr lang="en-US" sz="1000">
              <a:latin typeface="Copperplate Gothic Light"/>
              <a:cs typeface="Copperplate Gothic Light"/>
            </a:rPr>
            <a:t>DMG/CAL:</a:t>
          </a:r>
        </a:p>
      </dgm:t>
    </dgm:pt>
    <dgm:pt modelId="{9085B9F9-8118-F64B-A1B0-3ACD68F4FC26}" type="parTrans" cxnId="{2CBB643E-2FCA-B148-9F05-CAA829CB64C5}">
      <dgm:prSet/>
      <dgm:spPr/>
      <dgm:t>
        <a:bodyPr/>
        <a:lstStyle/>
        <a:p>
          <a:endParaRPr lang="en-US"/>
        </a:p>
      </dgm:t>
    </dgm:pt>
    <dgm:pt modelId="{5548A273-73B1-DB4B-903F-C8F11F2541C6}" type="sibTrans" cxnId="{2CBB643E-2FCA-B148-9F05-CAA829CB64C5}">
      <dgm:prSet/>
      <dgm:spPr/>
      <dgm:t>
        <a:bodyPr/>
        <a:lstStyle/>
        <a:p>
          <a:endParaRPr lang="en-US"/>
        </a:p>
      </dgm:t>
    </dgm:pt>
    <dgm:pt modelId="{2E4CCCDC-3E52-6544-95EE-0B4F9306BE44}">
      <dgm:prSet phldrT="[Text]" custT="1"/>
      <dgm:spPr/>
      <dgm:t>
        <a:bodyPr/>
        <a:lstStyle/>
        <a:p>
          <a:r>
            <a:rPr lang="en-US" sz="1000">
              <a:latin typeface="Copperplate Gothic Light"/>
              <a:cs typeface="Copperplate Gothic Light"/>
            </a:rPr>
            <a:t>Size:</a:t>
          </a:r>
        </a:p>
      </dgm:t>
    </dgm:pt>
    <dgm:pt modelId="{9454C083-2B5B-024F-9CFF-B3B4DBAAC0BA}" type="parTrans" cxnId="{1B553E60-5AAE-8846-8C17-A5609494CDEC}">
      <dgm:prSet/>
      <dgm:spPr/>
      <dgm:t>
        <a:bodyPr/>
        <a:lstStyle/>
        <a:p>
          <a:endParaRPr lang="en-US"/>
        </a:p>
      </dgm:t>
    </dgm:pt>
    <dgm:pt modelId="{225748F7-2929-194B-A097-B99CE79A9F0B}" type="sibTrans" cxnId="{1B553E60-5AAE-8846-8C17-A5609494CDEC}">
      <dgm:prSet/>
      <dgm:spPr/>
      <dgm:t>
        <a:bodyPr/>
        <a:lstStyle/>
        <a:p>
          <a:endParaRPr lang="en-US"/>
        </a:p>
      </dgm:t>
    </dgm:pt>
    <dgm:pt modelId="{C0604AC5-9314-7A47-93AF-EFBD4BD07E65}">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E195E9C0-DE51-FD42-9C30-5379D3B530EF}" type="parTrans" cxnId="{6BBA6E0D-F3E3-0045-B2C7-F0013EA393E5}">
      <dgm:prSet/>
      <dgm:spPr/>
      <dgm:t>
        <a:bodyPr/>
        <a:lstStyle/>
        <a:p>
          <a:endParaRPr lang="en-US"/>
        </a:p>
      </dgm:t>
    </dgm:pt>
    <dgm:pt modelId="{EF3099FC-51C1-E64A-953C-FD7FC7C222F3}" type="sibTrans" cxnId="{6BBA6E0D-F3E3-0045-B2C7-F0013EA393E5}">
      <dgm:prSet/>
      <dgm:spPr/>
      <dgm:t>
        <a:bodyPr/>
        <a:lstStyle/>
        <a:p>
          <a:endParaRPr lang="en-US"/>
        </a:p>
      </dgm:t>
    </dgm:pt>
    <dgm:pt modelId="{84393993-BD0E-5C4F-8BA7-F754BFBCC346}">
      <dgm:prSet phldrT="[Text]"/>
      <dgm:spPr/>
      <dgm:t>
        <a:bodyPr/>
        <a:lstStyle/>
        <a:p>
          <a:r>
            <a:rPr lang="en-US">
              <a:latin typeface="Copperplate Gothic Light"/>
              <a:cs typeface="Copperplate Gothic Light"/>
            </a:rPr>
            <a:t>Class:</a:t>
          </a:r>
        </a:p>
      </dgm:t>
    </dgm:pt>
    <dgm:pt modelId="{BFDCFBB9-DB23-3145-943F-0CD8F3D76CB9}" type="parTrans" cxnId="{0AEFCEF8-F4B3-FA4D-9967-D0F7D5E5D668}">
      <dgm:prSet/>
      <dgm:spPr/>
      <dgm:t>
        <a:bodyPr/>
        <a:lstStyle/>
        <a:p>
          <a:endParaRPr lang="en-US"/>
        </a:p>
      </dgm:t>
    </dgm:pt>
    <dgm:pt modelId="{2855E37E-BFDA-FE43-81B4-D906E3B59EA4}" type="sibTrans" cxnId="{0AEFCEF8-F4B3-FA4D-9967-D0F7D5E5D668}">
      <dgm:prSet/>
      <dgm:spPr/>
      <dgm:t>
        <a:bodyPr/>
        <a:lstStyle/>
        <a:p>
          <a:endParaRPr lang="en-US"/>
        </a:p>
      </dgm:t>
    </dgm:pt>
    <dgm:pt modelId="{A19FE1D9-0507-4743-9D60-65FF2AB04660}">
      <dgm:prSet phldrT="[Text]"/>
      <dgm:spPr/>
      <dgm:t>
        <a:bodyPr/>
        <a:lstStyle/>
        <a:p>
          <a:r>
            <a:rPr lang="en-US">
              <a:latin typeface="Copperplate Gothic Light"/>
              <a:cs typeface="Copperplate Gothic Light"/>
            </a:rPr>
            <a:t>Size:</a:t>
          </a:r>
        </a:p>
      </dgm:t>
    </dgm:pt>
    <dgm:pt modelId="{9C8C66A1-FC70-6C49-9F00-2219597B50B7}" type="parTrans" cxnId="{418B7B1E-8DD8-7945-AC50-5BC41BEC25AB}">
      <dgm:prSet/>
      <dgm:spPr/>
      <dgm:t>
        <a:bodyPr/>
        <a:lstStyle/>
        <a:p>
          <a:endParaRPr lang="en-US"/>
        </a:p>
      </dgm:t>
    </dgm:pt>
    <dgm:pt modelId="{5E95D9E9-595E-0845-A6BE-7B9DC81F34CA}" type="sibTrans" cxnId="{418B7B1E-8DD8-7945-AC50-5BC41BEC25AB}">
      <dgm:prSet/>
      <dgm:spPr/>
      <dgm:t>
        <a:bodyPr/>
        <a:lstStyle/>
        <a:p>
          <a:endParaRPr lang="en-US"/>
        </a:p>
      </dgm:t>
    </dgm:pt>
    <dgm:pt modelId="{57F11D05-8A72-EC4A-BA6A-1D076D33B824}">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0F1B787F-1678-D148-BFF9-8ECFBD9D4D8A}" type="parTrans" cxnId="{BE072B80-6B75-FB49-95EF-27661DF61DD2}">
      <dgm:prSet/>
      <dgm:spPr/>
      <dgm:t>
        <a:bodyPr/>
        <a:lstStyle/>
        <a:p>
          <a:endParaRPr lang="en-US"/>
        </a:p>
      </dgm:t>
    </dgm:pt>
    <dgm:pt modelId="{073E47EC-584E-764A-86FD-C0DA3BC11541}" type="sibTrans" cxnId="{BE072B80-6B75-FB49-95EF-27661DF61DD2}">
      <dgm:prSet/>
      <dgm:spPr/>
      <dgm:t>
        <a:bodyPr/>
        <a:lstStyle/>
        <a:p>
          <a:endParaRPr lang="en-US"/>
        </a:p>
      </dgm:t>
    </dgm:pt>
    <dgm:pt modelId="{87214C59-458B-244C-A3EF-1359594379ED}">
      <dgm:prSet phldrT="[Text]"/>
      <dgm:spPr/>
      <dgm:t>
        <a:bodyPr/>
        <a:lstStyle/>
        <a:p>
          <a:r>
            <a:rPr lang="en-US">
              <a:latin typeface="Copperplate Gothic Light"/>
              <a:cs typeface="Copperplate Gothic Light"/>
            </a:rPr>
            <a:t>Class:</a:t>
          </a:r>
        </a:p>
      </dgm:t>
    </dgm:pt>
    <dgm:pt modelId="{26DC8410-8C4D-3046-BA57-6663564D4452}" type="parTrans" cxnId="{8FDE565F-CA2A-934C-B3CB-2C516B5E91C9}">
      <dgm:prSet/>
      <dgm:spPr/>
      <dgm:t>
        <a:bodyPr/>
        <a:lstStyle/>
        <a:p>
          <a:endParaRPr lang="en-US"/>
        </a:p>
      </dgm:t>
    </dgm:pt>
    <dgm:pt modelId="{8C0362AE-641A-254A-BD19-1F6F47FC1CEC}" type="sibTrans" cxnId="{8FDE565F-CA2A-934C-B3CB-2C516B5E91C9}">
      <dgm:prSet/>
      <dgm:spPr/>
      <dgm:t>
        <a:bodyPr/>
        <a:lstStyle/>
        <a:p>
          <a:endParaRPr lang="en-US"/>
        </a:p>
      </dgm:t>
    </dgm:pt>
    <dgm:pt modelId="{3CF5715E-D40E-504C-B28A-04AA03D39740}">
      <dgm:prSet phldrT="[Text]"/>
      <dgm:spPr/>
      <dgm:t>
        <a:bodyPr/>
        <a:lstStyle/>
        <a:p>
          <a:r>
            <a:rPr lang="en-US">
              <a:latin typeface="Copperplate Gothic Light"/>
              <a:cs typeface="Copperplate Gothic Light"/>
            </a:rPr>
            <a:t>DMG/CAL:</a:t>
          </a:r>
        </a:p>
      </dgm:t>
    </dgm:pt>
    <dgm:pt modelId="{2598D68F-97F8-6A4B-AAE5-74D73722B552}" type="parTrans" cxnId="{8CF84547-CB6D-F94D-B1B4-917E53D41B86}">
      <dgm:prSet/>
      <dgm:spPr/>
      <dgm:t>
        <a:bodyPr/>
        <a:lstStyle/>
        <a:p>
          <a:endParaRPr lang="en-US"/>
        </a:p>
      </dgm:t>
    </dgm:pt>
    <dgm:pt modelId="{40A477F5-2F3C-6C43-996E-8F813E87E517}" type="sibTrans" cxnId="{8CF84547-CB6D-F94D-B1B4-917E53D41B86}">
      <dgm:prSet/>
      <dgm:spPr/>
      <dgm:t>
        <a:bodyPr/>
        <a:lstStyle/>
        <a:p>
          <a:endParaRPr lang="en-US"/>
        </a:p>
      </dgm:t>
    </dgm:pt>
    <dgm:pt modelId="{15106FE4-AA9C-924C-B66D-F242FE72B16A}">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B8622F09-B44B-BD4A-AFCD-135090135941}" type="parTrans" cxnId="{54089F17-D86B-B443-890A-C01981AFDEB8}">
      <dgm:prSet/>
      <dgm:spPr/>
      <dgm:t>
        <a:bodyPr/>
        <a:lstStyle/>
        <a:p>
          <a:endParaRPr lang="en-US"/>
        </a:p>
      </dgm:t>
    </dgm:pt>
    <dgm:pt modelId="{30A1DAA7-9F82-E840-95FC-D99E4DDE9C82}" type="sibTrans" cxnId="{54089F17-D86B-B443-890A-C01981AFDEB8}">
      <dgm:prSet/>
      <dgm:spPr/>
      <dgm:t>
        <a:bodyPr/>
        <a:lstStyle/>
        <a:p>
          <a:endParaRPr lang="en-US"/>
        </a:p>
      </dgm:t>
    </dgm:pt>
    <dgm:pt modelId="{0E501F57-C7BB-D74F-9984-EF102525C750}">
      <dgm:prSet phldrT="[Text]" custT="1"/>
      <dgm:spPr/>
      <dgm:t>
        <a:bodyPr/>
        <a:lstStyle/>
        <a:p>
          <a:r>
            <a:rPr lang="en-US" sz="1000">
              <a:latin typeface="Copperplate Gothic Light"/>
              <a:cs typeface="Copperplate Gothic Light"/>
            </a:rPr>
            <a:t>DUR/CLP:</a:t>
          </a:r>
        </a:p>
      </dgm:t>
    </dgm:pt>
    <dgm:pt modelId="{0E808CDF-7E0A-AF47-B837-FB9A4C0076AB}" type="parTrans" cxnId="{3423B8D5-77BC-1045-91F5-9324229C878B}">
      <dgm:prSet/>
      <dgm:spPr/>
      <dgm:t>
        <a:bodyPr/>
        <a:lstStyle/>
        <a:p>
          <a:endParaRPr lang="en-US"/>
        </a:p>
      </dgm:t>
    </dgm:pt>
    <dgm:pt modelId="{9F5B85B9-6CC7-DC4A-AC0A-4F4C776AF319}" type="sibTrans" cxnId="{3423B8D5-77BC-1045-91F5-9324229C878B}">
      <dgm:prSet/>
      <dgm:spPr/>
      <dgm:t>
        <a:bodyPr/>
        <a:lstStyle/>
        <a:p>
          <a:endParaRPr lang="en-US"/>
        </a:p>
      </dgm:t>
    </dgm:pt>
    <dgm:pt modelId="{CAAA5D89-2B3F-7344-96F3-CEBEE1E1F7B2}">
      <dgm:prSet phldrT="[Text]" custT="1"/>
      <dgm:spPr/>
      <dgm:t>
        <a:bodyPr/>
        <a:lstStyle/>
        <a:p>
          <a:r>
            <a:rPr lang="en-US" sz="1000">
              <a:latin typeface="Copperplate Gothic Light"/>
              <a:cs typeface="Copperplate Gothic Light"/>
            </a:rPr>
            <a:t>Class:</a:t>
          </a:r>
        </a:p>
      </dgm:t>
    </dgm:pt>
    <dgm:pt modelId="{5BEC2E88-1135-5841-92EE-AC091CB0796D}" type="parTrans" cxnId="{E8C33407-8543-754C-B568-338695CC2FBB}">
      <dgm:prSet/>
      <dgm:spPr/>
      <dgm:t>
        <a:bodyPr/>
        <a:lstStyle/>
        <a:p>
          <a:endParaRPr lang="en-US"/>
        </a:p>
      </dgm:t>
    </dgm:pt>
    <dgm:pt modelId="{1977332B-05C1-7B40-9951-0D6BD9F83993}" type="sibTrans" cxnId="{E8C33407-8543-754C-B568-338695CC2FBB}">
      <dgm:prSet/>
      <dgm:spPr/>
      <dgm:t>
        <a:bodyPr/>
        <a:lstStyle/>
        <a:p>
          <a:endParaRPr lang="en-US"/>
        </a:p>
      </dgm:t>
    </dgm:pt>
    <dgm:pt modelId="{FE6D8253-552A-BE4D-A0BE-F4535F6F5908}">
      <dgm:prSet phldrT="[Text]"/>
      <dgm:spPr/>
      <dgm:t>
        <a:bodyPr/>
        <a:lstStyle/>
        <a:p>
          <a:r>
            <a:rPr lang="en-US">
              <a:latin typeface="Copperplate Gothic Light"/>
              <a:cs typeface="Copperplate Gothic Light"/>
            </a:rPr>
            <a:t>DMG/CAL:</a:t>
          </a:r>
        </a:p>
      </dgm:t>
    </dgm:pt>
    <dgm:pt modelId="{91C2A545-A138-2444-848C-3277CF7F49B1}" type="parTrans" cxnId="{30AC67F8-209C-D24F-83DF-97664661B880}">
      <dgm:prSet/>
      <dgm:spPr/>
      <dgm:t>
        <a:bodyPr/>
        <a:lstStyle/>
        <a:p>
          <a:endParaRPr lang="en-US"/>
        </a:p>
      </dgm:t>
    </dgm:pt>
    <dgm:pt modelId="{D72ED44D-73D8-534A-B370-A7D2C55D994D}" type="sibTrans" cxnId="{30AC67F8-209C-D24F-83DF-97664661B880}">
      <dgm:prSet/>
      <dgm:spPr/>
      <dgm:t>
        <a:bodyPr/>
        <a:lstStyle/>
        <a:p>
          <a:endParaRPr lang="en-US"/>
        </a:p>
      </dgm:t>
    </dgm:pt>
    <dgm:pt modelId="{F4773F6E-D6A2-C046-8FB0-72775794CC66}">
      <dgm:prSet phldrT="[Text]"/>
      <dgm:spPr/>
      <dgm:t>
        <a:bodyPr/>
        <a:lstStyle/>
        <a:p>
          <a:r>
            <a:rPr lang="en-US">
              <a:latin typeface="Copperplate Gothic Light"/>
              <a:cs typeface="Copperplate Gothic Light"/>
            </a:rPr>
            <a:t>DUR/CLP:</a:t>
          </a:r>
        </a:p>
      </dgm:t>
    </dgm:pt>
    <dgm:pt modelId="{3BFD8634-A8B2-E04E-830F-E0BCE00A50A3}" type="parTrans" cxnId="{D9FC611B-AA48-F742-B4C4-8FB582B52FE8}">
      <dgm:prSet/>
      <dgm:spPr/>
      <dgm:t>
        <a:bodyPr/>
        <a:lstStyle/>
        <a:p>
          <a:endParaRPr lang="en-US"/>
        </a:p>
      </dgm:t>
    </dgm:pt>
    <dgm:pt modelId="{29742EF4-84F7-9C4A-BBAA-BE12001E2EA4}" type="sibTrans" cxnId="{D9FC611B-AA48-F742-B4C4-8FB582B52FE8}">
      <dgm:prSet/>
      <dgm:spPr/>
      <dgm:t>
        <a:bodyPr/>
        <a:lstStyle/>
        <a:p>
          <a:endParaRPr lang="en-US"/>
        </a:p>
      </dgm:t>
    </dgm:pt>
    <dgm:pt modelId="{423B4B65-8A74-054E-8C26-174948994497}">
      <dgm:prSet phldrT="[Text]"/>
      <dgm:spPr/>
      <dgm:t>
        <a:bodyPr/>
        <a:lstStyle/>
        <a:p>
          <a:r>
            <a:rPr lang="en-US">
              <a:latin typeface="Copperplate Gothic Light"/>
              <a:cs typeface="Copperplate Gothic Light"/>
            </a:rPr>
            <a:t>DUR/CLP</a:t>
          </a:r>
        </a:p>
      </dgm:t>
    </dgm:pt>
    <dgm:pt modelId="{E0BD3AEF-2818-F040-B88E-CD93E29652A9}" type="parTrans" cxnId="{0F7C1F91-0A75-1E40-A4D6-E5C809E76C45}">
      <dgm:prSet/>
      <dgm:spPr/>
      <dgm:t>
        <a:bodyPr/>
        <a:lstStyle/>
        <a:p>
          <a:endParaRPr lang="en-US"/>
        </a:p>
      </dgm:t>
    </dgm:pt>
    <dgm:pt modelId="{40CD3773-D909-D346-9A68-C85A51F32252}" type="sibTrans" cxnId="{0F7C1F91-0A75-1E40-A4D6-E5C809E76C45}">
      <dgm:prSet/>
      <dgm:spPr/>
      <dgm:t>
        <a:bodyPr/>
        <a:lstStyle/>
        <a:p>
          <a:endParaRPr lang="en-US"/>
        </a:p>
      </dgm:t>
    </dgm:pt>
    <dgm:pt modelId="{123B119B-83CB-8C4A-9E1B-D6D9EE5BAFA2}">
      <dgm:prSet phldrT="[Text]"/>
      <dgm:spPr/>
      <dgm:t>
        <a:bodyPr/>
        <a:lstStyle/>
        <a:p>
          <a:r>
            <a:rPr lang="en-US">
              <a:latin typeface="Copperplate Gothic Light"/>
              <a:cs typeface="Copperplate Gothic Light"/>
            </a:rPr>
            <a:t>Size:</a:t>
          </a:r>
        </a:p>
      </dgm:t>
    </dgm:pt>
    <dgm:pt modelId="{671DDEC3-368A-194F-830F-3B916B78B1C4}" type="parTrans" cxnId="{BE3E8411-AAE9-634A-BE54-8AAE654BACA9}">
      <dgm:prSet/>
      <dgm:spPr/>
      <dgm:t>
        <a:bodyPr/>
        <a:lstStyle/>
        <a:p>
          <a:endParaRPr lang="en-US"/>
        </a:p>
      </dgm:t>
    </dgm:pt>
    <dgm:pt modelId="{D38D6012-91DB-2444-A8C3-98AAA530DEA8}" type="sibTrans" cxnId="{BE3E8411-AAE9-634A-BE54-8AAE654BACA9}">
      <dgm:prSet/>
      <dgm:spPr/>
      <dgm:t>
        <a:bodyPr/>
        <a:lstStyle/>
        <a:p>
          <a:endParaRPr lang="en-US"/>
        </a:p>
      </dgm:t>
    </dgm:pt>
    <dgm:pt modelId="{42F46AB7-5B23-3847-9253-75890F7DFA43}">
      <dgm:prSet/>
      <dgm:spPr/>
      <dgm:t>
        <a:bodyPr/>
        <a:lstStyle/>
        <a:p>
          <a:r>
            <a:rPr lang="en-US">
              <a:latin typeface="Copperplate Gothic Light"/>
              <a:cs typeface="Copperplate Gothic Light"/>
            </a:rPr>
            <a:t>Class:</a:t>
          </a:r>
        </a:p>
      </dgm:t>
    </dgm:pt>
    <dgm:pt modelId="{8B69D09B-9777-904F-92AC-C22EAD7E42A6}" type="parTrans" cxnId="{DF5384E8-0238-9941-9032-395DB56E83AA}">
      <dgm:prSet/>
      <dgm:spPr/>
      <dgm:t>
        <a:bodyPr/>
        <a:lstStyle/>
        <a:p>
          <a:endParaRPr lang="en-US"/>
        </a:p>
      </dgm:t>
    </dgm:pt>
    <dgm:pt modelId="{CB6CB79E-093B-4D45-80BA-DC95548F4F33}" type="sibTrans" cxnId="{DF5384E8-0238-9941-9032-395DB56E83AA}">
      <dgm:prSet/>
      <dgm:spPr/>
      <dgm:t>
        <a:bodyPr/>
        <a:lstStyle/>
        <a:p>
          <a:endParaRPr lang="en-US"/>
        </a:p>
      </dgm:t>
    </dgm:pt>
    <dgm:pt modelId="{ED3F4434-1207-6E44-ABCD-670878346084}">
      <dgm:prSet/>
      <dgm:spPr/>
      <dgm:t>
        <a:bodyPr/>
        <a:lstStyle/>
        <a:p>
          <a:r>
            <a:rPr lang="en-US">
              <a:latin typeface="Copperplate Gothic Light"/>
              <a:cs typeface="Copperplate Gothic Light"/>
            </a:rPr>
            <a:t>DMG/CAL:</a:t>
          </a:r>
        </a:p>
      </dgm:t>
    </dgm:pt>
    <dgm:pt modelId="{B5671399-A6B3-5545-8EDB-210D48DE4925}" type="parTrans" cxnId="{0B9E6FC4-640D-BB4F-87B9-6C7DE7B09D64}">
      <dgm:prSet/>
      <dgm:spPr/>
      <dgm:t>
        <a:bodyPr/>
        <a:lstStyle/>
        <a:p>
          <a:endParaRPr lang="en-US"/>
        </a:p>
      </dgm:t>
    </dgm:pt>
    <dgm:pt modelId="{E2BE20EA-84D4-D844-A05C-B7DF1DC3C4CD}" type="sibTrans" cxnId="{0B9E6FC4-640D-BB4F-87B9-6C7DE7B09D64}">
      <dgm:prSet/>
      <dgm:spPr/>
      <dgm:t>
        <a:bodyPr/>
        <a:lstStyle/>
        <a:p>
          <a:endParaRPr lang="en-US"/>
        </a:p>
      </dgm:t>
    </dgm:pt>
    <dgm:pt modelId="{69C159A7-1B68-154C-A3D1-EC02E672BA93}">
      <dgm:prSet/>
      <dgm:spPr/>
      <dgm:t>
        <a:bodyPr/>
        <a:lstStyle/>
        <a:p>
          <a:r>
            <a:rPr lang="en-US">
              <a:latin typeface="Copperplate Gothic Light"/>
              <a:cs typeface="Copperplate Gothic Light"/>
            </a:rPr>
            <a:t>DUR/CLP:</a:t>
          </a:r>
        </a:p>
      </dgm:t>
    </dgm:pt>
    <dgm:pt modelId="{6F47C155-8FCA-7D4C-B0E9-7F856CE81CA8}" type="parTrans" cxnId="{9E7F72EA-EA0B-4F41-AD88-ED0C38EF2F78}">
      <dgm:prSet/>
      <dgm:spPr/>
      <dgm:t>
        <a:bodyPr/>
        <a:lstStyle/>
        <a:p>
          <a:endParaRPr lang="en-US"/>
        </a:p>
      </dgm:t>
    </dgm:pt>
    <dgm:pt modelId="{64503DF3-29FC-9F47-AFCC-54FD44E39763}" type="sibTrans" cxnId="{9E7F72EA-EA0B-4F41-AD88-ED0C38EF2F78}">
      <dgm:prSet/>
      <dgm:spPr/>
      <dgm:t>
        <a:bodyPr/>
        <a:lstStyle/>
        <a:p>
          <a:endParaRPr lang="en-US"/>
        </a:p>
      </dgm:t>
    </dgm:pt>
    <dgm:pt modelId="{18FDA9AD-C664-C445-9A8C-5FECB01CCA47}">
      <dgm:prSet/>
      <dgm:spPr/>
      <dgm:t>
        <a:bodyPr/>
        <a:lstStyle/>
        <a:p>
          <a:r>
            <a:rPr lang="en-US">
              <a:latin typeface="Copperplate Gothic Light"/>
              <a:cs typeface="Copperplate Gothic Light"/>
            </a:rPr>
            <a:t>Size:</a:t>
          </a:r>
        </a:p>
      </dgm:t>
    </dgm:pt>
    <dgm:pt modelId="{BE3984A3-7647-D641-A052-5599A58E5DB6}" type="parTrans" cxnId="{734BDF79-2587-D045-BE16-838D22D15BC6}">
      <dgm:prSet/>
      <dgm:spPr/>
      <dgm:t>
        <a:bodyPr/>
        <a:lstStyle/>
        <a:p>
          <a:endParaRPr lang="en-US"/>
        </a:p>
      </dgm:t>
    </dgm:pt>
    <dgm:pt modelId="{ADC1A236-CFAA-1243-9A32-34F0EA73ECB4}" type="sibTrans" cxnId="{734BDF79-2587-D045-BE16-838D22D15BC6}">
      <dgm:prSet/>
      <dgm:spPr/>
      <dgm:t>
        <a:bodyPr/>
        <a:lstStyle/>
        <a:p>
          <a:endParaRPr lang="en-US"/>
        </a:p>
      </dgm:t>
    </dgm:pt>
    <dgm:pt modelId="{A334A5A3-02E1-1547-8E75-943EE43F98AE}" type="pres">
      <dgm:prSet presAssocID="{CC842F88-4247-DC44-BDA5-21D50C0B245E}" presName="Name0" presStyleCnt="0">
        <dgm:presLayoutVars>
          <dgm:dir/>
          <dgm:animLvl val="lvl"/>
          <dgm:resizeHandles val="exact"/>
        </dgm:presLayoutVars>
      </dgm:prSet>
      <dgm:spPr/>
      <dgm:t>
        <a:bodyPr/>
        <a:lstStyle/>
        <a:p>
          <a:endParaRPr lang="en-US"/>
        </a:p>
      </dgm:t>
    </dgm:pt>
    <dgm:pt modelId="{3F1226C6-6D21-E945-974B-C808DF5D0642}" type="pres">
      <dgm:prSet presAssocID="{E0B23065-06E5-594F-95C7-749955C106CB}" presName="composite" presStyleCnt="0"/>
      <dgm:spPr/>
    </dgm:pt>
    <dgm:pt modelId="{78C48C94-3C8D-3D4C-BCC1-5F7FC3CA0CA5}" type="pres">
      <dgm:prSet presAssocID="{E0B23065-06E5-594F-95C7-749955C106CB}" presName="parTx" presStyleLbl="alignNode1" presStyleIdx="0" presStyleCnt="4">
        <dgm:presLayoutVars>
          <dgm:chMax val="0"/>
          <dgm:chPref val="0"/>
          <dgm:bulletEnabled val="1"/>
        </dgm:presLayoutVars>
      </dgm:prSet>
      <dgm:spPr/>
      <dgm:t>
        <a:bodyPr/>
        <a:lstStyle/>
        <a:p>
          <a:endParaRPr lang="en-US"/>
        </a:p>
      </dgm:t>
    </dgm:pt>
    <dgm:pt modelId="{7099F4C2-72BC-6247-8CF8-C351AC5A011F}" type="pres">
      <dgm:prSet presAssocID="{E0B23065-06E5-594F-95C7-749955C106CB}" presName="desTx" presStyleLbl="alignAccFollowNode1" presStyleIdx="0" presStyleCnt="4">
        <dgm:presLayoutVars>
          <dgm:bulletEnabled val="1"/>
        </dgm:presLayoutVars>
      </dgm:prSet>
      <dgm:spPr/>
      <dgm:t>
        <a:bodyPr/>
        <a:lstStyle/>
        <a:p>
          <a:endParaRPr lang="en-US"/>
        </a:p>
      </dgm:t>
    </dgm:pt>
    <dgm:pt modelId="{E43DCCAD-C9E6-E741-A961-9F3A202DF83D}" type="pres">
      <dgm:prSet presAssocID="{4DCACBEE-3227-1947-957B-5B096AECFB84}" presName="space" presStyleCnt="0"/>
      <dgm:spPr/>
    </dgm:pt>
    <dgm:pt modelId="{31A7D5BE-4464-EC49-AB42-545009D8FD6F}" type="pres">
      <dgm:prSet presAssocID="{C0604AC5-9314-7A47-93AF-EFBD4BD07E65}" presName="composite" presStyleCnt="0"/>
      <dgm:spPr/>
    </dgm:pt>
    <dgm:pt modelId="{F666EB85-2C7A-5246-A885-6F5DBC8B7677}" type="pres">
      <dgm:prSet presAssocID="{C0604AC5-9314-7A47-93AF-EFBD4BD07E65}" presName="parTx" presStyleLbl="alignNode1" presStyleIdx="1" presStyleCnt="4">
        <dgm:presLayoutVars>
          <dgm:chMax val="0"/>
          <dgm:chPref val="0"/>
          <dgm:bulletEnabled val="1"/>
        </dgm:presLayoutVars>
      </dgm:prSet>
      <dgm:spPr/>
      <dgm:t>
        <a:bodyPr/>
        <a:lstStyle/>
        <a:p>
          <a:endParaRPr lang="en-US"/>
        </a:p>
      </dgm:t>
    </dgm:pt>
    <dgm:pt modelId="{9CE5AB9A-4500-E849-B1DD-6E25EC558EF3}" type="pres">
      <dgm:prSet presAssocID="{C0604AC5-9314-7A47-93AF-EFBD4BD07E65}" presName="desTx" presStyleLbl="alignAccFollowNode1" presStyleIdx="1" presStyleCnt="4">
        <dgm:presLayoutVars>
          <dgm:bulletEnabled val="1"/>
        </dgm:presLayoutVars>
      </dgm:prSet>
      <dgm:spPr/>
      <dgm:t>
        <a:bodyPr/>
        <a:lstStyle/>
        <a:p>
          <a:endParaRPr lang="en-US"/>
        </a:p>
      </dgm:t>
    </dgm:pt>
    <dgm:pt modelId="{9B6DE087-E2A3-E04E-9177-31F7D3C2B487}" type="pres">
      <dgm:prSet presAssocID="{EF3099FC-51C1-E64A-953C-FD7FC7C222F3}" presName="space" presStyleCnt="0"/>
      <dgm:spPr/>
    </dgm:pt>
    <dgm:pt modelId="{5C54F341-AD62-0F49-9BB6-AE11E81AD2E2}" type="pres">
      <dgm:prSet presAssocID="{57F11D05-8A72-EC4A-BA6A-1D076D33B824}" presName="composite" presStyleCnt="0"/>
      <dgm:spPr/>
    </dgm:pt>
    <dgm:pt modelId="{658B1036-B7EE-EE4C-AF38-91DDE4138116}" type="pres">
      <dgm:prSet presAssocID="{57F11D05-8A72-EC4A-BA6A-1D076D33B824}" presName="parTx" presStyleLbl="alignNode1" presStyleIdx="2" presStyleCnt="4">
        <dgm:presLayoutVars>
          <dgm:chMax val="0"/>
          <dgm:chPref val="0"/>
          <dgm:bulletEnabled val="1"/>
        </dgm:presLayoutVars>
      </dgm:prSet>
      <dgm:spPr/>
      <dgm:t>
        <a:bodyPr/>
        <a:lstStyle/>
        <a:p>
          <a:endParaRPr lang="en-US"/>
        </a:p>
      </dgm:t>
    </dgm:pt>
    <dgm:pt modelId="{647499BD-4619-1D41-90C8-BA665D50D0E1}" type="pres">
      <dgm:prSet presAssocID="{57F11D05-8A72-EC4A-BA6A-1D076D33B824}" presName="desTx" presStyleLbl="alignAccFollowNode1" presStyleIdx="2" presStyleCnt="4">
        <dgm:presLayoutVars>
          <dgm:bulletEnabled val="1"/>
        </dgm:presLayoutVars>
      </dgm:prSet>
      <dgm:spPr/>
      <dgm:t>
        <a:bodyPr/>
        <a:lstStyle/>
        <a:p>
          <a:endParaRPr lang="en-US"/>
        </a:p>
      </dgm:t>
    </dgm:pt>
    <dgm:pt modelId="{0D11ABD4-7539-2146-8020-8D9216BD8A42}" type="pres">
      <dgm:prSet presAssocID="{073E47EC-584E-764A-86FD-C0DA3BC11541}" presName="space" presStyleCnt="0"/>
      <dgm:spPr/>
    </dgm:pt>
    <dgm:pt modelId="{39925A1B-24E1-154A-80BC-0985ED7BAC07}" type="pres">
      <dgm:prSet presAssocID="{15106FE4-AA9C-924C-B66D-F242FE72B16A}" presName="composite" presStyleCnt="0"/>
      <dgm:spPr/>
    </dgm:pt>
    <dgm:pt modelId="{9DD08CD9-DE28-924C-83AF-2CE40627EBB6}" type="pres">
      <dgm:prSet presAssocID="{15106FE4-AA9C-924C-B66D-F242FE72B16A}" presName="parTx" presStyleLbl="alignNode1" presStyleIdx="3" presStyleCnt="4">
        <dgm:presLayoutVars>
          <dgm:chMax val="0"/>
          <dgm:chPref val="0"/>
          <dgm:bulletEnabled val="1"/>
        </dgm:presLayoutVars>
      </dgm:prSet>
      <dgm:spPr/>
      <dgm:t>
        <a:bodyPr/>
        <a:lstStyle/>
        <a:p>
          <a:endParaRPr lang="en-US"/>
        </a:p>
      </dgm:t>
    </dgm:pt>
    <dgm:pt modelId="{AA03F016-1880-534A-B8E3-5CA75CC02134}" type="pres">
      <dgm:prSet presAssocID="{15106FE4-AA9C-924C-B66D-F242FE72B16A}" presName="desTx" presStyleLbl="alignAccFollowNode1" presStyleIdx="3" presStyleCnt="4">
        <dgm:presLayoutVars>
          <dgm:bulletEnabled val="1"/>
        </dgm:presLayoutVars>
      </dgm:prSet>
      <dgm:spPr/>
      <dgm:t>
        <a:bodyPr/>
        <a:lstStyle/>
        <a:p>
          <a:endParaRPr lang="en-US"/>
        </a:p>
      </dgm:t>
    </dgm:pt>
  </dgm:ptLst>
  <dgm:cxnLst>
    <dgm:cxn modelId="{BE3E8411-AAE9-634A-BE54-8AAE654BACA9}" srcId="{57F11D05-8A72-EC4A-BA6A-1D076D33B824}" destId="{123B119B-83CB-8C4A-9E1B-D6D9EE5BAFA2}" srcOrd="3" destOrd="0" parTransId="{671DDEC3-368A-194F-830F-3B916B78B1C4}" sibTransId="{D38D6012-91DB-2444-A8C3-98AAA530DEA8}"/>
    <dgm:cxn modelId="{D9FC611B-AA48-F742-B4C4-8FB582B52FE8}" srcId="{C0604AC5-9314-7A47-93AF-EFBD4BD07E65}" destId="{F4773F6E-D6A2-C046-8FB0-72775794CC66}" srcOrd="2" destOrd="0" parTransId="{3BFD8634-A8B2-E04E-830F-E0BCE00A50A3}" sibTransId="{29742EF4-84F7-9C4A-BBAA-BE12001E2EA4}"/>
    <dgm:cxn modelId="{CC79D2DC-8D68-CF47-BB82-4F46116B6F38}" type="presOf" srcId="{CAAA5D89-2B3F-7344-96F3-CEBEE1E1F7B2}" destId="{7099F4C2-72BC-6247-8CF8-C351AC5A011F}" srcOrd="0" destOrd="0" presId="urn:microsoft.com/office/officeart/2005/8/layout/hList1"/>
    <dgm:cxn modelId="{96724588-DD41-F84B-ADE7-4079F5E9D546}" type="presOf" srcId="{C0604AC5-9314-7A47-93AF-EFBD4BD07E65}" destId="{F666EB85-2C7A-5246-A885-6F5DBC8B7677}" srcOrd="0" destOrd="0" presId="urn:microsoft.com/office/officeart/2005/8/layout/hList1"/>
    <dgm:cxn modelId="{6D422DD3-0636-9B44-BEFE-A39B54F77714}" type="presOf" srcId="{84393993-BD0E-5C4F-8BA7-F754BFBCC346}" destId="{9CE5AB9A-4500-E849-B1DD-6E25EC558EF3}" srcOrd="0" destOrd="0" presId="urn:microsoft.com/office/officeart/2005/8/layout/hList1"/>
    <dgm:cxn modelId="{6BBA6E0D-F3E3-0045-B2C7-F0013EA393E5}" srcId="{CC842F88-4247-DC44-BDA5-21D50C0B245E}" destId="{C0604AC5-9314-7A47-93AF-EFBD4BD07E65}" srcOrd="1" destOrd="0" parTransId="{E195E9C0-DE51-FD42-9C30-5379D3B530EF}" sibTransId="{EF3099FC-51C1-E64A-953C-FD7FC7C222F3}"/>
    <dgm:cxn modelId="{DB5B359E-4B7D-A949-85F4-592067E3AF90}" type="presOf" srcId="{15106FE4-AA9C-924C-B66D-F242FE72B16A}" destId="{9DD08CD9-DE28-924C-83AF-2CE40627EBB6}" srcOrd="0" destOrd="0" presId="urn:microsoft.com/office/officeart/2005/8/layout/hList1"/>
    <dgm:cxn modelId="{65783C9E-E849-0C44-81DB-B557CD85B8CB}" type="presOf" srcId="{ED3F4434-1207-6E44-ABCD-670878346084}" destId="{AA03F016-1880-534A-B8E3-5CA75CC02134}" srcOrd="0" destOrd="1" presId="urn:microsoft.com/office/officeart/2005/8/layout/hList1"/>
    <dgm:cxn modelId="{35954EA5-73D5-C243-8E1D-F3DA592CA9FB}" type="presOf" srcId="{18FDA9AD-C664-C445-9A8C-5FECB01CCA47}" destId="{AA03F016-1880-534A-B8E3-5CA75CC02134}" srcOrd="0" destOrd="3" presId="urn:microsoft.com/office/officeart/2005/8/layout/hList1"/>
    <dgm:cxn modelId="{2CBB643E-2FCA-B148-9F05-CAA829CB64C5}" srcId="{E0B23065-06E5-594F-95C7-749955C106CB}" destId="{BE335E55-D9C8-E14D-AD70-EC232F22612E}" srcOrd="1" destOrd="0" parTransId="{9085B9F9-8118-F64B-A1B0-3ACD68F4FC26}" sibTransId="{5548A273-73B1-DB4B-903F-C8F11F2541C6}"/>
    <dgm:cxn modelId="{2587D2E2-A272-1C47-8525-5B6FB23F6F52}" type="presOf" srcId="{F4773F6E-D6A2-C046-8FB0-72775794CC66}" destId="{9CE5AB9A-4500-E849-B1DD-6E25EC558EF3}" srcOrd="0" destOrd="2" presId="urn:microsoft.com/office/officeart/2005/8/layout/hList1"/>
    <dgm:cxn modelId="{0F7C1F91-0A75-1E40-A4D6-E5C809E76C45}" srcId="{57F11D05-8A72-EC4A-BA6A-1D076D33B824}" destId="{423B4B65-8A74-054E-8C26-174948994497}" srcOrd="2" destOrd="0" parTransId="{E0BD3AEF-2818-F040-B88E-CD93E29652A9}" sibTransId="{40CD3773-D909-D346-9A68-C85A51F32252}"/>
    <dgm:cxn modelId="{30AC67F8-209C-D24F-83DF-97664661B880}" srcId="{C0604AC5-9314-7A47-93AF-EFBD4BD07E65}" destId="{FE6D8253-552A-BE4D-A0BE-F4535F6F5908}" srcOrd="1" destOrd="0" parTransId="{91C2A545-A138-2444-848C-3277CF7F49B1}" sibTransId="{D72ED44D-73D8-534A-B370-A7D2C55D994D}"/>
    <dgm:cxn modelId="{E8C33407-8543-754C-B568-338695CC2FBB}" srcId="{E0B23065-06E5-594F-95C7-749955C106CB}" destId="{CAAA5D89-2B3F-7344-96F3-CEBEE1E1F7B2}" srcOrd="0" destOrd="0" parTransId="{5BEC2E88-1135-5841-92EE-AC091CB0796D}" sibTransId="{1977332B-05C1-7B40-9951-0D6BD9F83993}"/>
    <dgm:cxn modelId="{951BDE03-320C-5540-A359-CAB7A81C690E}" type="presOf" srcId="{0E501F57-C7BB-D74F-9984-EF102525C750}" destId="{7099F4C2-72BC-6247-8CF8-C351AC5A011F}" srcOrd="0" destOrd="2" presId="urn:microsoft.com/office/officeart/2005/8/layout/hList1"/>
    <dgm:cxn modelId="{681A5AC6-EA4B-E84A-AB77-7A4A7EBD46EA}" type="presOf" srcId="{CC842F88-4247-DC44-BDA5-21D50C0B245E}" destId="{A334A5A3-02E1-1547-8E75-943EE43F98AE}" srcOrd="0" destOrd="0" presId="urn:microsoft.com/office/officeart/2005/8/layout/hList1"/>
    <dgm:cxn modelId="{BE072B80-6B75-FB49-95EF-27661DF61DD2}" srcId="{CC842F88-4247-DC44-BDA5-21D50C0B245E}" destId="{57F11D05-8A72-EC4A-BA6A-1D076D33B824}" srcOrd="2" destOrd="0" parTransId="{0F1B787F-1678-D148-BFF9-8ECFBD9D4D8A}" sibTransId="{073E47EC-584E-764A-86FD-C0DA3BC11541}"/>
    <dgm:cxn modelId="{3423B8D5-77BC-1045-91F5-9324229C878B}" srcId="{E0B23065-06E5-594F-95C7-749955C106CB}" destId="{0E501F57-C7BB-D74F-9984-EF102525C750}" srcOrd="2" destOrd="0" parTransId="{0E808CDF-7E0A-AF47-B837-FB9A4C0076AB}" sibTransId="{9F5B85B9-6CC7-DC4A-AC0A-4F4C776AF319}"/>
    <dgm:cxn modelId="{D60165F4-AB20-344F-B439-1C3775653431}" type="presOf" srcId="{2E4CCCDC-3E52-6544-95EE-0B4F9306BE44}" destId="{7099F4C2-72BC-6247-8CF8-C351AC5A011F}" srcOrd="0" destOrd="3" presId="urn:microsoft.com/office/officeart/2005/8/layout/hList1"/>
    <dgm:cxn modelId="{29296096-93C3-CE49-BD5B-8A70F40322F8}" srcId="{CC842F88-4247-DC44-BDA5-21D50C0B245E}" destId="{E0B23065-06E5-594F-95C7-749955C106CB}" srcOrd="0" destOrd="0" parTransId="{CB096844-68F2-5545-8F94-81A8FBAB50DA}" sibTransId="{4DCACBEE-3227-1947-957B-5B096AECFB84}"/>
    <dgm:cxn modelId="{05F55AB4-B2EB-6740-B832-8598F53BC9CB}" type="presOf" srcId="{A19FE1D9-0507-4743-9D60-65FF2AB04660}" destId="{9CE5AB9A-4500-E849-B1DD-6E25EC558EF3}" srcOrd="0" destOrd="3" presId="urn:microsoft.com/office/officeart/2005/8/layout/hList1"/>
    <dgm:cxn modelId="{DBE71508-6240-8845-A987-5931F8F5EC82}" type="presOf" srcId="{57F11D05-8A72-EC4A-BA6A-1D076D33B824}" destId="{658B1036-B7EE-EE4C-AF38-91DDE4138116}" srcOrd="0" destOrd="0" presId="urn:microsoft.com/office/officeart/2005/8/layout/hList1"/>
    <dgm:cxn modelId="{B8D5D364-C1F4-ED4A-898B-92E91951068F}" type="presOf" srcId="{123B119B-83CB-8C4A-9E1B-D6D9EE5BAFA2}" destId="{647499BD-4619-1D41-90C8-BA665D50D0E1}" srcOrd="0" destOrd="3" presId="urn:microsoft.com/office/officeart/2005/8/layout/hList1"/>
    <dgm:cxn modelId="{AC9EA181-81AC-E040-A5F8-4007860A2BB8}" type="presOf" srcId="{3CF5715E-D40E-504C-B28A-04AA03D39740}" destId="{647499BD-4619-1D41-90C8-BA665D50D0E1}" srcOrd="0" destOrd="1" presId="urn:microsoft.com/office/officeart/2005/8/layout/hList1"/>
    <dgm:cxn modelId="{96A962F8-0633-9C4B-8935-E42CF6DC8E08}" type="presOf" srcId="{42F46AB7-5B23-3847-9253-75890F7DFA43}" destId="{AA03F016-1880-534A-B8E3-5CA75CC02134}" srcOrd="0" destOrd="0" presId="urn:microsoft.com/office/officeart/2005/8/layout/hList1"/>
    <dgm:cxn modelId="{0AEFCEF8-F4B3-FA4D-9967-D0F7D5E5D668}" srcId="{C0604AC5-9314-7A47-93AF-EFBD4BD07E65}" destId="{84393993-BD0E-5C4F-8BA7-F754BFBCC346}" srcOrd="0" destOrd="0" parTransId="{BFDCFBB9-DB23-3145-943F-0CD8F3D76CB9}" sibTransId="{2855E37E-BFDA-FE43-81B4-D906E3B59EA4}"/>
    <dgm:cxn modelId="{1B553E60-5AAE-8846-8C17-A5609494CDEC}" srcId="{E0B23065-06E5-594F-95C7-749955C106CB}" destId="{2E4CCCDC-3E52-6544-95EE-0B4F9306BE44}" srcOrd="3" destOrd="0" parTransId="{9454C083-2B5B-024F-9CFF-B3B4DBAAC0BA}" sibTransId="{225748F7-2929-194B-A097-B99CE79A9F0B}"/>
    <dgm:cxn modelId="{54089F17-D86B-B443-890A-C01981AFDEB8}" srcId="{CC842F88-4247-DC44-BDA5-21D50C0B245E}" destId="{15106FE4-AA9C-924C-B66D-F242FE72B16A}" srcOrd="3" destOrd="0" parTransId="{B8622F09-B44B-BD4A-AFCD-135090135941}" sibTransId="{30A1DAA7-9F82-E840-95FC-D99E4DDE9C82}"/>
    <dgm:cxn modelId="{8FDE565F-CA2A-934C-B3CB-2C516B5E91C9}" srcId="{57F11D05-8A72-EC4A-BA6A-1D076D33B824}" destId="{87214C59-458B-244C-A3EF-1359594379ED}" srcOrd="0" destOrd="0" parTransId="{26DC8410-8C4D-3046-BA57-6663564D4452}" sibTransId="{8C0362AE-641A-254A-BD19-1F6F47FC1CEC}"/>
    <dgm:cxn modelId="{8CF84547-CB6D-F94D-B1B4-917E53D41B86}" srcId="{57F11D05-8A72-EC4A-BA6A-1D076D33B824}" destId="{3CF5715E-D40E-504C-B28A-04AA03D39740}" srcOrd="1" destOrd="0" parTransId="{2598D68F-97F8-6A4B-AAE5-74D73722B552}" sibTransId="{40A477F5-2F3C-6C43-996E-8F813E87E517}"/>
    <dgm:cxn modelId="{0B9E6FC4-640D-BB4F-87B9-6C7DE7B09D64}" srcId="{15106FE4-AA9C-924C-B66D-F242FE72B16A}" destId="{ED3F4434-1207-6E44-ABCD-670878346084}" srcOrd="1" destOrd="0" parTransId="{B5671399-A6B3-5545-8EDB-210D48DE4925}" sibTransId="{E2BE20EA-84D4-D844-A05C-B7DF1DC3C4CD}"/>
    <dgm:cxn modelId="{82496018-BF47-A34F-BE37-0BEE36BCF654}" type="presOf" srcId="{BE335E55-D9C8-E14D-AD70-EC232F22612E}" destId="{7099F4C2-72BC-6247-8CF8-C351AC5A011F}" srcOrd="0" destOrd="1" presId="urn:microsoft.com/office/officeart/2005/8/layout/hList1"/>
    <dgm:cxn modelId="{9E7F72EA-EA0B-4F41-AD88-ED0C38EF2F78}" srcId="{15106FE4-AA9C-924C-B66D-F242FE72B16A}" destId="{69C159A7-1B68-154C-A3D1-EC02E672BA93}" srcOrd="2" destOrd="0" parTransId="{6F47C155-8FCA-7D4C-B0E9-7F856CE81CA8}" sibTransId="{64503DF3-29FC-9F47-AFCC-54FD44E39763}"/>
    <dgm:cxn modelId="{D374E0CB-F60C-AA40-8190-8AEBA34F36EE}" type="presOf" srcId="{69C159A7-1B68-154C-A3D1-EC02E672BA93}" destId="{AA03F016-1880-534A-B8E3-5CA75CC02134}" srcOrd="0" destOrd="2" presId="urn:microsoft.com/office/officeart/2005/8/layout/hList1"/>
    <dgm:cxn modelId="{C46EE01A-59AA-C84B-95A8-CB3EBD3C1504}" type="presOf" srcId="{87214C59-458B-244C-A3EF-1359594379ED}" destId="{647499BD-4619-1D41-90C8-BA665D50D0E1}" srcOrd="0" destOrd="0" presId="urn:microsoft.com/office/officeart/2005/8/layout/hList1"/>
    <dgm:cxn modelId="{901E7F48-26E4-4B40-A2E3-FA14811EE69E}" type="presOf" srcId="{FE6D8253-552A-BE4D-A0BE-F4535F6F5908}" destId="{9CE5AB9A-4500-E849-B1DD-6E25EC558EF3}" srcOrd="0" destOrd="1" presId="urn:microsoft.com/office/officeart/2005/8/layout/hList1"/>
    <dgm:cxn modelId="{734BDF79-2587-D045-BE16-838D22D15BC6}" srcId="{15106FE4-AA9C-924C-B66D-F242FE72B16A}" destId="{18FDA9AD-C664-C445-9A8C-5FECB01CCA47}" srcOrd="3" destOrd="0" parTransId="{BE3984A3-7647-D641-A052-5599A58E5DB6}" sibTransId="{ADC1A236-CFAA-1243-9A32-34F0EA73ECB4}"/>
    <dgm:cxn modelId="{DF5384E8-0238-9941-9032-395DB56E83AA}" srcId="{15106FE4-AA9C-924C-B66D-F242FE72B16A}" destId="{42F46AB7-5B23-3847-9253-75890F7DFA43}" srcOrd="0" destOrd="0" parTransId="{8B69D09B-9777-904F-92AC-C22EAD7E42A6}" sibTransId="{CB6CB79E-093B-4D45-80BA-DC95548F4F33}"/>
    <dgm:cxn modelId="{418B7B1E-8DD8-7945-AC50-5BC41BEC25AB}" srcId="{C0604AC5-9314-7A47-93AF-EFBD4BD07E65}" destId="{A19FE1D9-0507-4743-9D60-65FF2AB04660}" srcOrd="3" destOrd="0" parTransId="{9C8C66A1-FC70-6C49-9F00-2219597B50B7}" sibTransId="{5E95D9E9-595E-0845-A6BE-7B9DC81F34CA}"/>
    <dgm:cxn modelId="{19CE8177-E0F4-C346-858A-BBEC6A92E32D}" type="presOf" srcId="{423B4B65-8A74-054E-8C26-174948994497}" destId="{647499BD-4619-1D41-90C8-BA665D50D0E1}" srcOrd="0" destOrd="2" presId="urn:microsoft.com/office/officeart/2005/8/layout/hList1"/>
    <dgm:cxn modelId="{0D25A774-3ADB-FA42-AA5B-0E9184D3C5B5}" type="presOf" srcId="{E0B23065-06E5-594F-95C7-749955C106CB}" destId="{78C48C94-3C8D-3D4C-BCC1-5F7FC3CA0CA5}" srcOrd="0" destOrd="0" presId="urn:microsoft.com/office/officeart/2005/8/layout/hList1"/>
    <dgm:cxn modelId="{3EC5A39F-49B0-3E4F-A8FF-6AA03F650D1A}" type="presParOf" srcId="{A334A5A3-02E1-1547-8E75-943EE43F98AE}" destId="{3F1226C6-6D21-E945-974B-C808DF5D0642}" srcOrd="0" destOrd="0" presId="urn:microsoft.com/office/officeart/2005/8/layout/hList1"/>
    <dgm:cxn modelId="{6DA887F4-0DEB-4A40-9C5E-20F208093009}" type="presParOf" srcId="{3F1226C6-6D21-E945-974B-C808DF5D0642}" destId="{78C48C94-3C8D-3D4C-BCC1-5F7FC3CA0CA5}" srcOrd="0" destOrd="0" presId="urn:microsoft.com/office/officeart/2005/8/layout/hList1"/>
    <dgm:cxn modelId="{5EF3FEEB-0027-1B44-A6C0-6203F53982C3}" type="presParOf" srcId="{3F1226C6-6D21-E945-974B-C808DF5D0642}" destId="{7099F4C2-72BC-6247-8CF8-C351AC5A011F}" srcOrd="1" destOrd="0" presId="urn:microsoft.com/office/officeart/2005/8/layout/hList1"/>
    <dgm:cxn modelId="{74175FC3-1FEC-EE48-BDF1-550E7700801C}" type="presParOf" srcId="{A334A5A3-02E1-1547-8E75-943EE43F98AE}" destId="{E43DCCAD-C9E6-E741-A961-9F3A202DF83D}" srcOrd="1" destOrd="0" presId="urn:microsoft.com/office/officeart/2005/8/layout/hList1"/>
    <dgm:cxn modelId="{5AC52D03-F963-0B4D-9AA8-0B32C69F25C8}" type="presParOf" srcId="{A334A5A3-02E1-1547-8E75-943EE43F98AE}" destId="{31A7D5BE-4464-EC49-AB42-545009D8FD6F}" srcOrd="2" destOrd="0" presId="urn:microsoft.com/office/officeart/2005/8/layout/hList1"/>
    <dgm:cxn modelId="{ABC5AA1D-AE02-0F41-8167-31F26CDACC3B}" type="presParOf" srcId="{31A7D5BE-4464-EC49-AB42-545009D8FD6F}" destId="{F666EB85-2C7A-5246-A885-6F5DBC8B7677}" srcOrd="0" destOrd="0" presId="urn:microsoft.com/office/officeart/2005/8/layout/hList1"/>
    <dgm:cxn modelId="{196FD5B6-9BBA-B44D-ABB9-0E0AAF225D15}" type="presParOf" srcId="{31A7D5BE-4464-EC49-AB42-545009D8FD6F}" destId="{9CE5AB9A-4500-E849-B1DD-6E25EC558EF3}" srcOrd="1" destOrd="0" presId="urn:microsoft.com/office/officeart/2005/8/layout/hList1"/>
    <dgm:cxn modelId="{9191BAF1-3AC6-F741-A01B-C7E70AFA907D}" type="presParOf" srcId="{A334A5A3-02E1-1547-8E75-943EE43F98AE}" destId="{9B6DE087-E2A3-E04E-9177-31F7D3C2B487}" srcOrd="3" destOrd="0" presId="urn:microsoft.com/office/officeart/2005/8/layout/hList1"/>
    <dgm:cxn modelId="{BFA83167-CE7E-8F4C-ACC6-315E9268C63F}" type="presParOf" srcId="{A334A5A3-02E1-1547-8E75-943EE43F98AE}" destId="{5C54F341-AD62-0F49-9BB6-AE11E81AD2E2}" srcOrd="4" destOrd="0" presId="urn:microsoft.com/office/officeart/2005/8/layout/hList1"/>
    <dgm:cxn modelId="{8296E3FE-8C1D-2C45-90B1-BB5208BC3E01}" type="presParOf" srcId="{5C54F341-AD62-0F49-9BB6-AE11E81AD2E2}" destId="{658B1036-B7EE-EE4C-AF38-91DDE4138116}" srcOrd="0" destOrd="0" presId="urn:microsoft.com/office/officeart/2005/8/layout/hList1"/>
    <dgm:cxn modelId="{8436C3F7-2FF6-1847-972C-F832A8F16EA4}" type="presParOf" srcId="{5C54F341-AD62-0F49-9BB6-AE11E81AD2E2}" destId="{647499BD-4619-1D41-90C8-BA665D50D0E1}" srcOrd="1" destOrd="0" presId="urn:microsoft.com/office/officeart/2005/8/layout/hList1"/>
    <dgm:cxn modelId="{D32694AE-9165-E642-997D-50D58829E326}" type="presParOf" srcId="{A334A5A3-02E1-1547-8E75-943EE43F98AE}" destId="{0D11ABD4-7539-2146-8020-8D9216BD8A42}" srcOrd="5" destOrd="0" presId="urn:microsoft.com/office/officeart/2005/8/layout/hList1"/>
    <dgm:cxn modelId="{C2CD4087-F0CA-414E-B6E1-CB3B80C569CE}" type="presParOf" srcId="{A334A5A3-02E1-1547-8E75-943EE43F98AE}" destId="{39925A1B-24E1-154A-80BC-0985ED7BAC07}" srcOrd="6" destOrd="0" presId="urn:microsoft.com/office/officeart/2005/8/layout/hList1"/>
    <dgm:cxn modelId="{E28CC0E4-6D6A-CB4E-8CCE-F06DE26E4738}" type="presParOf" srcId="{39925A1B-24E1-154A-80BC-0985ED7BAC07}" destId="{9DD08CD9-DE28-924C-83AF-2CE40627EBB6}" srcOrd="0" destOrd="0" presId="urn:microsoft.com/office/officeart/2005/8/layout/hList1"/>
    <dgm:cxn modelId="{025F1C70-7FD9-0944-A0EA-7928E438EBE8}" type="presParOf" srcId="{39925A1B-24E1-154A-80BC-0985ED7BAC07}" destId="{AA03F016-1880-534A-B8E3-5CA75CC02134}" srcOrd="1" destOrd="0" presId="urn:microsoft.com/office/officeart/2005/8/layout/hList1"/>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294CFE2D-98C6-1645-A51A-F991B2D0F869}"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83D7E137-6365-474E-91FF-98ED0C8C2A97}" type="presOf" srcId="{ECE811B9-4DBE-9A43-83E3-452F984A9B4F}" destId="{189AA365-BA2A-E945-8D39-21DA0C39D6FD}" srcOrd="0" destOrd="0" presId="urn:microsoft.com/office/officeart/2005/8/layout/hChevron3"/>
    <dgm:cxn modelId="{F0E55B38-2C29-A74B-8FFA-707667CB8C3D}" type="presOf" srcId="{ED854FEF-9AF7-684F-B861-79E5A7E97D3A}" destId="{DFC5D410-550E-F341-AF2C-D98E2C69FFFE}"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7D1412C4-0A52-434A-A4DC-173CB333862C}"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0948C881-223B-634E-8F27-FB096E415D6A}" type="presParOf" srcId="{CE72611D-8F46-3D49-A15B-8C2A06D93A31}" destId="{DB1F4FD8-8C37-734F-886B-5690625951CF}" srcOrd="0" destOrd="0" presId="urn:microsoft.com/office/officeart/2005/8/layout/hChevron3"/>
    <dgm:cxn modelId="{6400FECA-AD0B-804F-B3A9-9B5F7F814EA5}" type="presParOf" srcId="{CE72611D-8F46-3D49-A15B-8C2A06D93A31}" destId="{F02BE853-4FA8-9543-B36D-48AF17130B7D}" srcOrd="1" destOrd="0" presId="urn:microsoft.com/office/officeart/2005/8/layout/hChevron3"/>
    <dgm:cxn modelId="{1A2E36BB-986F-1E41-818D-3E00097DACC5}" type="presParOf" srcId="{CE72611D-8F46-3D49-A15B-8C2A06D93A31}" destId="{189AA365-BA2A-E945-8D39-21DA0C39D6FD}" srcOrd="2" destOrd="0" presId="urn:microsoft.com/office/officeart/2005/8/layout/hChevron3"/>
    <dgm:cxn modelId="{E9B1C734-FAEC-B741-9385-456EC663D7F2}" type="presParOf" srcId="{CE72611D-8F46-3D49-A15B-8C2A06D93A31}" destId="{94FBD9FC-6920-3E49-AA4B-2EBBC5F0A18C}" srcOrd="3" destOrd="0" presId="urn:microsoft.com/office/officeart/2005/8/layout/hChevron3"/>
    <dgm:cxn modelId="{2575F912-5F5F-324F-94B5-5A09FA1C6626}"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1A93DAEB-7F74-C94E-8BA9-960DF7B2981B}" type="presOf" srcId="{092378CC-2B5C-E84E-9387-5404DD82C476}" destId="{DB1F4FD8-8C37-734F-886B-5690625951CF}"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D5C3E5AA-A695-B049-A865-3A1219D340DE}" type="presOf" srcId="{ED854FEF-9AF7-684F-B861-79E5A7E97D3A}" destId="{DFC5D410-550E-F341-AF2C-D98E2C69FFFE}" srcOrd="0" destOrd="0" presId="urn:microsoft.com/office/officeart/2005/8/layout/hChevron3"/>
    <dgm:cxn modelId="{AB7286F2-BAE1-5549-9681-0D4FB1DB02B7}" type="presOf" srcId="{DEC20ADD-4E26-C746-A188-4DCEB6912291}" destId="{CE72611D-8F46-3D49-A15B-8C2A06D93A31}" srcOrd="0" destOrd="0" presId="urn:microsoft.com/office/officeart/2005/8/layout/hChevron3"/>
    <dgm:cxn modelId="{40C0F453-FA41-7948-9BC0-FA62354058B1}"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43075BDF-AC32-5244-94EF-2D3B800318FA}" type="presParOf" srcId="{CE72611D-8F46-3D49-A15B-8C2A06D93A31}" destId="{DB1F4FD8-8C37-734F-886B-5690625951CF}" srcOrd="0" destOrd="0" presId="urn:microsoft.com/office/officeart/2005/8/layout/hChevron3"/>
    <dgm:cxn modelId="{F71CC822-5EE9-FB46-90F0-41B7CF2C6F14}" type="presParOf" srcId="{CE72611D-8F46-3D49-A15B-8C2A06D93A31}" destId="{F02BE853-4FA8-9543-B36D-48AF17130B7D}" srcOrd="1" destOrd="0" presId="urn:microsoft.com/office/officeart/2005/8/layout/hChevron3"/>
    <dgm:cxn modelId="{1E9A801E-860F-174A-9A14-A2E3B7C81BF3}" type="presParOf" srcId="{CE72611D-8F46-3D49-A15B-8C2A06D93A31}" destId="{189AA365-BA2A-E945-8D39-21DA0C39D6FD}" srcOrd="2" destOrd="0" presId="urn:microsoft.com/office/officeart/2005/8/layout/hChevron3"/>
    <dgm:cxn modelId="{966061CC-1DBC-5648-AF12-109A95C788CF}" type="presParOf" srcId="{CE72611D-8F46-3D49-A15B-8C2A06D93A31}" destId="{94FBD9FC-6920-3E49-AA4B-2EBBC5F0A18C}" srcOrd="3" destOrd="0" presId="urn:microsoft.com/office/officeart/2005/8/layout/hChevron3"/>
    <dgm:cxn modelId="{3394F0F4-EFBC-6A42-A301-A052F067EE6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05C73AAE-484B-2441-B046-144369F4C1BD}"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E48759C7-1DCD-9A44-BA15-D5AAADC60C46}" type="presOf" srcId="{ECE811B9-4DBE-9A43-83E3-452F984A9B4F}" destId="{189AA365-BA2A-E945-8D39-21DA0C39D6FD}"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3E50131B-DC9A-6A40-8FEC-789B3AFC2FFF}" type="presOf" srcId="{ED854FEF-9AF7-684F-B861-79E5A7E97D3A}" destId="{DFC5D410-550E-F341-AF2C-D98E2C69FFFE}" srcOrd="0" destOrd="0" presId="urn:microsoft.com/office/officeart/2005/8/layout/hChevron3"/>
    <dgm:cxn modelId="{E7A758C3-7DB6-8945-930B-1664A5B37AAB}"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E1324B55-6864-2C46-95F1-F267C27A1574}" type="presParOf" srcId="{CE72611D-8F46-3D49-A15B-8C2A06D93A31}" destId="{DB1F4FD8-8C37-734F-886B-5690625951CF}" srcOrd="0" destOrd="0" presId="urn:microsoft.com/office/officeart/2005/8/layout/hChevron3"/>
    <dgm:cxn modelId="{7581A7EB-F9B4-2B47-BD10-4FA7D163F30D}" type="presParOf" srcId="{CE72611D-8F46-3D49-A15B-8C2A06D93A31}" destId="{F02BE853-4FA8-9543-B36D-48AF17130B7D}" srcOrd="1" destOrd="0" presId="urn:microsoft.com/office/officeart/2005/8/layout/hChevron3"/>
    <dgm:cxn modelId="{062728F1-72C5-F94D-99D4-60149B083559}" type="presParOf" srcId="{CE72611D-8F46-3D49-A15B-8C2A06D93A31}" destId="{189AA365-BA2A-E945-8D39-21DA0C39D6FD}" srcOrd="2" destOrd="0" presId="urn:microsoft.com/office/officeart/2005/8/layout/hChevron3"/>
    <dgm:cxn modelId="{BFC5820C-770D-344E-8346-393D570C58B1}" type="presParOf" srcId="{CE72611D-8F46-3D49-A15B-8C2A06D93A31}" destId="{94FBD9FC-6920-3E49-AA4B-2EBBC5F0A18C}" srcOrd="3" destOrd="0" presId="urn:microsoft.com/office/officeart/2005/8/layout/hChevron3"/>
    <dgm:cxn modelId="{826C8E3D-8C15-4F47-89CD-63B2C011468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A74B8272-4336-3841-AB42-1BA6B3AAEAFE}" type="presOf" srcId="{DEC20ADD-4E26-C746-A188-4DCEB6912291}" destId="{CE72611D-8F46-3D49-A15B-8C2A06D93A31}" srcOrd="0" destOrd="0" presId="urn:microsoft.com/office/officeart/2005/8/layout/hChevron3"/>
    <dgm:cxn modelId="{709FD349-CB7D-5742-A205-A6FE83FE9B2A}" type="presOf" srcId="{092378CC-2B5C-E84E-9387-5404DD82C476}" destId="{DB1F4FD8-8C37-734F-886B-5690625951CF}" srcOrd="0" destOrd="0" presId="urn:microsoft.com/office/officeart/2005/8/layout/hChevron3"/>
    <dgm:cxn modelId="{2E4315C5-43F4-1D40-B7E4-A80B4DB93A18}"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264DDB76-FB56-2240-80AB-1F60C0F455A3}" type="presOf" srcId="{ED854FEF-9AF7-684F-B861-79E5A7E97D3A}" destId="{DFC5D410-550E-F341-AF2C-D98E2C69FFFE}" srcOrd="0" destOrd="0" presId="urn:microsoft.com/office/officeart/2005/8/layout/hChevron3"/>
    <dgm:cxn modelId="{E94A6F52-1B79-4644-8C29-F4443ABBF6BA}" type="presParOf" srcId="{CE72611D-8F46-3D49-A15B-8C2A06D93A31}" destId="{DB1F4FD8-8C37-734F-886B-5690625951CF}" srcOrd="0" destOrd="0" presId="urn:microsoft.com/office/officeart/2005/8/layout/hChevron3"/>
    <dgm:cxn modelId="{6F01BEA2-E885-8841-BABA-561DF1BE726E}" type="presParOf" srcId="{CE72611D-8F46-3D49-A15B-8C2A06D93A31}" destId="{F02BE853-4FA8-9543-B36D-48AF17130B7D}" srcOrd="1" destOrd="0" presId="urn:microsoft.com/office/officeart/2005/8/layout/hChevron3"/>
    <dgm:cxn modelId="{25CDB00A-AE63-BC4A-9D88-D3D201B14022}" type="presParOf" srcId="{CE72611D-8F46-3D49-A15B-8C2A06D93A31}" destId="{189AA365-BA2A-E945-8D39-21DA0C39D6FD}" srcOrd="2" destOrd="0" presId="urn:microsoft.com/office/officeart/2005/8/layout/hChevron3"/>
    <dgm:cxn modelId="{539A9ABA-1636-BC43-A023-1C152FEC6F32}" type="presParOf" srcId="{CE72611D-8F46-3D49-A15B-8C2A06D93A31}" destId="{94FBD9FC-6920-3E49-AA4B-2EBBC5F0A18C}" srcOrd="3" destOrd="0" presId="urn:microsoft.com/office/officeart/2005/8/layout/hChevron3"/>
    <dgm:cxn modelId="{F434CA55-3F7F-8144-93CD-365DF57D10A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17D9DC4B-8915-4215-A9F2-40E97C70FD99}" type="doc">
      <dgm:prSet loTypeId="urn:microsoft.com/office/officeart/2005/8/layout/radial6" loCatId="cycle" qsTypeId="urn:microsoft.com/office/officeart/2005/8/quickstyle/simple1" qsCatId="simple" csTypeId="urn:microsoft.com/office/officeart/2005/8/colors/accent0_1" csCatId="mainScheme" phldr="1"/>
      <dgm:spPr/>
      <dgm:t>
        <a:bodyPr/>
        <a:lstStyle/>
        <a:p>
          <a:endParaRPr lang="en-US"/>
        </a:p>
      </dgm:t>
    </dgm:pt>
    <dgm:pt modelId="{499A1386-E9D3-45A5-BD44-D7B4D939D22E}">
      <dgm:prSet phldrT="[Text]" custT="1"/>
      <dgm:spPr>
        <a:solidFill>
          <a:schemeClr val="bg2">
            <a:lumMod val="90000"/>
          </a:schemeClr>
        </a:solidFill>
      </dgm:spPr>
      <dgm:t>
        <a:bodyPr/>
        <a:lstStyle/>
        <a:p>
          <a:r>
            <a:rPr lang="en-US" sz="600">
              <a:latin typeface="Copperplate Gothic Light" panose="020E0507020206020404" pitchFamily="34" charset="0"/>
            </a:rPr>
            <a:t>Intellect</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E76F69C-7508-4028-B4B7-36EF4AF88A30}" type="parTrans" cxnId="{D9E9009B-22BA-4268-BE5C-33109A6EBD74}">
      <dgm:prSet/>
      <dgm:spPr/>
      <dgm:t>
        <a:bodyPr/>
        <a:lstStyle/>
        <a:p>
          <a:endParaRPr lang="en-US"/>
        </a:p>
      </dgm:t>
    </dgm:pt>
    <dgm:pt modelId="{DA30061B-DE52-474A-B569-3B8F047D51F6}" type="sibTrans" cxnId="{D9E9009B-22BA-4268-BE5C-33109A6EBD74}">
      <dgm:prSet/>
      <dgm:spPr/>
      <dgm:t>
        <a:bodyPr/>
        <a:lstStyle/>
        <a:p>
          <a:endParaRPr lang="en-US"/>
        </a:p>
      </dgm:t>
    </dgm:pt>
    <dgm:pt modelId="{3E40072E-20A3-4ABC-893F-4864508C2410}">
      <dgm:prSet phldrT="[Text]" custT="1"/>
      <dgm:spPr>
        <a:solidFill>
          <a:schemeClr val="bg2">
            <a:lumMod val="90000"/>
          </a:schemeClr>
        </a:solidFill>
      </dgm:spPr>
      <dgm:t>
        <a:bodyPr/>
        <a:lstStyle/>
        <a:p>
          <a:r>
            <a:rPr lang="en-US" sz="600">
              <a:latin typeface="Copperplate Gothic Light" panose="020E0507020206020404" pitchFamily="34" charset="0"/>
            </a:rPr>
            <a:t>Survival</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64B035EF-894C-40A8-997F-ECB4333E59AF}" type="parTrans" cxnId="{DD53A4BE-CF48-4BFB-A98E-A75A6030FF76}">
      <dgm:prSet/>
      <dgm:spPr/>
      <dgm:t>
        <a:bodyPr/>
        <a:lstStyle/>
        <a:p>
          <a:endParaRPr lang="en-US"/>
        </a:p>
      </dgm:t>
    </dgm:pt>
    <dgm:pt modelId="{3A39E7B8-97FC-4F77-9822-35A9885CF16D}" type="sibTrans" cxnId="{DD53A4BE-CF48-4BFB-A98E-A75A6030FF76}">
      <dgm:prSet/>
      <dgm:spPr/>
      <dgm:t>
        <a:bodyPr/>
        <a:lstStyle/>
        <a:p>
          <a:endParaRPr lang="en-US"/>
        </a:p>
      </dgm:t>
    </dgm:pt>
    <dgm:pt modelId="{0B3A94A3-BEBA-49AE-B493-E930ADF63DFF}">
      <dgm:prSet phldrT="[Text]" custT="1"/>
      <dgm:spPr>
        <a:solidFill>
          <a:schemeClr val="bg2">
            <a:lumMod val="90000"/>
          </a:schemeClr>
        </a:solidFill>
      </dgm:spPr>
      <dgm:t>
        <a:bodyPr/>
        <a:lstStyle/>
        <a:p>
          <a:r>
            <a:rPr lang="en-US" sz="600">
              <a:latin typeface="Copperplate Gothic Light" panose="020E0507020206020404" pitchFamily="34" charset="0"/>
            </a:rPr>
            <a:t>Agility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A90B3ACC-B278-4820-92E9-1483F478FB60}" type="parTrans" cxnId="{27E24A59-7243-4E93-8566-E8296228125C}">
      <dgm:prSet/>
      <dgm:spPr/>
      <dgm:t>
        <a:bodyPr/>
        <a:lstStyle/>
        <a:p>
          <a:endParaRPr lang="en-US"/>
        </a:p>
      </dgm:t>
    </dgm:pt>
    <dgm:pt modelId="{4DB07D2C-49CB-46F5-834C-C07FD18C1C9B}" type="sibTrans" cxnId="{27E24A59-7243-4E93-8566-E8296228125C}">
      <dgm:prSet/>
      <dgm:spPr/>
      <dgm:t>
        <a:bodyPr/>
        <a:lstStyle/>
        <a:p>
          <a:endParaRPr lang="en-US"/>
        </a:p>
      </dgm:t>
    </dgm:pt>
    <dgm:pt modelId="{52FEBD25-C9EF-4C70-B886-75C182608546}">
      <dgm:prSet phldrT="[Text]" custT="1"/>
      <dgm:spPr>
        <a:solidFill>
          <a:schemeClr val="bg2">
            <a:lumMod val="90000"/>
          </a:schemeClr>
        </a:solidFill>
      </dgm:spPr>
      <dgm:t>
        <a:bodyPr/>
        <a:lstStyle/>
        <a:p>
          <a:r>
            <a:rPr lang="en-US" sz="600">
              <a:latin typeface="Copperplate Gothic Light" panose="020E0507020206020404" pitchFamily="34" charset="0"/>
            </a:rPr>
            <a:t>Range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31967A8-5137-4E68-B39C-1C0F00F44860}" type="sibTrans" cxnId="{E8635F5E-E8A3-421A-942F-FF940F3F157F}">
      <dgm:prSet/>
      <dgm:spPr/>
      <dgm:t>
        <a:bodyPr/>
        <a:lstStyle/>
        <a:p>
          <a:endParaRPr lang="en-US"/>
        </a:p>
      </dgm:t>
    </dgm:pt>
    <dgm:pt modelId="{B757C364-1031-43DE-9205-ADAC274D7DD2}" type="parTrans" cxnId="{E8635F5E-E8A3-421A-942F-FF940F3F157F}">
      <dgm:prSet/>
      <dgm:spPr/>
      <dgm:t>
        <a:bodyPr/>
        <a:lstStyle/>
        <a:p>
          <a:endParaRPr lang="en-US"/>
        </a:p>
      </dgm:t>
    </dgm:pt>
    <dgm:pt modelId="{51EE71BF-EC9C-4233-B5CE-2E71614B9CEE}">
      <dgm:prSet phldrT="[Text]" phldr="1"/>
      <dgm:spPr/>
      <dgm:t>
        <a:bodyPr/>
        <a:lstStyle/>
        <a:p>
          <a:endParaRPr lang="en-US"/>
        </a:p>
      </dgm:t>
    </dgm:pt>
    <dgm:pt modelId="{6F1FE897-C773-416B-8656-30EAD909234C}" type="sibTrans" cxnId="{6A680A10-D4B0-443A-9C6C-CACA316E4F7F}">
      <dgm:prSet/>
      <dgm:spPr/>
      <dgm:t>
        <a:bodyPr/>
        <a:lstStyle/>
        <a:p>
          <a:endParaRPr lang="en-US"/>
        </a:p>
      </dgm:t>
    </dgm:pt>
    <dgm:pt modelId="{BBB9F32C-59C7-412E-B6F8-65562B3DA44B}" type="parTrans" cxnId="{6A680A10-D4B0-443A-9C6C-CACA316E4F7F}">
      <dgm:prSet/>
      <dgm:spPr/>
      <dgm:t>
        <a:bodyPr/>
        <a:lstStyle/>
        <a:p>
          <a:endParaRPr lang="en-US"/>
        </a:p>
      </dgm:t>
    </dgm:pt>
    <dgm:pt modelId="{A4687BB3-85EA-4097-B604-DFCB47F706CA}">
      <dgm:prSet custT="1"/>
      <dgm:spPr>
        <a:solidFill>
          <a:schemeClr val="bg2">
            <a:lumMod val="90000"/>
          </a:schemeClr>
        </a:solidFill>
      </dgm:spPr>
      <dgm:t>
        <a:bodyPr/>
        <a:lstStyle/>
        <a:p>
          <a:r>
            <a:rPr lang="en-US" sz="600">
              <a:latin typeface="Copperplate Gothic Light" panose="020E0507020206020404" pitchFamily="34" charset="0"/>
            </a:rPr>
            <a:t>Brutality</a:t>
          </a:r>
        </a:p>
        <a:p>
          <a:endParaRPr lang="en-US" sz="700"/>
        </a:p>
        <a:p>
          <a:endParaRPr lang="en-US" sz="700"/>
        </a:p>
      </dgm:t>
    </dgm:pt>
    <dgm:pt modelId="{6050A176-50D8-4698-9251-B608CE3C86B6}" type="parTrans" cxnId="{841A6683-419D-4854-91EF-2293C8CF2289}">
      <dgm:prSet/>
      <dgm:spPr/>
      <dgm:t>
        <a:bodyPr/>
        <a:lstStyle/>
        <a:p>
          <a:endParaRPr lang="en-US"/>
        </a:p>
      </dgm:t>
    </dgm:pt>
    <dgm:pt modelId="{C712D440-B0D1-4913-B925-9BD8A4AEBF2C}" type="sibTrans" cxnId="{841A6683-419D-4854-91EF-2293C8CF2289}">
      <dgm:prSet/>
      <dgm:spPr/>
      <dgm:t>
        <a:bodyPr/>
        <a:lstStyle/>
        <a:p>
          <a:endParaRPr lang="en-US"/>
        </a:p>
      </dgm:t>
    </dgm:pt>
    <dgm:pt modelId="{E9D97159-D5A9-42CB-8C34-367A076D7FD8}">
      <dgm:prSet custT="1"/>
      <dgm:spPr>
        <a:solidFill>
          <a:schemeClr val="bg2">
            <a:lumMod val="90000"/>
          </a:schemeClr>
        </a:solidFill>
      </dgm:spPr>
      <dgm:t>
        <a:bodyPr/>
        <a:lstStyle/>
        <a:p>
          <a:r>
            <a:rPr lang="en-US" sz="600">
              <a:latin typeface="Copperplate Gothic Light" panose="020E0507020206020404" pitchFamily="34" charset="0"/>
            </a:rPr>
            <a:t>Strength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4C93BD1-80A7-4E21-AC52-54B23DB09848}" type="parTrans" cxnId="{904FECAA-8895-47FD-BEC6-EBA0C84F3244}">
      <dgm:prSet/>
      <dgm:spPr/>
      <dgm:t>
        <a:bodyPr/>
        <a:lstStyle/>
        <a:p>
          <a:endParaRPr lang="en-US"/>
        </a:p>
      </dgm:t>
    </dgm:pt>
    <dgm:pt modelId="{01D397F6-C85C-454F-8085-21E3B9BC8FC4}" type="sibTrans" cxnId="{904FECAA-8895-47FD-BEC6-EBA0C84F3244}">
      <dgm:prSet/>
      <dgm:spPr/>
      <dgm:t>
        <a:bodyPr/>
        <a:lstStyle/>
        <a:p>
          <a:endParaRPr lang="en-US"/>
        </a:p>
      </dgm:t>
    </dgm:pt>
    <dgm:pt modelId="{302E4C2D-42D1-432E-9C2E-372E70BF369C}">
      <dgm:prSet custT="1"/>
      <dgm:spPr>
        <a:solidFill>
          <a:schemeClr val="bg2">
            <a:lumMod val="90000"/>
          </a:schemeClr>
        </a:solidFill>
      </dgm:spPr>
      <dgm:t>
        <a:bodyPr/>
        <a:lstStyle/>
        <a:p>
          <a:r>
            <a:rPr lang="en-US" sz="600">
              <a:latin typeface="Copperplate Gothic Light" panose="020E0507020206020404" pitchFamily="34" charset="0"/>
            </a:rPr>
            <a:t>Endurance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2C200CF-38EF-4EEB-8F09-F3BDE1F69DC1}" type="parTrans" cxnId="{1818900B-3A2D-42A6-B1F4-10F3276A06E8}">
      <dgm:prSet/>
      <dgm:spPr/>
      <dgm:t>
        <a:bodyPr/>
        <a:lstStyle/>
        <a:p>
          <a:endParaRPr lang="en-US"/>
        </a:p>
      </dgm:t>
    </dgm:pt>
    <dgm:pt modelId="{5DECD1BF-11E7-41F6-9D5D-B02821ADAF77}" type="sibTrans" cxnId="{1818900B-3A2D-42A6-B1F4-10F3276A06E8}">
      <dgm:prSet/>
      <dgm:spPr/>
      <dgm:t>
        <a:bodyPr/>
        <a:lstStyle/>
        <a:p>
          <a:endParaRPr lang="en-US"/>
        </a:p>
      </dgm:t>
    </dgm:pt>
    <dgm:pt modelId="{DF902EF3-7639-405F-A095-E0D8C488CE85}">
      <dgm:prSet custT="1"/>
      <dgm:spPr>
        <a:solidFill>
          <a:schemeClr val="bg2">
            <a:lumMod val="90000"/>
          </a:schemeClr>
        </a:solidFill>
      </dgm:spPr>
      <dgm:t>
        <a:bodyPr/>
        <a:lstStyle/>
        <a:p>
          <a:r>
            <a:rPr lang="en-US" sz="600">
              <a:latin typeface="Copperplate Gothic Light" panose="020E0507020206020404" pitchFamily="34" charset="0"/>
            </a:rPr>
            <a:t>Inventory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22C4A8B0-99B7-4DB4-B199-8E8FBDA4F6EF}" type="parTrans" cxnId="{A789F06A-B12B-488E-B91E-856C5DAEF188}">
      <dgm:prSet/>
      <dgm:spPr/>
      <dgm:t>
        <a:bodyPr/>
        <a:lstStyle/>
        <a:p>
          <a:endParaRPr lang="en-US"/>
        </a:p>
      </dgm:t>
    </dgm:pt>
    <dgm:pt modelId="{EB1DD59C-1399-485B-B7E9-AE445EE0119C}" type="sibTrans" cxnId="{A789F06A-B12B-488E-B91E-856C5DAEF188}">
      <dgm:prSet/>
      <dgm:spPr/>
      <dgm:t>
        <a:bodyPr/>
        <a:lstStyle/>
        <a:p>
          <a:endParaRPr lang="en-US"/>
        </a:p>
      </dgm:t>
    </dgm:pt>
    <dgm:pt modelId="{C2D39F56-2373-4077-A594-64C48BBE8110}">
      <dgm:prSet custT="1"/>
      <dgm:spPr>
        <a:solidFill>
          <a:schemeClr val="bg2">
            <a:lumMod val="90000"/>
          </a:schemeClr>
        </a:solidFill>
      </dgm:spPr>
      <dgm:t>
        <a:bodyPr/>
        <a:lstStyle/>
        <a:p>
          <a:r>
            <a:rPr lang="en-US" sz="600">
              <a:latin typeface="Copperplate Gothic Light" panose="020E0507020206020404" pitchFamily="34" charset="0"/>
            </a:rPr>
            <a:t>Stability</a:t>
          </a:r>
        </a:p>
        <a:p>
          <a:endParaRPr lang="en-US" sz="600">
            <a:latin typeface="Copperplate Gothic Light" panose="020E0507020206020404" pitchFamily="34" charset="0"/>
          </a:endParaRPr>
        </a:p>
      </dgm:t>
    </dgm:pt>
    <dgm:pt modelId="{80AC25DA-1B95-4536-B535-5B8F9F00B440}" type="parTrans" cxnId="{FB179116-2495-4583-AD27-6475B6ACBB1C}">
      <dgm:prSet/>
      <dgm:spPr/>
      <dgm:t>
        <a:bodyPr/>
        <a:lstStyle/>
        <a:p>
          <a:endParaRPr lang="en-US"/>
        </a:p>
      </dgm:t>
    </dgm:pt>
    <dgm:pt modelId="{AFD682FD-2623-436B-99BD-79D5A4BFE7A7}" type="sibTrans" cxnId="{FB179116-2495-4583-AD27-6475B6ACBB1C}">
      <dgm:prSet/>
      <dgm:spPr/>
      <dgm:t>
        <a:bodyPr/>
        <a:lstStyle/>
        <a:p>
          <a:endParaRPr lang="en-US"/>
        </a:p>
      </dgm:t>
    </dgm:pt>
    <dgm:pt modelId="{68E87749-12EA-4E1A-B982-C342C51E7EF2}">
      <dgm:prSet custT="1"/>
      <dgm:spPr>
        <a:solidFill>
          <a:schemeClr val="bg2">
            <a:lumMod val="90000"/>
          </a:schemeClr>
        </a:solidFill>
      </dgm:spPr>
      <dgm:t>
        <a:bodyPr/>
        <a:lstStyle/>
        <a:p>
          <a:r>
            <a:rPr lang="en-US" sz="600">
              <a:latin typeface="Copperplate Gothic Light" panose="020E0507020206020404" pitchFamily="34" charset="0"/>
            </a:rPr>
            <a:t>Mastery</a:t>
          </a:r>
        </a:p>
        <a:p>
          <a:endParaRPr lang="en-US" sz="600">
            <a:latin typeface="Copperplate Gothic Light" panose="020E0507020206020404" pitchFamily="34" charset="0"/>
          </a:endParaRPr>
        </a:p>
      </dgm:t>
    </dgm:pt>
    <dgm:pt modelId="{9B8A69EA-97A4-4648-9978-AB14DBCE2316}" type="parTrans" cxnId="{52358636-C35E-4000-885A-37198D4B3D27}">
      <dgm:prSet/>
      <dgm:spPr/>
      <dgm:t>
        <a:bodyPr/>
        <a:lstStyle/>
        <a:p>
          <a:endParaRPr lang="en-US"/>
        </a:p>
      </dgm:t>
    </dgm:pt>
    <dgm:pt modelId="{F9E248FA-78E8-4A14-98A5-79B5CBC257F6}" type="sibTrans" cxnId="{52358636-C35E-4000-885A-37198D4B3D27}">
      <dgm:prSet/>
      <dgm:spPr/>
      <dgm:t>
        <a:bodyPr/>
        <a:lstStyle/>
        <a:p>
          <a:endParaRPr lang="en-US"/>
        </a:p>
      </dgm:t>
    </dgm:pt>
    <dgm:pt modelId="{BA5E35A0-830E-44B2-B23D-A15043E3E02A}">
      <dgm:prSet custT="1"/>
      <dgm:spPr>
        <a:solidFill>
          <a:schemeClr val="bg2">
            <a:lumMod val="90000"/>
          </a:schemeClr>
        </a:solidFill>
      </dgm:spPr>
      <dgm:t>
        <a:bodyPr/>
        <a:lstStyle/>
        <a:p>
          <a:r>
            <a:rPr lang="en-US" sz="600">
              <a:latin typeface="Copperplate Gothic Light" panose="020E0507020206020404" pitchFamily="34" charset="0"/>
            </a:rPr>
            <a:t>Charisma</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79557B1C-5792-44B4-BB6B-DF0328805012}" type="parTrans" cxnId="{EA60F9D6-B1EB-4A72-B509-041A60377660}">
      <dgm:prSet/>
      <dgm:spPr/>
      <dgm:t>
        <a:bodyPr/>
        <a:lstStyle/>
        <a:p>
          <a:endParaRPr lang="en-US"/>
        </a:p>
      </dgm:t>
    </dgm:pt>
    <dgm:pt modelId="{77D868AD-916A-4F7F-940C-D5CAB3C6CAA9}" type="sibTrans" cxnId="{EA60F9D6-B1EB-4A72-B509-041A60377660}">
      <dgm:prSet/>
      <dgm:spPr/>
      <dgm:t>
        <a:bodyPr/>
        <a:lstStyle/>
        <a:p>
          <a:endParaRPr lang="en-US"/>
        </a:p>
      </dgm:t>
    </dgm:pt>
    <dgm:pt modelId="{F94A70D8-8D1E-4CA9-B0CD-26980C3D7E3F}">
      <dgm:prSet phldrT="[Text]" custT="1"/>
      <dgm:spPr>
        <a:solidFill>
          <a:schemeClr val="bg2">
            <a:lumMod val="90000"/>
          </a:schemeClr>
        </a:solidFill>
      </dgm:spPr>
      <dgm:t>
        <a:bodyPr/>
        <a:lstStyle/>
        <a:p>
          <a:r>
            <a:rPr lang="en-US" sz="600">
              <a:latin typeface="Copperplate Gothic Light" panose="020E0507020206020404" pitchFamily="34" charset="0"/>
            </a:rPr>
            <a:t>Tech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41D5F76F-9069-46A4-A2A7-70F5C983421B}" type="parTrans" cxnId="{E0BBE0EA-3D0F-4C82-8EF9-E7E0FE938A7C}">
      <dgm:prSet/>
      <dgm:spPr/>
      <dgm:t>
        <a:bodyPr/>
        <a:lstStyle/>
        <a:p>
          <a:endParaRPr lang="en-US"/>
        </a:p>
      </dgm:t>
    </dgm:pt>
    <dgm:pt modelId="{0172D6AE-F38D-4E89-8761-5D2A5D4899F8}" type="sibTrans" cxnId="{E0BBE0EA-3D0F-4C82-8EF9-E7E0FE938A7C}">
      <dgm:prSet/>
      <dgm:spPr/>
      <dgm:t>
        <a:bodyPr/>
        <a:lstStyle/>
        <a:p>
          <a:endParaRPr lang="en-US"/>
        </a:p>
      </dgm:t>
    </dgm:pt>
    <dgm:pt modelId="{72681B76-14A1-4A26-83A4-0F7C005C5B46}" type="pres">
      <dgm:prSet presAssocID="{17D9DC4B-8915-4215-A9F2-40E97C70FD99}" presName="Name0" presStyleCnt="0">
        <dgm:presLayoutVars>
          <dgm:chMax val="1"/>
          <dgm:dir/>
          <dgm:animLvl val="ctr"/>
          <dgm:resizeHandles val="exact"/>
        </dgm:presLayoutVars>
      </dgm:prSet>
      <dgm:spPr/>
      <dgm:t>
        <a:bodyPr/>
        <a:lstStyle/>
        <a:p>
          <a:endParaRPr lang="en-US"/>
        </a:p>
      </dgm:t>
    </dgm:pt>
    <dgm:pt modelId="{B0E09A1F-319C-42B2-9444-96D1BA7FC74A}" type="pres">
      <dgm:prSet presAssocID="{51EE71BF-EC9C-4233-B5CE-2E71614B9CEE}" presName="centerShape" presStyleLbl="node0" presStyleIdx="0" presStyleCnt="1" custFlipVert="1" custFlipHor="1" custScaleX="8800" custScaleY="5280"/>
      <dgm:spPr/>
      <dgm:t>
        <a:bodyPr/>
        <a:lstStyle/>
        <a:p>
          <a:endParaRPr lang="en-US"/>
        </a:p>
      </dgm:t>
    </dgm:pt>
    <dgm:pt modelId="{2310CC8B-46D1-4C7C-9A71-8C7C81EE229B}" type="pres">
      <dgm:prSet presAssocID="{52FEBD25-C9EF-4C70-B886-75C182608546}" presName="node" presStyleLbl="node1" presStyleIdx="0" presStyleCnt="12" custScaleX="118117" custScaleY="107575" custRadScaleRad="105607" custRadScaleInc="-187539">
        <dgm:presLayoutVars>
          <dgm:bulletEnabled val="1"/>
        </dgm:presLayoutVars>
      </dgm:prSet>
      <dgm:spPr/>
      <dgm:t>
        <a:bodyPr/>
        <a:lstStyle/>
        <a:p>
          <a:endParaRPr lang="en-US"/>
        </a:p>
      </dgm:t>
    </dgm:pt>
    <dgm:pt modelId="{428EE064-35D5-4A4C-9791-EAE1CBBA53BE}" type="pres">
      <dgm:prSet presAssocID="{52FEBD25-C9EF-4C70-B886-75C182608546}" presName="dummy" presStyleCnt="0"/>
      <dgm:spPr/>
    </dgm:pt>
    <dgm:pt modelId="{B62E6E69-0FDE-4020-A7C6-6DC19D96FDE6}" type="pres">
      <dgm:prSet presAssocID="{131967A8-5137-4E68-B39C-1C0F00F44860}" presName="sibTrans" presStyleLbl="sibTrans2D1" presStyleIdx="0" presStyleCnt="12"/>
      <dgm:spPr/>
      <dgm:t>
        <a:bodyPr/>
        <a:lstStyle/>
        <a:p>
          <a:endParaRPr lang="en-US"/>
        </a:p>
      </dgm:t>
    </dgm:pt>
    <dgm:pt modelId="{3BDEF808-5AE9-45DF-BAA7-4066F612484E}" type="pres">
      <dgm:prSet presAssocID="{F94A70D8-8D1E-4CA9-B0CD-26980C3D7E3F}" presName="node" presStyleLbl="node1" presStyleIdx="1" presStyleCnt="12" custScaleX="118117" custScaleY="107575" custRadScaleRad="101569" custRadScaleInc="-221886">
        <dgm:presLayoutVars>
          <dgm:bulletEnabled val="1"/>
        </dgm:presLayoutVars>
      </dgm:prSet>
      <dgm:spPr/>
      <dgm:t>
        <a:bodyPr/>
        <a:lstStyle/>
        <a:p>
          <a:endParaRPr lang="en-US"/>
        </a:p>
      </dgm:t>
    </dgm:pt>
    <dgm:pt modelId="{432F0E22-2973-4BD2-87A8-D7C6E4C94ED6}" type="pres">
      <dgm:prSet presAssocID="{F94A70D8-8D1E-4CA9-B0CD-26980C3D7E3F}" presName="dummy" presStyleCnt="0"/>
      <dgm:spPr/>
    </dgm:pt>
    <dgm:pt modelId="{880DF82A-E3FC-4CBA-9902-3A49FB5C04B8}" type="pres">
      <dgm:prSet presAssocID="{0172D6AE-F38D-4E89-8761-5D2A5D4899F8}" presName="sibTrans" presStyleLbl="sibTrans2D1" presStyleIdx="1" presStyleCnt="12"/>
      <dgm:spPr/>
      <dgm:t>
        <a:bodyPr/>
        <a:lstStyle/>
        <a:p>
          <a:endParaRPr lang="en-US"/>
        </a:p>
      </dgm:t>
    </dgm:pt>
    <dgm:pt modelId="{C5C70D74-4DA2-4D23-ABB2-B8E0F7D62AC3}" type="pres">
      <dgm:prSet presAssocID="{A4687BB3-85EA-4097-B604-DFCB47F706CA}" presName="node" presStyleLbl="node1" presStyleIdx="2" presStyleCnt="12" custScaleX="118117" custScaleY="107575" custRadScaleRad="92003" custRadScaleInc="-210081">
        <dgm:presLayoutVars>
          <dgm:bulletEnabled val="1"/>
        </dgm:presLayoutVars>
      </dgm:prSet>
      <dgm:spPr/>
      <dgm:t>
        <a:bodyPr/>
        <a:lstStyle/>
        <a:p>
          <a:endParaRPr lang="en-US"/>
        </a:p>
      </dgm:t>
    </dgm:pt>
    <dgm:pt modelId="{E61A80DA-9489-4E04-9363-E153C6A90303}" type="pres">
      <dgm:prSet presAssocID="{A4687BB3-85EA-4097-B604-DFCB47F706CA}" presName="dummy" presStyleCnt="0"/>
      <dgm:spPr/>
    </dgm:pt>
    <dgm:pt modelId="{397E21BB-E3A8-4817-9CCF-B9611311AF83}" type="pres">
      <dgm:prSet presAssocID="{C712D440-B0D1-4913-B925-9BD8A4AEBF2C}" presName="sibTrans" presStyleLbl="sibTrans2D1" presStyleIdx="2" presStyleCnt="12"/>
      <dgm:spPr/>
      <dgm:t>
        <a:bodyPr/>
        <a:lstStyle/>
        <a:p>
          <a:endParaRPr lang="en-US"/>
        </a:p>
      </dgm:t>
    </dgm:pt>
    <dgm:pt modelId="{300DEE74-6179-45EB-AD38-919AA36BD498}" type="pres">
      <dgm:prSet presAssocID="{E9D97159-D5A9-42CB-8C34-367A076D7FD8}" presName="node" presStyleLbl="node1" presStyleIdx="3" presStyleCnt="12" custScaleX="118117" custScaleY="107575" custRadScaleRad="91096" custRadScaleInc="-247213">
        <dgm:presLayoutVars>
          <dgm:bulletEnabled val="1"/>
        </dgm:presLayoutVars>
      </dgm:prSet>
      <dgm:spPr/>
      <dgm:t>
        <a:bodyPr/>
        <a:lstStyle/>
        <a:p>
          <a:endParaRPr lang="en-US"/>
        </a:p>
      </dgm:t>
    </dgm:pt>
    <dgm:pt modelId="{9E60CBDD-97B9-4745-B8A2-C32345D79009}" type="pres">
      <dgm:prSet presAssocID="{E9D97159-D5A9-42CB-8C34-367A076D7FD8}" presName="dummy" presStyleCnt="0"/>
      <dgm:spPr/>
    </dgm:pt>
    <dgm:pt modelId="{CB6E5162-2FC3-48B9-AAD3-C37B9DB8DDF1}" type="pres">
      <dgm:prSet presAssocID="{01D397F6-C85C-454F-8085-21E3B9BC8FC4}" presName="sibTrans" presStyleLbl="sibTrans2D1" presStyleIdx="3" presStyleCnt="12"/>
      <dgm:spPr/>
      <dgm:t>
        <a:bodyPr/>
        <a:lstStyle/>
        <a:p>
          <a:endParaRPr lang="en-US"/>
        </a:p>
      </dgm:t>
    </dgm:pt>
    <dgm:pt modelId="{A9218DB1-BDD4-4C1C-84D1-A9BD0A31A3E8}" type="pres">
      <dgm:prSet presAssocID="{302E4C2D-42D1-432E-9C2E-372E70BF369C}" presName="node" presStyleLbl="node1" presStyleIdx="4" presStyleCnt="12" custScaleX="118117" custScaleY="107575" custRadScaleRad="83755" custRadScaleInc="-153336">
        <dgm:presLayoutVars>
          <dgm:bulletEnabled val="1"/>
        </dgm:presLayoutVars>
      </dgm:prSet>
      <dgm:spPr/>
      <dgm:t>
        <a:bodyPr/>
        <a:lstStyle/>
        <a:p>
          <a:endParaRPr lang="en-US"/>
        </a:p>
      </dgm:t>
    </dgm:pt>
    <dgm:pt modelId="{3D4A9DE0-6B02-48D4-A4AC-7788719C8546}" type="pres">
      <dgm:prSet presAssocID="{302E4C2D-42D1-432E-9C2E-372E70BF369C}" presName="dummy" presStyleCnt="0"/>
      <dgm:spPr/>
    </dgm:pt>
    <dgm:pt modelId="{528E8361-EE25-4026-A83B-C67446D450D6}" type="pres">
      <dgm:prSet presAssocID="{5DECD1BF-11E7-41F6-9D5D-B02821ADAF77}" presName="sibTrans" presStyleLbl="sibTrans2D1" presStyleIdx="4" presStyleCnt="12"/>
      <dgm:spPr/>
      <dgm:t>
        <a:bodyPr/>
        <a:lstStyle/>
        <a:p>
          <a:endParaRPr lang="en-US"/>
        </a:p>
      </dgm:t>
    </dgm:pt>
    <dgm:pt modelId="{49D2281E-8F87-4786-A156-507D8D4B779C}" type="pres">
      <dgm:prSet presAssocID="{DF902EF3-7639-405F-A095-E0D8C488CE85}" presName="node" presStyleLbl="node1" presStyleIdx="5" presStyleCnt="12" custScaleX="118117" custScaleY="107575" custRadScaleRad="82628" custRadScaleInc="-171306">
        <dgm:presLayoutVars>
          <dgm:bulletEnabled val="1"/>
        </dgm:presLayoutVars>
      </dgm:prSet>
      <dgm:spPr/>
      <dgm:t>
        <a:bodyPr/>
        <a:lstStyle/>
        <a:p>
          <a:endParaRPr lang="en-US"/>
        </a:p>
      </dgm:t>
    </dgm:pt>
    <dgm:pt modelId="{366BDB47-07E0-48A1-9616-9873F0D93607}" type="pres">
      <dgm:prSet presAssocID="{DF902EF3-7639-405F-A095-E0D8C488CE85}" presName="dummy" presStyleCnt="0"/>
      <dgm:spPr/>
    </dgm:pt>
    <dgm:pt modelId="{07AD41BC-D563-4CF2-ABF4-6F8DDD6627E5}" type="pres">
      <dgm:prSet presAssocID="{EB1DD59C-1399-485B-B7E9-AE445EE0119C}" presName="sibTrans" presStyleLbl="sibTrans2D1" presStyleIdx="5" presStyleCnt="12"/>
      <dgm:spPr/>
      <dgm:t>
        <a:bodyPr/>
        <a:lstStyle/>
        <a:p>
          <a:endParaRPr lang="en-US"/>
        </a:p>
      </dgm:t>
    </dgm:pt>
    <dgm:pt modelId="{9C350228-4BF0-4BCD-BEE6-B1012D714A60}" type="pres">
      <dgm:prSet presAssocID="{C2D39F56-2373-4077-A594-64C48BBE8110}" presName="node" presStyleLbl="node1" presStyleIdx="6" presStyleCnt="12" custScaleX="118117" custScaleY="107575" custRadScaleRad="85103" custRadScaleInc="-89551">
        <dgm:presLayoutVars>
          <dgm:bulletEnabled val="1"/>
        </dgm:presLayoutVars>
      </dgm:prSet>
      <dgm:spPr/>
      <dgm:t>
        <a:bodyPr/>
        <a:lstStyle/>
        <a:p>
          <a:endParaRPr lang="en-US"/>
        </a:p>
      </dgm:t>
    </dgm:pt>
    <dgm:pt modelId="{3DFA1A9D-0FCE-4EF9-A41C-5087A910A264}" type="pres">
      <dgm:prSet presAssocID="{C2D39F56-2373-4077-A594-64C48BBE8110}" presName="dummy" presStyleCnt="0"/>
      <dgm:spPr/>
    </dgm:pt>
    <dgm:pt modelId="{5F49D490-CE0C-4134-9C82-0D230A023BB7}" type="pres">
      <dgm:prSet presAssocID="{AFD682FD-2623-436B-99BD-79D5A4BFE7A7}" presName="sibTrans" presStyleLbl="sibTrans2D1" presStyleIdx="6" presStyleCnt="12"/>
      <dgm:spPr/>
      <dgm:t>
        <a:bodyPr/>
        <a:lstStyle/>
        <a:p>
          <a:endParaRPr lang="en-US"/>
        </a:p>
      </dgm:t>
    </dgm:pt>
    <dgm:pt modelId="{5694DCC4-E8F4-483B-9922-65AA3855E74E}" type="pres">
      <dgm:prSet presAssocID="{68E87749-12EA-4E1A-B982-C342C51E7EF2}" presName="node" presStyleLbl="node1" presStyleIdx="7" presStyleCnt="12" custScaleX="118117" custScaleY="107575" custRadScaleRad="90446" custRadScaleInc="-88508">
        <dgm:presLayoutVars>
          <dgm:bulletEnabled val="1"/>
        </dgm:presLayoutVars>
      </dgm:prSet>
      <dgm:spPr/>
      <dgm:t>
        <a:bodyPr/>
        <a:lstStyle/>
        <a:p>
          <a:endParaRPr lang="en-US"/>
        </a:p>
      </dgm:t>
    </dgm:pt>
    <dgm:pt modelId="{66A29B0B-67DD-483E-997F-A277368ACFF2}" type="pres">
      <dgm:prSet presAssocID="{68E87749-12EA-4E1A-B982-C342C51E7EF2}" presName="dummy" presStyleCnt="0"/>
      <dgm:spPr/>
    </dgm:pt>
    <dgm:pt modelId="{BE01C110-34B2-46E2-9120-30EC49AB0859}" type="pres">
      <dgm:prSet presAssocID="{F9E248FA-78E8-4A14-98A5-79B5CBC257F6}" presName="sibTrans" presStyleLbl="sibTrans2D1" presStyleIdx="7" presStyleCnt="12"/>
      <dgm:spPr/>
      <dgm:t>
        <a:bodyPr/>
        <a:lstStyle/>
        <a:p>
          <a:endParaRPr lang="en-US"/>
        </a:p>
      </dgm:t>
    </dgm:pt>
    <dgm:pt modelId="{DA44001F-326C-446F-AB89-9522E6714FFF}" type="pres">
      <dgm:prSet presAssocID="{BA5E35A0-830E-44B2-B23D-A15043E3E02A}" presName="node" presStyleLbl="node1" presStyleIdx="8" presStyleCnt="12" custScaleX="118117" custScaleY="107575" custRadScaleRad="98678" custRadScaleInc="-46485">
        <dgm:presLayoutVars>
          <dgm:bulletEnabled val="1"/>
        </dgm:presLayoutVars>
      </dgm:prSet>
      <dgm:spPr/>
      <dgm:t>
        <a:bodyPr/>
        <a:lstStyle/>
        <a:p>
          <a:endParaRPr lang="en-US"/>
        </a:p>
      </dgm:t>
    </dgm:pt>
    <dgm:pt modelId="{7E1E1D78-38F1-4FA9-B1AA-CD88B86FDC7D}" type="pres">
      <dgm:prSet presAssocID="{BA5E35A0-830E-44B2-B23D-A15043E3E02A}" presName="dummy" presStyleCnt="0"/>
      <dgm:spPr/>
    </dgm:pt>
    <dgm:pt modelId="{D95A35F1-4CAD-4A5F-876A-1D4138F46469}" type="pres">
      <dgm:prSet presAssocID="{77D868AD-916A-4F7F-940C-D5CAB3C6CAA9}" presName="sibTrans" presStyleLbl="sibTrans2D1" presStyleIdx="8" presStyleCnt="12"/>
      <dgm:spPr/>
      <dgm:t>
        <a:bodyPr/>
        <a:lstStyle/>
        <a:p>
          <a:endParaRPr lang="en-US"/>
        </a:p>
      </dgm:t>
    </dgm:pt>
    <dgm:pt modelId="{61CA2A06-1158-4C20-9F7A-286290730BA5}" type="pres">
      <dgm:prSet presAssocID="{499A1386-E9D3-45A5-BD44-D7B4D939D22E}" presName="node" presStyleLbl="node1" presStyleIdx="9" presStyleCnt="12" custScaleX="118117" custScaleY="107575" custRadScaleRad="104863" custRadScaleInc="-125102">
        <dgm:presLayoutVars>
          <dgm:bulletEnabled val="1"/>
        </dgm:presLayoutVars>
      </dgm:prSet>
      <dgm:spPr/>
      <dgm:t>
        <a:bodyPr/>
        <a:lstStyle/>
        <a:p>
          <a:endParaRPr lang="en-US"/>
        </a:p>
      </dgm:t>
    </dgm:pt>
    <dgm:pt modelId="{854C4AC2-E94C-40EF-AC03-16AB4F907E9C}" type="pres">
      <dgm:prSet presAssocID="{499A1386-E9D3-45A5-BD44-D7B4D939D22E}" presName="dummy" presStyleCnt="0"/>
      <dgm:spPr/>
    </dgm:pt>
    <dgm:pt modelId="{9F3BB792-3E60-43AC-B1BF-BCAE26D86744}" type="pres">
      <dgm:prSet presAssocID="{DA30061B-DE52-474A-B569-3B8F047D51F6}" presName="sibTrans" presStyleLbl="sibTrans2D1" presStyleIdx="9" presStyleCnt="12"/>
      <dgm:spPr/>
      <dgm:t>
        <a:bodyPr/>
        <a:lstStyle/>
        <a:p>
          <a:endParaRPr lang="en-US"/>
        </a:p>
      </dgm:t>
    </dgm:pt>
    <dgm:pt modelId="{3EDC3521-577F-46E3-9808-A0645D8D08D4}" type="pres">
      <dgm:prSet presAssocID="{3E40072E-20A3-4ABC-893F-4864508C2410}" presName="node" presStyleLbl="node1" presStyleIdx="10" presStyleCnt="12" custScaleX="118117" custScaleY="107575" custRadScaleRad="110283" custRadScaleInc="-91868">
        <dgm:presLayoutVars>
          <dgm:bulletEnabled val="1"/>
        </dgm:presLayoutVars>
      </dgm:prSet>
      <dgm:spPr/>
      <dgm:t>
        <a:bodyPr/>
        <a:lstStyle/>
        <a:p>
          <a:endParaRPr lang="en-US"/>
        </a:p>
      </dgm:t>
    </dgm:pt>
    <dgm:pt modelId="{4C477682-F9AF-4DED-B674-12DD6CDE5BD4}" type="pres">
      <dgm:prSet presAssocID="{3E40072E-20A3-4ABC-893F-4864508C2410}" presName="dummy" presStyleCnt="0"/>
      <dgm:spPr/>
    </dgm:pt>
    <dgm:pt modelId="{588073A4-1D5C-46CC-8CDC-6D5B15F86DEB}" type="pres">
      <dgm:prSet presAssocID="{3A39E7B8-97FC-4F77-9822-35A9885CF16D}" presName="sibTrans" presStyleLbl="sibTrans2D1" presStyleIdx="10" presStyleCnt="12"/>
      <dgm:spPr/>
      <dgm:t>
        <a:bodyPr/>
        <a:lstStyle/>
        <a:p>
          <a:endParaRPr lang="en-US"/>
        </a:p>
      </dgm:t>
    </dgm:pt>
    <dgm:pt modelId="{D18A921C-97D2-4EE5-8561-2C5A8B77E79D}" type="pres">
      <dgm:prSet presAssocID="{0B3A94A3-BEBA-49AE-B493-E930ADF63DFF}" presName="node" presStyleLbl="node1" presStyleIdx="11" presStyleCnt="12" custScaleX="118117" custScaleY="107575" custRadScaleRad="106221" custRadScaleInc="-169374">
        <dgm:presLayoutVars>
          <dgm:bulletEnabled val="1"/>
        </dgm:presLayoutVars>
      </dgm:prSet>
      <dgm:spPr/>
      <dgm:t>
        <a:bodyPr/>
        <a:lstStyle/>
        <a:p>
          <a:endParaRPr lang="en-US"/>
        </a:p>
      </dgm:t>
    </dgm:pt>
    <dgm:pt modelId="{78E3EEEE-839E-45BC-AA64-3893EA463314}" type="pres">
      <dgm:prSet presAssocID="{0B3A94A3-BEBA-49AE-B493-E930ADF63DFF}" presName="dummy" presStyleCnt="0"/>
      <dgm:spPr/>
    </dgm:pt>
    <dgm:pt modelId="{AD1F62FF-973F-49F8-9586-5A1F9D0947D7}" type="pres">
      <dgm:prSet presAssocID="{4DB07D2C-49CB-46F5-834C-C07FD18C1C9B}" presName="sibTrans" presStyleLbl="sibTrans2D1" presStyleIdx="11" presStyleCnt="12"/>
      <dgm:spPr/>
      <dgm:t>
        <a:bodyPr/>
        <a:lstStyle/>
        <a:p>
          <a:endParaRPr lang="en-US"/>
        </a:p>
      </dgm:t>
    </dgm:pt>
  </dgm:ptLst>
  <dgm:cxnLst>
    <dgm:cxn modelId="{56186668-4707-42F1-BF91-1C56B3A1B5EE}" type="presOf" srcId="{68E87749-12EA-4E1A-B982-C342C51E7EF2}" destId="{5694DCC4-E8F4-483B-9922-65AA3855E74E}" srcOrd="0" destOrd="0" presId="urn:microsoft.com/office/officeart/2005/8/layout/radial6"/>
    <dgm:cxn modelId="{8E2EDBFA-D6B2-42A2-80CD-6D7C52DD280B}" type="presOf" srcId="{A4687BB3-85EA-4097-B604-DFCB47F706CA}" destId="{C5C70D74-4DA2-4D23-ABB2-B8E0F7D62AC3}" srcOrd="0" destOrd="0" presId="urn:microsoft.com/office/officeart/2005/8/layout/radial6"/>
    <dgm:cxn modelId="{302014CC-6F8E-461D-BA16-0CF1F8B05DFA}" type="presOf" srcId="{DA30061B-DE52-474A-B569-3B8F047D51F6}" destId="{9F3BB792-3E60-43AC-B1BF-BCAE26D86744}" srcOrd="0" destOrd="0" presId="urn:microsoft.com/office/officeart/2005/8/layout/radial6"/>
    <dgm:cxn modelId="{388CB1A4-D864-4C1A-A1A9-6617CC6814E1}" type="presOf" srcId="{C712D440-B0D1-4913-B925-9BD8A4AEBF2C}" destId="{397E21BB-E3A8-4817-9CCF-B9611311AF83}" srcOrd="0" destOrd="0" presId="urn:microsoft.com/office/officeart/2005/8/layout/radial6"/>
    <dgm:cxn modelId="{E0BBE0EA-3D0F-4C82-8EF9-E7E0FE938A7C}" srcId="{51EE71BF-EC9C-4233-B5CE-2E71614B9CEE}" destId="{F94A70D8-8D1E-4CA9-B0CD-26980C3D7E3F}" srcOrd="1" destOrd="0" parTransId="{41D5F76F-9069-46A4-A2A7-70F5C983421B}" sibTransId="{0172D6AE-F38D-4E89-8761-5D2A5D4899F8}"/>
    <dgm:cxn modelId="{E201D93B-B351-4313-9903-BB981C7AB0CE}" type="presOf" srcId="{F9E248FA-78E8-4A14-98A5-79B5CBC257F6}" destId="{BE01C110-34B2-46E2-9120-30EC49AB0859}" srcOrd="0" destOrd="0" presId="urn:microsoft.com/office/officeart/2005/8/layout/radial6"/>
    <dgm:cxn modelId="{84683FAB-3023-4BF5-8FB1-C0B423635A9D}" type="presOf" srcId="{F94A70D8-8D1E-4CA9-B0CD-26980C3D7E3F}" destId="{3BDEF808-5AE9-45DF-BAA7-4066F612484E}" srcOrd="0" destOrd="0" presId="urn:microsoft.com/office/officeart/2005/8/layout/radial6"/>
    <dgm:cxn modelId="{1818900B-3A2D-42A6-B1F4-10F3276A06E8}" srcId="{51EE71BF-EC9C-4233-B5CE-2E71614B9CEE}" destId="{302E4C2D-42D1-432E-9C2E-372E70BF369C}" srcOrd="4" destOrd="0" parTransId="{12C200CF-38EF-4EEB-8F09-F3BDE1F69DC1}" sibTransId="{5DECD1BF-11E7-41F6-9D5D-B02821ADAF77}"/>
    <dgm:cxn modelId="{4AE663E1-900C-4D1B-A9D5-E8B6AA37983F}" type="presOf" srcId="{499A1386-E9D3-45A5-BD44-D7B4D939D22E}" destId="{61CA2A06-1158-4C20-9F7A-286290730BA5}" srcOrd="0" destOrd="0" presId="urn:microsoft.com/office/officeart/2005/8/layout/radial6"/>
    <dgm:cxn modelId="{841A6683-419D-4854-91EF-2293C8CF2289}" srcId="{51EE71BF-EC9C-4233-B5CE-2E71614B9CEE}" destId="{A4687BB3-85EA-4097-B604-DFCB47F706CA}" srcOrd="2" destOrd="0" parTransId="{6050A176-50D8-4698-9251-B608CE3C86B6}" sibTransId="{C712D440-B0D1-4913-B925-9BD8A4AEBF2C}"/>
    <dgm:cxn modelId="{6A680A10-D4B0-443A-9C6C-CACA316E4F7F}" srcId="{17D9DC4B-8915-4215-A9F2-40E97C70FD99}" destId="{51EE71BF-EC9C-4233-B5CE-2E71614B9CEE}" srcOrd="0" destOrd="0" parTransId="{BBB9F32C-59C7-412E-B6F8-65562B3DA44B}" sibTransId="{6F1FE897-C773-416B-8656-30EAD909234C}"/>
    <dgm:cxn modelId="{4CE58F3D-FFE9-4717-ABAA-2C8DBFEEF28E}" type="presOf" srcId="{3A39E7B8-97FC-4F77-9822-35A9885CF16D}" destId="{588073A4-1D5C-46CC-8CDC-6D5B15F86DEB}" srcOrd="0" destOrd="0" presId="urn:microsoft.com/office/officeart/2005/8/layout/radial6"/>
    <dgm:cxn modelId="{4EF1F3B9-7CBA-4A56-8793-7C62E109009D}" type="presOf" srcId="{5DECD1BF-11E7-41F6-9D5D-B02821ADAF77}" destId="{528E8361-EE25-4026-A83B-C67446D450D6}" srcOrd="0" destOrd="0" presId="urn:microsoft.com/office/officeart/2005/8/layout/radial6"/>
    <dgm:cxn modelId="{F7A2078A-1D77-45BE-90CD-294936ECEAE5}" type="presOf" srcId="{3E40072E-20A3-4ABC-893F-4864508C2410}" destId="{3EDC3521-577F-46E3-9808-A0645D8D08D4}" srcOrd="0" destOrd="0" presId="urn:microsoft.com/office/officeart/2005/8/layout/radial6"/>
    <dgm:cxn modelId="{6940BBB2-2239-4857-BCEE-71EEECFC41B5}" type="presOf" srcId="{01D397F6-C85C-454F-8085-21E3B9BC8FC4}" destId="{CB6E5162-2FC3-48B9-AAD3-C37B9DB8DDF1}" srcOrd="0" destOrd="0" presId="urn:microsoft.com/office/officeart/2005/8/layout/radial6"/>
    <dgm:cxn modelId="{9A9C8214-DDA4-4F49-A738-AF9B65EFEBEE}" type="presOf" srcId="{52FEBD25-C9EF-4C70-B886-75C182608546}" destId="{2310CC8B-46D1-4C7C-9A71-8C7C81EE229B}" srcOrd="0" destOrd="0" presId="urn:microsoft.com/office/officeart/2005/8/layout/radial6"/>
    <dgm:cxn modelId="{DD53A4BE-CF48-4BFB-A98E-A75A6030FF76}" srcId="{51EE71BF-EC9C-4233-B5CE-2E71614B9CEE}" destId="{3E40072E-20A3-4ABC-893F-4864508C2410}" srcOrd="10" destOrd="0" parTransId="{64B035EF-894C-40A8-997F-ECB4333E59AF}" sibTransId="{3A39E7B8-97FC-4F77-9822-35A9885CF16D}"/>
    <dgm:cxn modelId="{D3767C3F-52D7-4537-A707-E349FCD6D00C}" type="presOf" srcId="{4DB07D2C-49CB-46F5-834C-C07FD18C1C9B}" destId="{AD1F62FF-973F-49F8-9586-5A1F9D0947D7}" srcOrd="0" destOrd="0" presId="urn:microsoft.com/office/officeart/2005/8/layout/radial6"/>
    <dgm:cxn modelId="{91D2B5B6-8076-450E-8002-4A6FC9E10DAE}" type="presOf" srcId="{EB1DD59C-1399-485B-B7E9-AE445EE0119C}" destId="{07AD41BC-D563-4CF2-ABF4-6F8DDD6627E5}" srcOrd="0" destOrd="0" presId="urn:microsoft.com/office/officeart/2005/8/layout/radial6"/>
    <dgm:cxn modelId="{A789F06A-B12B-488E-B91E-856C5DAEF188}" srcId="{51EE71BF-EC9C-4233-B5CE-2E71614B9CEE}" destId="{DF902EF3-7639-405F-A095-E0D8C488CE85}" srcOrd="5" destOrd="0" parTransId="{22C4A8B0-99B7-4DB4-B199-8E8FBDA4F6EF}" sibTransId="{EB1DD59C-1399-485B-B7E9-AE445EE0119C}"/>
    <dgm:cxn modelId="{8A145E09-B0AD-4032-A19B-3BE8A8CBA8F5}" type="presOf" srcId="{C2D39F56-2373-4077-A594-64C48BBE8110}" destId="{9C350228-4BF0-4BCD-BEE6-B1012D714A60}" srcOrd="0" destOrd="0" presId="urn:microsoft.com/office/officeart/2005/8/layout/radial6"/>
    <dgm:cxn modelId="{02F14BE1-115C-4AF4-920F-8BC1BFBE400F}" type="presOf" srcId="{51EE71BF-EC9C-4233-B5CE-2E71614B9CEE}" destId="{B0E09A1F-319C-42B2-9444-96D1BA7FC74A}" srcOrd="0" destOrd="0" presId="urn:microsoft.com/office/officeart/2005/8/layout/radial6"/>
    <dgm:cxn modelId="{FB179116-2495-4583-AD27-6475B6ACBB1C}" srcId="{51EE71BF-EC9C-4233-B5CE-2E71614B9CEE}" destId="{C2D39F56-2373-4077-A594-64C48BBE8110}" srcOrd="6" destOrd="0" parTransId="{80AC25DA-1B95-4536-B535-5B8F9F00B440}" sibTransId="{AFD682FD-2623-436B-99BD-79D5A4BFE7A7}"/>
    <dgm:cxn modelId="{52358636-C35E-4000-885A-37198D4B3D27}" srcId="{51EE71BF-EC9C-4233-B5CE-2E71614B9CEE}" destId="{68E87749-12EA-4E1A-B982-C342C51E7EF2}" srcOrd="7" destOrd="0" parTransId="{9B8A69EA-97A4-4648-9978-AB14DBCE2316}" sibTransId="{F9E248FA-78E8-4A14-98A5-79B5CBC257F6}"/>
    <dgm:cxn modelId="{9A44051C-91A2-4BBB-A280-E1B15DA6EDC7}" type="presOf" srcId="{AFD682FD-2623-436B-99BD-79D5A4BFE7A7}" destId="{5F49D490-CE0C-4134-9C82-0D230A023BB7}" srcOrd="0" destOrd="0" presId="urn:microsoft.com/office/officeart/2005/8/layout/radial6"/>
    <dgm:cxn modelId="{CDC60F14-E730-4340-88F9-D510B6FDE6D7}" type="presOf" srcId="{77D868AD-916A-4F7F-940C-D5CAB3C6CAA9}" destId="{D95A35F1-4CAD-4A5F-876A-1D4138F46469}" srcOrd="0" destOrd="0" presId="urn:microsoft.com/office/officeart/2005/8/layout/radial6"/>
    <dgm:cxn modelId="{EA60F9D6-B1EB-4A72-B509-041A60377660}" srcId="{51EE71BF-EC9C-4233-B5CE-2E71614B9CEE}" destId="{BA5E35A0-830E-44B2-B23D-A15043E3E02A}" srcOrd="8" destOrd="0" parTransId="{79557B1C-5792-44B4-BB6B-DF0328805012}" sibTransId="{77D868AD-916A-4F7F-940C-D5CAB3C6CAA9}"/>
    <dgm:cxn modelId="{9B582680-A24A-467F-A648-E73FAE11BD06}" type="presOf" srcId="{DF902EF3-7639-405F-A095-E0D8C488CE85}" destId="{49D2281E-8F87-4786-A156-507D8D4B779C}" srcOrd="0" destOrd="0" presId="urn:microsoft.com/office/officeart/2005/8/layout/radial6"/>
    <dgm:cxn modelId="{130E3DE0-C3E3-46FF-A53D-86FAE5864320}" type="presOf" srcId="{0B3A94A3-BEBA-49AE-B493-E930ADF63DFF}" destId="{D18A921C-97D2-4EE5-8561-2C5A8B77E79D}" srcOrd="0" destOrd="0" presId="urn:microsoft.com/office/officeart/2005/8/layout/radial6"/>
    <dgm:cxn modelId="{E8635F5E-E8A3-421A-942F-FF940F3F157F}" srcId="{51EE71BF-EC9C-4233-B5CE-2E71614B9CEE}" destId="{52FEBD25-C9EF-4C70-B886-75C182608546}" srcOrd="0" destOrd="0" parTransId="{B757C364-1031-43DE-9205-ADAC274D7DD2}" sibTransId="{131967A8-5137-4E68-B39C-1C0F00F44860}"/>
    <dgm:cxn modelId="{27E24A59-7243-4E93-8566-E8296228125C}" srcId="{51EE71BF-EC9C-4233-B5CE-2E71614B9CEE}" destId="{0B3A94A3-BEBA-49AE-B493-E930ADF63DFF}" srcOrd="11" destOrd="0" parTransId="{A90B3ACC-B278-4820-92E9-1483F478FB60}" sibTransId="{4DB07D2C-49CB-46F5-834C-C07FD18C1C9B}"/>
    <dgm:cxn modelId="{C6E24DF4-28AB-4A87-A8E9-9E94E59DE32A}" type="presOf" srcId="{302E4C2D-42D1-432E-9C2E-372E70BF369C}" destId="{A9218DB1-BDD4-4C1C-84D1-A9BD0A31A3E8}" srcOrd="0" destOrd="0" presId="urn:microsoft.com/office/officeart/2005/8/layout/radial6"/>
    <dgm:cxn modelId="{AE77F1C0-8672-46B3-A1A0-401771D44CE3}" type="presOf" srcId="{BA5E35A0-830E-44B2-B23D-A15043E3E02A}" destId="{DA44001F-326C-446F-AB89-9522E6714FFF}" srcOrd="0" destOrd="0" presId="urn:microsoft.com/office/officeart/2005/8/layout/radial6"/>
    <dgm:cxn modelId="{6981AC2B-7045-4301-B934-1801BFC56FE6}" type="presOf" srcId="{131967A8-5137-4E68-B39C-1C0F00F44860}" destId="{B62E6E69-0FDE-4020-A7C6-6DC19D96FDE6}" srcOrd="0" destOrd="0" presId="urn:microsoft.com/office/officeart/2005/8/layout/radial6"/>
    <dgm:cxn modelId="{6CBBFF2C-BDC8-4A34-8FFE-CCF0B7C905D0}" type="presOf" srcId="{E9D97159-D5A9-42CB-8C34-367A076D7FD8}" destId="{300DEE74-6179-45EB-AD38-919AA36BD498}" srcOrd="0" destOrd="0" presId="urn:microsoft.com/office/officeart/2005/8/layout/radial6"/>
    <dgm:cxn modelId="{904FECAA-8895-47FD-BEC6-EBA0C84F3244}" srcId="{51EE71BF-EC9C-4233-B5CE-2E71614B9CEE}" destId="{E9D97159-D5A9-42CB-8C34-367A076D7FD8}" srcOrd="3" destOrd="0" parTransId="{34C93BD1-80A7-4E21-AC52-54B23DB09848}" sibTransId="{01D397F6-C85C-454F-8085-21E3B9BC8FC4}"/>
    <dgm:cxn modelId="{578845CE-7843-44E3-800B-410DF4831E2C}" type="presOf" srcId="{0172D6AE-F38D-4E89-8761-5D2A5D4899F8}" destId="{880DF82A-E3FC-4CBA-9902-3A49FB5C04B8}" srcOrd="0" destOrd="0" presId="urn:microsoft.com/office/officeart/2005/8/layout/radial6"/>
    <dgm:cxn modelId="{D9E9009B-22BA-4268-BE5C-33109A6EBD74}" srcId="{51EE71BF-EC9C-4233-B5CE-2E71614B9CEE}" destId="{499A1386-E9D3-45A5-BD44-D7B4D939D22E}" srcOrd="9" destOrd="0" parTransId="{3E76F69C-7508-4028-B4B7-36EF4AF88A30}" sibTransId="{DA30061B-DE52-474A-B569-3B8F047D51F6}"/>
    <dgm:cxn modelId="{B2BB53F4-68FB-4171-9991-441187EE9C80}" type="presOf" srcId="{17D9DC4B-8915-4215-A9F2-40E97C70FD99}" destId="{72681B76-14A1-4A26-83A4-0F7C005C5B46}" srcOrd="0" destOrd="0" presId="urn:microsoft.com/office/officeart/2005/8/layout/radial6"/>
    <dgm:cxn modelId="{75C58DAF-B6F7-4247-935B-451A46DEEDF0}" type="presParOf" srcId="{72681B76-14A1-4A26-83A4-0F7C005C5B46}" destId="{B0E09A1F-319C-42B2-9444-96D1BA7FC74A}" srcOrd="0" destOrd="0" presId="urn:microsoft.com/office/officeart/2005/8/layout/radial6"/>
    <dgm:cxn modelId="{37A63E7F-A053-4592-91F0-AFA92348B59C}" type="presParOf" srcId="{72681B76-14A1-4A26-83A4-0F7C005C5B46}" destId="{2310CC8B-46D1-4C7C-9A71-8C7C81EE229B}" srcOrd="1" destOrd="0" presId="urn:microsoft.com/office/officeart/2005/8/layout/radial6"/>
    <dgm:cxn modelId="{D2E0AD94-8533-4988-A55E-D4956A3E63E8}" type="presParOf" srcId="{72681B76-14A1-4A26-83A4-0F7C005C5B46}" destId="{428EE064-35D5-4A4C-9791-EAE1CBBA53BE}" srcOrd="2" destOrd="0" presId="urn:microsoft.com/office/officeart/2005/8/layout/radial6"/>
    <dgm:cxn modelId="{F640DF8B-F686-49FE-A70D-E626F709E31B}" type="presParOf" srcId="{72681B76-14A1-4A26-83A4-0F7C005C5B46}" destId="{B62E6E69-0FDE-4020-A7C6-6DC19D96FDE6}" srcOrd="3" destOrd="0" presId="urn:microsoft.com/office/officeart/2005/8/layout/radial6"/>
    <dgm:cxn modelId="{8E206BCA-EE5A-4DCB-9E32-1293CA65F833}" type="presParOf" srcId="{72681B76-14A1-4A26-83A4-0F7C005C5B46}" destId="{3BDEF808-5AE9-45DF-BAA7-4066F612484E}" srcOrd="4" destOrd="0" presId="urn:microsoft.com/office/officeart/2005/8/layout/radial6"/>
    <dgm:cxn modelId="{887F4B83-3608-4AAA-B6F1-FC0B78126A2D}" type="presParOf" srcId="{72681B76-14A1-4A26-83A4-0F7C005C5B46}" destId="{432F0E22-2973-4BD2-87A8-D7C6E4C94ED6}" srcOrd="5" destOrd="0" presId="urn:microsoft.com/office/officeart/2005/8/layout/radial6"/>
    <dgm:cxn modelId="{D1439DAB-0D6D-447E-BFDE-85FEECD5697D}" type="presParOf" srcId="{72681B76-14A1-4A26-83A4-0F7C005C5B46}" destId="{880DF82A-E3FC-4CBA-9902-3A49FB5C04B8}" srcOrd="6" destOrd="0" presId="urn:microsoft.com/office/officeart/2005/8/layout/radial6"/>
    <dgm:cxn modelId="{887246CF-F0D8-4FA3-9D40-146CFB5C9AF4}" type="presParOf" srcId="{72681B76-14A1-4A26-83A4-0F7C005C5B46}" destId="{C5C70D74-4DA2-4D23-ABB2-B8E0F7D62AC3}" srcOrd="7" destOrd="0" presId="urn:microsoft.com/office/officeart/2005/8/layout/radial6"/>
    <dgm:cxn modelId="{B4A28D5B-2FF6-47F3-9605-0DA92623C158}" type="presParOf" srcId="{72681B76-14A1-4A26-83A4-0F7C005C5B46}" destId="{E61A80DA-9489-4E04-9363-E153C6A90303}" srcOrd="8" destOrd="0" presId="urn:microsoft.com/office/officeart/2005/8/layout/radial6"/>
    <dgm:cxn modelId="{023C783F-4C9C-47EF-BD8D-5A72EBBFFB53}" type="presParOf" srcId="{72681B76-14A1-4A26-83A4-0F7C005C5B46}" destId="{397E21BB-E3A8-4817-9CCF-B9611311AF83}" srcOrd="9" destOrd="0" presId="urn:microsoft.com/office/officeart/2005/8/layout/radial6"/>
    <dgm:cxn modelId="{C25C9048-C4A5-4E38-B168-E409693F31D5}" type="presParOf" srcId="{72681B76-14A1-4A26-83A4-0F7C005C5B46}" destId="{300DEE74-6179-45EB-AD38-919AA36BD498}" srcOrd="10" destOrd="0" presId="urn:microsoft.com/office/officeart/2005/8/layout/radial6"/>
    <dgm:cxn modelId="{EAF19C6B-4AA7-40EA-8104-0E82A3AD16D5}" type="presParOf" srcId="{72681B76-14A1-4A26-83A4-0F7C005C5B46}" destId="{9E60CBDD-97B9-4745-B8A2-C32345D79009}" srcOrd="11" destOrd="0" presId="urn:microsoft.com/office/officeart/2005/8/layout/radial6"/>
    <dgm:cxn modelId="{A94C5570-6979-40DD-B6F7-5C32D20E4339}" type="presParOf" srcId="{72681B76-14A1-4A26-83A4-0F7C005C5B46}" destId="{CB6E5162-2FC3-48B9-AAD3-C37B9DB8DDF1}" srcOrd="12" destOrd="0" presId="urn:microsoft.com/office/officeart/2005/8/layout/radial6"/>
    <dgm:cxn modelId="{0681E1B3-636F-4B0C-ACFC-F0E4AA4AC928}" type="presParOf" srcId="{72681B76-14A1-4A26-83A4-0F7C005C5B46}" destId="{A9218DB1-BDD4-4C1C-84D1-A9BD0A31A3E8}" srcOrd="13" destOrd="0" presId="urn:microsoft.com/office/officeart/2005/8/layout/radial6"/>
    <dgm:cxn modelId="{C10FF006-6B0D-41C2-802F-C814CD220038}" type="presParOf" srcId="{72681B76-14A1-4A26-83A4-0F7C005C5B46}" destId="{3D4A9DE0-6B02-48D4-A4AC-7788719C8546}" srcOrd="14" destOrd="0" presId="urn:microsoft.com/office/officeart/2005/8/layout/radial6"/>
    <dgm:cxn modelId="{1D94FA6F-D9E0-4C40-956E-29AD8D769153}" type="presParOf" srcId="{72681B76-14A1-4A26-83A4-0F7C005C5B46}" destId="{528E8361-EE25-4026-A83B-C67446D450D6}" srcOrd="15" destOrd="0" presId="urn:microsoft.com/office/officeart/2005/8/layout/radial6"/>
    <dgm:cxn modelId="{F37DC176-00F6-440B-8F43-7FE854B6060E}" type="presParOf" srcId="{72681B76-14A1-4A26-83A4-0F7C005C5B46}" destId="{49D2281E-8F87-4786-A156-507D8D4B779C}" srcOrd="16" destOrd="0" presId="urn:microsoft.com/office/officeart/2005/8/layout/radial6"/>
    <dgm:cxn modelId="{B76CB49D-4811-4F62-A071-A25EEF87B52C}" type="presParOf" srcId="{72681B76-14A1-4A26-83A4-0F7C005C5B46}" destId="{366BDB47-07E0-48A1-9616-9873F0D93607}" srcOrd="17" destOrd="0" presId="urn:microsoft.com/office/officeart/2005/8/layout/radial6"/>
    <dgm:cxn modelId="{D1B178F9-BDCC-459B-BA2C-84BB952C1D56}" type="presParOf" srcId="{72681B76-14A1-4A26-83A4-0F7C005C5B46}" destId="{07AD41BC-D563-4CF2-ABF4-6F8DDD6627E5}" srcOrd="18" destOrd="0" presId="urn:microsoft.com/office/officeart/2005/8/layout/radial6"/>
    <dgm:cxn modelId="{5A1367A3-910A-4CDB-B996-DD3122DFD2FF}" type="presParOf" srcId="{72681B76-14A1-4A26-83A4-0F7C005C5B46}" destId="{9C350228-4BF0-4BCD-BEE6-B1012D714A60}" srcOrd="19" destOrd="0" presId="urn:microsoft.com/office/officeart/2005/8/layout/radial6"/>
    <dgm:cxn modelId="{3CE9EA87-3CF0-486C-914C-55CC5DFE21E9}" type="presParOf" srcId="{72681B76-14A1-4A26-83A4-0F7C005C5B46}" destId="{3DFA1A9D-0FCE-4EF9-A41C-5087A910A264}" srcOrd="20" destOrd="0" presId="urn:microsoft.com/office/officeart/2005/8/layout/radial6"/>
    <dgm:cxn modelId="{96DCB484-C057-44F0-BD33-B305DE225165}" type="presParOf" srcId="{72681B76-14A1-4A26-83A4-0F7C005C5B46}" destId="{5F49D490-CE0C-4134-9C82-0D230A023BB7}" srcOrd="21" destOrd="0" presId="urn:microsoft.com/office/officeart/2005/8/layout/radial6"/>
    <dgm:cxn modelId="{507ADFAE-92DF-452C-BE45-705EA130CA49}" type="presParOf" srcId="{72681B76-14A1-4A26-83A4-0F7C005C5B46}" destId="{5694DCC4-E8F4-483B-9922-65AA3855E74E}" srcOrd="22" destOrd="0" presId="urn:microsoft.com/office/officeart/2005/8/layout/radial6"/>
    <dgm:cxn modelId="{E4CF2D8E-B7EC-45F5-A824-4B8AAFAC6E49}" type="presParOf" srcId="{72681B76-14A1-4A26-83A4-0F7C005C5B46}" destId="{66A29B0B-67DD-483E-997F-A277368ACFF2}" srcOrd="23" destOrd="0" presId="urn:microsoft.com/office/officeart/2005/8/layout/radial6"/>
    <dgm:cxn modelId="{C3DB4C60-B24D-4F37-AC59-04015B55CDE1}" type="presParOf" srcId="{72681B76-14A1-4A26-83A4-0F7C005C5B46}" destId="{BE01C110-34B2-46E2-9120-30EC49AB0859}" srcOrd="24" destOrd="0" presId="urn:microsoft.com/office/officeart/2005/8/layout/radial6"/>
    <dgm:cxn modelId="{57DF08C9-E96B-42D3-A15C-70BE214F2683}" type="presParOf" srcId="{72681B76-14A1-4A26-83A4-0F7C005C5B46}" destId="{DA44001F-326C-446F-AB89-9522E6714FFF}" srcOrd="25" destOrd="0" presId="urn:microsoft.com/office/officeart/2005/8/layout/radial6"/>
    <dgm:cxn modelId="{FC3E7936-4415-4456-A528-A97A44751CE8}" type="presParOf" srcId="{72681B76-14A1-4A26-83A4-0F7C005C5B46}" destId="{7E1E1D78-38F1-4FA9-B1AA-CD88B86FDC7D}" srcOrd="26" destOrd="0" presId="urn:microsoft.com/office/officeart/2005/8/layout/radial6"/>
    <dgm:cxn modelId="{6E4F11BF-859C-4D19-B8DA-E5CFF11A257E}" type="presParOf" srcId="{72681B76-14A1-4A26-83A4-0F7C005C5B46}" destId="{D95A35F1-4CAD-4A5F-876A-1D4138F46469}" srcOrd="27" destOrd="0" presId="urn:microsoft.com/office/officeart/2005/8/layout/radial6"/>
    <dgm:cxn modelId="{2D4A708A-BE2C-4FF1-B73D-DE611999E8D9}" type="presParOf" srcId="{72681B76-14A1-4A26-83A4-0F7C005C5B46}" destId="{61CA2A06-1158-4C20-9F7A-286290730BA5}" srcOrd="28" destOrd="0" presId="urn:microsoft.com/office/officeart/2005/8/layout/radial6"/>
    <dgm:cxn modelId="{B6CC1479-6228-4702-8C50-B33490666DCD}" type="presParOf" srcId="{72681B76-14A1-4A26-83A4-0F7C005C5B46}" destId="{854C4AC2-E94C-40EF-AC03-16AB4F907E9C}" srcOrd="29" destOrd="0" presId="urn:microsoft.com/office/officeart/2005/8/layout/radial6"/>
    <dgm:cxn modelId="{309AD3C8-00D7-484B-BF68-C892C47C21DE}" type="presParOf" srcId="{72681B76-14A1-4A26-83A4-0F7C005C5B46}" destId="{9F3BB792-3E60-43AC-B1BF-BCAE26D86744}" srcOrd="30" destOrd="0" presId="urn:microsoft.com/office/officeart/2005/8/layout/radial6"/>
    <dgm:cxn modelId="{95386B97-B9F0-4A04-9BB5-E58D42BADB63}" type="presParOf" srcId="{72681B76-14A1-4A26-83A4-0F7C005C5B46}" destId="{3EDC3521-577F-46E3-9808-A0645D8D08D4}" srcOrd="31" destOrd="0" presId="urn:microsoft.com/office/officeart/2005/8/layout/radial6"/>
    <dgm:cxn modelId="{4D3AB0D2-96FB-414B-AC11-09C275EA9558}" type="presParOf" srcId="{72681B76-14A1-4A26-83A4-0F7C005C5B46}" destId="{4C477682-F9AF-4DED-B674-12DD6CDE5BD4}" srcOrd="32" destOrd="0" presId="urn:microsoft.com/office/officeart/2005/8/layout/radial6"/>
    <dgm:cxn modelId="{258BD257-A905-450B-AE2B-E2991E10B0D1}" type="presParOf" srcId="{72681B76-14A1-4A26-83A4-0F7C005C5B46}" destId="{588073A4-1D5C-46CC-8CDC-6D5B15F86DEB}" srcOrd="33" destOrd="0" presId="urn:microsoft.com/office/officeart/2005/8/layout/radial6"/>
    <dgm:cxn modelId="{22F9103D-4F12-4CEA-9BCF-B562B8D30E89}" type="presParOf" srcId="{72681B76-14A1-4A26-83A4-0F7C005C5B46}" destId="{D18A921C-97D2-4EE5-8561-2C5A8B77E79D}" srcOrd="34" destOrd="0" presId="urn:microsoft.com/office/officeart/2005/8/layout/radial6"/>
    <dgm:cxn modelId="{CF30890C-C1B7-479A-BD43-17D109252956}" type="presParOf" srcId="{72681B76-14A1-4A26-83A4-0F7C005C5B46}" destId="{78E3EEEE-839E-45BC-AA64-3893EA463314}" srcOrd="35" destOrd="0" presId="urn:microsoft.com/office/officeart/2005/8/layout/radial6"/>
    <dgm:cxn modelId="{D18062CD-0E41-4251-8501-36A3D5DEEB92}" type="presParOf" srcId="{72681B76-14A1-4A26-83A4-0F7C005C5B46}" destId="{AD1F62FF-973F-49F8-9586-5A1F9D0947D7}" srcOrd="36" destOrd="0" presId="urn:microsoft.com/office/officeart/2005/8/layout/radial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Agility</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Intellect</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Element</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Tech</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Damage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Endurance</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FA7D3A63-BB13-2D41-82B3-316F8CA2B279}"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621BB05F-7EF6-1D4D-8B74-6F5F38764DEE}" type="presOf" srcId="{88A5B67C-DEDC-3A49-9055-678F12294B59}" destId="{0A9A49DF-28D7-454B-B9B7-017EA9F6FD59}" srcOrd="0" destOrd="0" presId="urn:microsoft.com/office/officeart/2008/layout/SquareAccentList"/>
    <dgm:cxn modelId="{55737355-EBA7-5844-AA29-1912EB3E16DD}"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6D5B854A-249F-3B44-A1EC-7D900BFCFD03}" srcId="{DD39B22F-229D-BF43-B8B5-2E87D4455952}" destId="{88A5B67C-DEDC-3A49-9055-678F12294B59}" srcOrd="3" destOrd="0" parTransId="{1F288DC4-8498-064B-9A04-B8157433EFCE}" sibTransId="{954741DD-9A90-2249-8D25-33575A2721E4}"/>
    <dgm:cxn modelId="{7EA75C7E-E5B5-6F4B-A46A-FBA9AC03CFB1}" srcId="{DD39B22F-229D-BF43-B8B5-2E87D4455952}" destId="{F226D10B-580F-824D-B853-D7E44FF3974A}" srcOrd="4" destOrd="0" parTransId="{17097CC6-4741-C34E-9115-E69958DB6D61}" sibTransId="{178658CA-3972-8047-BBFA-D6096A1BDECA}"/>
    <dgm:cxn modelId="{0D0E22C3-7D9C-A749-8683-C283AEEF3A5E}" srcId="{DD39B22F-229D-BF43-B8B5-2E87D4455952}" destId="{8565C093-A7F5-C64B-9826-ADDC4437FCBE}" srcOrd="1" destOrd="0" parTransId="{9FC7DBB1-D835-9C4A-A0B9-6CAF127D8DA8}" sibTransId="{F5FB92A5-1296-364B-B79B-71BF33FBFEA2}"/>
    <dgm:cxn modelId="{EEC21704-9F39-774A-B76C-F71CC8045B04}" type="presOf" srcId="{DD39B22F-229D-BF43-B8B5-2E87D4455952}" destId="{00714C41-A9D3-1742-A72D-E710F30FE257}" srcOrd="0" destOrd="0" presId="urn:microsoft.com/office/officeart/2008/layout/SquareAccentList"/>
    <dgm:cxn modelId="{1968F37C-F980-B242-8D0E-FE1F427B94D1}" type="presOf" srcId="{8565C093-A7F5-C64B-9826-ADDC4437FCBE}" destId="{1D0BE80B-E696-044A-A4E6-4A341A0EBD5C}" srcOrd="0" destOrd="0" presId="urn:microsoft.com/office/officeart/2008/layout/SquareAccentList"/>
    <dgm:cxn modelId="{A98AB704-8564-1E4C-BE73-1D0835178D71}"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29381C1-83D1-1140-BD02-8BA20DFCF547}" type="presOf" srcId="{F226D10B-580F-824D-B853-D7E44FF3974A}" destId="{D28A2DFC-A5DE-3343-A7D5-6F6EE7D934FF}" srcOrd="0" destOrd="0" presId="urn:microsoft.com/office/officeart/2008/layout/SquareAccentList"/>
    <dgm:cxn modelId="{08B7339D-931E-F544-B7E8-34CCB0905AC0}" type="presParOf" srcId="{00714C41-A9D3-1742-A72D-E710F30FE257}" destId="{C661B9C2-DB4E-3445-8AD1-82753D0C834C}" srcOrd="0" destOrd="0" presId="urn:microsoft.com/office/officeart/2008/layout/SquareAccentList"/>
    <dgm:cxn modelId="{C0B43102-5E5D-5542-A932-6D13738229E2}" type="presParOf" srcId="{C661B9C2-DB4E-3445-8AD1-82753D0C834C}" destId="{BB4C9DED-7E40-404B-B2C5-32A0F41C5C3E}" srcOrd="0" destOrd="0" presId="urn:microsoft.com/office/officeart/2008/layout/SquareAccentList"/>
    <dgm:cxn modelId="{842DA1D9-6772-EB40-BE17-0669A054608F}" type="presParOf" srcId="{BB4C9DED-7E40-404B-B2C5-32A0F41C5C3E}" destId="{E80E04BB-FCFB-B944-8EA1-F247414CC7A3}" srcOrd="0" destOrd="0" presId="urn:microsoft.com/office/officeart/2008/layout/SquareAccentList"/>
    <dgm:cxn modelId="{EF966322-03F4-6848-978A-EA0555A017EB}" type="presParOf" srcId="{BB4C9DED-7E40-404B-B2C5-32A0F41C5C3E}" destId="{D763588B-00A9-1A46-BBE6-8FF65A7A82DA}" srcOrd="1" destOrd="0" presId="urn:microsoft.com/office/officeart/2008/layout/SquareAccentList"/>
    <dgm:cxn modelId="{69051F27-616D-7345-8730-C186ECDACC74}" type="presParOf" srcId="{BB4C9DED-7E40-404B-B2C5-32A0F41C5C3E}" destId="{21FC96C8-300D-CE46-B8C6-65A13A493001}" srcOrd="2" destOrd="0" presId="urn:microsoft.com/office/officeart/2008/layout/SquareAccentList"/>
    <dgm:cxn modelId="{4843E48B-EF46-EC40-8C44-DC58D04ED9DF}" type="presParOf" srcId="{C661B9C2-DB4E-3445-8AD1-82753D0C834C}" destId="{3EE3AE9A-4D01-A94A-85B2-49BDED757F7D}" srcOrd="1" destOrd="0" presId="urn:microsoft.com/office/officeart/2008/layout/SquareAccentList"/>
    <dgm:cxn modelId="{4FA6885F-8C69-8F46-89C8-07593B519783}" type="presParOf" srcId="{00714C41-A9D3-1742-A72D-E710F30FE257}" destId="{E4B30FA7-3B78-9746-8F63-24D25922E724}" srcOrd="1" destOrd="0" presId="urn:microsoft.com/office/officeart/2008/layout/SquareAccentList"/>
    <dgm:cxn modelId="{977E00CB-3BE2-214A-924F-54F3FD6FEB11}" type="presParOf" srcId="{E4B30FA7-3B78-9746-8F63-24D25922E724}" destId="{4AA7E10B-714D-524F-AE63-E0BF09F5253C}" srcOrd="0" destOrd="0" presId="urn:microsoft.com/office/officeart/2008/layout/SquareAccentList"/>
    <dgm:cxn modelId="{F881FBBB-C6C3-E24D-810C-C8A7EA91DFDA}" type="presParOf" srcId="{4AA7E10B-714D-524F-AE63-E0BF09F5253C}" destId="{5BFFC023-D69C-F24E-AF78-646F775CB38C}" srcOrd="0" destOrd="0" presId="urn:microsoft.com/office/officeart/2008/layout/SquareAccentList"/>
    <dgm:cxn modelId="{AE4FA12B-5993-984A-AA04-F5509C9A6685}" type="presParOf" srcId="{4AA7E10B-714D-524F-AE63-E0BF09F5253C}" destId="{1C3995A4-C569-6B41-B8D9-544E46EC201D}" srcOrd="1" destOrd="0" presId="urn:microsoft.com/office/officeart/2008/layout/SquareAccentList"/>
    <dgm:cxn modelId="{ED948E54-2927-E64A-868A-55CCBBDDC777}" type="presParOf" srcId="{4AA7E10B-714D-524F-AE63-E0BF09F5253C}" destId="{1D0BE80B-E696-044A-A4E6-4A341A0EBD5C}" srcOrd="2" destOrd="0" presId="urn:microsoft.com/office/officeart/2008/layout/SquareAccentList"/>
    <dgm:cxn modelId="{360B0317-129F-A348-951E-C88DCE2AA78E}" type="presParOf" srcId="{E4B30FA7-3B78-9746-8F63-24D25922E724}" destId="{2FC8C6F2-C76E-8D44-914E-A47103D34F93}" srcOrd="1" destOrd="0" presId="urn:microsoft.com/office/officeart/2008/layout/SquareAccentList"/>
    <dgm:cxn modelId="{BC8CACD5-8555-F446-B8F3-BF6A074E1D7F}" type="presParOf" srcId="{00714C41-A9D3-1742-A72D-E710F30FE257}" destId="{0AB324C3-8CAC-0A49-86A9-A7C8A7F0D774}" srcOrd="2" destOrd="0" presId="urn:microsoft.com/office/officeart/2008/layout/SquareAccentList"/>
    <dgm:cxn modelId="{046E036B-D9D6-3948-9D70-7F048E08DDEC}" type="presParOf" srcId="{0AB324C3-8CAC-0A49-86A9-A7C8A7F0D774}" destId="{BF5AA10A-3553-B345-B273-049199FB9BBF}" srcOrd="0" destOrd="0" presId="urn:microsoft.com/office/officeart/2008/layout/SquareAccentList"/>
    <dgm:cxn modelId="{87B6E8A8-8D6F-CF4A-A1C1-D24DAB4D7406}" type="presParOf" srcId="{BF5AA10A-3553-B345-B273-049199FB9BBF}" destId="{188A0064-F4BA-5946-A0C7-1E43AFC1C0FB}" srcOrd="0" destOrd="0" presId="urn:microsoft.com/office/officeart/2008/layout/SquareAccentList"/>
    <dgm:cxn modelId="{A1C9AAE4-AED5-204A-AC30-ECDCD09E86DC}" type="presParOf" srcId="{BF5AA10A-3553-B345-B273-049199FB9BBF}" destId="{97C14A8A-4922-1344-BDA6-33A3D485CA73}" srcOrd="1" destOrd="0" presId="urn:microsoft.com/office/officeart/2008/layout/SquareAccentList"/>
    <dgm:cxn modelId="{1D4E9049-334F-C641-A9F1-08CEC75641D9}" type="presParOf" srcId="{BF5AA10A-3553-B345-B273-049199FB9BBF}" destId="{F506F152-3228-E345-9ACF-710FFD32939C}" srcOrd="2" destOrd="0" presId="urn:microsoft.com/office/officeart/2008/layout/SquareAccentList"/>
    <dgm:cxn modelId="{486101FA-91C0-0246-81C2-BBAEC36A2B40}" type="presParOf" srcId="{0AB324C3-8CAC-0A49-86A9-A7C8A7F0D774}" destId="{FCF37A4C-D913-E34C-9D9B-969C3A65A159}" srcOrd="1" destOrd="0" presId="urn:microsoft.com/office/officeart/2008/layout/SquareAccentList"/>
    <dgm:cxn modelId="{89502D2A-5E49-C143-9DBC-8FFF7BAC1477}" type="presParOf" srcId="{00714C41-A9D3-1742-A72D-E710F30FE257}" destId="{74EA17F6-17F8-9040-A497-39A407BDB0DF}" srcOrd="3" destOrd="0" presId="urn:microsoft.com/office/officeart/2008/layout/SquareAccentList"/>
    <dgm:cxn modelId="{BD45FBA7-8852-ED48-8CA5-F756CE3558CB}" type="presParOf" srcId="{74EA17F6-17F8-9040-A497-39A407BDB0DF}" destId="{A570FB78-6897-1B40-AEEA-858130DC696F}" srcOrd="0" destOrd="0" presId="urn:microsoft.com/office/officeart/2008/layout/SquareAccentList"/>
    <dgm:cxn modelId="{DCAFE80C-5FB5-7A46-8DCA-5BBCEC70C5FC}" type="presParOf" srcId="{A570FB78-6897-1B40-AEEA-858130DC696F}" destId="{B2C9F634-2C3A-964D-94DF-6E3875337030}" srcOrd="0" destOrd="0" presId="urn:microsoft.com/office/officeart/2008/layout/SquareAccentList"/>
    <dgm:cxn modelId="{2664D8EF-6101-5D42-B9D9-0E5B4BB7618A}" type="presParOf" srcId="{A570FB78-6897-1B40-AEEA-858130DC696F}" destId="{1D43D90D-1817-2546-9682-80CB1CE55411}" srcOrd="1" destOrd="0" presId="urn:microsoft.com/office/officeart/2008/layout/SquareAccentList"/>
    <dgm:cxn modelId="{34711720-55C5-2343-9AA6-CA4389C4495A}" type="presParOf" srcId="{A570FB78-6897-1B40-AEEA-858130DC696F}" destId="{0A9A49DF-28D7-454B-B9B7-017EA9F6FD59}" srcOrd="2" destOrd="0" presId="urn:microsoft.com/office/officeart/2008/layout/SquareAccentList"/>
    <dgm:cxn modelId="{3E0B6DC7-27F7-D548-902B-5227F9D04063}" type="presParOf" srcId="{74EA17F6-17F8-9040-A497-39A407BDB0DF}" destId="{8DE4775A-13B2-944B-A1D3-8516425E7BB5}" srcOrd="1" destOrd="0" presId="urn:microsoft.com/office/officeart/2008/layout/SquareAccentList"/>
    <dgm:cxn modelId="{8B9A19B0-2CA6-584D-AA87-2470EFB07074}" type="presParOf" srcId="{00714C41-A9D3-1742-A72D-E710F30FE257}" destId="{25744CBA-DF19-A344-8BCA-F07A5B2B3F25}" srcOrd="4" destOrd="0" presId="urn:microsoft.com/office/officeart/2008/layout/SquareAccentList"/>
    <dgm:cxn modelId="{D667D1AB-DB0B-2F4E-9459-BBD688D0BA83}" type="presParOf" srcId="{25744CBA-DF19-A344-8BCA-F07A5B2B3F25}" destId="{48921837-08A1-E34A-962B-0419D609C0DA}" srcOrd="0" destOrd="0" presId="urn:microsoft.com/office/officeart/2008/layout/SquareAccentList"/>
    <dgm:cxn modelId="{3101AAA0-EC42-8A43-A905-CD411E741236}" type="presParOf" srcId="{48921837-08A1-E34A-962B-0419D609C0DA}" destId="{605DBD14-35C4-E140-884D-FB44F03E8643}" srcOrd="0" destOrd="0" presId="urn:microsoft.com/office/officeart/2008/layout/SquareAccentList"/>
    <dgm:cxn modelId="{A771689F-03CE-BE4F-8720-F49ED612E8CF}" type="presParOf" srcId="{48921837-08A1-E34A-962B-0419D609C0DA}" destId="{6B4D378D-F8C9-6D4D-8D03-E916E1B69DD6}" srcOrd="1" destOrd="0" presId="urn:microsoft.com/office/officeart/2008/layout/SquareAccentList"/>
    <dgm:cxn modelId="{CB0168A3-8592-1F42-BC1C-6D35A623DADB}" type="presParOf" srcId="{48921837-08A1-E34A-962B-0419D609C0DA}" destId="{D28A2DFC-A5DE-3343-A7D5-6F6EE7D934FF}" srcOrd="2" destOrd="0" presId="urn:microsoft.com/office/officeart/2008/layout/SquareAccentList"/>
    <dgm:cxn modelId="{DAB0B4B9-A0DF-AB4D-8C72-C8676A59AA1B}" type="presParOf" srcId="{25744CBA-DF19-A344-8BCA-F07A5B2B3F25}" destId="{17B25497-5ECF-D749-B34B-FE7CBF329710}" srcOrd="1" destOrd="0" presId="urn:microsoft.com/office/officeart/2008/layout/SquareAccentList"/>
    <dgm:cxn modelId="{28379F9F-79A9-0245-BFAA-FC6B56556848}" type="presParOf" srcId="{00714C41-A9D3-1742-A72D-E710F30FE257}" destId="{9D84CD72-333C-A84D-AECB-9212296BE0B1}" srcOrd="5" destOrd="0" presId="urn:microsoft.com/office/officeart/2008/layout/SquareAccentList"/>
    <dgm:cxn modelId="{3F43CCC7-9B1D-1D45-8D06-CB52AED2DA58}" type="presParOf" srcId="{9D84CD72-333C-A84D-AECB-9212296BE0B1}" destId="{B97D2668-F78C-3A4D-A9C3-35FDD1302CC5}" srcOrd="0" destOrd="0" presId="urn:microsoft.com/office/officeart/2008/layout/SquareAccentList"/>
    <dgm:cxn modelId="{778B8374-2B85-6A4C-92AF-07B06FDE5968}" type="presParOf" srcId="{B97D2668-F78C-3A4D-A9C3-35FDD1302CC5}" destId="{64EF9BDE-164B-FF42-BCE9-72F26D1E7324}" srcOrd="0" destOrd="0" presId="urn:microsoft.com/office/officeart/2008/layout/SquareAccentList"/>
    <dgm:cxn modelId="{0FE8223F-2BC8-FE40-92B5-76C4A8A81C0A}" type="presParOf" srcId="{B97D2668-F78C-3A4D-A9C3-35FDD1302CC5}" destId="{B1369D0C-E6A1-0C42-A91A-21E6EE678FC2}" srcOrd="1" destOrd="0" presId="urn:microsoft.com/office/officeart/2008/layout/SquareAccentList"/>
    <dgm:cxn modelId="{584D9ED6-C1A6-8044-887F-44099CE93C6B}" type="presParOf" srcId="{B97D2668-F78C-3A4D-A9C3-35FDD1302CC5}" destId="{1D9ED7DA-6394-D24A-BF1E-617878B1C375}" srcOrd="2" destOrd="0" presId="urn:microsoft.com/office/officeart/2008/layout/SquareAccentList"/>
    <dgm:cxn modelId="{7CC9B450-1DB2-354A-AFAF-2FF5FE33331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Lst>
  <dgm:cxnLst>
    <dgm:cxn modelId="{939E1D52-CB2B-1842-A0AF-2DBF1C7C500B}" type="presOf" srcId="{F31749C6-0BEF-3F4E-B4E0-80F4C2750311}" destId="{50577C06-18C8-264B-98DC-BD99ED8D2657}" srcOrd="0" destOrd="0" presId="urn:microsoft.com/office/officeart/2005/8/layout/radial6"/>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Counter</a:t>
          </a:r>
        </a:p>
        <a:p>
          <a:r>
            <a:rPr lang="en-US" sz="600" dirty="0" smtClean="0">
              <a:latin typeface="Copperplate Gothic Light"/>
              <a:cs typeface="Copperplate Gothic Light"/>
            </a:rPr>
            <a:t>Receive a +2 bonus to your next action</a:t>
          </a:r>
        </a:p>
        <a:p>
          <a:endParaRPr lang="en-US" sz="600" dirty="0" smtClean="0">
            <a:latin typeface="Copperplate Gothic Light"/>
            <a:cs typeface="Copperplate Gothic Light"/>
          </a:endParaRP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Double</a:t>
          </a:r>
        </a:p>
        <a:p>
          <a:pPr algn="ctr"/>
          <a:r>
            <a:rPr lang="en-US" sz="600" dirty="0" smtClean="0">
              <a:latin typeface="Copperplate Gothic Light"/>
              <a:cs typeface="Copperplate Gothic Light"/>
            </a:rPr>
            <a:t>Deal your base DMG regardless of who won the attack</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Dash</a:t>
          </a:r>
        </a:p>
        <a:p>
          <a:pPr algn="ctr"/>
          <a:r>
            <a:rPr lang="en-US" sz="600" dirty="0" smtClean="0">
              <a:latin typeface="Copperplate Gothic Light"/>
              <a:cs typeface="Copperplate Gothic Light"/>
            </a:rPr>
            <a:t>You can make a move action after the attack</a:t>
          </a:r>
          <a:endParaRPr lang="en-US" sz="500" dirty="0" smtClean="0">
            <a:latin typeface="Copperplate Gothic Light"/>
            <a:cs typeface="Copperplate Gothic Light"/>
          </a:endParaRPr>
        </a:p>
        <a:p>
          <a:pPr algn="ctr"/>
          <a:endParaRPr lang="en-US" sz="500" dirty="0" smtClean="0">
            <a:latin typeface="Copperplate Gothic Light"/>
            <a:cs typeface="Copperplate Gothic Light"/>
          </a:endParaRP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Haste</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Move at 3x your speed</a:t>
          </a:r>
        </a:p>
        <a:p>
          <a:pPr algn="ct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Tackle</a:t>
          </a:r>
        </a:p>
        <a:p>
          <a:r>
            <a:rPr lang="en-US" sz="600" dirty="0" smtClean="0">
              <a:latin typeface="Copperplate Gothic Light"/>
              <a:cs typeface="Copperplate Gothic Light"/>
            </a:rPr>
            <a:t>You can take   a move action with another player</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Mobility</a:t>
          </a:r>
        </a:p>
        <a:p>
          <a:pPr algn="ctr"/>
          <a:r>
            <a:rPr lang="en-US" sz="600" dirty="0">
              <a:latin typeface="Copperplate Gothic Light"/>
              <a:cs typeface="Copperplate Gothic Light"/>
            </a:rPr>
            <a:t>Terrain and people don't hinder you at all</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21125AA-1F4A-9043-B3A1-D514D3FE2AD2}" srcId="{CBCB4C0A-94EF-A94E-B116-CDBD4E30BB4D}" destId="{BA371EE2-3D99-554F-99D4-6207F8353EEC}" srcOrd="0" destOrd="0" parTransId="{2067B1EC-551F-734E-B232-CE17E1C7458E}" sibTransId="{472D8A08-8322-C446-A07B-23DFEA645986}"/>
    <dgm:cxn modelId="{F109AE23-59AA-1942-A8DC-EF006E3C727A}" type="presOf" srcId="{B34937F5-4991-DD4F-B60C-048414A48796}" destId="{46773FED-6BA4-3D46-A9AD-A0E034C5CF01}" srcOrd="0" destOrd="0" presId="urn:microsoft.com/office/officeart/2005/8/layout/radial6"/>
    <dgm:cxn modelId="{3E521B7E-3BA5-A245-9EA3-EACC0561C2EF}" type="presOf" srcId="{40A60984-DFDF-6940-823F-343E96003614}" destId="{020B2D48-B391-BB44-A4FB-734D635E2644}" srcOrd="0" destOrd="0" presId="urn:microsoft.com/office/officeart/2005/8/layout/radial6"/>
    <dgm:cxn modelId="{1DDF9D4B-755C-784D-8CB6-7E28B7DB5EFA}" type="presOf" srcId="{3819ACC6-F7D5-BF48-BA19-631339257FBE}" destId="{202785CA-EE85-EB4D-AFCF-59B7D873E3F2}"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6068CB9-91BB-B744-8C54-D10F0DF7D506}" srcId="{CBCB4C0A-94EF-A94E-B116-CDBD4E30BB4D}" destId="{4467387A-7581-C64A-A463-84130D97AFFA}" srcOrd="4" destOrd="0" parTransId="{B1749793-BB38-CC45-B954-0722B1E32E7D}" sibTransId="{4768B255-90E1-3D47-ABC9-4F708BAF504C}"/>
    <dgm:cxn modelId="{1ED14A53-5BF9-D348-9BF0-58EC380E819E}" srcId="{CBCB4C0A-94EF-A94E-B116-CDBD4E30BB4D}" destId="{3819ACC6-F7D5-BF48-BA19-631339257FBE}" srcOrd="1" destOrd="0" parTransId="{4F32895A-05E8-2A47-8029-3FBFE282627D}" sibTransId="{65171028-AB37-0344-9FCA-4748194AE475}"/>
    <dgm:cxn modelId="{8CC6C822-11F1-7D4E-B774-28879955E95E}" type="presOf" srcId="{5C6EB6B8-618B-C24E-A1FA-2218B5B330FB}" destId="{C7474048-7E45-E343-97E7-7002CC7500D0}" srcOrd="0" destOrd="0" presId="urn:microsoft.com/office/officeart/2005/8/layout/radial6"/>
    <dgm:cxn modelId="{32D957BC-CAB9-7644-AD17-E79F60703F2B}" type="presOf" srcId="{CBCB4C0A-94EF-A94E-B116-CDBD4E30BB4D}" destId="{DBD91883-2F4D-8D4F-AE46-AEE821343081}" srcOrd="0" destOrd="0" presId="urn:microsoft.com/office/officeart/2005/8/layout/radial6"/>
    <dgm:cxn modelId="{7F11B4CE-FAD9-204C-AFFA-4A1816659F26}" type="presOf" srcId="{BA371EE2-3D99-554F-99D4-6207F8353EEC}" destId="{2EFFE98C-D643-184F-916D-99DF82849FF5}" srcOrd="0" destOrd="0" presId="urn:microsoft.com/office/officeart/2005/8/layout/radial6"/>
    <dgm:cxn modelId="{3B786BEC-E2BB-DC4F-9827-E10C06B270C1}" type="presOf" srcId="{065F4D99-A3FC-9840-BBD5-CDA5C0EE4E47}" destId="{88CE910B-599E-9A4D-B237-1AF388601D65}"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62EDF1B1-19B7-0244-847D-459864AF93E8}" type="presOf" srcId="{4768B255-90E1-3D47-ABC9-4F708BAF504C}" destId="{5D7AD90D-44F4-8B4A-8BCA-AE578255A2CF}" srcOrd="0" destOrd="0" presId="urn:microsoft.com/office/officeart/2005/8/layout/radial6"/>
    <dgm:cxn modelId="{4021BA56-47C9-9943-B4EF-E861676FF9F2}" type="presOf" srcId="{ADD197CB-879D-8B4B-8473-F2CD9CD89460}" destId="{D081D9E2-EA41-1A4B-A5FC-D07630CD646C}"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0B9B83C3-297B-684C-8E8A-6E313458959C}" type="presOf" srcId="{472D8A08-8322-C446-A07B-23DFEA645986}" destId="{00EFA29E-D529-9748-AC80-83FC41A33555}" srcOrd="0" destOrd="0" presId="urn:microsoft.com/office/officeart/2005/8/layout/radial6"/>
    <dgm:cxn modelId="{84511F76-449D-A64C-AA19-DB80F682FBF7}" type="presOf" srcId="{C39FAEB2-D272-BB4F-B0B3-FB7E66C44F5B}" destId="{F2DED901-54D7-F348-8659-2D5B43776D55}" srcOrd="0" destOrd="0" presId="urn:microsoft.com/office/officeart/2005/8/layout/radial6"/>
    <dgm:cxn modelId="{BA3FB06B-6950-DF47-BB6D-D131B700204C}" type="presOf" srcId="{65171028-AB37-0344-9FCA-4748194AE475}" destId="{C9F9BE54-1ED6-0B4F-BE98-3D979B3B0697}" srcOrd="0" destOrd="0" presId="urn:microsoft.com/office/officeart/2005/8/layout/radial6"/>
    <dgm:cxn modelId="{8C137724-0172-7446-8F9F-D25937A5D8DA}" type="presOf" srcId="{DFBB118A-8FC8-3A46-81F7-9961E7FB6D50}" destId="{07468157-C859-5C48-BAF0-3E2E79B282B8}" srcOrd="0" destOrd="0" presId="urn:microsoft.com/office/officeart/2005/8/layout/radial6"/>
    <dgm:cxn modelId="{FDBB9426-386C-F346-A743-6DD0F2D3FCBE}" type="presOf" srcId="{4467387A-7581-C64A-A463-84130D97AFFA}" destId="{D495A326-5632-FF4F-A3A3-CA217AEC483D}" srcOrd="0" destOrd="0" presId="urn:microsoft.com/office/officeart/2005/8/layout/radial6"/>
    <dgm:cxn modelId="{3AC04456-8386-9349-B0B7-7876229A20C4}" type="presParOf" srcId="{F2DED901-54D7-F348-8659-2D5B43776D55}" destId="{DBD91883-2F4D-8D4F-AE46-AEE821343081}" srcOrd="0" destOrd="0" presId="urn:microsoft.com/office/officeart/2005/8/layout/radial6"/>
    <dgm:cxn modelId="{294038E4-CAE2-1641-90A4-1C648460C27B}" type="presParOf" srcId="{F2DED901-54D7-F348-8659-2D5B43776D55}" destId="{2EFFE98C-D643-184F-916D-99DF82849FF5}" srcOrd="1" destOrd="0" presId="urn:microsoft.com/office/officeart/2005/8/layout/radial6"/>
    <dgm:cxn modelId="{A089B86B-1604-404E-9B13-EF0D1AD1BAD3}" type="presParOf" srcId="{F2DED901-54D7-F348-8659-2D5B43776D55}" destId="{46FAB899-3BFA-8E46-8BB4-278B3161F1CC}" srcOrd="2" destOrd="0" presId="urn:microsoft.com/office/officeart/2005/8/layout/radial6"/>
    <dgm:cxn modelId="{8C33CF9E-72F0-4147-8099-E5FB11E8E3A5}" type="presParOf" srcId="{F2DED901-54D7-F348-8659-2D5B43776D55}" destId="{00EFA29E-D529-9748-AC80-83FC41A33555}" srcOrd="3" destOrd="0" presId="urn:microsoft.com/office/officeart/2005/8/layout/radial6"/>
    <dgm:cxn modelId="{CDE13331-ADE7-4B4C-995C-D94252B2E7E2}" type="presParOf" srcId="{F2DED901-54D7-F348-8659-2D5B43776D55}" destId="{202785CA-EE85-EB4D-AFCF-59B7D873E3F2}" srcOrd="4" destOrd="0" presId="urn:microsoft.com/office/officeart/2005/8/layout/radial6"/>
    <dgm:cxn modelId="{DB16ABD7-A26B-EE4C-844F-EBB4851228C5}" type="presParOf" srcId="{F2DED901-54D7-F348-8659-2D5B43776D55}" destId="{D2C078C3-4FE5-5044-A61B-D2A84654B1F0}" srcOrd="5" destOrd="0" presId="urn:microsoft.com/office/officeart/2005/8/layout/radial6"/>
    <dgm:cxn modelId="{2D118104-C52E-404D-AB87-47ADC06E3E41}" type="presParOf" srcId="{F2DED901-54D7-F348-8659-2D5B43776D55}" destId="{C9F9BE54-1ED6-0B4F-BE98-3D979B3B0697}" srcOrd="6" destOrd="0" presId="urn:microsoft.com/office/officeart/2005/8/layout/radial6"/>
    <dgm:cxn modelId="{4A531841-0F13-DF49-B932-FA67E36922AD}" type="presParOf" srcId="{F2DED901-54D7-F348-8659-2D5B43776D55}" destId="{88CE910B-599E-9A4D-B237-1AF388601D65}" srcOrd="7" destOrd="0" presId="urn:microsoft.com/office/officeart/2005/8/layout/radial6"/>
    <dgm:cxn modelId="{0616E368-E6AC-CF48-AB5C-53B00DE0B15C}" type="presParOf" srcId="{F2DED901-54D7-F348-8659-2D5B43776D55}" destId="{F6DFB1C8-BD75-CA4C-B40C-6C476EFD51C1}" srcOrd="8" destOrd="0" presId="urn:microsoft.com/office/officeart/2005/8/layout/radial6"/>
    <dgm:cxn modelId="{DED79C13-A480-1640-A26B-B28CCE0BEFB4}" type="presParOf" srcId="{F2DED901-54D7-F348-8659-2D5B43776D55}" destId="{D081D9E2-EA41-1A4B-A5FC-D07630CD646C}" srcOrd="9" destOrd="0" presId="urn:microsoft.com/office/officeart/2005/8/layout/radial6"/>
    <dgm:cxn modelId="{47E48DB3-A17E-0E40-9E89-4E2FE25C3041}" type="presParOf" srcId="{F2DED901-54D7-F348-8659-2D5B43776D55}" destId="{46773FED-6BA4-3D46-A9AD-A0E034C5CF01}" srcOrd="10" destOrd="0" presId="urn:microsoft.com/office/officeart/2005/8/layout/radial6"/>
    <dgm:cxn modelId="{E635AB9D-A510-974B-AC56-BC5D6C31EAAC}" type="presParOf" srcId="{F2DED901-54D7-F348-8659-2D5B43776D55}" destId="{9F498AFF-1C07-A54A-A259-F8A718E6A5CC}" srcOrd="11" destOrd="0" presId="urn:microsoft.com/office/officeart/2005/8/layout/radial6"/>
    <dgm:cxn modelId="{258F8304-58D6-4648-9F3E-55BEC1BA683A}" type="presParOf" srcId="{F2DED901-54D7-F348-8659-2D5B43776D55}" destId="{07468157-C859-5C48-BAF0-3E2E79B282B8}" srcOrd="12" destOrd="0" presId="urn:microsoft.com/office/officeart/2005/8/layout/radial6"/>
    <dgm:cxn modelId="{7D85943F-C09C-3049-AE0C-4AC800547B0E}" type="presParOf" srcId="{F2DED901-54D7-F348-8659-2D5B43776D55}" destId="{D495A326-5632-FF4F-A3A3-CA217AEC483D}" srcOrd="13" destOrd="0" presId="urn:microsoft.com/office/officeart/2005/8/layout/radial6"/>
    <dgm:cxn modelId="{7EE73578-0D99-0C45-A0DB-DF2A8E6F0C99}" type="presParOf" srcId="{F2DED901-54D7-F348-8659-2D5B43776D55}" destId="{1CAC61E4-5F74-4D4E-BB9F-D7EC0AD169FE}" srcOrd="14" destOrd="0" presId="urn:microsoft.com/office/officeart/2005/8/layout/radial6"/>
    <dgm:cxn modelId="{8ECD994C-2C41-EB4D-B88D-A312C1225828}" type="presParOf" srcId="{F2DED901-54D7-F348-8659-2D5B43776D55}" destId="{5D7AD90D-44F4-8B4A-8BCA-AE578255A2CF}" srcOrd="15" destOrd="0" presId="urn:microsoft.com/office/officeart/2005/8/layout/radial6"/>
    <dgm:cxn modelId="{DA7A3697-4068-6747-B9C1-68E022B2732A}" type="presParOf" srcId="{F2DED901-54D7-F348-8659-2D5B43776D55}" destId="{C7474048-7E45-E343-97E7-7002CC7500D0}" srcOrd="16" destOrd="0" presId="urn:microsoft.com/office/officeart/2005/8/layout/radial6"/>
    <dgm:cxn modelId="{C39E3C43-9D7C-9549-A7FE-CC0CD006A3BE}" type="presParOf" srcId="{F2DED901-54D7-F348-8659-2D5B43776D55}" destId="{20A86C02-D943-5144-9A54-C88A4FDB702E}" srcOrd="17" destOrd="0" presId="urn:microsoft.com/office/officeart/2005/8/layout/radial6"/>
    <dgm:cxn modelId="{B55103D7-1472-F64C-999C-42F4B382B184}"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Recon</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34AB9F-25EC-3B46-8ED4-29A0B80B8576}" type="presOf" srcId="{C39FAEB2-D272-BB4F-B0B3-FB7E66C44F5B}" destId="{F2DED901-54D7-F348-8659-2D5B43776D55}"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2A43BA11-4CB5-FC43-82E0-08CD95F310B0}" type="presOf" srcId="{9B63D84E-02E8-3244-BA96-82CAEFCF0D30}" destId="{B55FBCA9-3258-A04E-B2A6-BEB19C49E4DA}" srcOrd="0" destOrd="0" presId="urn:microsoft.com/office/officeart/2005/8/layout/radial6"/>
    <dgm:cxn modelId="{42F6D56A-EEE0-2E4E-982E-6B4A7458AA4B}" type="presOf" srcId="{F56E8674-FABC-F740-BAC1-EAF4104551DA}" destId="{CAA51D26-8E1C-684F-ACF0-551D63228B84}" srcOrd="0" destOrd="0" presId="urn:microsoft.com/office/officeart/2005/8/layout/radial6"/>
    <dgm:cxn modelId="{DE2EE728-D273-5540-933D-90C0062A4BE0}"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692181D-442E-3949-9675-12C7DDF40636}" type="presOf" srcId="{8EB1D969-3D44-3645-8015-87A669CA172D}" destId="{A46EF7BE-1094-BB46-8CAA-B6B01738AE88}" srcOrd="0" destOrd="0" presId="urn:microsoft.com/office/officeart/2005/8/layout/radial6"/>
    <dgm:cxn modelId="{BEC207A5-B848-5A47-914D-FAF0BEAE8DA8}" type="presOf" srcId="{CBCB4C0A-94EF-A94E-B116-CDBD4E30BB4D}" destId="{DBD91883-2F4D-8D4F-AE46-AEE821343081}"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206531C-70EA-644A-864F-CAB994926B13}" type="presOf" srcId="{7A81E1AE-3961-D341-917A-175086B3F438}" destId="{C680C565-CB47-E74A-BD19-975CB5B40355}" srcOrd="0" destOrd="0" presId="urn:microsoft.com/office/officeart/2005/8/layout/radial6"/>
    <dgm:cxn modelId="{64D34162-3109-EE4F-B48B-79CD34BE0189}" type="presOf" srcId="{199652AD-573A-2B48-B2A7-D108D82EAA4F}" destId="{359004A4-DE2C-A341-99B7-39F0DC7D6490}"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65D0B00C-DA03-F24B-A7CC-9149644A442A}" srcId="{CBCB4C0A-94EF-A94E-B116-CDBD4E30BB4D}" destId="{F56E8674-FABC-F740-BAC1-EAF4104551DA}" srcOrd="2" destOrd="0" parTransId="{A0566DB4-B226-464B-9F54-073E4D1AFA6A}" sibTransId="{0CF515F4-F4A4-BE40-98DD-C8ACD450E846}"/>
    <dgm:cxn modelId="{957A49E9-B852-7F4A-8F36-5C56D21BD771}" type="presOf" srcId="{EBB5F683-2E3E-1042-9D87-4249B7E6C9C9}" destId="{96D3C576-8381-E844-AB70-424BCDDB50F0}" srcOrd="0" destOrd="0" presId="urn:microsoft.com/office/officeart/2005/8/layout/radial6"/>
    <dgm:cxn modelId="{2B563DEE-3F5C-1947-9416-2F9D7AB0B64B}" type="presOf" srcId="{0CF515F4-F4A4-BE40-98DD-C8ACD450E846}" destId="{A888AFEF-BB79-AD40-BC92-2764A9B8C299}" srcOrd="0" destOrd="0" presId="urn:microsoft.com/office/officeart/2005/8/layout/radial6"/>
    <dgm:cxn modelId="{59528046-325C-C24E-A34C-533D8940CEEA}" type="presOf" srcId="{B194D67F-3C26-4940-8220-E3E74A816657}" destId="{E468EE02-6E2B-164B-B84A-461779E405D3}" srcOrd="0" destOrd="0" presId="urn:microsoft.com/office/officeart/2005/8/layout/radial6"/>
    <dgm:cxn modelId="{2AFE74BB-1AA1-CD41-BBFC-9CFF46D81C82}" type="presOf" srcId="{25CE54D5-0348-4346-8F9C-D2BA7BCB22CA}" destId="{D996E499-1956-F949-AED2-ECCFA2FF7694}" srcOrd="0" destOrd="0" presId="urn:microsoft.com/office/officeart/2005/8/layout/radial6"/>
    <dgm:cxn modelId="{EE0E99A7-DB6E-0E44-8307-0CC9DC64A594}" type="presOf" srcId="{155C1F9A-AC2B-2241-B94F-8F97FD946EB5}" destId="{43F8DA74-A80E-BA4C-AD38-F54AE332F023}" srcOrd="0" destOrd="0" presId="urn:microsoft.com/office/officeart/2005/8/layout/radial6"/>
    <dgm:cxn modelId="{A57DC1D1-E7DF-F447-9FF3-325F608E5DBA}" type="presOf" srcId="{F6D83E3C-74B3-CA42-B826-2170F4BAF365}" destId="{18EB205C-D3D4-3E4D-9B67-4A158F142BBE}" srcOrd="0" destOrd="0" presId="urn:microsoft.com/office/officeart/2005/8/layout/radial6"/>
    <dgm:cxn modelId="{21A6DC09-2001-204B-BC44-76CD6C5F44D3}" type="presParOf" srcId="{F2DED901-54D7-F348-8659-2D5B43776D55}" destId="{DBD91883-2F4D-8D4F-AE46-AEE821343081}" srcOrd="0" destOrd="0" presId="urn:microsoft.com/office/officeart/2005/8/layout/radial6"/>
    <dgm:cxn modelId="{1F8FD722-0EDB-154A-86C2-8FADFDAAE857}" type="presParOf" srcId="{F2DED901-54D7-F348-8659-2D5B43776D55}" destId="{61059C37-E935-544D-AC1B-A56DBB4380CD}" srcOrd="1" destOrd="0" presId="urn:microsoft.com/office/officeart/2005/8/layout/radial6"/>
    <dgm:cxn modelId="{741B9380-FBE8-A245-B58A-5BEEC964DFBE}" type="presParOf" srcId="{F2DED901-54D7-F348-8659-2D5B43776D55}" destId="{A0CBA3FC-A8D6-CD4E-A1C6-3197045071D8}" srcOrd="2" destOrd="0" presId="urn:microsoft.com/office/officeart/2005/8/layout/radial6"/>
    <dgm:cxn modelId="{1179529A-E682-5D47-B90F-6EBFE5644195}" type="presParOf" srcId="{F2DED901-54D7-F348-8659-2D5B43776D55}" destId="{E468EE02-6E2B-164B-B84A-461779E405D3}" srcOrd="3" destOrd="0" presId="urn:microsoft.com/office/officeart/2005/8/layout/radial6"/>
    <dgm:cxn modelId="{F10F146B-5800-E449-AC13-F48C40878D49}" type="presParOf" srcId="{F2DED901-54D7-F348-8659-2D5B43776D55}" destId="{D996E499-1956-F949-AED2-ECCFA2FF7694}" srcOrd="4" destOrd="0" presId="urn:microsoft.com/office/officeart/2005/8/layout/radial6"/>
    <dgm:cxn modelId="{BFBD7BBE-0BC8-7242-AE95-7B5BC5C2DDEC}" type="presParOf" srcId="{F2DED901-54D7-F348-8659-2D5B43776D55}" destId="{07F60BB6-3944-9E4B-A4BE-79E51634DB00}" srcOrd="5" destOrd="0" presId="urn:microsoft.com/office/officeart/2005/8/layout/radial6"/>
    <dgm:cxn modelId="{A78DF60B-31E9-B944-8DB8-04D38E0A3312}" type="presParOf" srcId="{F2DED901-54D7-F348-8659-2D5B43776D55}" destId="{18EB205C-D3D4-3E4D-9B67-4A158F142BBE}" srcOrd="6" destOrd="0" presId="urn:microsoft.com/office/officeart/2005/8/layout/radial6"/>
    <dgm:cxn modelId="{0A3B5DC3-659B-B541-86CE-19C58C042960}" type="presParOf" srcId="{F2DED901-54D7-F348-8659-2D5B43776D55}" destId="{CAA51D26-8E1C-684F-ACF0-551D63228B84}" srcOrd="7" destOrd="0" presId="urn:microsoft.com/office/officeart/2005/8/layout/radial6"/>
    <dgm:cxn modelId="{FBAA7E0B-9CD4-F544-87AB-9DAB777C73A7}" type="presParOf" srcId="{F2DED901-54D7-F348-8659-2D5B43776D55}" destId="{034FDBFF-D557-8647-96F2-A0B11EC04454}" srcOrd="8" destOrd="0" presId="urn:microsoft.com/office/officeart/2005/8/layout/radial6"/>
    <dgm:cxn modelId="{CF0326D0-0D9F-2747-B805-3B0A41EE02CE}" type="presParOf" srcId="{F2DED901-54D7-F348-8659-2D5B43776D55}" destId="{A888AFEF-BB79-AD40-BC92-2764A9B8C299}" srcOrd="9" destOrd="0" presId="urn:microsoft.com/office/officeart/2005/8/layout/radial6"/>
    <dgm:cxn modelId="{89D24002-0F31-5449-AA70-185A8C2141C0}" type="presParOf" srcId="{F2DED901-54D7-F348-8659-2D5B43776D55}" destId="{96D3C576-8381-E844-AB70-424BCDDB50F0}" srcOrd="10" destOrd="0" presId="urn:microsoft.com/office/officeart/2005/8/layout/radial6"/>
    <dgm:cxn modelId="{8539E954-7796-4748-99C8-00FDBE467957}" type="presParOf" srcId="{F2DED901-54D7-F348-8659-2D5B43776D55}" destId="{A01A34C5-491D-E74D-918C-92D7D5CEC9B0}" srcOrd="11" destOrd="0" presId="urn:microsoft.com/office/officeart/2005/8/layout/radial6"/>
    <dgm:cxn modelId="{C99F2DE2-E541-054D-B8D5-D0E316E6394F}" type="presParOf" srcId="{F2DED901-54D7-F348-8659-2D5B43776D55}" destId="{A46EF7BE-1094-BB46-8CAA-B6B01738AE88}" srcOrd="12" destOrd="0" presId="urn:microsoft.com/office/officeart/2005/8/layout/radial6"/>
    <dgm:cxn modelId="{6861560C-914A-844A-A3B5-0351242AD46B}" type="presParOf" srcId="{F2DED901-54D7-F348-8659-2D5B43776D55}" destId="{B55FBCA9-3258-A04E-B2A6-BEB19C49E4DA}" srcOrd="13" destOrd="0" presId="urn:microsoft.com/office/officeart/2005/8/layout/radial6"/>
    <dgm:cxn modelId="{052C6F2F-6CC7-B648-B1C2-FC6303E73349}" type="presParOf" srcId="{F2DED901-54D7-F348-8659-2D5B43776D55}" destId="{B96157F9-F921-ED45-8DCA-7D02EAAC6ED2}" srcOrd="14" destOrd="0" presId="urn:microsoft.com/office/officeart/2005/8/layout/radial6"/>
    <dgm:cxn modelId="{D8F8D999-9F00-D846-BACE-18119CB74C5D}" type="presParOf" srcId="{F2DED901-54D7-F348-8659-2D5B43776D55}" destId="{43F8DA74-A80E-BA4C-AD38-F54AE332F023}" srcOrd="15" destOrd="0" presId="urn:microsoft.com/office/officeart/2005/8/layout/radial6"/>
    <dgm:cxn modelId="{0CDA1A0A-C183-994A-AFAA-2ABF518CCE1D}" type="presParOf" srcId="{F2DED901-54D7-F348-8659-2D5B43776D55}" destId="{C680C565-CB47-E74A-BD19-975CB5B40355}" srcOrd="16" destOrd="0" presId="urn:microsoft.com/office/officeart/2005/8/layout/radial6"/>
    <dgm:cxn modelId="{E943A6FA-76C0-5844-A984-3E7384CAB217}" type="presParOf" srcId="{F2DED901-54D7-F348-8659-2D5B43776D55}" destId="{0DC5EC88-A20D-8C4A-AADB-778A5753D18D}" srcOrd="17" destOrd="0" presId="urn:microsoft.com/office/officeart/2005/8/layout/radial6"/>
    <dgm:cxn modelId="{8C85EFE4-AE0C-7242-BB69-5AA51C9B93EB}"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23.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6B706E8-4B50-D749-B3B2-0FCE99E16BD8}" type="presOf" srcId="{BA371EE2-3D99-554F-99D4-6207F8353EEC}" destId="{2EFFE98C-D643-184F-916D-99DF82849FF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251BA3E-858F-9C4A-9097-200EE2F637B0}" type="presOf" srcId="{472D8A08-8322-C446-A07B-23DFEA645986}" destId="{00EFA29E-D529-9748-AC80-83FC41A33555}" srcOrd="0" destOrd="0" presId="urn:microsoft.com/office/officeart/2005/8/layout/radial6"/>
    <dgm:cxn modelId="{2DA4BBD7-BAFA-AE4A-980E-5B3B5A0A3AF0}" type="presOf" srcId="{065F4D99-A3FC-9840-BBD5-CDA5C0EE4E47}" destId="{88CE910B-599E-9A4D-B237-1AF388601D65}" srcOrd="0" destOrd="0" presId="urn:microsoft.com/office/officeart/2005/8/layout/radial6"/>
    <dgm:cxn modelId="{719DFCBC-A85F-8645-8FE6-7A7624CB7987}" type="presOf" srcId="{ADD197CB-879D-8B4B-8473-F2CD9CD89460}" destId="{D081D9E2-EA41-1A4B-A5FC-D07630CD646C}"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B13EDF2A-3DAF-DB42-B8F1-D232E983694E}" type="presOf" srcId="{C39FAEB2-D272-BB4F-B0B3-FB7E66C44F5B}" destId="{F2DED901-54D7-F348-8659-2D5B43776D55}" srcOrd="0" destOrd="0" presId="urn:microsoft.com/office/officeart/2005/8/layout/radial6"/>
    <dgm:cxn modelId="{A85502FF-7225-5C44-B912-38997BDE9D0E}" type="presOf" srcId="{5C6EB6B8-618B-C24E-A1FA-2218B5B330FB}" destId="{C7474048-7E45-E343-97E7-7002CC7500D0}"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6E367BA1-5090-DA45-B294-503AFDAA496D}" type="presOf" srcId="{4768B255-90E1-3D47-ABC9-4F708BAF504C}" destId="{5D7AD90D-44F4-8B4A-8BCA-AE578255A2CF}" srcOrd="0" destOrd="0" presId="urn:microsoft.com/office/officeart/2005/8/layout/radial6"/>
    <dgm:cxn modelId="{2A5EDCA8-CF4B-9C43-ABEB-7429EA2FB903}" type="presOf" srcId="{40A60984-DFDF-6940-823F-343E96003614}" destId="{020B2D48-B391-BB44-A4FB-734D635E2644}" srcOrd="0" destOrd="0" presId="urn:microsoft.com/office/officeart/2005/8/layout/radial6"/>
    <dgm:cxn modelId="{623A7F10-1168-4943-A6A4-379EF9F989FA}" type="presOf" srcId="{4467387A-7581-C64A-A463-84130D97AFFA}" destId="{D495A326-5632-FF4F-A3A3-CA217AEC483D}" srcOrd="0" destOrd="0" presId="urn:microsoft.com/office/officeart/2005/8/layout/radial6"/>
    <dgm:cxn modelId="{B40FECCA-409A-2941-94FF-62B1D3ACF0A0}" type="presOf" srcId="{65171028-AB37-0344-9FCA-4748194AE475}" destId="{C9F9BE54-1ED6-0B4F-BE98-3D979B3B0697}"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1ABC015D-1CBE-354F-BD4A-9BD49B8A2DA6}" type="presOf" srcId="{DFBB118A-8FC8-3A46-81F7-9961E7FB6D50}" destId="{07468157-C859-5C48-BAF0-3E2E79B282B8}"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CC63D3E7-B05A-B74A-8649-F9C38A592D1C}" type="presOf" srcId="{B34937F5-4991-DD4F-B60C-048414A48796}" destId="{46773FED-6BA4-3D46-A9AD-A0E034C5CF01}" srcOrd="0" destOrd="0" presId="urn:microsoft.com/office/officeart/2005/8/layout/radial6"/>
    <dgm:cxn modelId="{4365D6A5-15EF-FB4E-BE98-A60CE920D098}" type="presOf" srcId="{CBCB4C0A-94EF-A94E-B116-CDBD4E30BB4D}" destId="{DBD91883-2F4D-8D4F-AE46-AEE821343081}" srcOrd="0" destOrd="0" presId="urn:microsoft.com/office/officeart/2005/8/layout/radial6"/>
    <dgm:cxn modelId="{7D235D37-3AC6-DF46-8437-DF38B7D44CBB}" type="presOf" srcId="{3819ACC6-F7D5-BF48-BA19-631339257FBE}" destId="{202785CA-EE85-EB4D-AFCF-59B7D873E3F2}" srcOrd="0" destOrd="0" presId="urn:microsoft.com/office/officeart/2005/8/layout/radial6"/>
    <dgm:cxn modelId="{7CA7BB6D-D909-1941-B2D3-E7A49BC3435D}" type="presParOf" srcId="{F2DED901-54D7-F348-8659-2D5B43776D55}" destId="{DBD91883-2F4D-8D4F-AE46-AEE821343081}" srcOrd="0" destOrd="0" presId="urn:microsoft.com/office/officeart/2005/8/layout/radial6"/>
    <dgm:cxn modelId="{A5C5D297-42CF-C64C-A7B0-A75442118883}" type="presParOf" srcId="{F2DED901-54D7-F348-8659-2D5B43776D55}" destId="{2EFFE98C-D643-184F-916D-99DF82849FF5}" srcOrd="1" destOrd="0" presId="urn:microsoft.com/office/officeart/2005/8/layout/radial6"/>
    <dgm:cxn modelId="{73D9D06C-DDE4-9C47-A339-DC01F3B833E9}" type="presParOf" srcId="{F2DED901-54D7-F348-8659-2D5B43776D55}" destId="{46FAB899-3BFA-8E46-8BB4-278B3161F1CC}" srcOrd="2" destOrd="0" presId="urn:microsoft.com/office/officeart/2005/8/layout/radial6"/>
    <dgm:cxn modelId="{D1132889-929C-374D-860B-CF69163CE0B4}" type="presParOf" srcId="{F2DED901-54D7-F348-8659-2D5B43776D55}" destId="{00EFA29E-D529-9748-AC80-83FC41A33555}" srcOrd="3" destOrd="0" presId="urn:microsoft.com/office/officeart/2005/8/layout/radial6"/>
    <dgm:cxn modelId="{60A8C1E1-C8AB-7147-A92A-0D719CDC9A32}" type="presParOf" srcId="{F2DED901-54D7-F348-8659-2D5B43776D55}" destId="{202785CA-EE85-EB4D-AFCF-59B7D873E3F2}" srcOrd="4" destOrd="0" presId="urn:microsoft.com/office/officeart/2005/8/layout/radial6"/>
    <dgm:cxn modelId="{DD2BDAA0-768F-3747-822A-A9325B6F23CF}" type="presParOf" srcId="{F2DED901-54D7-F348-8659-2D5B43776D55}" destId="{D2C078C3-4FE5-5044-A61B-D2A84654B1F0}" srcOrd="5" destOrd="0" presId="urn:microsoft.com/office/officeart/2005/8/layout/radial6"/>
    <dgm:cxn modelId="{AA4F7352-1ADB-EF46-ABE5-BB4F54204CFA}" type="presParOf" srcId="{F2DED901-54D7-F348-8659-2D5B43776D55}" destId="{C9F9BE54-1ED6-0B4F-BE98-3D979B3B0697}" srcOrd="6" destOrd="0" presId="urn:microsoft.com/office/officeart/2005/8/layout/radial6"/>
    <dgm:cxn modelId="{968BE3BB-848E-BF45-B4CF-8F31359A413B}" type="presParOf" srcId="{F2DED901-54D7-F348-8659-2D5B43776D55}" destId="{88CE910B-599E-9A4D-B237-1AF388601D65}" srcOrd="7" destOrd="0" presId="urn:microsoft.com/office/officeart/2005/8/layout/radial6"/>
    <dgm:cxn modelId="{199C7560-3A87-C945-8FCA-17BAFEB2B9FE}" type="presParOf" srcId="{F2DED901-54D7-F348-8659-2D5B43776D55}" destId="{F6DFB1C8-BD75-CA4C-B40C-6C476EFD51C1}" srcOrd="8" destOrd="0" presId="urn:microsoft.com/office/officeart/2005/8/layout/radial6"/>
    <dgm:cxn modelId="{15FB5E5A-9053-2944-9AC3-BE1BF3A27A79}" type="presParOf" srcId="{F2DED901-54D7-F348-8659-2D5B43776D55}" destId="{D081D9E2-EA41-1A4B-A5FC-D07630CD646C}" srcOrd="9" destOrd="0" presId="urn:microsoft.com/office/officeart/2005/8/layout/radial6"/>
    <dgm:cxn modelId="{BE80E9A5-E457-A44C-BB5C-34158EC821A2}" type="presParOf" srcId="{F2DED901-54D7-F348-8659-2D5B43776D55}" destId="{46773FED-6BA4-3D46-A9AD-A0E034C5CF01}" srcOrd="10" destOrd="0" presId="urn:microsoft.com/office/officeart/2005/8/layout/radial6"/>
    <dgm:cxn modelId="{473EFB75-998E-974E-80C8-9F8E71E656AB}" type="presParOf" srcId="{F2DED901-54D7-F348-8659-2D5B43776D55}" destId="{9F498AFF-1C07-A54A-A259-F8A718E6A5CC}" srcOrd="11" destOrd="0" presId="urn:microsoft.com/office/officeart/2005/8/layout/radial6"/>
    <dgm:cxn modelId="{3235464E-0A4E-2140-AEB5-3D227873C848}" type="presParOf" srcId="{F2DED901-54D7-F348-8659-2D5B43776D55}" destId="{07468157-C859-5C48-BAF0-3E2E79B282B8}" srcOrd="12" destOrd="0" presId="urn:microsoft.com/office/officeart/2005/8/layout/radial6"/>
    <dgm:cxn modelId="{173A55CC-2F4F-574B-8106-B1C3245F3959}" type="presParOf" srcId="{F2DED901-54D7-F348-8659-2D5B43776D55}" destId="{D495A326-5632-FF4F-A3A3-CA217AEC483D}" srcOrd="13" destOrd="0" presId="urn:microsoft.com/office/officeart/2005/8/layout/radial6"/>
    <dgm:cxn modelId="{F397C243-6F67-ED48-AF9F-ED5F41D59933}" type="presParOf" srcId="{F2DED901-54D7-F348-8659-2D5B43776D55}" destId="{1CAC61E4-5F74-4D4E-BB9F-D7EC0AD169FE}" srcOrd="14" destOrd="0" presId="urn:microsoft.com/office/officeart/2005/8/layout/radial6"/>
    <dgm:cxn modelId="{BF850685-45B6-5942-A4BF-ADCF49FE2624}" type="presParOf" srcId="{F2DED901-54D7-F348-8659-2D5B43776D55}" destId="{5D7AD90D-44F4-8B4A-8BCA-AE578255A2CF}" srcOrd="15" destOrd="0" presId="urn:microsoft.com/office/officeart/2005/8/layout/radial6"/>
    <dgm:cxn modelId="{8EE786E3-7E6D-FE46-B7B2-88E2F2B61453}" type="presParOf" srcId="{F2DED901-54D7-F348-8659-2D5B43776D55}" destId="{C7474048-7E45-E343-97E7-7002CC7500D0}" srcOrd="16" destOrd="0" presId="urn:microsoft.com/office/officeart/2005/8/layout/radial6"/>
    <dgm:cxn modelId="{12DF82D1-AC1D-5D4F-8C90-991301F15EE8}" type="presParOf" srcId="{F2DED901-54D7-F348-8659-2D5B43776D55}" destId="{20A86C02-D943-5144-9A54-C88A4FDB702E}" srcOrd="17" destOrd="0" presId="urn:microsoft.com/office/officeart/2005/8/layout/radial6"/>
    <dgm:cxn modelId="{B8198D33-9053-4647-82CD-EB9825CDE7A8}"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24.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8D50E594-FD85-CF41-A27D-85238046DF84}" type="presOf" srcId="{155C1F9A-AC2B-2241-B94F-8F97FD946EB5}" destId="{43F8DA74-A80E-BA4C-AD38-F54AE332F023}" srcOrd="0" destOrd="0" presId="urn:microsoft.com/office/officeart/2005/8/layout/radial6"/>
    <dgm:cxn modelId="{7EA70CC1-FFEE-9D40-9CC2-D6D351E027DF}" type="presOf" srcId="{0CF515F4-F4A4-BE40-98DD-C8ACD450E846}" destId="{A888AFEF-BB79-AD40-BC92-2764A9B8C299}" srcOrd="0" destOrd="0" presId="urn:microsoft.com/office/officeart/2005/8/layout/radial6"/>
    <dgm:cxn modelId="{88C7E91D-6909-3542-9B6B-233BFC3DB719}"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D29508A0-0EC0-2843-8E77-551585CE23CF}" type="presOf" srcId="{CBCB4C0A-94EF-A94E-B116-CDBD4E30BB4D}" destId="{DBD91883-2F4D-8D4F-AE46-AEE821343081}"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309D85F5-C8B0-454B-A95C-F64DFEDB5873}" type="presOf" srcId="{25CE54D5-0348-4346-8F9C-D2BA7BCB22CA}" destId="{D996E499-1956-F949-AED2-ECCFA2FF7694}" srcOrd="0" destOrd="0" presId="urn:microsoft.com/office/officeart/2005/8/layout/radial6"/>
    <dgm:cxn modelId="{83091A7E-166D-3646-AAEB-D544DC0677BB}" type="presOf" srcId="{9B63D84E-02E8-3244-BA96-82CAEFCF0D30}" destId="{B55FBCA9-3258-A04E-B2A6-BEB19C49E4DA}"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2AF8822E-D928-1B44-BF72-81968F4C02CD}" type="presOf" srcId="{8EB1D969-3D44-3645-8015-87A669CA172D}" destId="{A46EF7BE-1094-BB46-8CAA-B6B01738AE88}" srcOrd="0" destOrd="0" presId="urn:microsoft.com/office/officeart/2005/8/layout/radial6"/>
    <dgm:cxn modelId="{23B60530-F846-7942-AFEB-6365490B03B0}"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1156EC9C-9EBB-054B-AFCD-2BBF7AF3ACF0}" type="presOf" srcId="{199652AD-573A-2B48-B2A7-D108D82EAA4F}" destId="{359004A4-DE2C-A341-99B7-39F0DC7D6490}" srcOrd="0" destOrd="0" presId="urn:microsoft.com/office/officeart/2005/8/layout/radial6"/>
    <dgm:cxn modelId="{DA35053E-3479-C143-8BB5-FC6D2538F1B8}" type="presOf" srcId="{B194D67F-3C26-4940-8220-E3E74A816657}" destId="{E468EE02-6E2B-164B-B84A-461779E405D3}"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F4F8E51E-1ACD-5048-9B35-35C92BF7DCB7}" type="presOf" srcId="{C39FAEB2-D272-BB4F-B0B3-FB7E66C44F5B}" destId="{F2DED901-54D7-F348-8659-2D5B43776D55}" srcOrd="0" destOrd="0" presId="urn:microsoft.com/office/officeart/2005/8/layout/radial6"/>
    <dgm:cxn modelId="{390E848D-257B-7041-8452-A2CE6B91DEFF}" type="presOf" srcId="{F6D83E3C-74B3-CA42-B826-2170F4BAF365}" destId="{18EB205C-D3D4-3E4D-9B67-4A158F142BBE}" srcOrd="0" destOrd="0" presId="urn:microsoft.com/office/officeart/2005/8/layout/radial6"/>
    <dgm:cxn modelId="{05CDECF7-5E75-BC4C-8D5F-ABE04C63784E}" type="presOf" srcId="{F56E8674-FABC-F740-BAC1-EAF4104551DA}" destId="{CAA51D26-8E1C-684F-ACF0-551D63228B84}" srcOrd="0" destOrd="0" presId="urn:microsoft.com/office/officeart/2005/8/layout/radial6"/>
    <dgm:cxn modelId="{43FCA399-18E1-5D4F-815B-F136A84DD491}" type="presOf" srcId="{EBB5F683-2E3E-1042-9D87-4249B7E6C9C9}" destId="{96D3C576-8381-E844-AB70-424BCDDB50F0}" srcOrd="0" destOrd="0" presId="urn:microsoft.com/office/officeart/2005/8/layout/radial6"/>
    <dgm:cxn modelId="{8F051322-03F3-CC42-B342-CCFFCF89F0E5}" type="presParOf" srcId="{F2DED901-54D7-F348-8659-2D5B43776D55}" destId="{DBD91883-2F4D-8D4F-AE46-AEE821343081}" srcOrd="0" destOrd="0" presId="urn:microsoft.com/office/officeart/2005/8/layout/radial6"/>
    <dgm:cxn modelId="{E4F4EA59-5EDA-7349-B61D-6D144801789E}" type="presParOf" srcId="{F2DED901-54D7-F348-8659-2D5B43776D55}" destId="{61059C37-E935-544D-AC1B-A56DBB4380CD}" srcOrd="1" destOrd="0" presId="urn:microsoft.com/office/officeart/2005/8/layout/radial6"/>
    <dgm:cxn modelId="{89C853DA-6605-DA4E-928A-DDC11EB2C206}" type="presParOf" srcId="{F2DED901-54D7-F348-8659-2D5B43776D55}" destId="{A0CBA3FC-A8D6-CD4E-A1C6-3197045071D8}" srcOrd="2" destOrd="0" presId="urn:microsoft.com/office/officeart/2005/8/layout/radial6"/>
    <dgm:cxn modelId="{27EDBCEB-DFB2-8C42-AF77-034D87542D2D}" type="presParOf" srcId="{F2DED901-54D7-F348-8659-2D5B43776D55}" destId="{E468EE02-6E2B-164B-B84A-461779E405D3}" srcOrd="3" destOrd="0" presId="urn:microsoft.com/office/officeart/2005/8/layout/radial6"/>
    <dgm:cxn modelId="{96114C47-4CF0-CF40-AB7A-6BD3216478E5}" type="presParOf" srcId="{F2DED901-54D7-F348-8659-2D5B43776D55}" destId="{D996E499-1956-F949-AED2-ECCFA2FF7694}" srcOrd="4" destOrd="0" presId="urn:microsoft.com/office/officeart/2005/8/layout/radial6"/>
    <dgm:cxn modelId="{103B3EB9-4822-6E48-B8A8-0AC4147E3B5E}" type="presParOf" srcId="{F2DED901-54D7-F348-8659-2D5B43776D55}" destId="{07F60BB6-3944-9E4B-A4BE-79E51634DB00}" srcOrd="5" destOrd="0" presId="urn:microsoft.com/office/officeart/2005/8/layout/radial6"/>
    <dgm:cxn modelId="{9018CBA2-ED71-9745-B76A-E6954445769E}" type="presParOf" srcId="{F2DED901-54D7-F348-8659-2D5B43776D55}" destId="{18EB205C-D3D4-3E4D-9B67-4A158F142BBE}" srcOrd="6" destOrd="0" presId="urn:microsoft.com/office/officeart/2005/8/layout/radial6"/>
    <dgm:cxn modelId="{7EA9CB49-AE73-C244-8583-3B70BE0B0846}" type="presParOf" srcId="{F2DED901-54D7-F348-8659-2D5B43776D55}" destId="{CAA51D26-8E1C-684F-ACF0-551D63228B84}" srcOrd="7" destOrd="0" presId="urn:microsoft.com/office/officeart/2005/8/layout/radial6"/>
    <dgm:cxn modelId="{55EB7A91-E529-BF4A-BFCF-14EC65C3DA20}" type="presParOf" srcId="{F2DED901-54D7-F348-8659-2D5B43776D55}" destId="{034FDBFF-D557-8647-96F2-A0B11EC04454}" srcOrd="8" destOrd="0" presId="urn:microsoft.com/office/officeart/2005/8/layout/radial6"/>
    <dgm:cxn modelId="{BD0F5CE9-E128-AB41-95FF-39A3A0E8F87E}" type="presParOf" srcId="{F2DED901-54D7-F348-8659-2D5B43776D55}" destId="{A888AFEF-BB79-AD40-BC92-2764A9B8C299}" srcOrd="9" destOrd="0" presId="urn:microsoft.com/office/officeart/2005/8/layout/radial6"/>
    <dgm:cxn modelId="{4F4B75A8-B137-9444-9494-1492E6C140DB}" type="presParOf" srcId="{F2DED901-54D7-F348-8659-2D5B43776D55}" destId="{96D3C576-8381-E844-AB70-424BCDDB50F0}" srcOrd="10" destOrd="0" presId="urn:microsoft.com/office/officeart/2005/8/layout/radial6"/>
    <dgm:cxn modelId="{453DAD4A-9BA5-1844-BF7E-E0D41CF7E9E7}" type="presParOf" srcId="{F2DED901-54D7-F348-8659-2D5B43776D55}" destId="{A01A34C5-491D-E74D-918C-92D7D5CEC9B0}" srcOrd="11" destOrd="0" presId="urn:microsoft.com/office/officeart/2005/8/layout/radial6"/>
    <dgm:cxn modelId="{C9DFAC14-DD5A-B04C-835F-8D966D2DD148}" type="presParOf" srcId="{F2DED901-54D7-F348-8659-2D5B43776D55}" destId="{A46EF7BE-1094-BB46-8CAA-B6B01738AE88}" srcOrd="12" destOrd="0" presId="urn:microsoft.com/office/officeart/2005/8/layout/radial6"/>
    <dgm:cxn modelId="{9A7B569B-7C44-5149-9B53-422268E841A7}" type="presParOf" srcId="{F2DED901-54D7-F348-8659-2D5B43776D55}" destId="{B55FBCA9-3258-A04E-B2A6-BEB19C49E4DA}" srcOrd="13" destOrd="0" presId="urn:microsoft.com/office/officeart/2005/8/layout/radial6"/>
    <dgm:cxn modelId="{3193FF06-3D1C-9348-BACB-68C5505C5636}" type="presParOf" srcId="{F2DED901-54D7-F348-8659-2D5B43776D55}" destId="{B96157F9-F921-ED45-8DCA-7D02EAAC6ED2}" srcOrd="14" destOrd="0" presId="urn:microsoft.com/office/officeart/2005/8/layout/radial6"/>
    <dgm:cxn modelId="{1FECCD73-07B0-AD43-A42D-30E1CDCE71E9}" type="presParOf" srcId="{F2DED901-54D7-F348-8659-2D5B43776D55}" destId="{43F8DA74-A80E-BA4C-AD38-F54AE332F023}" srcOrd="15" destOrd="0" presId="urn:microsoft.com/office/officeart/2005/8/layout/radial6"/>
    <dgm:cxn modelId="{BABF498B-AB3D-9E4A-878A-D81899ED4EFE}" type="presParOf" srcId="{F2DED901-54D7-F348-8659-2D5B43776D55}" destId="{C680C565-CB47-E74A-BD19-975CB5B40355}" srcOrd="16" destOrd="0" presId="urn:microsoft.com/office/officeart/2005/8/layout/radial6"/>
    <dgm:cxn modelId="{E4499D19-F28B-424E-B8CD-551F9FA76145}" type="presParOf" srcId="{F2DED901-54D7-F348-8659-2D5B43776D55}" destId="{0DC5EC88-A20D-8C4A-AADB-778A5753D18D}" srcOrd="17" destOrd="0" presId="urn:microsoft.com/office/officeart/2005/8/layout/radial6"/>
    <dgm:cxn modelId="{FD9D1779-A60A-5A4F-9B79-F0857A685261}"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2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Parry</a:t>
          </a:r>
        </a:p>
        <a:p>
          <a:r>
            <a:rPr lang="en-US" sz="600" dirty="0" smtClean="0">
              <a:latin typeface="Copperplate Gothic Light"/>
              <a:cs typeface="Copperplate Gothic Light"/>
            </a:rPr>
            <a:t>Deals 2 weapon DMG</a:t>
          </a: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Sunder</a:t>
          </a:r>
        </a:p>
        <a:p>
          <a:pPr algn="ctr"/>
          <a:r>
            <a:rPr lang="en-US" sz="600" dirty="0" smtClean="0">
              <a:latin typeface="Copperplate Gothic Light"/>
              <a:cs typeface="Copperplate Gothic Light"/>
            </a:rPr>
            <a:t>Deals 2 heavy armor DMG</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Confiscate</a:t>
          </a:r>
        </a:p>
        <a:p>
          <a:pPr algn="ctr"/>
          <a:r>
            <a:rPr lang="en-US" sz="600" dirty="0" smtClean="0">
              <a:latin typeface="Copperplate Gothic Light"/>
              <a:cs typeface="Copperplate Gothic Light"/>
            </a:rPr>
            <a:t>Take an item from the opponent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Wall</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Opponents can't move through your adjacent spaces and + 2 DR for 1 turn</a:t>
          </a: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Revitalize</a:t>
          </a:r>
        </a:p>
        <a:p>
          <a:r>
            <a:rPr lang="en-US" sz="600" dirty="0" smtClean="0">
              <a:latin typeface="Copperplate Gothic Light"/>
              <a:cs typeface="Copperplate Gothic Light"/>
            </a:rPr>
            <a:t>Gaun 2 HP</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l"/>
          <a:r>
            <a:rPr lang="en-US" sz="700" dirty="0" smtClean="0">
              <a:latin typeface="Copperplate Gothic Light"/>
              <a:cs typeface="Copperplate Gothic Light"/>
            </a:rPr>
            <a:t>Endurance</a:t>
          </a:r>
        </a:p>
        <a:p>
          <a:pPr algn="ctr"/>
          <a:r>
            <a:rPr lang="en-US" sz="600" dirty="0" smtClean="0">
              <a:latin typeface="Copperplate Gothic Light"/>
              <a:cs typeface="Copperplate Gothic Light"/>
            </a:rPr>
            <a:t>You can choose to take all damage for any adjacent player</a:t>
          </a:r>
          <a:endParaRPr lang="en-US" sz="600" dirty="0">
            <a:latin typeface="Copperplate Gothic Light"/>
            <a:cs typeface="Copperplate Gothic Light"/>
          </a:endParaRP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FCB07C7-3D28-E146-B9F5-A1060FFEC609}" type="presOf" srcId="{5C6EB6B8-618B-C24E-A1FA-2218B5B330FB}" destId="{C7474048-7E45-E343-97E7-7002CC7500D0}"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75793C4B-613F-6F40-9EF3-9EEFAEEBA1D6}" type="presOf" srcId="{CBCB4C0A-94EF-A94E-B116-CDBD4E30BB4D}" destId="{DBD91883-2F4D-8D4F-AE46-AEE821343081}" srcOrd="0" destOrd="0" presId="urn:microsoft.com/office/officeart/2005/8/layout/radial6"/>
    <dgm:cxn modelId="{F5615A1E-3012-9648-92BF-8A8AA8D89B18}" type="presOf" srcId="{C39FAEB2-D272-BB4F-B0B3-FB7E66C44F5B}" destId="{F2DED901-54D7-F348-8659-2D5B43776D55}" srcOrd="0" destOrd="0" presId="urn:microsoft.com/office/officeart/2005/8/layout/radial6"/>
    <dgm:cxn modelId="{1D7BE90E-DAB6-4B45-8870-87F745785B79}" type="presOf" srcId="{4768B255-90E1-3D47-ABC9-4F708BAF504C}" destId="{5D7AD90D-44F4-8B4A-8BCA-AE578255A2CF}"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DD56B53-3939-4C4B-8C1D-D5EFF1DCF522}" type="presOf" srcId="{472D8A08-8322-C446-A07B-23DFEA645986}" destId="{00EFA29E-D529-9748-AC80-83FC41A33555}" srcOrd="0" destOrd="0" presId="urn:microsoft.com/office/officeart/2005/8/layout/radial6"/>
    <dgm:cxn modelId="{1ED14A53-5BF9-D348-9BF0-58EC380E819E}" srcId="{CBCB4C0A-94EF-A94E-B116-CDBD4E30BB4D}" destId="{3819ACC6-F7D5-BF48-BA19-631339257FBE}" srcOrd="1" destOrd="0" parTransId="{4F32895A-05E8-2A47-8029-3FBFE282627D}" sibTransId="{65171028-AB37-0344-9FCA-4748194AE475}"/>
    <dgm:cxn modelId="{B6068CB9-91BB-B744-8C54-D10F0DF7D506}" srcId="{CBCB4C0A-94EF-A94E-B116-CDBD4E30BB4D}" destId="{4467387A-7581-C64A-A463-84130D97AFFA}" srcOrd="4" destOrd="0" parTransId="{B1749793-BB38-CC45-B954-0722B1E32E7D}" sibTransId="{4768B255-90E1-3D47-ABC9-4F708BAF504C}"/>
    <dgm:cxn modelId="{5D123BCF-68B9-0349-8DD1-1B6BF5FB02FB}" type="presOf" srcId="{065F4D99-A3FC-9840-BBD5-CDA5C0EE4E47}" destId="{88CE910B-599E-9A4D-B237-1AF388601D65}" srcOrd="0" destOrd="0" presId="urn:microsoft.com/office/officeart/2005/8/layout/radial6"/>
    <dgm:cxn modelId="{1B3680FC-7249-C641-A5A5-84A8F0D1C623}" type="presOf" srcId="{ADD197CB-879D-8B4B-8473-F2CD9CD89460}" destId="{D081D9E2-EA41-1A4B-A5FC-D07630CD646C}" srcOrd="0" destOrd="0" presId="urn:microsoft.com/office/officeart/2005/8/layout/radial6"/>
    <dgm:cxn modelId="{51FC8E2B-AC6D-AC46-9B70-7938AA6ADDD0}"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FB326173-92F9-5343-A74A-0DB8BCBA091E}" type="presOf" srcId="{3819ACC6-F7D5-BF48-BA19-631339257FBE}" destId="{202785CA-EE85-EB4D-AFCF-59B7D873E3F2}" srcOrd="0" destOrd="0" presId="urn:microsoft.com/office/officeart/2005/8/layout/radial6"/>
    <dgm:cxn modelId="{D5F45B95-30BC-F34A-9E08-8A69189CE31C}" type="presOf" srcId="{40A60984-DFDF-6940-823F-343E96003614}" destId="{020B2D48-B391-BB44-A4FB-734D635E2644}" srcOrd="0" destOrd="0" presId="urn:microsoft.com/office/officeart/2005/8/layout/radial6"/>
    <dgm:cxn modelId="{0F498603-D6D5-0E49-A38A-AD78B78F9916}" type="presOf" srcId="{4467387A-7581-C64A-A463-84130D97AFFA}" destId="{D495A326-5632-FF4F-A3A3-CA217AEC483D}"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4EDC79EB-B295-EA42-AC99-441C527A1670}" type="presOf" srcId="{DFBB118A-8FC8-3A46-81F7-9961E7FB6D50}" destId="{07468157-C859-5C48-BAF0-3E2E79B282B8}" srcOrd="0" destOrd="0" presId="urn:microsoft.com/office/officeart/2005/8/layout/radial6"/>
    <dgm:cxn modelId="{2C68F351-DDB3-2949-A53C-729B58796D24}" type="presOf" srcId="{65171028-AB37-0344-9FCA-4748194AE475}" destId="{C9F9BE54-1ED6-0B4F-BE98-3D979B3B0697}" srcOrd="0" destOrd="0" presId="urn:microsoft.com/office/officeart/2005/8/layout/radial6"/>
    <dgm:cxn modelId="{97BA4656-4191-FC43-ACF5-ED983E424E66}" type="presOf" srcId="{BA371EE2-3D99-554F-99D4-6207F8353EEC}" destId="{2EFFE98C-D643-184F-916D-99DF82849FF5}" srcOrd="0" destOrd="0" presId="urn:microsoft.com/office/officeart/2005/8/layout/radial6"/>
    <dgm:cxn modelId="{F6608C82-F9C8-4043-9211-0339584A9A1D}" type="presParOf" srcId="{F2DED901-54D7-F348-8659-2D5B43776D55}" destId="{DBD91883-2F4D-8D4F-AE46-AEE821343081}" srcOrd="0" destOrd="0" presId="urn:microsoft.com/office/officeart/2005/8/layout/radial6"/>
    <dgm:cxn modelId="{C7488590-5E82-DB41-8098-CE7624B43813}" type="presParOf" srcId="{F2DED901-54D7-F348-8659-2D5B43776D55}" destId="{2EFFE98C-D643-184F-916D-99DF82849FF5}" srcOrd="1" destOrd="0" presId="urn:microsoft.com/office/officeart/2005/8/layout/radial6"/>
    <dgm:cxn modelId="{D878C655-41E0-3C49-AEDE-9F7D74524BC3}" type="presParOf" srcId="{F2DED901-54D7-F348-8659-2D5B43776D55}" destId="{46FAB899-3BFA-8E46-8BB4-278B3161F1CC}" srcOrd="2" destOrd="0" presId="urn:microsoft.com/office/officeart/2005/8/layout/radial6"/>
    <dgm:cxn modelId="{A27CF47B-993A-3F4C-8D5A-1332337B446D}" type="presParOf" srcId="{F2DED901-54D7-F348-8659-2D5B43776D55}" destId="{00EFA29E-D529-9748-AC80-83FC41A33555}" srcOrd="3" destOrd="0" presId="urn:microsoft.com/office/officeart/2005/8/layout/radial6"/>
    <dgm:cxn modelId="{A62D098B-4995-C24B-9FED-E06AFB90F980}" type="presParOf" srcId="{F2DED901-54D7-F348-8659-2D5B43776D55}" destId="{202785CA-EE85-EB4D-AFCF-59B7D873E3F2}" srcOrd="4" destOrd="0" presId="urn:microsoft.com/office/officeart/2005/8/layout/radial6"/>
    <dgm:cxn modelId="{73C81AAC-2842-EC48-9FEE-A57D2382C2FE}" type="presParOf" srcId="{F2DED901-54D7-F348-8659-2D5B43776D55}" destId="{D2C078C3-4FE5-5044-A61B-D2A84654B1F0}" srcOrd="5" destOrd="0" presId="urn:microsoft.com/office/officeart/2005/8/layout/radial6"/>
    <dgm:cxn modelId="{30BBEA25-E1BE-104B-9451-8EDF64E42D93}" type="presParOf" srcId="{F2DED901-54D7-F348-8659-2D5B43776D55}" destId="{C9F9BE54-1ED6-0B4F-BE98-3D979B3B0697}" srcOrd="6" destOrd="0" presId="urn:microsoft.com/office/officeart/2005/8/layout/radial6"/>
    <dgm:cxn modelId="{74ED173D-65E0-D34B-A6D1-3F3933DFC574}" type="presParOf" srcId="{F2DED901-54D7-F348-8659-2D5B43776D55}" destId="{88CE910B-599E-9A4D-B237-1AF388601D65}" srcOrd="7" destOrd="0" presId="urn:microsoft.com/office/officeart/2005/8/layout/radial6"/>
    <dgm:cxn modelId="{3053B5A5-FA55-4846-9CB9-F70C65B3C8F0}" type="presParOf" srcId="{F2DED901-54D7-F348-8659-2D5B43776D55}" destId="{F6DFB1C8-BD75-CA4C-B40C-6C476EFD51C1}" srcOrd="8" destOrd="0" presId="urn:microsoft.com/office/officeart/2005/8/layout/radial6"/>
    <dgm:cxn modelId="{514E6DE9-03E0-7447-88C8-491A4215AE82}" type="presParOf" srcId="{F2DED901-54D7-F348-8659-2D5B43776D55}" destId="{D081D9E2-EA41-1A4B-A5FC-D07630CD646C}" srcOrd="9" destOrd="0" presId="urn:microsoft.com/office/officeart/2005/8/layout/radial6"/>
    <dgm:cxn modelId="{B4B626C8-3529-F343-B14B-4D40AB28CE34}" type="presParOf" srcId="{F2DED901-54D7-F348-8659-2D5B43776D55}" destId="{46773FED-6BA4-3D46-A9AD-A0E034C5CF01}" srcOrd="10" destOrd="0" presId="urn:microsoft.com/office/officeart/2005/8/layout/radial6"/>
    <dgm:cxn modelId="{946B1A7B-3500-7F4F-B49D-AAA685F8E639}" type="presParOf" srcId="{F2DED901-54D7-F348-8659-2D5B43776D55}" destId="{9F498AFF-1C07-A54A-A259-F8A718E6A5CC}" srcOrd="11" destOrd="0" presId="urn:microsoft.com/office/officeart/2005/8/layout/radial6"/>
    <dgm:cxn modelId="{6941D805-3EB5-8A45-AD95-CDF1EDEB704D}" type="presParOf" srcId="{F2DED901-54D7-F348-8659-2D5B43776D55}" destId="{07468157-C859-5C48-BAF0-3E2E79B282B8}" srcOrd="12" destOrd="0" presId="urn:microsoft.com/office/officeart/2005/8/layout/radial6"/>
    <dgm:cxn modelId="{2148AE1D-38DE-8D46-88FD-BE26A8260ABA}" type="presParOf" srcId="{F2DED901-54D7-F348-8659-2D5B43776D55}" destId="{D495A326-5632-FF4F-A3A3-CA217AEC483D}" srcOrd="13" destOrd="0" presId="urn:microsoft.com/office/officeart/2005/8/layout/radial6"/>
    <dgm:cxn modelId="{BFD48946-BC41-FB4B-81D4-AB61033C513C}" type="presParOf" srcId="{F2DED901-54D7-F348-8659-2D5B43776D55}" destId="{1CAC61E4-5F74-4D4E-BB9F-D7EC0AD169FE}" srcOrd="14" destOrd="0" presId="urn:microsoft.com/office/officeart/2005/8/layout/radial6"/>
    <dgm:cxn modelId="{86CB0DD7-F19B-F144-A5A7-12A8837A4C47}" type="presParOf" srcId="{F2DED901-54D7-F348-8659-2D5B43776D55}" destId="{5D7AD90D-44F4-8B4A-8BCA-AE578255A2CF}" srcOrd="15" destOrd="0" presId="urn:microsoft.com/office/officeart/2005/8/layout/radial6"/>
    <dgm:cxn modelId="{A1FA35D3-6D0B-7E48-8380-06B0A88A0253}" type="presParOf" srcId="{F2DED901-54D7-F348-8659-2D5B43776D55}" destId="{C7474048-7E45-E343-97E7-7002CC7500D0}" srcOrd="16" destOrd="0" presId="urn:microsoft.com/office/officeart/2005/8/layout/radial6"/>
    <dgm:cxn modelId="{654BD114-9913-1A44-A21E-C5DF3CDC11E2}" type="presParOf" srcId="{F2DED901-54D7-F348-8659-2D5B43776D55}" destId="{20A86C02-D943-5144-9A54-C88A4FDB702E}" srcOrd="17" destOrd="0" presId="urn:microsoft.com/office/officeart/2005/8/layout/radial6"/>
    <dgm:cxn modelId="{B43D6699-1A07-C14A-A041-0264EC81330E}"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26.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Speed</a:t>
          </a:r>
        </a:p>
        <a:p>
          <a:pPr algn="l"/>
          <a:r>
            <a:rPr lang="en-US" sz="600">
              <a:latin typeface="Copperplate Gothic Light"/>
              <a:cs typeface="Copperplate Gothic Light"/>
            </a:rPr>
            <a:t>Take another turn with a +5 bonus</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Disengage</a:t>
          </a:r>
        </a:p>
        <a:p>
          <a:pPr algn="ctr"/>
          <a:r>
            <a:rPr lang="en-US" sz="600">
              <a:latin typeface="Copperplate Gothic Light"/>
              <a:cs typeface="Copperplate Gothic Light"/>
            </a:rPr>
            <a:t>You are removed from combat if you were beaten by a base roll of 12 or &lt;</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Escape</a:t>
          </a:r>
        </a:p>
        <a:p>
          <a:pPr algn="ctr"/>
          <a:r>
            <a:rPr lang="en-US" sz="600">
              <a:latin typeface="Copperplate Gothic Light"/>
              <a:cs typeface="Copperplate Gothic Light"/>
            </a:rPr>
            <a:t>You can take 2 move actions after the roll</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4543E6BC-0233-364B-B5C8-F89616A615B6}" srcId="{6A69D060-32F7-324F-BEE9-55C1F8AE9D75}" destId="{55B33C6A-CD7F-0140-A4D5-99EDB9411E17}" srcOrd="3" destOrd="0" parTransId="{8FB364F2-159C-754A-A1FE-F2AF6EF45400}" sibTransId="{E04D643E-47AE-8446-82B8-06F0C0E02E8E}"/>
    <dgm:cxn modelId="{2134D15D-1306-8D40-8772-7E184B418D6A}" srcId="{6A69D060-32F7-324F-BEE9-55C1F8AE9D75}" destId="{1F12C665-A881-4141-91DD-B926AC49DDB5}" srcOrd="0" destOrd="0" parTransId="{3AB1E635-8AA0-4442-BE5B-404DD20C224E}" sibTransId="{749791CC-D44B-184E-9841-5E4C232D6863}"/>
    <dgm:cxn modelId="{BF0AF534-E6D3-8643-991D-7EAD3CA93FCC}" type="presOf" srcId="{F31749C6-0BEF-3F4E-B4E0-80F4C2750311}" destId="{50577C06-18C8-264B-98DC-BD99ED8D2657}" srcOrd="0" destOrd="0" presId="urn:microsoft.com/office/officeart/2005/8/layout/radial6"/>
    <dgm:cxn modelId="{4BD979C9-6DD9-564F-9985-32ADFC50DFF9}" type="presOf" srcId="{72AD2B8A-5F28-1342-8DA6-E1D0A6D3ADB5}" destId="{54A81FBE-8974-9642-B68E-B53837A4A38B}" srcOrd="0" destOrd="0" presId="urn:microsoft.com/office/officeart/2005/8/layout/radial6"/>
    <dgm:cxn modelId="{C7B96F63-7EAC-3D47-A5B5-4FAFE24CC94B}" type="presOf" srcId="{6A69D060-32F7-324F-BEE9-55C1F8AE9D75}" destId="{E0A9AFB6-DF9A-6D42-991E-C47CC6CDBC0B}" srcOrd="0" destOrd="0" presId="urn:microsoft.com/office/officeart/2005/8/layout/radial6"/>
    <dgm:cxn modelId="{DCF28A8C-664A-8841-8B5D-74675312329A}" type="presOf" srcId="{55B33C6A-CD7F-0140-A4D5-99EDB9411E17}" destId="{4D472946-A7BF-B94A-A127-F4D898268CE6}" srcOrd="0" destOrd="0" presId="urn:microsoft.com/office/officeart/2005/8/layout/radial6"/>
    <dgm:cxn modelId="{C6A43697-CCB2-934B-B9C6-CD996D59B39C}" type="presOf" srcId="{749791CC-D44B-184E-9841-5E4C232D6863}" destId="{1FC67A06-CE6E-BB49-8B19-2053023F666D}" srcOrd="0" destOrd="0" presId="urn:microsoft.com/office/officeart/2005/8/layout/radial6"/>
    <dgm:cxn modelId="{7FFEDAC4-93A8-1342-959B-96A210317304}" type="presOf" srcId="{9B0F0981-A876-824B-BFC3-F5FDDC276980}" destId="{F13B65E8-18FA-F345-A61E-C4210FECD947}" srcOrd="0" destOrd="0" presId="urn:microsoft.com/office/officeart/2005/8/layout/radial6"/>
    <dgm:cxn modelId="{77F0881C-4772-E54D-ADE8-C256A4E5EF4B}" type="presOf" srcId="{08B61981-6EED-FC40-9CF4-7310B634D33D}" destId="{9EA873EE-12A9-074C-84C6-A929FCAA0E29}" srcOrd="0" destOrd="0" presId="urn:microsoft.com/office/officeart/2005/8/layout/radial6"/>
    <dgm:cxn modelId="{9D0BEBF3-256E-6E46-BFA1-D2D9F6E2AE30}"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FB36B777-2DEC-2248-B434-7751DABBE481}" type="presOf" srcId="{AF8E2018-DE64-B44A-AEC5-595CE9E16F37}" destId="{BAB12B94-6D4A-1D4E-B935-5279AB6DE2EC}" srcOrd="0" destOrd="0" presId="urn:microsoft.com/office/officeart/2005/8/layout/radial6"/>
    <dgm:cxn modelId="{E9726F6B-973D-234C-AD3A-2C94A30ECF6A}" type="presOf" srcId="{48EA937B-C1B5-1748-89A7-21D034F109A8}" destId="{FAF5A2E1-D050-294F-AFA0-5CD1CE54B69C}"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7ADB69CF-F65C-3541-845C-35FA8DD89914}" type="presOf" srcId="{1F12C665-A881-4141-91DD-B926AC49DDB5}" destId="{C28735E8-1B96-174D-978F-C06F9FAAA33C}" srcOrd="0" destOrd="0" presId="urn:microsoft.com/office/officeart/2005/8/layout/radial6"/>
    <dgm:cxn modelId="{2E87103B-BA75-F546-A28C-C08D42BAB264}" srcId="{F31749C6-0BEF-3F4E-B4E0-80F4C2750311}" destId="{6A69D060-32F7-324F-BEE9-55C1F8AE9D75}" srcOrd="0" destOrd="0" parTransId="{122CFAC9-4097-614E-9C0A-B8FEB9B65487}" sibTransId="{D12177D5-323C-4A42-B1AD-A65BCE31611A}"/>
    <dgm:cxn modelId="{9284ED6E-8803-B64C-BEA0-0EEBF99CA95F}" type="presOf" srcId="{6F231380-9BC9-DD4A-8C36-3EABA432655C}" destId="{812115D0-7722-1648-86C2-0872FC5A718F}"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91E7020D-E921-FC46-B8D7-BEE7AEA6F4BE}" type="presOf" srcId="{F9036B29-F28D-4646-925F-208056DF3017}" destId="{084EF064-B136-4649-9972-FE561F6F15E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E3098640-7248-5740-A22A-7C62792E9910}" type="presOf" srcId="{E04D643E-47AE-8446-82B8-06F0C0E02E8E}" destId="{B1FBCC55-022C-5A4B-9655-10F68ABE112E}" srcOrd="0" destOrd="0" presId="urn:microsoft.com/office/officeart/2005/8/layout/radial6"/>
    <dgm:cxn modelId="{A4430270-7602-F847-842A-83387F3470C4}" type="presParOf" srcId="{50577C06-18C8-264B-98DC-BD99ED8D2657}" destId="{E0A9AFB6-DF9A-6D42-991E-C47CC6CDBC0B}" srcOrd="0" destOrd="0" presId="urn:microsoft.com/office/officeart/2005/8/layout/radial6"/>
    <dgm:cxn modelId="{DF4BDC7C-285A-D843-8027-74D2B7C0489B}" type="presParOf" srcId="{50577C06-18C8-264B-98DC-BD99ED8D2657}" destId="{C28735E8-1B96-174D-978F-C06F9FAAA33C}" srcOrd="1" destOrd="0" presId="urn:microsoft.com/office/officeart/2005/8/layout/radial6"/>
    <dgm:cxn modelId="{87DAB379-66AC-AA47-A492-298E0B03E612}" type="presParOf" srcId="{50577C06-18C8-264B-98DC-BD99ED8D2657}" destId="{6A2C54BC-7343-E843-9454-27C860C4C3F8}" srcOrd="2" destOrd="0" presId="urn:microsoft.com/office/officeart/2005/8/layout/radial6"/>
    <dgm:cxn modelId="{906B9B84-DF3A-2648-89AB-46DDDFE710A3}" type="presParOf" srcId="{50577C06-18C8-264B-98DC-BD99ED8D2657}" destId="{1FC67A06-CE6E-BB49-8B19-2053023F666D}" srcOrd="3" destOrd="0" presId="urn:microsoft.com/office/officeart/2005/8/layout/radial6"/>
    <dgm:cxn modelId="{A2CE167F-62F5-C74E-B82A-A2699CFB5E87}" type="presParOf" srcId="{50577C06-18C8-264B-98DC-BD99ED8D2657}" destId="{C887CF0A-2B0B-2047-BB4E-2FEDDD135A07}" srcOrd="4" destOrd="0" presId="urn:microsoft.com/office/officeart/2005/8/layout/radial6"/>
    <dgm:cxn modelId="{7310B31A-50EB-4747-830B-FC83AB49F3EA}" type="presParOf" srcId="{50577C06-18C8-264B-98DC-BD99ED8D2657}" destId="{68DA7973-2604-F840-A9F9-F3B7EB71B0DC}" srcOrd="5" destOrd="0" presId="urn:microsoft.com/office/officeart/2005/8/layout/radial6"/>
    <dgm:cxn modelId="{120B841F-44D8-B34D-88E7-669AE764F1A9}" type="presParOf" srcId="{50577C06-18C8-264B-98DC-BD99ED8D2657}" destId="{084EF064-B136-4649-9972-FE561F6F15E7}" srcOrd="6" destOrd="0" presId="urn:microsoft.com/office/officeart/2005/8/layout/radial6"/>
    <dgm:cxn modelId="{350BF7A5-007C-B540-A6E1-2829B076AA10}" type="presParOf" srcId="{50577C06-18C8-264B-98DC-BD99ED8D2657}" destId="{812115D0-7722-1648-86C2-0872FC5A718F}" srcOrd="7" destOrd="0" presId="urn:microsoft.com/office/officeart/2005/8/layout/radial6"/>
    <dgm:cxn modelId="{C8641679-2AD6-6F43-9AD4-33D36F2F7CE5}" type="presParOf" srcId="{50577C06-18C8-264B-98DC-BD99ED8D2657}" destId="{FDEB9FB1-E01B-B944-AEDE-29ABE71F7F8B}" srcOrd="8" destOrd="0" presId="urn:microsoft.com/office/officeart/2005/8/layout/radial6"/>
    <dgm:cxn modelId="{647760DD-DC0D-DA48-835A-D4488EC4FB22}" type="presParOf" srcId="{50577C06-18C8-264B-98DC-BD99ED8D2657}" destId="{BAB12B94-6D4A-1D4E-B935-5279AB6DE2EC}" srcOrd="9" destOrd="0" presId="urn:microsoft.com/office/officeart/2005/8/layout/radial6"/>
    <dgm:cxn modelId="{EEA46579-EFDD-FC44-AF1A-215332E5C66E}" type="presParOf" srcId="{50577C06-18C8-264B-98DC-BD99ED8D2657}" destId="{4D472946-A7BF-B94A-A127-F4D898268CE6}" srcOrd="10" destOrd="0" presId="urn:microsoft.com/office/officeart/2005/8/layout/radial6"/>
    <dgm:cxn modelId="{4F18E7A4-33F2-0044-8862-4836E2E2B7B4}" type="presParOf" srcId="{50577C06-18C8-264B-98DC-BD99ED8D2657}" destId="{59F36C88-9402-8748-8C8A-FEEF03994865}" srcOrd="11" destOrd="0" presId="urn:microsoft.com/office/officeart/2005/8/layout/radial6"/>
    <dgm:cxn modelId="{455A15A6-8973-7649-9CB7-8F08E39CF946}" type="presParOf" srcId="{50577C06-18C8-264B-98DC-BD99ED8D2657}" destId="{B1FBCC55-022C-5A4B-9655-10F68ABE112E}" srcOrd="12" destOrd="0" presId="urn:microsoft.com/office/officeart/2005/8/layout/radial6"/>
    <dgm:cxn modelId="{7866F503-A79A-AC4B-A039-5D6F7B153E6B}" type="presParOf" srcId="{50577C06-18C8-264B-98DC-BD99ED8D2657}" destId="{FAF5A2E1-D050-294F-AFA0-5CD1CE54B69C}" srcOrd="13" destOrd="0" presId="urn:microsoft.com/office/officeart/2005/8/layout/radial6"/>
    <dgm:cxn modelId="{C72517F8-097B-2143-954F-6A2006AA0ECA}" type="presParOf" srcId="{50577C06-18C8-264B-98DC-BD99ED8D2657}" destId="{CBCC24CF-9D9B-2D4D-9DEA-15CE011EAFB4}" srcOrd="14" destOrd="0" presId="urn:microsoft.com/office/officeart/2005/8/layout/radial6"/>
    <dgm:cxn modelId="{4D28A7E3-BC09-D84F-A9F7-CC6D321CCD6E}" type="presParOf" srcId="{50577C06-18C8-264B-98DC-BD99ED8D2657}" destId="{54A81FBE-8974-9642-B68E-B53837A4A38B}" srcOrd="15" destOrd="0" presId="urn:microsoft.com/office/officeart/2005/8/layout/radial6"/>
    <dgm:cxn modelId="{76C15194-8762-D34B-A0B8-3E99C65C60F7}" type="presParOf" srcId="{50577C06-18C8-264B-98DC-BD99ED8D2657}" destId="{F13B65E8-18FA-F345-A61E-C4210FECD947}" srcOrd="16" destOrd="0" presId="urn:microsoft.com/office/officeart/2005/8/layout/radial6"/>
    <dgm:cxn modelId="{8FB82256-2526-D34C-A29D-3E80ED019AAE}" type="presParOf" srcId="{50577C06-18C8-264B-98DC-BD99ED8D2657}" destId="{EE746466-552D-2F4E-B05B-B30B6D8D2E0F}" srcOrd="17" destOrd="0" presId="urn:microsoft.com/office/officeart/2005/8/layout/radial6"/>
    <dgm:cxn modelId="{79ED140E-5D57-5B48-B501-75A2B5D0E58F}"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2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Guard</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65D0B00C-DA03-F24B-A7CC-9149644A442A}" srcId="{CBCB4C0A-94EF-A94E-B116-CDBD4E30BB4D}" destId="{F56E8674-FABC-F740-BAC1-EAF4104551DA}" srcOrd="2" destOrd="0" parTransId="{A0566DB4-B226-464B-9F54-073E4D1AFA6A}" sibTransId="{0CF515F4-F4A4-BE40-98DD-C8ACD450E846}"/>
    <dgm:cxn modelId="{D4F6EEF6-9287-9F48-B429-B98DF5E80A95}" type="presOf" srcId="{199652AD-573A-2B48-B2A7-D108D82EAA4F}" destId="{359004A4-DE2C-A341-99B7-39F0DC7D6490}" srcOrd="0" destOrd="0" presId="urn:microsoft.com/office/officeart/2005/8/layout/radial6"/>
    <dgm:cxn modelId="{D27141B2-328B-CB4E-9276-25E7D9437AF9}" type="presOf" srcId="{7A81E1AE-3961-D341-917A-175086B3F438}" destId="{C680C565-CB47-E74A-BD19-975CB5B40355}" srcOrd="0" destOrd="0" presId="urn:microsoft.com/office/officeart/2005/8/layout/radial6"/>
    <dgm:cxn modelId="{A7CB8A76-139A-294A-9929-452164AE5DC5}" type="presOf" srcId="{EBB5F683-2E3E-1042-9D87-4249B7E6C9C9}" destId="{96D3C576-8381-E844-AB70-424BCDDB50F0}"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91DBE5C-CB74-A540-B164-1AC39AA31144}" srcId="{CBCB4C0A-94EF-A94E-B116-CDBD4E30BB4D}" destId="{849320B5-21DE-E744-BCF8-9C9162350631}" srcOrd="0" destOrd="0" parTransId="{F43A29F7-AAF0-AA47-9D31-2BEFE76819AB}" sibTransId="{B194D67F-3C26-4940-8220-E3E74A816657}"/>
    <dgm:cxn modelId="{95E3BED1-ED03-9648-9164-621EA8AEA64B}" srcId="{CBCB4C0A-94EF-A94E-B116-CDBD4E30BB4D}" destId="{EBB5F683-2E3E-1042-9D87-4249B7E6C9C9}" srcOrd="3" destOrd="0" parTransId="{CF6002C2-319B-6F47-B716-07E8D248FB92}" sibTransId="{8EB1D969-3D44-3645-8015-87A669CA172D}"/>
    <dgm:cxn modelId="{4BCF2398-2BBF-7E42-B978-CCD8E77A797C}" type="presOf" srcId="{8EB1D969-3D44-3645-8015-87A669CA172D}" destId="{A46EF7BE-1094-BB46-8CAA-B6B01738AE88}"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419F22E-FB9C-AB46-8893-D3F809DBE7D2}" type="presOf" srcId="{155C1F9A-AC2B-2241-B94F-8F97FD946EB5}" destId="{43F8DA74-A80E-BA4C-AD38-F54AE332F023}" srcOrd="0" destOrd="0" presId="urn:microsoft.com/office/officeart/2005/8/layout/radial6"/>
    <dgm:cxn modelId="{0728F10A-F88A-C345-9473-56C7A2C04E72}" type="presOf" srcId="{C39FAEB2-D272-BB4F-B0B3-FB7E66C44F5B}" destId="{F2DED901-54D7-F348-8659-2D5B43776D55}" srcOrd="0" destOrd="0" presId="urn:microsoft.com/office/officeart/2005/8/layout/radial6"/>
    <dgm:cxn modelId="{854B0EA0-3238-5C4C-B669-A0A4FAD24CF0}" type="presOf" srcId="{25CE54D5-0348-4346-8F9C-D2BA7BCB22CA}" destId="{D996E499-1956-F949-AED2-ECCFA2FF7694}" srcOrd="0" destOrd="0" presId="urn:microsoft.com/office/officeart/2005/8/layout/radial6"/>
    <dgm:cxn modelId="{52BDB58D-9513-0842-92A7-D16C425C882E}" type="presOf" srcId="{CBCB4C0A-94EF-A94E-B116-CDBD4E30BB4D}" destId="{DBD91883-2F4D-8D4F-AE46-AEE821343081}" srcOrd="0" destOrd="0" presId="urn:microsoft.com/office/officeart/2005/8/layout/radial6"/>
    <dgm:cxn modelId="{616BF44D-7533-EF4A-A48A-D0426CE0232A}" type="presOf" srcId="{0CF515F4-F4A4-BE40-98DD-C8ACD450E846}" destId="{A888AFEF-BB79-AD40-BC92-2764A9B8C299}" srcOrd="0" destOrd="0" presId="urn:microsoft.com/office/officeart/2005/8/layout/radial6"/>
    <dgm:cxn modelId="{F02BB85F-E09D-8C48-AF0C-F5F3422216A9}" type="presOf" srcId="{F6D83E3C-74B3-CA42-B826-2170F4BAF365}" destId="{18EB205C-D3D4-3E4D-9B67-4A158F142BBE}" srcOrd="0" destOrd="0" presId="urn:microsoft.com/office/officeart/2005/8/layout/radial6"/>
    <dgm:cxn modelId="{B49617EF-F1A3-8647-98C2-A7ACDF2FE461}" type="presOf" srcId="{9B63D84E-02E8-3244-BA96-82CAEFCF0D30}" destId="{B55FBCA9-3258-A04E-B2A6-BEB19C49E4DA}" srcOrd="0" destOrd="0" presId="urn:microsoft.com/office/officeart/2005/8/layout/radial6"/>
    <dgm:cxn modelId="{9D04C39C-963E-D64A-8BA0-C2F693046A17}"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14DC6A07-3993-6C4F-9C41-15E98B1218F4}" type="presOf" srcId="{B194D67F-3C26-4940-8220-E3E74A816657}" destId="{E468EE02-6E2B-164B-B84A-461779E405D3}" srcOrd="0" destOrd="0" presId="urn:microsoft.com/office/officeart/2005/8/layout/radial6"/>
    <dgm:cxn modelId="{34E63EE4-95B1-7143-93E6-2553F896EF9F}"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75D05452-BCAA-0B47-A02E-408895C176FF}" type="presParOf" srcId="{F2DED901-54D7-F348-8659-2D5B43776D55}" destId="{DBD91883-2F4D-8D4F-AE46-AEE821343081}" srcOrd="0" destOrd="0" presId="urn:microsoft.com/office/officeart/2005/8/layout/radial6"/>
    <dgm:cxn modelId="{8D17439E-2235-8042-923D-9FB5A27D9709}" type="presParOf" srcId="{F2DED901-54D7-F348-8659-2D5B43776D55}" destId="{61059C37-E935-544D-AC1B-A56DBB4380CD}" srcOrd="1" destOrd="0" presId="urn:microsoft.com/office/officeart/2005/8/layout/radial6"/>
    <dgm:cxn modelId="{58A88F13-7FC7-5246-9742-A6EE373C2476}" type="presParOf" srcId="{F2DED901-54D7-F348-8659-2D5B43776D55}" destId="{A0CBA3FC-A8D6-CD4E-A1C6-3197045071D8}" srcOrd="2" destOrd="0" presId="urn:microsoft.com/office/officeart/2005/8/layout/radial6"/>
    <dgm:cxn modelId="{E8705611-D7FE-3A4A-BE6F-712FD713B38F}" type="presParOf" srcId="{F2DED901-54D7-F348-8659-2D5B43776D55}" destId="{E468EE02-6E2B-164B-B84A-461779E405D3}" srcOrd="3" destOrd="0" presId="urn:microsoft.com/office/officeart/2005/8/layout/radial6"/>
    <dgm:cxn modelId="{37811323-7308-344E-9669-2AC0A009E2C9}" type="presParOf" srcId="{F2DED901-54D7-F348-8659-2D5B43776D55}" destId="{D996E499-1956-F949-AED2-ECCFA2FF7694}" srcOrd="4" destOrd="0" presId="urn:microsoft.com/office/officeart/2005/8/layout/radial6"/>
    <dgm:cxn modelId="{B6EBEA28-5E2F-AA4D-849B-7496C4484C6B}" type="presParOf" srcId="{F2DED901-54D7-F348-8659-2D5B43776D55}" destId="{07F60BB6-3944-9E4B-A4BE-79E51634DB00}" srcOrd="5" destOrd="0" presId="urn:microsoft.com/office/officeart/2005/8/layout/radial6"/>
    <dgm:cxn modelId="{1B39C2CC-9299-BD4E-BDB2-213761CE28D0}" type="presParOf" srcId="{F2DED901-54D7-F348-8659-2D5B43776D55}" destId="{18EB205C-D3D4-3E4D-9B67-4A158F142BBE}" srcOrd="6" destOrd="0" presId="urn:microsoft.com/office/officeart/2005/8/layout/radial6"/>
    <dgm:cxn modelId="{2BBEF122-1493-1346-A190-DCF344FED0D4}" type="presParOf" srcId="{F2DED901-54D7-F348-8659-2D5B43776D55}" destId="{CAA51D26-8E1C-684F-ACF0-551D63228B84}" srcOrd="7" destOrd="0" presId="urn:microsoft.com/office/officeart/2005/8/layout/radial6"/>
    <dgm:cxn modelId="{402BEED8-A4D2-B049-A6A6-0C8A8BA7AEAF}" type="presParOf" srcId="{F2DED901-54D7-F348-8659-2D5B43776D55}" destId="{034FDBFF-D557-8647-96F2-A0B11EC04454}" srcOrd="8" destOrd="0" presId="urn:microsoft.com/office/officeart/2005/8/layout/radial6"/>
    <dgm:cxn modelId="{7A951FE5-2602-4447-B610-DA1DBD28E324}" type="presParOf" srcId="{F2DED901-54D7-F348-8659-2D5B43776D55}" destId="{A888AFEF-BB79-AD40-BC92-2764A9B8C299}" srcOrd="9" destOrd="0" presId="urn:microsoft.com/office/officeart/2005/8/layout/radial6"/>
    <dgm:cxn modelId="{07104C0C-FFC6-6343-82F1-CE96746D8768}" type="presParOf" srcId="{F2DED901-54D7-F348-8659-2D5B43776D55}" destId="{96D3C576-8381-E844-AB70-424BCDDB50F0}" srcOrd="10" destOrd="0" presId="urn:microsoft.com/office/officeart/2005/8/layout/radial6"/>
    <dgm:cxn modelId="{A91BF468-29EC-814F-872C-A66E44283B2C}" type="presParOf" srcId="{F2DED901-54D7-F348-8659-2D5B43776D55}" destId="{A01A34C5-491D-E74D-918C-92D7D5CEC9B0}" srcOrd="11" destOrd="0" presId="urn:microsoft.com/office/officeart/2005/8/layout/radial6"/>
    <dgm:cxn modelId="{C0254A16-433E-FF41-BA2A-15FFF3ABDDEB}" type="presParOf" srcId="{F2DED901-54D7-F348-8659-2D5B43776D55}" destId="{A46EF7BE-1094-BB46-8CAA-B6B01738AE88}" srcOrd="12" destOrd="0" presId="urn:microsoft.com/office/officeart/2005/8/layout/radial6"/>
    <dgm:cxn modelId="{2F45310C-AE6C-E247-9912-2680B9F04B20}" type="presParOf" srcId="{F2DED901-54D7-F348-8659-2D5B43776D55}" destId="{B55FBCA9-3258-A04E-B2A6-BEB19C49E4DA}" srcOrd="13" destOrd="0" presId="urn:microsoft.com/office/officeart/2005/8/layout/radial6"/>
    <dgm:cxn modelId="{3E6FFBCC-0A1D-2E45-8ECD-56FCADC022DD}" type="presParOf" srcId="{F2DED901-54D7-F348-8659-2D5B43776D55}" destId="{B96157F9-F921-ED45-8DCA-7D02EAAC6ED2}" srcOrd="14" destOrd="0" presId="urn:microsoft.com/office/officeart/2005/8/layout/radial6"/>
    <dgm:cxn modelId="{9E26F52F-DE37-6A43-BD09-DD45919DEA80}" type="presParOf" srcId="{F2DED901-54D7-F348-8659-2D5B43776D55}" destId="{43F8DA74-A80E-BA4C-AD38-F54AE332F023}" srcOrd="15" destOrd="0" presId="urn:microsoft.com/office/officeart/2005/8/layout/radial6"/>
    <dgm:cxn modelId="{5C28A4F4-9D80-6D42-86EB-F91192F6B040}" type="presParOf" srcId="{F2DED901-54D7-F348-8659-2D5B43776D55}" destId="{C680C565-CB47-E74A-BD19-975CB5B40355}" srcOrd="16" destOrd="0" presId="urn:microsoft.com/office/officeart/2005/8/layout/radial6"/>
    <dgm:cxn modelId="{A5AA5C04-8A1D-AA48-87A6-D3E1E3172AF6}" type="presParOf" srcId="{F2DED901-54D7-F348-8659-2D5B43776D55}" destId="{0DC5EC88-A20D-8C4A-AADB-778A5753D18D}" srcOrd="17" destOrd="0" presId="urn:microsoft.com/office/officeart/2005/8/layout/radial6"/>
    <dgm:cxn modelId="{41B0363E-97FD-854B-88B0-AAAA160CE588}"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28.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Health</a:t>
          </a:r>
        </a:p>
        <a:p>
          <a:pPr algn="l"/>
          <a:r>
            <a:rPr lang="en-US" sz="600">
              <a:latin typeface="Copperplate Gothic Light"/>
              <a:cs typeface="Copperplate Gothic Light"/>
            </a:rPr>
            <a:t>Gain 16 HP</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Purification</a:t>
          </a:r>
        </a:p>
        <a:p>
          <a:pPr algn="ctr"/>
          <a:r>
            <a:rPr lang="en-US" sz="600">
              <a:latin typeface="Copperplate Gothic Light"/>
              <a:cs typeface="Copperplate Gothic Light"/>
            </a:rPr>
            <a:t>All bad status effects are removed and no bad status effects for 2 turns</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Fortify</a:t>
          </a:r>
        </a:p>
        <a:p>
          <a:pPr algn="ctr"/>
          <a:r>
            <a:rPr lang="en-US" sz="600">
              <a:latin typeface="Copperplate Gothic Light"/>
              <a:cs typeface="Copperplate Gothic Light"/>
            </a:rPr>
            <a:t>Gain 1 heavy armor</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AF11D2A1-4EE9-BE4D-B734-D284D19E128D}" type="presOf" srcId="{AF8E2018-DE64-B44A-AEC5-595CE9E16F37}" destId="{BAB12B94-6D4A-1D4E-B935-5279AB6DE2EC}" srcOrd="0" destOrd="0" presId="urn:microsoft.com/office/officeart/2005/8/layout/radial6"/>
    <dgm:cxn modelId="{596BDBD0-7EBD-6041-AD28-06AC9A21BD9A}" type="presOf" srcId="{749791CC-D44B-184E-9841-5E4C232D6863}" destId="{1FC67A06-CE6E-BB49-8B19-2053023F666D}" srcOrd="0" destOrd="0" presId="urn:microsoft.com/office/officeart/2005/8/layout/radial6"/>
    <dgm:cxn modelId="{4543E6BC-0233-364B-B5C8-F89616A615B6}" srcId="{6A69D060-32F7-324F-BEE9-55C1F8AE9D75}" destId="{55B33C6A-CD7F-0140-A4D5-99EDB9411E17}" srcOrd="3" destOrd="0" parTransId="{8FB364F2-159C-754A-A1FE-F2AF6EF45400}" sibTransId="{E04D643E-47AE-8446-82B8-06F0C0E02E8E}"/>
    <dgm:cxn modelId="{54BF7492-D9A3-4746-A5BA-F9194BC9C4BE}" type="presOf" srcId="{E04D643E-47AE-8446-82B8-06F0C0E02E8E}" destId="{B1FBCC55-022C-5A4B-9655-10F68ABE112E}" srcOrd="0" destOrd="0" presId="urn:microsoft.com/office/officeart/2005/8/layout/radial6"/>
    <dgm:cxn modelId="{2134D15D-1306-8D40-8772-7E184B418D6A}" srcId="{6A69D060-32F7-324F-BEE9-55C1F8AE9D75}" destId="{1F12C665-A881-4141-91DD-B926AC49DDB5}" srcOrd="0" destOrd="0" parTransId="{3AB1E635-8AA0-4442-BE5B-404DD20C224E}" sibTransId="{749791CC-D44B-184E-9841-5E4C232D6863}"/>
    <dgm:cxn modelId="{D4E015A7-C642-2C40-A42D-3F4923195FAA}" type="presOf" srcId="{08B61981-6EED-FC40-9CF4-7310B634D33D}" destId="{9EA873EE-12A9-074C-84C6-A929FCAA0E29}" srcOrd="0" destOrd="0" presId="urn:microsoft.com/office/officeart/2005/8/layout/radial6"/>
    <dgm:cxn modelId="{AB6D2E09-12D7-8340-8872-80C02829E2D3}" type="presOf" srcId="{48EA937B-C1B5-1748-89A7-21D034F109A8}" destId="{FAF5A2E1-D050-294F-AFA0-5CD1CE54B69C}" srcOrd="0" destOrd="0" presId="urn:microsoft.com/office/officeart/2005/8/layout/radial6"/>
    <dgm:cxn modelId="{62F9508B-DCB2-7D42-8F4F-F3B4BB3244D7}" type="presOf" srcId="{1F12C665-A881-4141-91DD-B926AC49DDB5}" destId="{C28735E8-1B96-174D-978F-C06F9FAAA33C}" srcOrd="0" destOrd="0" presId="urn:microsoft.com/office/officeart/2005/8/layout/radial6"/>
    <dgm:cxn modelId="{EEEABCCD-26BE-FD49-A123-E5603F262C3E}"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228B95D2-7850-414E-841F-80D96B7DD757}" type="presOf" srcId="{55B33C6A-CD7F-0140-A4D5-99EDB9411E17}" destId="{4D472946-A7BF-B94A-A127-F4D898268CE6}" srcOrd="0" destOrd="0" presId="urn:microsoft.com/office/officeart/2005/8/layout/radial6"/>
    <dgm:cxn modelId="{69B0CB07-1F8F-2942-B825-618013EB33CA}" type="presOf" srcId="{9B0F0981-A876-824B-BFC3-F5FDDC276980}" destId="{F13B65E8-18FA-F345-A61E-C4210FECD947}"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2E87103B-BA75-F546-A28C-C08D42BAB264}" srcId="{F31749C6-0BEF-3F4E-B4E0-80F4C2750311}" destId="{6A69D060-32F7-324F-BEE9-55C1F8AE9D75}" srcOrd="0" destOrd="0" parTransId="{122CFAC9-4097-614E-9C0A-B8FEB9B65487}" sibTransId="{D12177D5-323C-4A42-B1AD-A65BCE31611A}"/>
    <dgm:cxn modelId="{0FD0D2FD-270B-C744-BC9F-EEBAAF7F8593}" type="presOf" srcId="{6A69D060-32F7-324F-BEE9-55C1F8AE9D75}" destId="{E0A9AFB6-DF9A-6D42-991E-C47CC6CDBC0B}"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A1D459DF-38D2-C347-A5AE-43CC46C30FDD}" type="presOf" srcId="{F9036B29-F28D-4646-925F-208056DF3017}" destId="{084EF064-B136-4649-9972-FE561F6F15E7}" srcOrd="0" destOrd="0" presId="urn:microsoft.com/office/officeart/2005/8/layout/radial6"/>
    <dgm:cxn modelId="{BBE0984F-1B41-1B4A-9BF7-5DA923B35C52}" type="presOf" srcId="{F31749C6-0BEF-3F4E-B4E0-80F4C2750311}" destId="{50577C06-18C8-264B-98DC-BD99ED8D265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A3E72F27-A049-6849-BC71-52E90BA642D3}" type="presOf" srcId="{72AD2B8A-5F28-1342-8DA6-E1D0A6D3ADB5}" destId="{54A81FBE-8974-9642-B68E-B53837A4A38B}" srcOrd="0" destOrd="0" presId="urn:microsoft.com/office/officeart/2005/8/layout/radial6"/>
    <dgm:cxn modelId="{007F8BC7-41E9-7B43-88E4-662C5BF97A13}" type="presOf" srcId="{6F231380-9BC9-DD4A-8C36-3EABA432655C}" destId="{812115D0-7722-1648-86C2-0872FC5A718F}" srcOrd="0" destOrd="0" presId="urn:microsoft.com/office/officeart/2005/8/layout/radial6"/>
    <dgm:cxn modelId="{9D6C2B96-2B79-9D43-A203-8511F634F729}" type="presParOf" srcId="{50577C06-18C8-264B-98DC-BD99ED8D2657}" destId="{E0A9AFB6-DF9A-6D42-991E-C47CC6CDBC0B}" srcOrd="0" destOrd="0" presId="urn:microsoft.com/office/officeart/2005/8/layout/radial6"/>
    <dgm:cxn modelId="{CEA0CC34-0B2A-944A-847A-58EFF27FDBC7}" type="presParOf" srcId="{50577C06-18C8-264B-98DC-BD99ED8D2657}" destId="{C28735E8-1B96-174D-978F-C06F9FAAA33C}" srcOrd="1" destOrd="0" presId="urn:microsoft.com/office/officeart/2005/8/layout/radial6"/>
    <dgm:cxn modelId="{8B722247-ACC4-6D47-9C04-FA45951FEC13}" type="presParOf" srcId="{50577C06-18C8-264B-98DC-BD99ED8D2657}" destId="{6A2C54BC-7343-E843-9454-27C860C4C3F8}" srcOrd="2" destOrd="0" presId="urn:microsoft.com/office/officeart/2005/8/layout/radial6"/>
    <dgm:cxn modelId="{CAF89EBB-87C5-F743-B700-038DB97B34AE}" type="presParOf" srcId="{50577C06-18C8-264B-98DC-BD99ED8D2657}" destId="{1FC67A06-CE6E-BB49-8B19-2053023F666D}" srcOrd="3" destOrd="0" presId="urn:microsoft.com/office/officeart/2005/8/layout/radial6"/>
    <dgm:cxn modelId="{9E9B4FCA-7435-BC4B-B261-D12CDB5BAE16}" type="presParOf" srcId="{50577C06-18C8-264B-98DC-BD99ED8D2657}" destId="{C887CF0A-2B0B-2047-BB4E-2FEDDD135A07}" srcOrd="4" destOrd="0" presId="urn:microsoft.com/office/officeart/2005/8/layout/radial6"/>
    <dgm:cxn modelId="{3E326465-2446-0441-9222-3E484A6B40B6}" type="presParOf" srcId="{50577C06-18C8-264B-98DC-BD99ED8D2657}" destId="{68DA7973-2604-F840-A9F9-F3B7EB71B0DC}" srcOrd="5" destOrd="0" presId="urn:microsoft.com/office/officeart/2005/8/layout/radial6"/>
    <dgm:cxn modelId="{7723B254-519A-4443-9AC1-EBF5979ED963}" type="presParOf" srcId="{50577C06-18C8-264B-98DC-BD99ED8D2657}" destId="{084EF064-B136-4649-9972-FE561F6F15E7}" srcOrd="6" destOrd="0" presId="urn:microsoft.com/office/officeart/2005/8/layout/radial6"/>
    <dgm:cxn modelId="{C40E153D-EC6E-9446-B897-8F2F644DC760}" type="presParOf" srcId="{50577C06-18C8-264B-98DC-BD99ED8D2657}" destId="{812115D0-7722-1648-86C2-0872FC5A718F}" srcOrd="7" destOrd="0" presId="urn:microsoft.com/office/officeart/2005/8/layout/radial6"/>
    <dgm:cxn modelId="{6D2DD917-4049-174E-8F81-8D610DC22027}" type="presParOf" srcId="{50577C06-18C8-264B-98DC-BD99ED8D2657}" destId="{FDEB9FB1-E01B-B944-AEDE-29ABE71F7F8B}" srcOrd="8" destOrd="0" presId="urn:microsoft.com/office/officeart/2005/8/layout/radial6"/>
    <dgm:cxn modelId="{0DC6A0A0-F0BA-3A4B-B558-5EFE431C5C8A}" type="presParOf" srcId="{50577C06-18C8-264B-98DC-BD99ED8D2657}" destId="{BAB12B94-6D4A-1D4E-B935-5279AB6DE2EC}" srcOrd="9" destOrd="0" presId="urn:microsoft.com/office/officeart/2005/8/layout/radial6"/>
    <dgm:cxn modelId="{67592B4D-7A7B-D94A-8D69-96BCC11156B1}" type="presParOf" srcId="{50577C06-18C8-264B-98DC-BD99ED8D2657}" destId="{4D472946-A7BF-B94A-A127-F4D898268CE6}" srcOrd="10" destOrd="0" presId="urn:microsoft.com/office/officeart/2005/8/layout/radial6"/>
    <dgm:cxn modelId="{E21B66F5-B363-614D-9C8F-1EB2A6604442}" type="presParOf" srcId="{50577C06-18C8-264B-98DC-BD99ED8D2657}" destId="{59F36C88-9402-8748-8C8A-FEEF03994865}" srcOrd="11" destOrd="0" presId="urn:microsoft.com/office/officeart/2005/8/layout/radial6"/>
    <dgm:cxn modelId="{610C1DA6-69B9-3145-AD75-E60E5094E647}" type="presParOf" srcId="{50577C06-18C8-264B-98DC-BD99ED8D2657}" destId="{B1FBCC55-022C-5A4B-9655-10F68ABE112E}" srcOrd="12" destOrd="0" presId="urn:microsoft.com/office/officeart/2005/8/layout/radial6"/>
    <dgm:cxn modelId="{15AE7006-B905-504A-8BD7-A16AEB2603FF}" type="presParOf" srcId="{50577C06-18C8-264B-98DC-BD99ED8D2657}" destId="{FAF5A2E1-D050-294F-AFA0-5CD1CE54B69C}" srcOrd="13" destOrd="0" presId="urn:microsoft.com/office/officeart/2005/8/layout/radial6"/>
    <dgm:cxn modelId="{80420780-C601-244F-BA2C-7E69D08461D2}" type="presParOf" srcId="{50577C06-18C8-264B-98DC-BD99ED8D2657}" destId="{CBCC24CF-9D9B-2D4D-9DEA-15CE011EAFB4}" srcOrd="14" destOrd="0" presId="urn:microsoft.com/office/officeart/2005/8/layout/radial6"/>
    <dgm:cxn modelId="{F3A20500-4C9A-F446-89E9-6A6CE5C3FC2C}" type="presParOf" srcId="{50577C06-18C8-264B-98DC-BD99ED8D2657}" destId="{54A81FBE-8974-9642-B68E-B53837A4A38B}" srcOrd="15" destOrd="0" presId="urn:microsoft.com/office/officeart/2005/8/layout/radial6"/>
    <dgm:cxn modelId="{BB321172-C097-E740-BD6B-C05FFD81DD59}" type="presParOf" srcId="{50577C06-18C8-264B-98DC-BD99ED8D2657}" destId="{F13B65E8-18FA-F345-A61E-C4210FECD947}" srcOrd="16" destOrd="0" presId="urn:microsoft.com/office/officeart/2005/8/layout/radial6"/>
    <dgm:cxn modelId="{5E4C05C4-CCDA-B641-AA1E-D32BBFA88B92}" type="presParOf" srcId="{50577C06-18C8-264B-98DC-BD99ED8D2657}" destId="{EE746466-552D-2F4E-B05B-B30B6D8D2E0F}" srcOrd="17" destOrd="0" presId="urn:microsoft.com/office/officeart/2005/8/layout/radial6"/>
    <dgm:cxn modelId="{26354536-6A53-A64B-A954-C415D410C4ED}"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29.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AFAD55F-EA63-425B-8FB1-A398F04593A5}" type="presOf" srcId="{40A60984-DFDF-6940-823F-343E96003614}" destId="{020B2D48-B391-BB44-A4FB-734D635E2644}" srcOrd="0" destOrd="0" presId="urn:microsoft.com/office/officeart/2005/8/layout/radial6"/>
    <dgm:cxn modelId="{9589D583-3238-405D-946B-12E74540AF82}" type="presOf" srcId="{065F4D99-A3FC-9840-BBD5-CDA5C0EE4E47}" destId="{88CE910B-599E-9A4D-B237-1AF388601D6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DBF1575-30E3-4666-970F-0EB907790C8D}"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DD9122C7-FAA6-406A-AED4-3F285E4D1A7A}" type="presOf" srcId="{C39FAEB2-D272-BB4F-B0B3-FB7E66C44F5B}" destId="{F2DED901-54D7-F348-8659-2D5B43776D55}"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9723ADBD-65EC-484C-9E0D-2DAC808973FA}" type="presOf" srcId="{DFBB118A-8FC8-3A46-81F7-9961E7FB6D50}" destId="{07468157-C859-5C48-BAF0-3E2E79B282B8}" srcOrd="0" destOrd="0" presId="urn:microsoft.com/office/officeart/2005/8/layout/radial6"/>
    <dgm:cxn modelId="{CF833ECB-8ACF-42B3-9C0D-644424924ABE}" type="presOf" srcId="{BA371EE2-3D99-554F-99D4-6207F8353EEC}" destId="{2EFFE98C-D643-184F-916D-99DF82849FF5}" srcOrd="0" destOrd="0" presId="urn:microsoft.com/office/officeart/2005/8/layout/radial6"/>
    <dgm:cxn modelId="{D41C6936-FB95-4358-A286-14697A793803}" type="presOf" srcId="{472D8A08-8322-C446-A07B-23DFEA645986}" destId="{00EFA29E-D529-9748-AC80-83FC41A33555}" srcOrd="0" destOrd="0" presId="urn:microsoft.com/office/officeart/2005/8/layout/radial6"/>
    <dgm:cxn modelId="{743BAECB-F981-400C-8E35-E0904DB9E258}" type="presOf" srcId="{CBCB4C0A-94EF-A94E-B116-CDBD4E30BB4D}" destId="{DBD91883-2F4D-8D4F-AE46-AEE821343081}" srcOrd="0" destOrd="0" presId="urn:microsoft.com/office/officeart/2005/8/layout/radial6"/>
    <dgm:cxn modelId="{E814FB6D-EA46-47C4-B58C-2EDE99D6196C}" type="presOf" srcId="{5C6EB6B8-618B-C24E-A1FA-2218B5B330FB}" destId="{C7474048-7E45-E343-97E7-7002CC7500D0}" srcOrd="0" destOrd="0" presId="urn:microsoft.com/office/officeart/2005/8/layout/radial6"/>
    <dgm:cxn modelId="{7E32D332-9F99-4551-BD22-707A03031BD4}" type="presOf" srcId="{4768B255-90E1-3D47-ABC9-4F708BAF504C}" destId="{5D7AD90D-44F4-8B4A-8BCA-AE578255A2CF}" srcOrd="0" destOrd="0" presId="urn:microsoft.com/office/officeart/2005/8/layout/radial6"/>
    <dgm:cxn modelId="{19E30E7B-C636-42DB-8149-CEFFC7FC934B}" type="presOf" srcId="{ADD197CB-879D-8B4B-8473-F2CD9CD89460}" destId="{D081D9E2-EA41-1A4B-A5FC-D07630CD646C}"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241B6444-06A3-434A-AB65-02AA13DF9571}" type="presOf" srcId="{3819ACC6-F7D5-BF48-BA19-631339257FBE}" destId="{202785CA-EE85-EB4D-AFCF-59B7D873E3F2}" srcOrd="0" destOrd="0" presId="urn:microsoft.com/office/officeart/2005/8/layout/radial6"/>
    <dgm:cxn modelId="{B4FAF1B4-A30C-4DE1-82E8-4CFB4A5BE806}" type="presOf" srcId="{4467387A-7581-C64A-A463-84130D97AFFA}" destId="{D495A326-5632-FF4F-A3A3-CA217AEC483D}" srcOrd="0" destOrd="0" presId="urn:microsoft.com/office/officeart/2005/8/layout/radial6"/>
    <dgm:cxn modelId="{0880E907-9386-4629-B975-983DC9DF7A42}" type="presOf" srcId="{65171028-AB37-0344-9FCA-4748194AE475}" destId="{C9F9BE54-1ED6-0B4F-BE98-3D979B3B0697}"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F819731B-FC53-4534-BFA9-E0EA8C8036D9}" type="presParOf" srcId="{F2DED901-54D7-F348-8659-2D5B43776D55}" destId="{DBD91883-2F4D-8D4F-AE46-AEE821343081}" srcOrd="0" destOrd="0" presId="urn:microsoft.com/office/officeart/2005/8/layout/radial6"/>
    <dgm:cxn modelId="{6EA7D6AF-32C0-4A1D-8E02-CE4C7F33FBF0}" type="presParOf" srcId="{F2DED901-54D7-F348-8659-2D5B43776D55}" destId="{2EFFE98C-D643-184F-916D-99DF82849FF5}" srcOrd="1" destOrd="0" presId="urn:microsoft.com/office/officeart/2005/8/layout/radial6"/>
    <dgm:cxn modelId="{02291B3E-1D28-40E9-991E-573361284713}" type="presParOf" srcId="{F2DED901-54D7-F348-8659-2D5B43776D55}" destId="{46FAB899-3BFA-8E46-8BB4-278B3161F1CC}" srcOrd="2" destOrd="0" presId="urn:microsoft.com/office/officeart/2005/8/layout/radial6"/>
    <dgm:cxn modelId="{20DF06DD-BD2C-49D5-91FD-FF03E77AD9B0}" type="presParOf" srcId="{F2DED901-54D7-F348-8659-2D5B43776D55}" destId="{00EFA29E-D529-9748-AC80-83FC41A33555}" srcOrd="3" destOrd="0" presId="urn:microsoft.com/office/officeart/2005/8/layout/radial6"/>
    <dgm:cxn modelId="{4C407331-BD3E-4B4C-A188-615AF12CD4C3}" type="presParOf" srcId="{F2DED901-54D7-F348-8659-2D5B43776D55}" destId="{202785CA-EE85-EB4D-AFCF-59B7D873E3F2}" srcOrd="4" destOrd="0" presId="urn:microsoft.com/office/officeart/2005/8/layout/radial6"/>
    <dgm:cxn modelId="{54ED34D3-AEC9-46CA-9AD6-142E1821C04F}" type="presParOf" srcId="{F2DED901-54D7-F348-8659-2D5B43776D55}" destId="{D2C078C3-4FE5-5044-A61B-D2A84654B1F0}" srcOrd="5" destOrd="0" presId="urn:microsoft.com/office/officeart/2005/8/layout/radial6"/>
    <dgm:cxn modelId="{B73362C4-EDB1-4267-B5C7-5EE1EF70AB92}" type="presParOf" srcId="{F2DED901-54D7-F348-8659-2D5B43776D55}" destId="{C9F9BE54-1ED6-0B4F-BE98-3D979B3B0697}" srcOrd="6" destOrd="0" presId="urn:microsoft.com/office/officeart/2005/8/layout/radial6"/>
    <dgm:cxn modelId="{8505CFF9-F041-4A29-9E51-DCFA1C7F97F7}" type="presParOf" srcId="{F2DED901-54D7-F348-8659-2D5B43776D55}" destId="{88CE910B-599E-9A4D-B237-1AF388601D65}" srcOrd="7" destOrd="0" presId="urn:microsoft.com/office/officeart/2005/8/layout/radial6"/>
    <dgm:cxn modelId="{840F9893-366A-4AC3-8B17-224A84E3E93E}" type="presParOf" srcId="{F2DED901-54D7-F348-8659-2D5B43776D55}" destId="{F6DFB1C8-BD75-CA4C-B40C-6C476EFD51C1}" srcOrd="8" destOrd="0" presId="urn:microsoft.com/office/officeart/2005/8/layout/radial6"/>
    <dgm:cxn modelId="{F8636497-404E-462F-BCA5-AC351D10FCA9}" type="presParOf" srcId="{F2DED901-54D7-F348-8659-2D5B43776D55}" destId="{D081D9E2-EA41-1A4B-A5FC-D07630CD646C}" srcOrd="9" destOrd="0" presId="urn:microsoft.com/office/officeart/2005/8/layout/radial6"/>
    <dgm:cxn modelId="{DA219293-9940-4FE1-965D-6E2B6B7D6E7B}" type="presParOf" srcId="{F2DED901-54D7-F348-8659-2D5B43776D55}" destId="{46773FED-6BA4-3D46-A9AD-A0E034C5CF01}" srcOrd="10" destOrd="0" presId="urn:microsoft.com/office/officeart/2005/8/layout/radial6"/>
    <dgm:cxn modelId="{99086793-9177-4D21-B005-9A28386EEEDE}" type="presParOf" srcId="{F2DED901-54D7-F348-8659-2D5B43776D55}" destId="{9F498AFF-1C07-A54A-A259-F8A718E6A5CC}" srcOrd="11" destOrd="0" presId="urn:microsoft.com/office/officeart/2005/8/layout/radial6"/>
    <dgm:cxn modelId="{B633D31C-71E3-4F8D-A7EC-A58F643CB7E8}" type="presParOf" srcId="{F2DED901-54D7-F348-8659-2D5B43776D55}" destId="{07468157-C859-5C48-BAF0-3E2E79B282B8}" srcOrd="12" destOrd="0" presId="urn:microsoft.com/office/officeart/2005/8/layout/radial6"/>
    <dgm:cxn modelId="{6A9D5A7E-48A7-429C-996E-5CDE440F8284}" type="presParOf" srcId="{F2DED901-54D7-F348-8659-2D5B43776D55}" destId="{D495A326-5632-FF4F-A3A3-CA217AEC483D}" srcOrd="13" destOrd="0" presId="urn:microsoft.com/office/officeart/2005/8/layout/radial6"/>
    <dgm:cxn modelId="{F08BB97F-2F6B-417A-9D12-71DC92D086A9}" type="presParOf" srcId="{F2DED901-54D7-F348-8659-2D5B43776D55}" destId="{1CAC61E4-5F74-4D4E-BB9F-D7EC0AD169FE}" srcOrd="14" destOrd="0" presId="urn:microsoft.com/office/officeart/2005/8/layout/radial6"/>
    <dgm:cxn modelId="{7B4F4E38-71B1-41B3-AA7B-2B40D8D0D445}" type="presParOf" srcId="{F2DED901-54D7-F348-8659-2D5B43776D55}" destId="{5D7AD90D-44F4-8B4A-8BCA-AE578255A2CF}" srcOrd="15" destOrd="0" presId="urn:microsoft.com/office/officeart/2005/8/layout/radial6"/>
    <dgm:cxn modelId="{B27FF2DE-3EE7-44E4-AA33-9B2658D6FF05}" type="presParOf" srcId="{F2DED901-54D7-F348-8659-2D5B43776D55}" destId="{C7474048-7E45-E343-97E7-7002CC7500D0}" srcOrd="16" destOrd="0" presId="urn:microsoft.com/office/officeart/2005/8/layout/radial6"/>
    <dgm:cxn modelId="{97ADAABA-2CA9-4A69-BFFF-C5468C609BC4}" type="presParOf" srcId="{F2DED901-54D7-F348-8659-2D5B43776D55}" destId="{20A86C02-D943-5144-9A54-C88A4FDB702E}" srcOrd="17" destOrd="0" presId="urn:microsoft.com/office/officeart/2005/8/layout/radial6"/>
    <dgm:cxn modelId="{F4192532-14AF-4D7B-B8BF-68E4AF99A41F}"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Survival</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Charisma</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Stability</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Range</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Force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Inventory</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85DD556F-5DEB-6349-84D1-FA748451D978}"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EF3385E4-A09A-B640-94E0-C5A1D25F273F}"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7A63CD1C-1F8C-9448-A527-72F898B51050}" type="presOf" srcId="{8565C093-A7F5-C64B-9826-ADDC4437FCBE}" destId="{1D0BE80B-E696-044A-A4E6-4A341A0EBD5C}" srcOrd="0" destOrd="0" presId="urn:microsoft.com/office/officeart/2008/layout/SquareAccentList"/>
    <dgm:cxn modelId="{7EA75C7E-E5B5-6F4B-A46A-FBA9AC03CFB1}" srcId="{DD39B22F-229D-BF43-B8B5-2E87D4455952}" destId="{F226D10B-580F-824D-B853-D7E44FF3974A}" srcOrd="4" destOrd="0" parTransId="{17097CC6-4741-C34E-9115-E69958DB6D61}" sibTransId="{178658CA-3972-8047-BBFA-D6096A1BDECA}"/>
    <dgm:cxn modelId="{6D5B854A-249F-3B44-A1EC-7D900BFCFD03}" srcId="{DD39B22F-229D-BF43-B8B5-2E87D4455952}" destId="{88A5B67C-DEDC-3A49-9055-678F12294B59}" srcOrd="3" destOrd="0" parTransId="{1F288DC4-8498-064B-9A04-B8157433EFCE}" sibTransId="{954741DD-9A90-2249-8D25-33575A2721E4}"/>
    <dgm:cxn modelId="{0D0E22C3-7D9C-A749-8683-C283AEEF3A5E}" srcId="{DD39B22F-229D-BF43-B8B5-2E87D4455952}" destId="{8565C093-A7F5-C64B-9826-ADDC4437FCBE}" srcOrd="1" destOrd="0" parTransId="{9FC7DBB1-D835-9C4A-A0B9-6CAF127D8DA8}" sibTransId="{F5FB92A5-1296-364B-B79B-71BF33FBFEA2}"/>
    <dgm:cxn modelId="{7E9D3DE1-CF61-E341-9B0B-6864CB4D1102}" type="presOf" srcId="{DD39B22F-229D-BF43-B8B5-2E87D4455952}" destId="{00714C41-A9D3-1742-A72D-E710F30FE257}" srcOrd="0" destOrd="0" presId="urn:microsoft.com/office/officeart/2008/layout/SquareAccentList"/>
    <dgm:cxn modelId="{0E3A7A4D-D60F-7B4D-8C63-B8DB9645265A}"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CEA1FE5-6731-5044-93A4-4E624C26351E}" type="presOf" srcId="{88A5B67C-DEDC-3A49-9055-678F12294B59}" destId="{0A9A49DF-28D7-454B-B9B7-017EA9F6FD59}" srcOrd="0" destOrd="0" presId="urn:microsoft.com/office/officeart/2008/layout/SquareAccentList"/>
    <dgm:cxn modelId="{C3866273-7DD0-4845-93AD-92B36921995A}" type="presOf" srcId="{F226D10B-580F-824D-B853-D7E44FF3974A}" destId="{D28A2DFC-A5DE-3343-A7D5-6F6EE7D934FF}" srcOrd="0" destOrd="0" presId="urn:microsoft.com/office/officeart/2008/layout/SquareAccentList"/>
    <dgm:cxn modelId="{8767C243-2166-3249-9D03-192F6EA552F1}" type="presParOf" srcId="{00714C41-A9D3-1742-A72D-E710F30FE257}" destId="{C661B9C2-DB4E-3445-8AD1-82753D0C834C}" srcOrd="0" destOrd="0" presId="urn:microsoft.com/office/officeart/2008/layout/SquareAccentList"/>
    <dgm:cxn modelId="{93C42C49-9163-B24F-80ED-7F01B1EF4216}" type="presParOf" srcId="{C661B9C2-DB4E-3445-8AD1-82753D0C834C}" destId="{BB4C9DED-7E40-404B-B2C5-32A0F41C5C3E}" srcOrd="0" destOrd="0" presId="urn:microsoft.com/office/officeart/2008/layout/SquareAccentList"/>
    <dgm:cxn modelId="{2F80D800-6DFE-094B-8986-C5FF2F47EC4A}" type="presParOf" srcId="{BB4C9DED-7E40-404B-B2C5-32A0F41C5C3E}" destId="{E80E04BB-FCFB-B944-8EA1-F247414CC7A3}" srcOrd="0" destOrd="0" presId="urn:microsoft.com/office/officeart/2008/layout/SquareAccentList"/>
    <dgm:cxn modelId="{557E9002-1B08-C544-B17B-A924A05D26F5}" type="presParOf" srcId="{BB4C9DED-7E40-404B-B2C5-32A0F41C5C3E}" destId="{D763588B-00A9-1A46-BBE6-8FF65A7A82DA}" srcOrd="1" destOrd="0" presId="urn:microsoft.com/office/officeart/2008/layout/SquareAccentList"/>
    <dgm:cxn modelId="{F0B43ACB-D76C-9047-B28B-F1600B99CA04}" type="presParOf" srcId="{BB4C9DED-7E40-404B-B2C5-32A0F41C5C3E}" destId="{21FC96C8-300D-CE46-B8C6-65A13A493001}" srcOrd="2" destOrd="0" presId="urn:microsoft.com/office/officeart/2008/layout/SquareAccentList"/>
    <dgm:cxn modelId="{9DED68C3-ABA1-B248-99B4-DF070C060EA4}" type="presParOf" srcId="{C661B9C2-DB4E-3445-8AD1-82753D0C834C}" destId="{3EE3AE9A-4D01-A94A-85B2-49BDED757F7D}" srcOrd="1" destOrd="0" presId="urn:microsoft.com/office/officeart/2008/layout/SquareAccentList"/>
    <dgm:cxn modelId="{E7C07CA8-4D10-6A4A-9436-07034330AAE1}" type="presParOf" srcId="{00714C41-A9D3-1742-A72D-E710F30FE257}" destId="{E4B30FA7-3B78-9746-8F63-24D25922E724}" srcOrd="1" destOrd="0" presId="urn:microsoft.com/office/officeart/2008/layout/SquareAccentList"/>
    <dgm:cxn modelId="{ACD7042E-A8DF-3642-8630-E77886A3ABB9}" type="presParOf" srcId="{E4B30FA7-3B78-9746-8F63-24D25922E724}" destId="{4AA7E10B-714D-524F-AE63-E0BF09F5253C}" srcOrd="0" destOrd="0" presId="urn:microsoft.com/office/officeart/2008/layout/SquareAccentList"/>
    <dgm:cxn modelId="{6F64F907-1754-314C-BB5F-A5087D113C98}" type="presParOf" srcId="{4AA7E10B-714D-524F-AE63-E0BF09F5253C}" destId="{5BFFC023-D69C-F24E-AF78-646F775CB38C}" srcOrd="0" destOrd="0" presId="urn:microsoft.com/office/officeart/2008/layout/SquareAccentList"/>
    <dgm:cxn modelId="{FAA7FA6F-42E5-8947-B4AA-1DA9CA3DEA87}" type="presParOf" srcId="{4AA7E10B-714D-524F-AE63-E0BF09F5253C}" destId="{1C3995A4-C569-6B41-B8D9-544E46EC201D}" srcOrd="1" destOrd="0" presId="urn:microsoft.com/office/officeart/2008/layout/SquareAccentList"/>
    <dgm:cxn modelId="{72B61200-8BF5-C64D-9B12-3B02F756F5BD}" type="presParOf" srcId="{4AA7E10B-714D-524F-AE63-E0BF09F5253C}" destId="{1D0BE80B-E696-044A-A4E6-4A341A0EBD5C}" srcOrd="2" destOrd="0" presId="urn:microsoft.com/office/officeart/2008/layout/SquareAccentList"/>
    <dgm:cxn modelId="{4F3F41E8-F334-3946-8559-1AE3AB1320A6}" type="presParOf" srcId="{E4B30FA7-3B78-9746-8F63-24D25922E724}" destId="{2FC8C6F2-C76E-8D44-914E-A47103D34F93}" srcOrd="1" destOrd="0" presId="urn:microsoft.com/office/officeart/2008/layout/SquareAccentList"/>
    <dgm:cxn modelId="{3132CFB8-FC04-3B41-995B-968335C216F7}" type="presParOf" srcId="{00714C41-A9D3-1742-A72D-E710F30FE257}" destId="{0AB324C3-8CAC-0A49-86A9-A7C8A7F0D774}" srcOrd="2" destOrd="0" presId="urn:microsoft.com/office/officeart/2008/layout/SquareAccentList"/>
    <dgm:cxn modelId="{DF134472-653F-BF4C-9918-A7C7AA4FA02D}" type="presParOf" srcId="{0AB324C3-8CAC-0A49-86A9-A7C8A7F0D774}" destId="{BF5AA10A-3553-B345-B273-049199FB9BBF}" srcOrd="0" destOrd="0" presId="urn:microsoft.com/office/officeart/2008/layout/SquareAccentList"/>
    <dgm:cxn modelId="{EAF91761-7AD6-BF4A-B0CB-3003AC148A42}" type="presParOf" srcId="{BF5AA10A-3553-B345-B273-049199FB9BBF}" destId="{188A0064-F4BA-5946-A0C7-1E43AFC1C0FB}" srcOrd="0" destOrd="0" presId="urn:microsoft.com/office/officeart/2008/layout/SquareAccentList"/>
    <dgm:cxn modelId="{337FB351-11E6-E54C-A128-52482F5E14F0}" type="presParOf" srcId="{BF5AA10A-3553-B345-B273-049199FB9BBF}" destId="{97C14A8A-4922-1344-BDA6-33A3D485CA73}" srcOrd="1" destOrd="0" presId="urn:microsoft.com/office/officeart/2008/layout/SquareAccentList"/>
    <dgm:cxn modelId="{F8002563-91FB-794F-9A35-3EF22C5065B6}" type="presParOf" srcId="{BF5AA10A-3553-B345-B273-049199FB9BBF}" destId="{F506F152-3228-E345-9ACF-710FFD32939C}" srcOrd="2" destOrd="0" presId="urn:microsoft.com/office/officeart/2008/layout/SquareAccentList"/>
    <dgm:cxn modelId="{E8886654-86FE-7142-8682-32390D7752EC}" type="presParOf" srcId="{0AB324C3-8CAC-0A49-86A9-A7C8A7F0D774}" destId="{FCF37A4C-D913-E34C-9D9B-969C3A65A159}" srcOrd="1" destOrd="0" presId="urn:microsoft.com/office/officeart/2008/layout/SquareAccentList"/>
    <dgm:cxn modelId="{1AF92525-9FE6-614B-A64E-0D2BB65E85F6}" type="presParOf" srcId="{00714C41-A9D3-1742-A72D-E710F30FE257}" destId="{74EA17F6-17F8-9040-A497-39A407BDB0DF}" srcOrd="3" destOrd="0" presId="urn:microsoft.com/office/officeart/2008/layout/SquareAccentList"/>
    <dgm:cxn modelId="{056BCAD5-3A65-104C-AB9C-1155BAB94B33}" type="presParOf" srcId="{74EA17F6-17F8-9040-A497-39A407BDB0DF}" destId="{A570FB78-6897-1B40-AEEA-858130DC696F}" srcOrd="0" destOrd="0" presId="urn:microsoft.com/office/officeart/2008/layout/SquareAccentList"/>
    <dgm:cxn modelId="{FF0C7213-7432-6941-9028-1B3BE84B8409}" type="presParOf" srcId="{A570FB78-6897-1B40-AEEA-858130DC696F}" destId="{B2C9F634-2C3A-964D-94DF-6E3875337030}" srcOrd="0" destOrd="0" presId="urn:microsoft.com/office/officeart/2008/layout/SquareAccentList"/>
    <dgm:cxn modelId="{2C55055E-7EB3-8D40-87CE-E623966BA656}" type="presParOf" srcId="{A570FB78-6897-1B40-AEEA-858130DC696F}" destId="{1D43D90D-1817-2546-9682-80CB1CE55411}" srcOrd="1" destOrd="0" presId="urn:microsoft.com/office/officeart/2008/layout/SquareAccentList"/>
    <dgm:cxn modelId="{C7738BD6-FA84-F54F-AECC-E00614159FC1}" type="presParOf" srcId="{A570FB78-6897-1B40-AEEA-858130DC696F}" destId="{0A9A49DF-28D7-454B-B9B7-017EA9F6FD59}" srcOrd="2" destOrd="0" presId="urn:microsoft.com/office/officeart/2008/layout/SquareAccentList"/>
    <dgm:cxn modelId="{12BE80CE-71FF-BC4E-BB72-F1324E533F2C}" type="presParOf" srcId="{74EA17F6-17F8-9040-A497-39A407BDB0DF}" destId="{8DE4775A-13B2-944B-A1D3-8516425E7BB5}" srcOrd="1" destOrd="0" presId="urn:microsoft.com/office/officeart/2008/layout/SquareAccentList"/>
    <dgm:cxn modelId="{9F4805BA-D22F-EE48-A1CA-2A1580BD1EF1}" type="presParOf" srcId="{00714C41-A9D3-1742-A72D-E710F30FE257}" destId="{25744CBA-DF19-A344-8BCA-F07A5B2B3F25}" srcOrd="4" destOrd="0" presId="urn:microsoft.com/office/officeart/2008/layout/SquareAccentList"/>
    <dgm:cxn modelId="{E3F2FD98-C957-FF45-ABCD-A6CE1DBEB354}" type="presParOf" srcId="{25744CBA-DF19-A344-8BCA-F07A5B2B3F25}" destId="{48921837-08A1-E34A-962B-0419D609C0DA}" srcOrd="0" destOrd="0" presId="urn:microsoft.com/office/officeart/2008/layout/SquareAccentList"/>
    <dgm:cxn modelId="{0926C546-7E2B-E44B-87B6-EB4F52E8127A}" type="presParOf" srcId="{48921837-08A1-E34A-962B-0419D609C0DA}" destId="{605DBD14-35C4-E140-884D-FB44F03E8643}" srcOrd="0" destOrd="0" presId="urn:microsoft.com/office/officeart/2008/layout/SquareAccentList"/>
    <dgm:cxn modelId="{324F090F-52A3-A949-B90F-3AD68BA3F88B}" type="presParOf" srcId="{48921837-08A1-E34A-962B-0419D609C0DA}" destId="{6B4D378D-F8C9-6D4D-8D03-E916E1B69DD6}" srcOrd="1" destOrd="0" presId="urn:microsoft.com/office/officeart/2008/layout/SquareAccentList"/>
    <dgm:cxn modelId="{447CC721-8FA4-0E4C-955A-722BDC4F444F}" type="presParOf" srcId="{48921837-08A1-E34A-962B-0419D609C0DA}" destId="{D28A2DFC-A5DE-3343-A7D5-6F6EE7D934FF}" srcOrd="2" destOrd="0" presId="urn:microsoft.com/office/officeart/2008/layout/SquareAccentList"/>
    <dgm:cxn modelId="{6439BE16-CAEB-7A4D-9E1E-B32297B1D15A}" type="presParOf" srcId="{25744CBA-DF19-A344-8BCA-F07A5B2B3F25}" destId="{17B25497-5ECF-D749-B34B-FE7CBF329710}" srcOrd="1" destOrd="0" presId="urn:microsoft.com/office/officeart/2008/layout/SquareAccentList"/>
    <dgm:cxn modelId="{427974CA-4FD1-3F4F-9429-C53534188762}" type="presParOf" srcId="{00714C41-A9D3-1742-A72D-E710F30FE257}" destId="{9D84CD72-333C-A84D-AECB-9212296BE0B1}" srcOrd="5" destOrd="0" presId="urn:microsoft.com/office/officeart/2008/layout/SquareAccentList"/>
    <dgm:cxn modelId="{4102639E-88EA-B649-9954-B6F9329C9AFE}" type="presParOf" srcId="{9D84CD72-333C-A84D-AECB-9212296BE0B1}" destId="{B97D2668-F78C-3A4D-A9C3-35FDD1302CC5}" srcOrd="0" destOrd="0" presId="urn:microsoft.com/office/officeart/2008/layout/SquareAccentList"/>
    <dgm:cxn modelId="{F8772979-D2E8-F646-A0D3-77418855A8D1}" type="presParOf" srcId="{B97D2668-F78C-3A4D-A9C3-35FDD1302CC5}" destId="{64EF9BDE-164B-FF42-BCE9-72F26D1E7324}" srcOrd="0" destOrd="0" presId="urn:microsoft.com/office/officeart/2008/layout/SquareAccentList"/>
    <dgm:cxn modelId="{0534F7BC-ED34-AB42-8531-E8D03C503F2C}" type="presParOf" srcId="{B97D2668-F78C-3A4D-A9C3-35FDD1302CC5}" destId="{B1369D0C-E6A1-0C42-A91A-21E6EE678FC2}" srcOrd="1" destOrd="0" presId="urn:microsoft.com/office/officeart/2008/layout/SquareAccentList"/>
    <dgm:cxn modelId="{7EAF25B2-0EE8-3949-A0FC-85D74EED27D5}" type="presParOf" srcId="{B97D2668-F78C-3A4D-A9C3-35FDD1302CC5}" destId="{1D9ED7DA-6394-D24A-BF1E-617878B1C375}" srcOrd="2" destOrd="0" presId="urn:microsoft.com/office/officeart/2008/layout/SquareAccentList"/>
    <dgm:cxn modelId="{4363FCF4-4645-014E-A5DB-7456E67689E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0.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12907C4E-1925-9048-AD27-E9BD87BF7144}" srcId="{CBCB4C0A-94EF-A94E-B116-CDBD4E30BB4D}" destId="{9B63D84E-02E8-3244-BA96-82CAEFCF0D30}" srcOrd="4" destOrd="0" parTransId="{06447205-7564-0A43-8BCE-5B7D15E74461}" sibTransId="{155C1F9A-AC2B-2241-B94F-8F97FD946EB5}"/>
    <dgm:cxn modelId="{B03AE6B4-4838-4A48-9164-BDD58DDA4AD9}" type="presOf" srcId="{155C1F9A-AC2B-2241-B94F-8F97FD946EB5}" destId="{43F8DA74-A80E-BA4C-AD38-F54AE332F023}" srcOrd="0" destOrd="0" presId="urn:microsoft.com/office/officeart/2005/8/layout/radial6"/>
    <dgm:cxn modelId="{7B369325-1185-4029-8025-00A15F4B683D}"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DBF5FC7E-69DE-4430-99F8-18878AD63E42}" type="presOf" srcId="{F6D83E3C-74B3-CA42-B826-2170F4BAF365}" destId="{18EB205C-D3D4-3E4D-9B67-4A158F142BBE}"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7AE15430-42E6-4CCD-9D80-1AAA22BE1832}" type="presOf" srcId="{B194D67F-3C26-4940-8220-E3E74A816657}" destId="{E468EE02-6E2B-164B-B84A-461779E405D3}"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BCCE31C7-B477-4465-A2F9-581B02745D80}" type="presOf" srcId="{CBCB4C0A-94EF-A94E-B116-CDBD4E30BB4D}" destId="{DBD91883-2F4D-8D4F-AE46-AEE821343081}" srcOrd="0" destOrd="0" presId="urn:microsoft.com/office/officeart/2005/8/layout/radial6"/>
    <dgm:cxn modelId="{C1BE2CFC-7F20-4822-9E9E-BA68366C2CF9}" type="presOf" srcId="{7A81E1AE-3961-D341-917A-175086B3F438}" destId="{C680C565-CB47-E74A-BD19-975CB5B40355}" srcOrd="0" destOrd="0" presId="urn:microsoft.com/office/officeart/2005/8/layout/radial6"/>
    <dgm:cxn modelId="{C8F8072E-8FB9-4A79-9838-07BCB809ABD9}" type="presOf" srcId="{F56E8674-FABC-F740-BAC1-EAF4104551DA}" destId="{CAA51D26-8E1C-684F-ACF0-551D63228B84}" srcOrd="0" destOrd="0" presId="urn:microsoft.com/office/officeart/2005/8/layout/radial6"/>
    <dgm:cxn modelId="{18706D75-18B7-4668-B53A-AB3FCDC2FF8C}"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5728BAFD-A669-42FA-8FF5-0051827D88E2}" type="presOf" srcId="{849320B5-21DE-E744-BCF8-9C9162350631}" destId="{61059C37-E935-544D-AC1B-A56DBB4380CD}" srcOrd="0" destOrd="0" presId="urn:microsoft.com/office/officeart/2005/8/layout/radial6"/>
    <dgm:cxn modelId="{45857925-10E4-44EF-AB8C-DC9D1BA539A0}" type="presOf" srcId="{EBB5F683-2E3E-1042-9D87-4249B7E6C9C9}" destId="{96D3C576-8381-E844-AB70-424BCDDB50F0}" srcOrd="0" destOrd="0" presId="urn:microsoft.com/office/officeart/2005/8/layout/radial6"/>
    <dgm:cxn modelId="{05114FA4-7685-4123-8288-1C770E211BB5}" type="presOf" srcId="{8EB1D969-3D44-3645-8015-87A669CA172D}" destId="{A46EF7BE-1094-BB46-8CAA-B6B01738AE88}" srcOrd="0" destOrd="0" presId="urn:microsoft.com/office/officeart/2005/8/layout/radial6"/>
    <dgm:cxn modelId="{BF53B88A-4630-4E15-9F95-BE1161BEEBD4}" type="presOf" srcId="{25CE54D5-0348-4346-8F9C-D2BA7BCB22CA}" destId="{D996E499-1956-F949-AED2-ECCFA2FF7694}" srcOrd="0" destOrd="0" presId="urn:microsoft.com/office/officeart/2005/8/layout/radial6"/>
    <dgm:cxn modelId="{870E3488-9516-478B-BCB8-61EC143D996C}" type="presOf" srcId="{C39FAEB2-D272-BB4F-B0B3-FB7E66C44F5B}" destId="{F2DED901-54D7-F348-8659-2D5B43776D55}" srcOrd="0" destOrd="0" presId="urn:microsoft.com/office/officeart/2005/8/layout/radial6"/>
    <dgm:cxn modelId="{91662533-3C68-4344-94B3-CAF0BD484458}" type="presOf" srcId="{9B63D84E-02E8-3244-BA96-82CAEFCF0D30}" destId="{B55FBCA9-3258-A04E-B2A6-BEB19C49E4DA}" srcOrd="0" destOrd="0" presId="urn:microsoft.com/office/officeart/2005/8/layout/radial6"/>
    <dgm:cxn modelId="{9E0AAD56-D7E5-413D-A086-ADF96F9E252A}" type="presParOf" srcId="{F2DED901-54D7-F348-8659-2D5B43776D55}" destId="{DBD91883-2F4D-8D4F-AE46-AEE821343081}" srcOrd="0" destOrd="0" presId="urn:microsoft.com/office/officeart/2005/8/layout/radial6"/>
    <dgm:cxn modelId="{0F7BC16C-811C-4A1C-B21A-305C9467D525}" type="presParOf" srcId="{F2DED901-54D7-F348-8659-2D5B43776D55}" destId="{61059C37-E935-544D-AC1B-A56DBB4380CD}" srcOrd="1" destOrd="0" presId="urn:microsoft.com/office/officeart/2005/8/layout/radial6"/>
    <dgm:cxn modelId="{DD6187E6-2E0B-41C6-9C4F-084D423EB6DC}" type="presParOf" srcId="{F2DED901-54D7-F348-8659-2D5B43776D55}" destId="{A0CBA3FC-A8D6-CD4E-A1C6-3197045071D8}" srcOrd="2" destOrd="0" presId="urn:microsoft.com/office/officeart/2005/8/layout/radial6"/>
    <dgm:cxn modelId="{6723A189-C4EA-48F0-BEE3-AEF154190595}" type="presParOf" srcId="{F2DED901-54D7-F348-8659-2D5B43776D55}" destId="{E468EE02-6E2B-164B-B84A-461779E405D3}" srcOrd="3" destOrd="0" presId="urn:microsoft.com/office/officeart/2005/8/layout/radial6"/>
    <dgm:cxn modelId="{2BA2961D-1C87-4ABD-B73F-AEA586594A1E}" type="presParOf" srcId="{F2DED901-54D7-F348-8659-2D5B43776D55}" destId="{D996E499-1956-F949-AED2-ECCFA2FF7694}" srcOrd="4" destOrd="0" presId="urn:microsoft.com/office/officeart/2005/8/layout/radial6"/>
    <dgm:cxn modelId="{BEA37E02-DDA1-453F-BC4A-D1F91AA4D008}" type="presParOf" srcId="{F2DED901-54D7-F348-8659-2D5B43776D55}" destId="{07F60BB6-3944-9E4B-A4BE-79E51634DB00}" srcOrd="5" destOrd="0" presId="urn:microsoft.com/office/officeart/2005/8/layout/radial6"/>
    <dgm:cxn modelId="{5F6691DA-37C1-4C9F-A907-6B191033BE4F}" type="presParOf" srcId="{F2DED901-54D7-F348-8659-2D5B43776D55}" destId="{18EB205C-D3D4-3E4D-9B67-4A158F142BBE}" srcOrd="6" destOrd="0" presId="urn:microsoft.com/office/officeart/2005/8/layout/radial6"/>
    <dgm:cxn modelId="{C9C21AC4-817B-4889-9D91-F5977F9808A2}" type="presParOf" srcId="{F2DED901-54D7-F348-8659-2D5B43776D55}" destId="{CAA51D26-8E1C-684F-ACF0-551D63228B84}" srcOrd="7" destOrd="0" presId="urn:microsoft.com/office/officeart/2005/8/layout/radial6"/>
    <dgm:cxn modelId="{1AA3A100-703A-48D7-BFB1-E623BCED41BA}" type="presParOf" srcId="{F2DED901-54D7-F348-8659-2D5B43776D55}" destId="{034FDBFF-D557-8647-96F2-A0B11EC04454}" srcOrd="8" destOrd="0" presId="urn:microsoft.com/office/officeart/2005/8/layout/radial6"/>
    <dgm:cxn modelId="{164E26B4-9D6A-48EB-99FB-C978D5213DEB}" type="presParOf" srcId="{F2DED901-54D7-F348-8659-2D5B43776D55}" destId="{A888AFEF-BB79-AD40-BC92-2764A9B8C299}" srcOrd="9" destOrd="0" presId="urn:microsoft.com/office/officeart/2005/8/layout/radial6"/>
    <dgm:cxn modelId="{915AC5F9-C21C-4FB5-995A-901C37E22A0B}" type="presParOf" srcId="{F2DED901-54D7-F348-8659-2D5B43776D55}" destId="{96D3C576-8381-E844-AB70-424BCDDB50F0}" srcOrd="10" destOrd="0" presId="urn:microsoft.com/office/officeart/2005/8/layout/radial6"/>
    <dgm:cxn modelId="{A5E65219-7F1A-4C55-AB44-ABCAA497FA97}" type="presParOf" srcId="{F2DED901-54D7-F348-8659-2D5B43776D55}" destId="{A01A34C5-491D-E74D-918C-92D7D5CEC9B0}" srcOrd="11" destOrd="0" presId="urn:microsoft.com/office/officeart/2005/8/layout/radial6"/>
    <dgm:cxn modelId="{EC0E5B8E-35A2-4A14-A9AA-42D5D4BA8982}" type="presParOf" srcId="{F2DED901-54D7-F348-8659-2D5B43776D55}" destId="{A46EF7BE-1094-BB46-8CAA-B6B01738AE88}" srcOrd="12" destOrd="0" presId="urn:microsoft.com/office/officeart/2005/8/layout/radial6"/>
    <dgm:cxn modelId="{9AFDD767-35C8-4205-8E0C-6B3279AA85C4}" type="presParOf" srcId="{F2DED901-54D7-F348-8659-2D5B43776D55}" destId="{B55FBCA9-3258-A04E-B2A6-BEB19C49E4DA}" srcOrd="13" destOrd="0" presId="urn:microsoft.com/office/officeart/2005/8/layout/radial6"/>
    <dgm:cxn modelId="{9C5CEFFA-EB59-4B98-86EE-7866D506AE78}" type="presParOf" srcId="{F2DED901-54D7-F348-8659-2D5B43776D55}" destId="{B96157F9-F921-ED45-8DCA-7D02EAAC6ED2}" srcOrd="14" destOrd="0" presId="urn:microsoft.com/office/officeart/2005/8/layout/radial6"/>
    <dgm:cxn modelId="{8488A65E-D2B3-4BDA-815F-96C390F96394}" type="presParOf" srcId="{F2DED901-54D7-F348-8659-2D5B43776D55}" destId="{43F8DA74-A80E-BA4C-AD38-F54AE332F023}" srcOrd="15" destOrd="0" presId="urn:microsoft.com/office/officeart/2005/8/layout/radial6"/>
    <dgm:cxn modelId="{529F8E80-07AE-4BF4-8A5E-85DE4161D0C9}" type="presParOf" srcId="{F2DED901-54D7-F348-8659-2D5B43776D55}" destId="{C680C565-CB47-E74A-BD19-975CB5B40355}" srcOrd="16" destOrd="0" presId="urn:microsoft.com/office/officeart/2005/8/layout/radial6"/>
    <dgm:cxn modelId="{92D161D8-0C1C-4AE6-ACF1-F8C9C8D00896}" type="presParOf" srcId="{F2DED901-54D7-F348-8659-2D5B43776D55}" destId="{0DC5EC88-A20D-8C4A-AADB-778A5753D18D}" srcOrd="17" destOrd="0" presId="urn:microsoft.com/office/officeart/2005/8/layout/radial6"/>
    <dgm:cxn modelId="{DD52FC1E-D33D-4D7B-8439-25BE5C32556F}"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31.xml><?xml version="1.0" encoding="utf-8"?>
<dgm:dataModel xmlns:dgm="http://schemas.openxmlformats.org/drawingml/2006/diagram" xmlns:a="http://schemas.openxmlformats.org/drawingml/2006/main">
  <dgm:ptLst>
    <dgm:pt modelId="{AFCCE6AD-7292-A642-9AEA-1FF380E0884F}" type="doc">
      <dgm:prSet loTypeId="urn:microsoft.com/office/officeart/2005/8/layout/radial6" loCatId="" qsTypeId="urn:microsoft.com/office/officeart/2005/8/quickstyle/simple4" qsCatId="simple" csTypeId="urn:microsoft.com/office/officeart/2005/8/colors/accent1_2" csCatId="accent1" phldr="1"/>
      <dgm:spPr/>
      <dgm:t>
        <a:bodyPr/>
        <a:lstStyle/>
        <a:p>
          <a:endParaRPr lang="en-US"/>
        </a:p>
      </dgm:t>
    </dgm:pt>
    <dgm:pt modelId="{11653FB1-0983-1245-A8C1-D64A294AFDD6}">
      <dgm:prSet phldrT="[Text]" phldr="1"/>
      <dgm:spPr/>
      <dgm:t>
        <a:bodyPr/>
        <a:lstStyle/>
        <a:p>
          <a:endParaRPr lang="en-US"/>
        </a:p>
      </dgm:t>
    </dgm:pt>
    <dgm:pt modelId="{B7EEE547-F7CD-DC45-A890-95928B1A766B}" type="parTrans" cxnId="{1D9F41CE-6FE4-2347-A05E-7F1F8496C9B5}">
      <dgm:prSet/>
      <dgm:spPr/>
      <dgm:t>
        <a:bodyPr/>
        <a:lstStyle/>
        <a:p>
          <a:endParaRPr lang="en-US"/>
        </a:p>
      </dgm:t>
    </dgm:pt>
    <dgm:pt modelId="{DD8E07B1-0C8D-CE4F-85BA-94B9B740C90A}" type="sibTrans" cxnId="{1D9F41CE-6FE4-2347-A05E-7F1F8496C9B5}">
      <dgm:prSet/>
      <dgm:spPr/>
      <dgm:t>
        <a:bodyPr/>
        <a:lstStyle/>
        <a:p>
          <a:endParaRPr lang="en-US"/>
        </a:p>
      </dgm:t>
    </dgm:pt>
    <dgm:pt modelId="{247EDFDD-0A7B-334C-8CF7-CBDF178E5BED}">
      <dgm:prSet phldrT="[Text]" custT="1">
        <dgm:style>
          <a:lnRef idx="2">
            <a:schemeClr val="accent3"/>
          </a:lnRef>
          <a:fillRef idx="1">
            <a:schemeClr val="lt1"/>
          </a:fillRef>
          <a:effectRef idx="0">
            <a:schemeClr val="accent3"/>
          </a:effectRef>
          <a:fontRef idx="minor">
            <a:schemeClr val="dk1"/>
          </a:fontRef>
        </dgm:style>
      </dgm:prSet>
      <dgm:spPr>
        <a:ln>
          <a:solidFill>
            <a:srgbClr val="FAFB2C"/>
          </a:solidFill>
        </a:ln>
      </dgm:spPr>
      <dgm:t>
        <a:bodyPr/>
        <a:lstStyle/>
        <a:p>
          <a:r>
            <a:rPr lang="en-US" sz="1000">
              <a:solidFill>
                <a:srgbClr val="000000"/>
              </a:solidFill>
            </a:rPr>
            <a:t>Spark</a:t>
          </a:r>
        </a:p>
      </dgm:t>
    </dgm:pt>
    <dgm:pt modelId="{D75C15D5-F659-E949-A4AC-CF629CD76DE2}" type="parTrans" cxnId="{30E2D1B7-3627-3D48-AFCF-55927C7A13BE}">
      <dgm:prSet/>
      <dgm:spPr/>
      <dgm:t>
        <a:bodyPr/>
        <a:lstStyle/>
        <a:p>
          <a:endParaRPr lang="en-US"/>
        </a:p>
      </dgm:t>
    </dgm:pt>
    <dgm:pt modelId="{5E4184FF-2648-D945-B30F-96000A457565}" type="sibTrans" cxnId="{30E2D1B7-3627-3D48-AFCF-55927C7A13BE}">
      <dgm:prSet/>
      <dgm:spPr/>
      <dgm:t>
        <a:bodyPr/>
        <a:lstStyle/>
        <a:p>
          <a:endParaRPr lang="en-US"/>
        </a:p>
      </dgm:t>
    </dgm:pt>
    <dgm:pt modelId="{C091D0D0-1099-9F45-9675-1A76284F4CD7}">
      <dgm:prSet phldrT="[Text]" custT="1">
        <dgm:style>
          <a:lnRef idx="2">
            <a:schemeClr val="accent4"/>
          </a:lnRef>
          <a:fillRef idx="1">
            <a:schemeClr val="lt1"/>
          </a:fillRef>
          <a:effectRef idx="0">
            <a:schemeClr val="accent4"/>
          </a:effectRef>
          <a:fontRef idx="minor">
            <a:schemeClr val="dk1"/>
          </a:fontRef>
        </dgm:style>
      </dgm:prSet>
      <dgm:spPr/>
      <dgm:t>
        <a:bodyPr/>
        <a:lstStyle/>
        <a:p>
          <a:r>
            <a:rPr lang="en-US" sz="900"/>
            <a:t>Zephyr</a:t>
          </a:r>
        </a:p>
      </dgm:t>
    </dgm:pt>
    <dgm:pt modelId="{1201B237-EF61-B14D-906C-302EBAA27BF2}" type="parTrans" cxnId="{76A7050B-9019-AE48-B5AA-4058520DEB02}">
      <dgm:prSet/>
      <dgm:spPr/>
      <dgm:t>
        <a:bodyPr/>
        <a:lstStyle/>
        <a:p>
          <a:endParaRPr lang="en-US"/>
        </a:p>
      </dgm:t>
    </dgm:pt>
    <dgm:pt modelId="{0FD179C1-0AA2-644D-9714-0360D0A8D34D}" type="sibTrans" cxnId="{76A7050B-9019-AE48-B5AA-4058520DEB02}">
      <dgm:prSet/>
      <dgm:spPr/>
      <dgm:t>
        <a:bodyPr/>
        <a:lstStyle/>
        <a:p>
          <a:endParaRPr lang="en-US"/>
        </a:p>
      </dgm:t>
    </dgm:pt>
    <dgm:pt modelId="{E75079C2-0C97-5940-8F3E-C90F493337DD}">
      <dgm:prSet phldrT="[Text]" custT="1">
        <dgm:style>
          <a:lnRef idx="2">
            <a:schemeClr val="accent2"/>
          </a:lnRef>
          <a:fillRef idx="1">
            <a:schemeClr val="lt1"/>
          </a:fillRef>
          <a:effectRef idx="0">
            <a:schemeClr val="accent2"/>
          </a:effectRef>
          <a:fontRef idx="minor">
            <a:schemeClr val="dk1"/>
          </a:fontRef>
        </dgm:style>
      </dgm:prSet>
      <dgm:spPr/>
      <dgm:t>
        <a:bodyPr/>
        <a:lstStyle/>
        <a:p>
          <a:r>
            <a:rPr lang="en-US" sz="1200"/>
            <a:t>Heat</a:t>
          </a:r>
        </a:p>
      </dgm:t>
    </dgm:pt>
    <dgm:pt modelId="{1F1C47A5-D3E6-FC45-8B89-DC18767F56A9}" type="parTrans" cxnId="{E3E0E192-C7B4-4F4A-8CCB-477167880DC2}">
      <dgm:prSet/>
      <dgm:spPr/>
      <dgm:t>
        <a:bodyPr/>
        <a:lstStyle/>
        <a:p>
          <a:endParaRPr lang="en-US"/>
        </a:p>
      </dgm:t>
    </dgm:pt>
    <dgm:pt modelId="{182B2342-500F-1849-82C3-BE2267F9ACA5}" type="sibTrans" cxnId="{E3E0E192-C7B4-4F4A-8CCB-477167880DC2}">
      <dgm:prSet/>
      <dgm:spPr/>
      <dgm:t>
        <a:bodyPr/>
        <a:lstStyle/>
        <a:p>
          <a:endParaRPr lang="en-US"/>
        </a:p>
      </dgm:t>
    </dgm:pt>
    <dgm:pt modelId="{32FB40D1-CAE8-494A-A65D-51F660D50314}">
      <dgm:prSet phldrT="[Text]" custT="1">
        <dgm:style>
          <a:lnRef idx="2">
            <a:schemeClr val="accent6"/>
          </a:lnRef>
          <a:fillRef idx="1">
            <a:schemeClr val="lt1"/>
          </a:fillRef>
          <a:effectRef idx="0">
            <a:schemeClr val="accent6"/>
          </a:effectRef>
          <a:fontRef idx="minor">
            <a:schemeClr val="dk1"/>
          </a:fontRef>
        </dgm:style>
      </dgm:prSet>
      <dgm:spPr/>
      <dgm:t>
        <a:bodyPr/>
        <a:lstStyle/>
        <a:p>
          <a:r>
            <a:rPr lang="en-US" sz="800"/>
            <a:t>Mineral</a:t>
          </a:r>
        </a:p>
      </dgm:t>
    </dgm:pt>
    <dgm:pt modelId="{28607F39-C9D7-9F4B-B557-2611165B1445}" type="parTrans" cxnId="{C28D034E-EE88-C246-A1E6-23FC8BC5B9D2}">
      <dgm:prSet/>
      <dgm:spPr/>
      <dgm:t>
        <a:bodyPr/>
        <a:lstStyle/>
        <a:p>
          <a:endParaRPr lang="en-US"/>
        </a:p>
      </dgm:t>
    </dgm:pt>
    <dgm:pt modelId="{FC7595B0-D728-8F4C-889E-1E6158885079}" type="sibTrans" cxnId="{C28D034E-EE88-C246-A1E6-23FC8BC5B9D2}">
      <dgm:prSet/>
      <dgm:spPr/>
      <dgm:t>
        <a:bodyPr/>
        <a:lstStyle/>
        <a:p>
          <a:endParaRPr lang="en-US"/>
        </a:p>
      </dgm:t>
    </dgm:pt>
    <dgm:pt modelId="{65B09FBE-9089-7A4B-9A55-558CD76429C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200"/>
            <a:t>Cold</a:t>
          </a:r>
        </a:p>
      </dgm:t>
    </dgm:pt>
    <dgm:pt modelId="{D730B3A4-E68C-3749-9BAE-9F73C17701D3}" type="parTrans" cxnId="{66814A10-6EEF-D342-8949-1D821D49FE80}">
      <dgm:prSet/>
      <dgm:spPr/>
      <dgm:t>
        <a:bodyPr/>
        <a:lstStyle/>
        <a:p>
          <a:endParaRPr lang="en-US"/>
        </a:p>
      </dgm:t>
    </dgm:pt>
    <dgm:pt modelId="{5DA052DD-0AD4-4745-925A-4A71D9F71877}" type="sibTrans" cxnId="{66814A10-6EEF-D342-8949-1D821D49FE80}">
      <dgm:prSet/>
      <dgm:spPr/>
      <dgm:t>
        <a:bodyPr/>
        <a:lstStyle/>
        <a:p>
          <a:endParaRPr lang="en-US"/>
        </a:p>
      </dgm:t>
    </dgm:pt>
    <dgm:pt modelId="{860892E0-A3AE-E34B-A33C-085B6F9662A6}">
      <dgm:prSet phldrT="[Text]" custT="1">
        <dgm:style>
          <a:lnRef idx="2">
            <a:schemeClr val="accent3"/>
          </a:lnRef>
          <a:fillRef idx="1">
            <a:schemeClr val="lt1"/>
          </a:fillRef>
          <a:effectRef idx="0">
            <a:schemeClr val="accent3"/>
          </a:effectRef>
          <a:fontRef idx="minor">
            <a:schemeClr val="dk1"/>
          </a:fontRef>
        </dgm:style>
      </dgm:prSet>
      <dgm:spPr/>
      <dgm:t>
        <a:bodyPr/>
        <a:lstStyle/>
        <a:p>
          <a:r>
            <a:rPr lang="en-US" sz="700"/>
            <a:t>Liquid</a:t>
          </a:r>
        </a:p>
      </dgm:t>
    </dgm:pt>
    <dgm:pt modelId="{86983B5A-AB74-C94F-A40F-7630908D7FC2}" type="parTrans" cxnId="{14833F5B-5A33-8340-B321-260CF34C2D88}">
      <dgm:prSet/>
      <dgm:spPr/>
      <dgm:t>
        <a:bodyPr/>
        <a:lstStyle/>
        <a:p>
          <a:endParaRPr lang="en-US"/>
        </a:p>
      </dgm:t>
    </dgm:pt>
    <dgm:pt modelId="{2B254BB0-ED9C-724A-811D-5BD371BF7AC5}" type="sibTrans" cxnId="{14833F5B-5A33-8340-B321-260CF34C2D88}">
      <dgm:prSet/>
      <dgm:spPr/>
      <dgm:t>
        <a:bodyPr/>
        <a:lstStyle/>
        <a:p>
          <a:endParaRPr lang="en-US"/>
        </a:p>
      </dgm:t>
    </dgm:pt>
    <dgm:pt modelId="{DCCA16FA-B913-5145-A821-310449A85529}" type="pres">
      <dgm:prSet presAssocID="{AFCCE6AD-7292-A642-9AEA-1FF380E0884F}" presName="Name0" presStyleCnt="0">
        <dgm:presLayoutVars>
          <dgm:chMax val="1"/>
          <dgm:dir/>
          <dgm:animLvl val="ctr"/>
          <dgm:resizeHandles val="exact"/>
        </dgm:presLayoutVars>
      </dgm:prSet>
      <dgm:spPr/>
      <dgm:t>
        <a:bodyPr/>
        <a:lstStyle/>
        <a:p>
          <a:endParaRPr lang="en-US"/>
        </a:p>
      </dgm:t>
    </dgm:pt>
    <dgm:pt modelId="{4DEB308F-F819-094D-A916-CFCA16FAB600}" type="pres">
      <dgm:prSet presAssocID="{11653FB1-0983-1245-A8C1-D64A294AFDD6}" presName="centerShape" presStyleLbl="node0" presStyleIdx="0" presStyleCnt="1" custScaleX="14894" custScaleY="14894"/>
      <dgm:spPr/>
      <dgm:t>
        <a:bodyPr/>
        <a:lstStyle/>
        <a:p>
          <a:endParaRPr lang="en-US"/>
        </a:p>
      </dgm:t>
    </dgm:pt>
    <dgm:pt modelId="{DF1E860E-7125-EA46-A086-793F6B4C342F}" type="pres">
      <dgm:prSet presAssocID="{247EDFDD-0A7B-334C-8CF7-CBDF178E5BED}" presName="node" presStyleLbl="node1" presStyleIdx="0" presStyleCnt="6" custScaleX="26597" custScaleY="26597">
        <dgm:presLayoutVars>
          <dgm:bulletEnabled val="1"/>
        </dgm:presLayoutVars>
      </dgm:prSet>
      <dgm:spPr/>
      <dgm:t>
        <a:bodyPr/>
        <a:lstStyle/>
        <a:p>
          <a:endParaRPr lang="en-US"/>
        </a:p>
      </dgm:t>
    </dgm:pt>
    <dgm:pt modelId="{A3618D92-A3F3-7843-8B73-9CB020597AD4}" type="pres">
      <dgm:prSet presAssocID="{247EDFDD-0A7B-334C-8CF7-CBDF178E5BED}" presName="dummy" presStyleCnt="0"/>
      <dgm:spPr/>
    </dgm:pt>
    <dgm:pt modelId="{1B87708F-66EC-7A4A-B056-A946C18E4AC7}" type="pres">
      <dgm:prSet presAssocID="{5E4184FF-2648-D945-B30F-96000A457565}" presName="sibTrans" presStyleLbl="sibTrans2D1" presStyleIdx="0" presStyleCnt="6"/>
      <dgm:spPr/>
      <dgm:t>
        <a:bodyPr/>
        <a:lstStyle/>
        <a:p>
          <a:endParaRPr lang="en-US"/>
        </a:p>
      </dgm:t>
    </dgm:pt>
    <dgm:pt modelId="{00D38269-847F-8044-86C8-289B258CD9A7}" type="pres">
      <dgm:prSet presAssocID="{860892E0-A3AE-E34B-A33C-085B6F9662A6}" presName="node" presStyleLbl="node1" presStyleIdx="1" presStyleCnt="6" custScaleX="26597" custScaleY="26597">
        <dgm:presLayoutVars>
          <dgm:bulletEnabled val="1"/>
        </dgm:presLayoutVars>
      </dgm:prSet>
      <dgm:spPr/>
      <dgm:t>
        <a:bodyPr/>
        <a:lstStyle/>
        <a:p>
          <a:endParaRPr lang="en-US"/>
        </a:p>
      </dgm:t>
    </dgm:pt>
    <dgm:pt modelId="{1F850349-AFF5-3D4C-9C52-DB1C1C0078D1}" type="pres">
      <dgm:prSet presAssocID="{860892E0-A3AE-E34B-A33C-085B6F9662A6}" presName="dummy" presStyleCnt="0"/>
      <dgm:spPr/>
    </dgm:pt>
    <dgm:pt modelId="{6E851B06-8196-A346-B075-E41068EDE5D6}" type="pres">
      <dgm:prSet presAssocID="{2B254BB0-ED9C-724A-811D-5BD371BF7AC5}" presName="sibTrans" presStyleLbl="sibTrans2D1" presStyleIdx="1" presStyleCnt="6"/>
      <dgm:spPr/>
      <dgm:t>
        <a:bodyPr/>
        <a:lstStyle/>
        <a:p>
          <a:endParaRPr lang="en-US"/>
        </a:p>
      </dgm:t>
    </dgm:pt>
    <dgm:pt modelId="{8A5F217D-EDAB-F342-B36A-219AB3CE3A60}" type="pres">
      <dgm:prSet presAssocID="{65B09FBE-9089-7A4B-9A55-558CD76429CB}" presName="node" presStyleLbl="node1" presStyleIdx="2" presStyleCnt="6" custScaleX="26597" custScaleY="26597">
        <dgm:presLayoutVars>
          <dgm:bulletEnabled val="1"/>
        </dgm:presLayoutVars>
      </dgm:prSet>
      <dgm:spPr/>
      <dgm:t>
        <a:bodyPr/>
        <a:lstStyle/>
        <a:p>
          <a:endParaRPr lang="en-US"/>
        </a:p>
      </dgm:t>
    </dgm:pt>
    <dgm:pt modelId="{7A1AA52D-C33A-0D42-B110-5918BFD83A3E}" type="pres">
      <dgm:prSet presAssocID="{65B09FBE-9089-7A4B-9A55-558CD76429CB}" presName="dummy" presStyleCnt="0"/>
      <dgm:spPr/>
    </dgm:pt>
    <dgm:pt modelId="{259EEBD1-DCB8-5D47-9E11-388F68D54C31}" type="pres">
      <dgm:prSet presAssocID="{5DA052DD-0AD4-4745-925A-4A71D9F71877}" presName="sibTrans" presStyleLbl="sibTrans2D1" presStyleIdx="2" presStyleCnt="6"/>
      <dgm:spPr/>
      <dgm:t>
        <a:bodyPr/>
        <a:lstStyle/>
        <a:p>
          <a:endParaRPr lang="en-US"/>
        </a:p>
      </dgm:t>
    </dgm:pt>
    <dgm:pt modelId="{349A5BF8-1C09-184D-BD41-B97F3791B5DC}" type="pres">
      <dgm:prSet presAssocID="{C091D0D0-1099-9F45-9675-1A76284F4CD7}" presName="node" presStyleLbl="node1" presStyleIdx="3" presStyleCnt="6" custScaleX="26597" custScaleY="26597">
        <dgm:presLayoutVars>
          <dgm:bulletEnabled val="1"/>
        </dgm:presLayoutVars>
      </dgm:prSet>
      <dgm:spPr/>
      <dgm:t>
        <a:bodyPr/>
        <a:lstStyle/>
        <a:p>
          <a:endParaRPr lang="en-US"/>
        </a:p>
      </dgm:t>
    </dgm:pt>
    <dgm:pt modelId="{1948422E-01BE-DB47-82CE-103D3039D3B4}" type="pres">
      <dgm:prSet presAssocID="{C091D0D0-1099-9F45-9675-1A76284F4CD7}" presName="dummy" presStyleCnt="0"/>
      <dgm:spPr/>
    </dgm:pt>
    <dgm:pt modelId="{69648D6C-D6E7-624E-8084-48FF921EBEE1}" type="pres">
      <dgm:prSet presAssocID="{0FD179C1-0AA2-644D-9714-0360D0A8D34D}" presName="sibTrans" presStyleLbl="sibTrans2D1" presStyleIdx="3" presStyleCnt="6"/>
      <dgm:spPr/>
      <dgm:t>
        <a:bodyPr/>
        <a:lstStyle/>
        <a:p>
          <a:endParaRPr lang="en-US"/>
        </a:p>
      </dgm:t>
    </dgm:pt>
    <dgm:pt modelId="{2888CDC6-2421-5B49-95B9-BAE1D3CBD336}" type="pres">
      <dgm:prSet presAssocID="{E75079C2-0C97-5940-8F3E-C90F493337DD}" presName="node" presStyleLbl="node1" presStyleIdx="4" presStyleCnt="6" custScaleX="26597" custScaleY="26597">
        <dgm:presLayoutVars>
          <dgm:bulletEnabled val="1"/>
        </dgm:presLayoutVars>
      </dgm:prSet>
      <dgm:spPr/>
      <dgm:t>
        <a:bodyPr/>
        <a:lstStyle/>
        <a:p>
          <a:endParaRPr lang="en-US"/>
        </a:p>
      </dgm:t>
    </dgm:pt>
    <dgm:pt modelId="{12A9A75E-C8B1-D547-A57B-C631F329D47B}" type="pres">
      <dgm:prSet presAssocID="{E75079C2-0C97-5940-8F3E-C90F493337DD}" presName="dummy" presStyleCnt="0"/>
      <dgm:spPr/>
    </dgm:pt>
    <dgm:pt modelId="{8B9A83A2-B2CF-1E47-834D-DB2B7FCF89D0}" type="pres">
      <dgm:prSet presAssocID="{182B2342-500F-1849-82C3-BE2267F9ACA5}" presName="sibTrans" presStyleLbl="sibTrans2D1" presStyleIdx="4" presStyleCnt="6"/>
      <dgm:spPr/>
      <dgm:t>
        <a:bodyPr/>
        <a:lstStyle/>
        <a:p>
          <a:endParaRPr lang="en-US"/>
        </a:p>
      </dgm:t>
    </dgm:pt>
    <dgm:pt modelId="{AD800DEA-47D3-514B-8061-18F59F1D985D}" type="pres">
      <dgm:prSet presAssocID="{32FB40D1-CAE8-494A-A65D-51F660D50314}" presName="node" presStyleLbl="node1" presStyleIdx="5" presStyleCnt="6" custScaleX="26597" custScaleY="26597">
        <dgm:presLayoutVars>
          <dgm:bulletEnabled val="1"/>
        </dgm:presLayoutVars>
      </dgm:prSet>
      <dgm:spPr/>
      <dgm:t>
        <a:bodyPr/>
        <a:lstStyle/>
        <a:p>
          <a:endParaRPr lang="en-US"/>
        </a:p>
      </dgm:t>
    </dgm:pt>
    <dgm:pt modelId="{6FE0F816-2BDA-2243-97A5-B64BA06EDE41}" type="pres">
      <dgm:prSet presAssocID="{32FB40D1-CAE8-494A-A65D-51F660D50314}" presName="dummy" presStyleCnt="0"/>
      <dgm:spPr/>
    </dgm:pt>
    <dgm:pt modelId="{C6E19B44-6E1D-564A-BD1A-4B1D16779F4B}" type="pres">
      <dgm:prSet presAssocID="{FC7595B0-D728-8F4C-889E-1E6158885079}" presName="sibTrans" presStyleLbl="sibTrans2D1" presStyleIdx="5" presStyleCnt="6"/>
      <dgm:spPr/>
      <dgm:t>
        <a:bodyPr/>
        <a:lstStyle/>
        <a:p>
          <a:endParaRPr lang="en-US"/>
        </a:p>
      </dgm:t>
    </dgm:pt>
  </dgm:ptLst>
  <dgm:cxnLst>
    <dgm:cxn modelId="{C28D034E-EE88-C246-A1E6-23FC8BC5B9D2}" srcId="{11653FB1-0983-1245-A8C1-D64A294AFDD6}" destId="{32FB40D1-CAE8-494A-A65D-51F660D50314}" srcOrd="5" destOrd="0" parTransId="{28607F39-C9D7-9F4B-B557-2611165B1445}" sibTransId="{FC7595B0-D728-8F4C-889E-1E6158885079}"/>
    <dgm:cxn modelId="{4C4E3365-8872-FC45-9819-F56139FE06E5}" type="presOf" srcId="{65B09FBE-9089-7A4B-9A55-558CD76429CB}" destId="{8A5F217D-EDAB-F342-B36A-219AB3CE3A60}" srcOrd="0" destOrd="0" presId="urn:microsoft.com/office/officeart/2005/8/layout/radial6"/>
    <dgm:cxn modelId="{14833F5B-5A33-8340-B321-260CF34C2D88}" srcId="{11653FB1-0983-1245-A8C1-D64A294AFDD6}" destId="{860892E0-A3AE-E34B-A33C-085B6F9662A6}" srcOrd="1" destOrd="0" parTransId="{86983B5A-AB74-C94F-A40F-7630908D7FC2}" sibTransId="{2B254BB0-ED9C-724A-811D-5BD371BF7AC5}"/>
    <dgm:cxn modelId="{30E2D1B7-3627-3D48-AFCF-55927C7A13BE}" srcId="{11653FB1-0983-1245-A8C1-D64A294AFDD6}" destId="{247EDFDD-0A7B-334C-8CF7-CBDF178E5BED}" srcOrd="0" destOrd="0" parTransId="{D75C15D5-F659-E949-A4AC-CF629CD76DE2}" sibTransId="{5E4184FF-2648-D945-B30F-96000A457565}"/>
    <dgm:cxn modelId="{3067DD54-5158-0E49-96DD-0F1A5AB78AC1}" type="presOf" srcId="{11653FB1-0983-1245-A8C1-D64A294AFDD6}" destId="{4DEB308F-F819-094D-A916-CFCA16FAB600}" srcOrd="0" destOrd="0" presId="urn:microsoft.com/office/officeart/2005/8/layout/radial6"/>
    <dgm:cxn modelId="{3720133C-CFA9-5648-BC42-8417DCB32570}" type="presOf" srcId="{5DA052DD-0AD4-4745-925A-4A71D9F71877}" destId="{259EEBD1-DCB8-5D47-9E11-388F68D54C31}" srcOrd="0" destOrd="0" presId="urn:microsoft.com/office/officeart/2005/8/layout/radial6"/>
    <dgm:cxn modelId="{41468CDE-4775-F243-A50E-18E62AD3D3D3}" type="presOf" srcId="{0FD179C1-0AA2-644D-9714-0360D0A8D34D}" destId="{69648D6C-D6E7-624E-8084-48FF921EBEE1}" srcOrd="0" destOrd="0" presId="urn:microsoft.com/office/officeart/2005/8/layout/radial6"/>
    <dgm:cxn modelId="{1D91D0A3-4E0B-B44D-9271-04741B6D144A}" type="presOf" srcId="{C091D0D0-1099-9F45-9675-1A76284F4CD7}" destId="{349A5BF8-1C09-184D-BD41-B97F3791B5DC}" srcOrd="0" destOrd="0" presId="urn:microsoft.com/office/officeart/2005/8/layout/radial6"/>
    <dgm:cxn modelId="{76A7050B-9019-AE48-B5AA-4058520DEB02}" srcId="{11653FB1-0983-1245-A8C1-D64A294AFDD6}" destId="{C091D0D0-1099-9F45-9675-1A76284F4CD7}" srcOrd="3" destOrd="0" parTransId="{1201B237-EF61-B14D-906C-302EBAA27BF2}" sibTransId="{0FD179C1-0AA2-644D-9714-0360D0A8D34D}"/>
    <dgm:cxn modelId="{E3E0E192-C7B4-4F4A-8CCB-477167880DC2}" srcId="{11653FB1-0983-1245-A8C1-D64A294AFDD6}" destId="{E75079C2-0C97-5940-8F3E-C90F493337DD}" srcOrd="4" destOrd="0" parTransId="{1F1C47A5-D3E6-FC45-8B89-DC18767F56A9}" sibTransId="{182B2342-500F-1849-82C3-BE2267F9ACA5}"/>
    <dgm:cxn modelId="{3AE3F2BB-0ACD-B147-9AB1-A8DCB4EDF36E}" type="presOf" srcId="{E75079C2-0C97-5940-8F3E-C90F493337DD}" destId="{2888CDC6-2421-5B49-95B9-BAE1D3CBD336}" srcOrd="0" destOrd="0" presId="urn:microsoft.com/office/officeart/2005/8/layout/radial6"/>
    <dgm:cxn modelId="{0F1385BC-EA0B-C84A-867B-2C81B7804E4A}" type="presOf" srcId="{FC7595B0-D728-8F4C-889E-1E6158885079}" destId="{C6E19B44-6E1D-564A-BD1A-4B1D16779F4B}" srcOrd="0" destOrd="0" presId="urn:microsoft.com/office/officeart/2005/8/layout/radial6"/>
    <dgm:cxn modelId="{5A8501BB-FD3A-6D44-9857-81EC432A6CBC}" type="presOf" srcId="{247EDFDD-0A7B-334C-8CF7-CBDF178E5BED}" destId="{DF1E860E-7125-EA46-A086-793F6B4C342F}" srcOrd="0" destOrd="0" presId="urn:microsoft.com/office/officeart/2005/8/layout/radial6"/>
    <dgm:cxn modelId="{9BBDAE4F-FA7C-CB40-A5C1-DC76D5D17EC9}" type="presOf" srcId="{5E4184FF-2648-D945-B30F-96000A457565}" destId="{1B87708F-66EC-7A4A-B056-A946C18E4AC7}" srcOrd="0" destOrd="0" presId="urn:microsoft.com/office/officeart/2005/8/layout/radial6"/>
    <dgm:cxn modelId="{66814A10-6EEF-D342-8949-1D821D49FE80}" srcId="{11653FB1-0983-1245-A8C1-D64A294AFDD6}" destId="{65B09FBE-9089-7A4B-9A55-558CD76429CB}" srcOrd="2" destOrd="0" parTransId="{D730B3A4-E68C-3749-9BAE-9F73C17701D3}" sibTransId="{5DA052DD-0AD4-4745-925A-4A71D9F71877}"/>
    <dgm:cxn modelId="{FE518F05-AD3A-BA42-B4C6-4CF8C83682E8}" type="presOf" srcId="{AFCCE6AD-7292-A642-9AEA-1FF380E0884F}" destId="{DCCA16FA-B913-5145-A821-310449A85529}" srcOrd="0" destOrd="0" presId="urn:microsoft.com/office/officeart/2005/8/layout/radial6"/>
    <dgm:cxn modelId="{DBFA35A6-DC23-AB45-BC79-14CC0F078BD6}" type="presOf" srcId="{2B254BB0-ED9C-724A-811D-5BD371BF7AC5}" destId="{6E851B06-8196-A346-B075-E41068EDE5D6}" srcOrd="0" destOrd="0" presId="urn:microsoft.com/office/officeart/2005/8/layout/radial6"/>
    <dgm:cxn modelId="{E0B89076-290F-3346-918E-A5DC28DA6D76}" type="presOf" srcId="{860892E0-A3AE-E34B-A33C-085B6F9662A6}" destId="{00D38269-847F-8044-86C8-289B258CD9A7}" srcOrd="0" destOrd="0" presId="urn:microsoft.com/office/officeart/2005/8/layout/radial6"/>
    <dgm:cxn modelId="{1D9F41CE-6FE4-2347-A05E-7F1F8496C9B5}" srcId="{AFCCE6AD-7292-A642-9AEA-1FF380E0884F}" destId="{11653FB1-0983-1245-A8C1-D64A294AFDD6}" srcOrd="0" destOrd="0" parTransId="{B7EEE547-F7CD-DC45-A890-95928B1A766B}" sibTransId="{DD8E07B1-0C8D-CE4F-85BA-94B9B740C90A}"/>
    <dgm:cxn modelId="{40EEFA9F-8C99-0D4F-ACDA-C92CA6E6E447}" type="presOf" srcId="{32FB40D1-CAE8-494A-A65D-51F660D50314}" destId="{AD800DEA-47D3-514B-8061-18F59F1D985D}" srcOrd="0" destOrd="0" presId="urn:microsoft.com/office/officeart/2005/8/layout/radial6"/>
    <dgm:cxn modelId="{ADF40FA9-2145-2A47-86EF-954CC079FD26}" type="presOf" srcId="{182B2342-500F-1849-82C3-BE2267F9ACA5}" destId="{8B9A83A2-B2CF-1E47-834D-DB2B7FCF89D0}" srcOrd="0" destOrd="0" presId="urn:microsoft.com/office/officeart/2005/8/layout/radial6"/>
    <dgm:cxn modelId="{50E6110B-11E7-9F47-BF6F-8D454D9AC412}" type="presParOf" srcId="{DCCA16FA-B913-5145-A821-310449A85529}" destId="{4DEB308F-F819-094D-A916-CFCA16FAB600}" srcOrd="0" destOrd="0" presId="urn:microsoft.com/office/officeart/2005/8/layout/radial6"/>
    <dgm:cxn modelId="{520AC23A-3051-3E49-B0D4-CECA217293C9}" type="presParOf" srcId="{DCCA16FA-B913-5145-A821-310449A85529}" destId="{DF1E860E-7125-EA46-A086-793F6B4C342F}" srcOrd="1" destOrd="0" presId="urn:microsoft.com/office/officeart/2005/8/layout/radial6"/>
    <dgm:cxn modelId="{2AB37B5D-6840-B848-981C-87C4957AE460}" type="presParOf" srcId="{DCCA16FA-B913-5145-A821-310449A85529}" destId="{A3618D92-A3F3-7843-8B73-9CB020597AD4}" srcOrd="2" destOrd="0" presId="urn:microsoft.com/office/officeart/2005/8/layout/radial6"/>
    <dgm:cxn modelId="{8637011D-8D3C-3A45-B680-42E01684E6ED}" type="presParOf" srcId="{DCCA16FA-B913-5145-A821-310449A85529}" destId="{1B87708F-66EC-7A4A-B056-A946C18E4AC7}" srcOrd="3" destOrd="0" presId="urn:microsoft.com/office/officeart/2005/8/layout/radial6"/>
    <dgm:cxn modelId="{334D9DBA-9ABC-C64A-903E-3CE273FE0EAE}" type="presParOf" srcId="{DCCA16FA-B913-5145-A821-310449A85529}" destId="{00D38269-847F-8044-86C8-289B258CD9A7}" srcOrd="4" destOrd="0" presId="urn:microsoft.com/office/officeart/2005/8/layout/radial6"/>
    <dgm:cxn modelId="{0A97D30D-5C59-A349-B9A5-9EE11A7DF44B}" type="presParOf" srcId="{DCCA16FA-B913-5145-A821-310449A85529}" destId="{1F850349-AFF5-3D4C-9C52-DB1C1C0078D1}" srcOrd="5" destOrd="0" presId="urn:microsoft.com/office/officeart/2005/8/layout/radial6"/>
    <dgm:cxn modelId="{CBCC099D-4AF6-3543-8968-9906F62CDD9C}" type="presParOf" srcId="{DCCA16FA-B913-5145-A821-310449A85529}" destId="{6E851B06-8196-A346-B075-E41068EDE5D6}" srcOrd="6" destOrd="0" presId="urn:microsoft.com/office/officeart/2005/8/layout/radial6"/>
    <dgm:cxn modelId="{B1DD98C9-ECB2-5646-9660-5F956043FC9A}" type="presParOf" srcId="{DCCA16FA-B913-5145-A821-310449A85529}" destId="{8A5F217D-EDAB-F342-B36A-219AB3CE3A60}" srcOrd="7" destOrd="0" presId="urn:microsoft.com/office/officeart/2005/8/layout/radial6"/>
    <dgm:cxn modelId="{CB233A50-BF72-7C4F-B3CA-AAF3CCDC704A}" type="presParOf" srcId="{DCCA16FA-B913-5145-A821-310449A85529}" destId="{7A1AA52D-C33A-0D42-B110-5918BFD83A3E}" srcOrd="8" destOrd="0" presId="urn:microsoft.com/office/officeart/2005/8/layout/radial6"/>
    <dgm:cxn modelId="{2151075A-0D0B-8442-998A-99BBC5480854}" type="presParOf" srcId="{DCCA16FA-B913-5145-A821-310449A85529}" destId="{259EEBD1-DCB8-5D47-9E11-388F68D54C31}" srcOrd="9" destOrd="0" presId="urn:microsoft.com/office/officeart/2005/8/layout/radial6"/>
    <dgm:cxn modelId="{974BEC81-2BFA-FB41-B486-05837FD69321}" type="presParOf" srcId="{DCCA16FA-B913-5145-A821-310449A85529}" destId="{349A5BF8-1C09-184D-BD41-B97F3791B5DC}" srcOrd="10" destOrd="0" presId="urn:microsoft.com/office/officeart/2005/8/layout/radial6"/>
    <dgm:cxn modelId="{E25012F8-3DD8-7A4F-81C9-58975309DE48}" type="presParOf" srcId="{DCCA16FA-B913-5145-A821-310449A85529}" destId="{1948422E-01BE-DB47-82CE-103D3039D3B4}" srcOrd="11" destOrd="0" presId="urn:microsoft.com/office/officeart/2005/8/layout/radial6"/>
    <dgm:cxn modelId="{1B826B5D-F0DE-1C42-A2A6-16780FA3C04F}" type="presParOf" srcId="{DCCA16FA-B913-5145-A821-310449A85529}" destId="{69648D6C-D6E7-624E-8084-48FF921EBEE1}" srcOrd="12" destOrd="0" presId="urn:microsoft.com/office/officeart/2005/8/layout/radial6"/>
    <dgm:cxn modelId="{582E03C5-F5D4-3246-BF3E-5656F9C54B87}" type="presParOf" srcId="{DCCA16FA-B913-5145-A821-310449A85529}" destId="{2888CDC6-2421-5B49-95B9-BAE1D3CBD336}" srcOrd="13" destOrd="0" presId="urn:microsoft.com/office/officeart/2005/8/layout/radial6"/>
    <dgm:cxn modelId="{6592E20C-BD9B-9A4E-B30F-9EDDD7FDF1FE}" type="presParOf" srcId="{DCCA16FA-B913-5145-A821-310449A85529}" destId="{12A9A75E-C8B1-D547-A57B-C631F329D47B}" srcOrd="14" destOrd="0" presId="urn:microsoft.com/office/officeart/2005/8/layout/radial6"/>
    <dgm:cxn modelId="{EDD529DB-AB42-5146-BDCA-C8E981C9E949}" type="presParOf" srcId="{DCCA16FA-B913-5145-A821-310449A85529}" destId="{8B9A83A2-B2CF-1E47-834D-DB2B7FCF89D0}" srcOrd="15" destOrd="0" presId="urn:microsoft.com/office/officeart/2005/8/layout/radial6"/>
    <dgm:cxn modelId="{C39D9B3B-50AE-EF42-A50D-351CCC759636}" type="presParOf" srcId="{DCCA16FA-B913-5145-A821-310449A85529}" destId="{AD800DEA-47D3-514B-8061-18F59F1D985D}" srcOrd="16" destOrd="0" presId="urn:microsoft.com/office/officeart/2005/8/layout/radial6"/>
    <dgm:cxn modelId="{598C4757-6826-1949-96DF-F592456BF071}" type="presParOf" srcId="{DCCA16FA-B913-5145-A821-310449A85529}" destId="{6FE0F816-2BDA-2243-97A5-B64BA06EDE41}" srcOrd="17" destOrd="0" presId="urn:microsoft.com/office/officeart/2005/8/layout/radial6"/>
    <dgm:cxn modelId="{A2046DE6-9234-D541-90AF-5A3073C703E3}" type="presParOf" srcId="{DCCA16FA-B913-5145-A821-310449A85529}" destId="{C6E19B44-6E1D-564A-BD1A-4B1D16779F4B}" srcOrd="18" destOrd="0" presId="urn:microsoft.com/office/officeart/2005/8/layout/radial6"/>
  </dgm:cxnLst>
  <dgm:bg>
    <a:noFill/>
  </dgm:bg>
  <dgm:whole>
    <a:ln>
      <a:solidFill>
        <a:srgbClr val="FAFB2C"/>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ata3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Frost</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270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79117" custRadScaleInc="2778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66210" custRadScaleInc="114857">
        <dgm:presLayoutVars>
          <dgm:bulletEnabled val="1"/>
        </dgm:presLayoutVars>
      </dgm:prSet>
      <dgm:spPr/>
      <dgm:t>
        <a:bodyPr/>
        <a:lstStyle/>
        <a:p>
          <a:endParaRPr lang="en-US"/>
        </a:p>
      </dgm:t>
    </dgm:pt>
  </dgm:ptLst>
  <dgm:cxnLst>
    <dgm:cxn modelId="{D1BC212D-70AE-414C-A12D-59936071CAC6}" type="presOf" srcId="{B5EA3734-0325-5449-B478-F611CDCB7434}" destId="{11D9A3DC-0B50-D046-AC79-D7F19CFFE455}" srcOrd="0" destOrd="0" presId="urn:microsoft.com/office/officeart/2008/layout/RadialCluster"/>
    <dgm:cxn modelId="{E34E4D50-1E49-564E-8405-B35B010EB7D8}" type="presOf" srcId="{8CDB1804-F7AC-F64C-8BBA-D28618B33092}" destId="{8AC712E7-9CAF-4B43-8EA9-0BE7C8F9E24A}" srcOrd="0" destOrd="0" presId="urn:microsoft.com/office/officeart/2008/layout/RadialCluster"/>
    <dgm:cxn modelId="{571D1F4D-34E6-8C46-BC2F-06004CBC242E}" type="presOf" srcId="{D4C26426-C62D-B344-A6F7-8D9CC5466DDC}" destId="{0571F504-1EF7-4A46-93C0-076E895E18E2}" srcOrd="0" destOrd="0" presId="urn:microsoft.com/office/officeart/2008/layout/RadialCluster"/>
    <dgm:cxn modelId="{56213C1A-D57F-5647-89A3-7720F64B2439}" type="presOf" srcId="{E0E6B2D4-14FC-E144-AA11-C07801D26248}" destId="{ECCCAC2D-D3EF-DF41-94DB-23BC3C7E2742}" srcOrd="0" destOrd="0" presId="urn:microsoft.com/office/officeart/2008/layout/RadialCluster"/>
    <dgm:cxn modelId="{74FEEFE1-0561-304F-8D55-54997AC56945}"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1AC9AD82-0ABD-2F46-A2DB-2AF432E6546B}"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264A7FC-FBF7-864B-9C86-6FE45B716540}" type="presParOf" srcId="{11D9A3DC-0B50-D046-AC79-D7F19CFFE455}" destId="{42721C2F-693C-274A-B19B-E48DBF2367D8}" srcOrd="0" destOrd="0" presId="urn:microsoft.com/office/officeart/2008/layout/RadialCluster"/>
    <dgm:cxn modelId="{597787C9-E129-3B45-B50A-E7BA1ABC7702}" type="presParOf" srcId="{42721C2F-693C-274A-B19B-E48DBF2367D8}" destId="{0571F504-1EF7-4A46-93C0-076E895E18E2}" srcOrd="0" destOrd="0" presId="urn:microsoft.com/office/officeart/2008/layout/RadialCluster"/>
    <dgm:cxn modelId="{489CEBE1-5F3F-D148-B115-989CF180D598}" type="presParOf" srcId="{42721C2F-693C-274A-B19B-E48DBF2367D8}" destId="{8AC712E7-9CAF-4B43-8EA9-0BE7C8F9E24A}" srcOrd="1" destOrd="0" presId="urn:microsoft.com/office/officeart/2008/layout/RadialCluster"/>
    <dgm:cxn modelId="{2D2D523F-A5D7-AA45-8164-D4B2D93C836F}" type="presParOf" srcId="{42721C2F-693C-274A-B19B-E48DBF2367D8}" destId="{DF2E9F95-09F4-8448-A487-8B5B3C270C84}" srcOrd="2" destOrd="0" presId="urn:microsoft.com/office/officeart/2008/layout/RadialCluster"/>
    <dgm:cxn modelId="{262E07A1-66E3-8B4E-895C-D0FAB21725A9}" type="presParOf" srcId="{42721C2F-693C-274A-B19B-E48DBF2367D8}" destId="{2B93FFA8-6952-8141-8AFF-4C0B49654C55}" srcOrd="3" destOrd="0" presId="urn:microsoft.com/office/officeart/2008/layout/RadialCluster"/>
    <dgm:cxn modelId="{DB0A61C1-B9FA-7449-8A4E-396DFDD3494D}"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556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86890" custRadScaleInc="-3387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8071" custRadScaleInc="-120628">
        <dgm:presLayoutVars>
          <dgm:bulletEnabled val="1"/>
        </dgm:presLayoutVars>
      </dgm:prSet>
      <dgm:spPr/>
      <dgm:t>
        <a:bodyPr/>
        <a:lstStyle/>
        <a:p>
          <a:endParaRPr lang="en-US"/>
        </a:p>
      </dgm:t>
    </dgm:pt>
  </dgm:ptLst>
  <dgm:cxnLst>
    <dgm:cxn modelId="{F559438E-79B7-A245-81B4-41E205628444}" type="presOf" srcId="{833259E4-6D0B-1A4E-9A12-9274100146A7}" destId="{DF2E9F95-09F4-8448-A487-8B5B3C270C84}" srcOrd="0" destOrd="0" presId="urn:microsoft.com/office/officeart/2008/layout/RadialCluster"/>
    <dgm:cxn modelId="{C53BFF6D-0F74-AE4C-9813-29BFCAB2C57E}" type="presOf" srcId="{D60B37FE-6F51-9E4E-A815-1B1AEA877EAD}" destId="{2B93FFA8-6952-8141-8AFF-4C0B49654C55}" srcOrd="0" destOrd="0" presId="urn:microsoft.com/office/officeart/2008/layout/RadialCluster"/>
    <dgm:cxn modelId="{2592D488-AD9E-444B-84F6-8FB4E95ED182}"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E6FA7D02-0BD5-9C4A-8C72-8A23208066BC}" type="presOf" srcId="{8CDB1804-F7AC-F64C-8BBA-D28618B33092}" destId="{8AC712E7-9CAF-4B43-8EA9-0BE7C8F9E24A}" srcOrd="0" destOrd="0" presId="urn:microsoft.com/office/officeart/2008/layout/RadialCluster"/>
    <dgm:cxn modelId="{90071180-440E-FE46-BFDE-4C56FA9DF497}"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524CFCD5-546A-094E-AEDD-6C571E1BEE08}" type="presOf" srcId="{B5EA3734-0325-5449-B478-F611CDCB7434}" destId="{11D9A3DC-0B50-D046-AC79-D7F19CFFE455}" srcOrd="0" destOrd="0" presId="urn:microsoft.com/office/officeart/2008/layout/RadialCluster"/>
    <dgm:cxn modelId="{C4CF88B3-1FF0-AE47-B979-74B5A651B41D}" type="presParOf" srcId="{11D9A3DC-0B50-D046-AC79-D7F19CFFE455}" destId="{42721C2F-693C-274A-B19B-E48DBF2367D8}" srcOrd="0" destOrd="0" presId="urn:microsoft.com/office/officeart/2008/layout/RadialCluster"/>
    <dgm:cxn modelId="{00CD9C2D-FB8C-FC43-A2FC-849079BC8B40}" type="presParOf" srcId="{42721C2F-693C-274A-B19B-E48DBF2367D8}" destId="{0571F504-1EF7-4A46-93C0-076E895E18E2}" srcOrd="0" destOrd="0" presId="urn:microsoft.com/office/officeart/2008/layout/RadialCluster"/>
    <dgm:cxn modelId="{E3674CBE-169F-5A40-9C0C-CFB89AF28BF0}" type="presParOf" srcId="{42721C2F-693C-274A-B19B-E48DBF2367D8}" destId="{8AC712E7-9CAF-4B43-8EA9-0BE7C8F9E24A}" srcOrd="1" destOrd="0" presId="urn:microsoft.com/office/officeart/2008/layout/RadialCluster"/>
    <dgm:cxn modelId="{16B1F686-D5DF-A047-9A79-6F045698C2AE}" type="presParOf" srcId="{42721C2F-693C-274A-B19B-E48DBF2367D8}" destId="{DF2E9F95-09F4-8448-A487-8B5B3C270C84}" srcOrd="2" destOrd="0" presId="urn:microsoft.com/office/officeart/2008/layout/RadialCluster"/>
    <dgm:cxn modelId="{C6E41253-D93B-7949-A6C0-D28FB99BA81E}" type="presParOf" srcId="{42721C2F-693C-274A-B19B-E48DBF2367D8}" destId="{2B93FFA8-6952-8141-8AFF-4C0B49654C55}" srcOrd="3" destOrd="0" presId="urn:microsoft.com/office/officeart/2008/layout/RadialCluster"/>
    <dgm:cxn modelId="{D0C7AF71-390D-4E46-BA66-1A6F863638CB}"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6768" custScaleY="3046" custLinFactNeighborX="-2224" custLinFactNeighborY="127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428" custRadScaleInc="-21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4553" custRadScaleInc="2069">
        <dgm:presLayoutVars>
          <dgm:bulletEnabled val="1"/>
        </dgm:presLayoutVars>
      </dgm:prSet>
      <dgm:spPr/>
      <dgm:t>
        <a:bodyPr/>
        <a:lstStyle/>
        <a:p>
          <a:endParaRPr lang="en-US"/>
        </a:p>
      </dgm:t>
    </dgm:pt>
  </dgm:ptLst>
  <dgm:cxnLst>
    <dgm:cxn modelId="{FC3CC800-4CB1-5545-B1EF-F4411DACAFAB}" type="presOf" srcId="{E0E6B2D4-14FC-E144-AA11-C07801D26248}" destId="{ECCCAC2D-D3EF-DF41-94DB-23BC3C7E2742}" srcOrd="0" destOrd="0" presId="urn:microsoft.com/office/officeart/2008/layout/RadialCluster"/>
    <dgm:cxn modelId="{F00B0076-ED50-FC4F-9281-780FE5AF80F5}" type="presOf" srcId="{D60B37FE-6F51-9E4E-A815-1B1AEA877EAD}" destId="{2B93FFA8-6952-8141-8AFF-4C0B49654C55}" srcOrd="0" destOrd="0" presId="urn:microsoft.com/office/officeart/2008/layout/RadialCluster"/>
    <dgm:cxn modelId="{F75437A9-DCB7-7A43-9C25-9CA5BD2D42CC}" type="presOf" srcId="{D4C26426-C62D-B344-A6F7-8D9CC5466DDC}" destId="{0571F504-1EF7-4A46-93C0-076E895E18E2}" srcOrd="0" destOrd="0" presId="urn:microsoft.com/office/officeart/2008/layout/RadialCluster"/>
    <dgm:cxn modelId="{374F8558-CC14-4940-B965-5866E1F91C87}" type="presOf" srcId="{833259E4-6D0B-1A4E-9A12-9274100146A7}" destId="{DF2E9F95-09F4-8448-A487-8B5B3C270C84}" srcOrd="0" destOrd="0" presId="urn:microsoft.com/office/officeart/2008/layout/RadialCluster"/>
    <dgm:cxn modelId="{B81F9B7B-9683-9440-A431-2173E4E222D8}"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4570516-7989-F14E-A5A2-6F1A5317AD87}"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4675A718-B6A5-8942-9816-183BE2C3327B}" type="presParOf" srcId="{11D9A3DC-0B50-D046-AC79-D7F19CFFE455}" destId="{42721C2F-693C-274A-B19B-E48DBF2367D8}" srcOrd="0" destOrd="0" presId="urn:microsoft.com/office/officeart/2008/layout/RadialCluster"/>
    <dgm:cxn modelId="{2DCB83DB-D62E-0D43-B060-636618BF1105}" type="presParOf" srcId="{42721C2F-693C-274A-B19B-E48DBF2367D8}" destId="{0571F504-1EF7-4A46-93C0-076E895E18E2}" srcOrd="0" destOrd="0" presId="urn:microsoft.com/office/officeart/2008/layout/RadialCluster"/>
    <dgm:cxn modelId="{F37B16C7-6FC5-E34A-BDFA-F62CE8036A48}" type="presParOf" srcId="{42721C2F-693C-274A-B19B-E48DBF2367D8}" destId="{8AC712E7-9CAF-4B43-8EA9-0BE7C8F9E24A}" srcOrd="1" destOrd="0" presId="urn:microsoft.com/office/officeart/2008/layout/RadialCluster"/>
    <dgm:cxn modelId="{FAB6EE64-FCA3-4C49-BB03-F708B798DB16}" type="presParOf" srcId="{42721C2F-693C-274A-B19B-E48DBF2367D8}" destId="{DF2E9F95-09F4-8448-A487-8B5B3C270C84}" srcOrd="2" destOrd="0" presId="urn:microsoft.com/office/officeart/2008/layout/RadialCluster"/>
    <dgm:cxn modelId="{320DB1F3-156E-D444-BFA2-19E7CC0F15EF}" type="presParOf" srcId="{42721C2F-693C-274A-B19B-E48DBF2367D8}" destId="{2B93FFA8-6952-8141-8AFF-4C0B49654C55}" srcOrd="3" destOrd="0" presId="urn:microsoft.com/office/officeart/2008/layout/RadialCluster"/>
    <dgm:cxn modelId="{E9A42FF5-4ADD-5A45-83BF-5C34EB5E97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3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6" custScaleY="4652" custLinFactNeighborX="-5719" custLinFactNeighborY="-2542">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4693" custRadScaleInc="6097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9792" custRadScaleInc="71677">
        <dgm:presLayoutVars>
          <dgm:bulletEnabled val="1"/>
        </dgm:presLayoutVars>
      </dgm:prSet>
      <dgm:spPr/>
      <dgm:t>
        <a:bodyPr/>
        <a:lstStyle/>
        <a:p>
          <a:endParaRPr lang="en-US"/>
        </a:p>
      </dgm:t>
    </dgm:pt>
  </dgm:ptLst>
  <dgm:cxnLst>
    <dgm:cxn modelId="{B3C18CF1-17BA-C742-848F-F8588AA66523}" type="presOf" srcId="{8CDB1804-F7AC-F64C-8BBA-D28618B33092}" destId="{8AC712E7-9CAF-4B43-8EA9-0BE7C8F9E24A}" srcOrd="0" destOrd="0" presId="urn:microsoft.com/office/officeart/2008/layout/RadialCluster"/>
    <dgm:cxn modelId="{3A7B3955-ED9C-7F43-8233-1D488D3024B5}" type="presOf" srcId="{E0E6B2D4-14FC-E144-AA11-C07801D26248}" destId="{ECCCAC2D-D3EF-DF41-94DB-23BC3C7E2742}" srcOrd="0" destOrd="0" presId="urn:microsoft.com/office/officeart/2008/layout/RadialCluster"/>
    <dgm:cxn modelId="{5E4499D1-90CA-734C-B4C8-2A4CC3A40C26}" type="presOf" srcId="{833259E4-6D0B-1A4E-9A12-9274100146A7}" destId="{DF2E9F95-09F4-8448-A487-8B5B3C270C84}" srcOrd="0" destOrd="0" presId="urn:microsoft.com/office/officeart/2008/layout/RadialCluster"/>
    <dgm:cxn modelId="{749F39EC-FE52-334A-92A2-8858A06FC9D5}" type="presOf" srcId="{D60B37FE-6F51-9E4E-A815-1B1AEA877EAD}" destId="{2B93FFA8-6952-8141-8AFF-4C0B49654C55}" srcOrd="0" destOrd="0" presId="urn:microsoft.com/office/officeart/2008/layout/RadialCluster"/>
    <dgm:cxn modelId="{6256FA6F-67AD-F042-AC85-C3E504A0EF8D}"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39F7403-2A72-8349-A9A5-E1CD72067AF9}"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80AA710A-2D20-5F4C-B669-EF1DDC4AD40C}" type="presParOf" srcId="{11D9A3DC-0B50-D046-AC79-D7F19CFFE455}" destId="{42721C2F-693C-274A-B19B-E48DBF2367D8}" srcOrd="0" destOrd="0" presId="urn:microsoft.com/office/officeart/2008/layout/RadialCluster"/>
    <dgm:cxn modelId="{95179FCF-B990-774C-95E9-D656D0EC140F}" type="presParOf" srcId="{42721C2F-693C-274A-B19B-E48DBF2367D8}" destId="{0571F504-1EF7-4A46-93C0-076E895E18E2}" srcOrd="0" destOrd="0" presId="urn:microsoft.com/office/officeart/2008/layout/RadialCluster"/>
    <dgm:cxn modelId="{4511C25B-0A3C-1540-AD77-071683461304}" type="presParOf" srcId="{42721C2F-693C-274A-B19B-E48DBF2367D8}" destId="{8AC712E7-9CAF-4B43-8EA9-0BE7C8F9E24A}" srcOrd="1" destOrd="0" presId="urn:microsoft.com/office/officeart/2008/layout/RadialCluster"/>
    <dgm:cxn modelId="{E9468CF2-F7E3-D44A-8686-3D97F08324BA}" type="presParOf" srcId="{42721C2F-693C-274A-B19B-E48DBF2367D8}" destId="{DF2E9F95-09F4-8448-A487-8B5B3C270C84}" srcOrd="2" destOrd="0" presId="urn:microsoft.com/office/officeart/2008/layout/RadialCluster"/>
    <dgm:cxn modelId="{E5AB4270-3E7E-1742-855F-C101E3B134B2}" type="presParOf" srcId="{42721C2F-693C-274A-B19B-E48DBF2367D8}" destId="{2B93FFA8-6952-8141-8AFF-4C0B49654C55}" srcOrd="3" destOrd="0" presId="urn:microsoft.com/office/officeart/2008/layout/RadialCluster"/>
    <dgm:cxn modelId="{44C588EE-2504-CD4E-84E9-38F8A156837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3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2927" custScaleY="2927" custLinFactNeighborX="-6796" custLinFactNeighborY="-605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35931" custRadScaleInc="-64740">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9701" custRadScaleInc="-69197">
        <dgm:presLayoutVars>
          <dgm:bulletEnabled val="1"/>
        </dgm:presLayoutVars>
      </dgm:prSet>
      <dgm:spPr/>
      <dgm:t>
        <a:bodyPr/>
        <a:lstStyle/>
        <a:p>
          <a:endParaRPr lang="en-US"/>
        </a:p>
      </dgm:t>
    </dgm:pt>
  </dgm:ptLst>
  <dgm:cxnLst>
    <dgm:cxn modelId="{EC97CDF8-79DE-B848-BD53-46207F9325F9}" type="presOf" srcId="{D60B37FE-6F51-9E4E-A815-1B1AEA877EAD}" destId="{2B93FFA8-6952-8141-8AFF-4C0B49654C55}" srcOrd="0" destOrd="0" presId="urn:microsoft.com/office/officeart/2008/layout/RadialCluster"/>
    <dgm:cxn modelId="{6EEF936B-86B8-0141-A58C-2611FF3428D2}" type="presOf" srcId="{D4C26426-C62D-B344-A6F7-8D9CC5466DDC}" destId="{0571F504-1EF7-4A46-93C0-076E895E18E2}" srcOrd="0" destOrd="0" presId="urn:microsoft.com/office/officeart/2008/layout/RadialCluster"/>
    <dgm:cxn modelId="{A19F6AC0-2F51-DF45-9FD6-FDC074C247D8}" type="presOf" srcId="{B5EA3734-0325-5449-B478-F611CDCB7434}" destId="{11D9A3DC-0B50-D046-AC79-D7F19CFFE455}" srcOrd="0" destOrd="0" presId="urn:microsoft.com/office/officeart/2008/layout/RadialCluster"/>
    <dgm:cxn modelId="{522E7CFB-A4F6-A143-8989-EC0B4E9BD5D7}"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749A7319-067A-A542-ADFD-1285D6C707F6}"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5BCD47DD-2C20-9644-8BFF-1BF60F4D40B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A930ED7-1512-0647-A0CD-06D61D4245D2}" type="presParOf" srcId="{11D9A3DC-0B50-D046-AC79-D7F19CFFE455}" destId="{42721C2F-693C-274A-B19B-E48DBF2367D8}" srcOrd="0" destOrd="0" presId="urn:microsoft.com/office/officeart/2008/layout/RadialCluster"/>
    <dgm:cxn modelId="{91DC291E-EB0E-144D-BDB6-5220DDC8FE94}" type="presParOf" srcId="{42721C2F-693C-274A-B19B-E48DBF2367D8}" destId="{0571F504-1EF7-4A46-93C0-076E895E18E2}" srcOrd="0" destOrd="0" presId="urn:microsoft.com/office/officeart/2008/layout/RadialCluster"/>
    <dgm:cxn modelId="{668DF6B0-90E1-AD48-BE3C-65D4EF55E9DE}" type="presParOf" srcId="{42721C2F-693C-274A-B19B-E48DBF2367D8}" destId="{8AC712E7-9CAF-4B43-8EA9-0BE7C8F9E24A}" srcOrd="1" destOrd="0" presId="urn:microsoft.com/office/officeart/2008/layout/RadialCluster"/>
    <dgm:cxn modelId="{75B55263-F429-394F-ACDF-250B501209E7}" type="presParOf" srcId="{42721C2F-693C-274A-B19B-E48DBF2367D8}" destId="{DF2E9F95-09F4-8448-A487-8B5B3C270C84}" srcOrd="2" destOrd="0" presId="urn:microsoft.com/office/officeart/2008/layout/RadialCluster"/>
    <dgm:cxn modelId="{0A7E2D0A-70A1-C749-8B8A-FC96A5F01197}" type="presParOf" srcId="{42721C2F-693C-274A-B19B-E48DBF2367D8}" destId="{2B93FFA8-6952-8141-8AFF-4C0B49654C55}" srcOrd="3" destOrd="0" presId="urn:microsoft.com/office/officeart/2008/layout/RadialCluster"/>
    <dgm:cxn modelId="{7B18FFE8-422C-7747-A259-90B30BDDF1F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3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Fire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7943" custLinFactNeighborY="-1588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3538" custRadScaleInc="-4751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6391" custRadScaleInc="-4575">
        <dgm:presLayoutVars>
          <dgm:bulletEnabled val="1"/>
        </dgm:presLayoutVars>
      </dgm:prSet>
      <dgm:spPr/>
      <dgm:t>
        <a:bodyPr/>
        <a:lstStyle/>
        <a:p>
          <a:endParaRPr lang="en-US"/>
        </a:p>
      </dgm:t>
    </dgm:pt>
  </dgm:ptLst>
  <dgm:cxnLst>
    <dgm:cxn modelId="{24B27921-03D7-A748-9758-F39D8CA8303F}" type="presOf" srcId="{833259E4-6D0B-1A4E-9A12-9274100146A7}" destId="{DF2E9F95-09F4-8448-A487-8B5B3C270C84}" srcOrd="0" destOrd="0" presId="urn:microsoft.com/office/officeart/2008/layout/RadialCluster"/>
    <dgm:cxn modelId="{F5C3DE22-E380-D347-ABE3-203CEB424E1B}" type="presOf" srcId="{E0E6B2D4-14FC-E144-AA11-C07801D26248}" destId="{ECCCAC2D-D3EF-DF41-94DB-23BC3C7E2742}"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87D1E193-FD3B-7B4D-8C84-5A5D9B7C5311}" type="presOf" srcId="{D60B37FE-6F51-9E4E-A815-1B1AEA877EAD}" destId="{2B93FFA8-6952-8141-8AFF-4C0B49654C55}" srcOrd="0" destOrd="0" presId="urn:microsoft.com/office/officeart/2008/layout/RadialCluster"/>
    <dgm:cxn modelId="{3E42E76A-ED5B-6F46-B4F8-CE567C9DDBBD}"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59834339-EE1B-784F-A964-6B7451C08076}" type="presOf" srcId="{D4C26426-C62D-B344-A6F7-8D9CC5466DDC}" destId="{0571F504-1EF7-4A46-93C0-076E895E18E2}" srcOrd="0" destOrd="0" presId="urn:microsoft.com/office/officeart/2008/layout/RadialCluster"/>
    <dgm:cxn modelId="{A2931CA1-1EA4-EF45-B973-AA9C5EB39611}" type="presOf" srcId="{B5EA3734-0325-5449-B478-F611CDCB7434}" destId="{11D9A3DC-0B50-D046-AC79-D7F19CFFE455}" srcOrd="0" destOrd="0" presId="urn:microsoft.com/office/officeart/2008/layout/RadialCluster"/>
    <dgm:cxn modelId="{DE5339A1-FD32-1C4C-AD62-5B0C9EE8DC5C}" type="presParOf" srcId="{11D9A3DC-0B50-D046-AC79-D7F19CFFE455}" destId="{42721C2F-693C-274A-B19B-E48DBF2367D8}" srcOrd="0" destOrd="0" presId="urn:microsoft.com/office/officeart/2008/layout/RadialCluster"/>
    <dgm:cxn modelId="{379675E6-1730-9449-B4D4-5E14B9355984}" type="presParOf" srcId="{42721C2F-693C-274A-B19B-E48DBF2367D8}" destId="{0571F504-1EF7-4A46-93C0-076E895E18E2}" srcOrd="0" destOrd="0" presId="urn:microsoft.com/office/officeart/2008/layout/RadialCluster"/>
    <dgm:cxn modelId="{E9494C0D-DE81-9642-BDB1-AC9F07FE09A5}" type="presParOf" srcId="{42721C2F-693C-274A-B19B-E48DBF2367D8}" destId="{8AC712E7-9CAF-4B43-8EA9-0BE7C8F9E24A}" srcOrd="1" destOrd="0" presId="urn:microsoft.com/office/officeart/2008/layout/RadialCluster"/>
    <dgm:cxn modelId="{7B4F825A-EE6E-C244-824E-2D0E764A7560}" type="presParOf" srcId="{42721C2F-693C-274A-B19B-E48DBF2367D8}" destId="{DF2E9F95-09F4-8448-A487-8B5B3C270C84}" srcOrd="2" destOrd="0" presId="urn:microsoft.com/office/officeart/2008/layout/RadialCluster"/>
    <dgm:cxn modelId="{BBDE7963-5B3D-AC4B-BDC8-7DD6C918E35C}" type="presParOf" srcId="{42721C2F-693C-274A-B19B-E48DBF2367D8}" destId="{2B93FFA8-6952-8141-8AFF-4C0B49654C55}" srcOrd="3" destOrd="0" presId="urn:microsoft.com/office/officeart/2008/layout/RadialCluster"/>
    <dgm:cxn modelId="{48EA102C-F895-F544-9AD9-265ADA589B4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3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Air</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636" custLinFactNeighborY="1906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28530" custRadScaleInc="5180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5625" custRadScaleInc="-13915">
        <dgm:presLayoutVars>
          <dgm:bulletEnabled val="1"/>
        </dgm:presLayoutVars>
      </dgm:prSet>
      <dgm:spPr/>
      <dgm:t>
        <a:bodyPr/>
        <a:lstStyle/>
        <a:p>
          <a:endParaRPr lang="en-US"/>
        </a:p>
      </dgm:t>
    </dgm:pt>
  </dgm:ptLst>
  <dgm:cxnLst>
    <dgm:cxn modelId="{8A429ED0-3246-484A-90C3-3C82CC17B3C4}" type="presOf" srcId="{E0E6B2D4-14FC-E144-AA11-C07801D26248}" destId="{ECCCAC2D-D3EF-DF41-94DB-23BC3C7E2742}" srcOrd="0" destOrd="0" presId="urn:microsoft.com/office/officeart/2008/layout/RadialCluster"/>
    <dgm:cxn modelId="{AA90B001-7002-744D-B1F5-100FB23260BF}" type="presOf" srcId="{D4C26426-C62D-B344-A6F7-8D9CC5466DDC}" destId="{0571F504-1EF7-4A46-93C0-076E895E18E2}" srcOrd="0" destOrd="0" presId="urn:microsoft.com/office/officeart/2008/layout/RadialCluster"/>
    <dgm:cxn modelId="{BEF42438-FD92-7B4C-B571-86A20F2F15FE}" type="presOf" srcId="{833259E4-6D0B-1A4E-9A12-9274100146A7}" destId="{DF2E9F95-09F4-8448-A487-8B5B3C270C84}" srcOrd="0" destOrd="0" presId="urn:microsoft.com/office/officeart/2008/layout/RadialCluster"/>
    <dgm:cxn modelId="{A3E93D63-FDF1-BC4F-AEB6-0C1C72FB416A}"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336508C-01C5-EB49-9640-72D641337CA9}"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29110B72-6C56-C84D-84CA-769E888965E6}"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8EC24153-EAA4-D446-864E-A5FEF1690CBB}" type="presParOf" srcId="{11D9A3DC-0B50-D046-AC79-D7F19CFFE455}" destId="{42721C2F-693C-274A-B19B-E48DBF2367D8}" srcOrd="0" destOrd="0" presId="urn:microsoft.com/office/officeart/2008/layout/RadialCluster"/>
    <dgm:cxn modelId="{F418C454-EAE9-B449-AB21-803808146693}" type="presParOf" srcId="{42721C2F-693C-274A-B19B-E48DBF2367D8}" destId="{0571F504-1EF7-4A46-93C0-076E895E18E2}" srcOrd="0" destOrd="0" presId="urn:microsoft.com/office/officeart/2008/layout/RadialCluster"/>
    <dgm:cxn modelId="{7F7F457D-767A-4F4E-811A-978BFECBAD4D}" type="presParOf" srcId="{42721C2F-693C-274A-B19B-E48DBF2367D8}" destId="{8AC712E7-9CAF-4B43-8EA9-0BE7C8F9E24A}" srcOrd="1" destOrd="0" presId="urn:microsoft.com/office/officeart/2008/layout/RadialCluster"/>
    <dgm:cxn modelId="{9F2ADCF9-EF38-814D-99C8-748C31A8172F}" type="presParOf" srcId="{42721C2F-693C-274A-B19B-E48DBF2367D8}" destId="{DF2E9F95-09F4-8448-A487-8B5B3C270C84}" srcOrd="2" destOrd="0" presId="urn:microsoft.com/office/officeart/2008/layout/RadialCluster"/>
    <dgm:cxn modelId="{FAA7593E-1570-A449-96DB-307F90E578D0}" type="presParOf" srcId="{42721C2F-693C-274A-B19B-E48DBF2367D8}" destId="{2B93FFA8-6952-8141-8AFF-4C0B49654C55}" srcOrd="3" destOrd="0" presId="urn:microsoft.com/office/officeart/2008/layout/RadialCluster"/>
    <dgm:cxn modelId="{08DB178B-2273-554A-A09B-2B864873715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39.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Acid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4615" custLinFactNeighborY="1969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7946" custRadScaleInc="398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299" custRadScaleInc="54754">
        <dgm:presLayoutVars>
          <dgm:bulletEnabled val="1"/>
        </dgm:presLayoutVars>
      </dgm:prSet>
      <dgm:spPr/>
      <dgm:t>
        <a:bodyPr/>
        <a:lstStyle/>
        <a:p>
          <a:endParaRPr lang="en-US"/>
        </a:p>
      </dgm:t>
    </dgm:pt>
  </dgm:ptLst>
  <dgm:cxnLst>
    <dgm:cxn modelId="{AAAECBCC-B670-5E4D-8EED-1F2BFD5B84F8}" type="presOf" srcId="{B5EA3734-0325-5449-B478-F611CDCB7434}" destId="{11D9A3DC-0B50-D046-AC79-D7F19CFFE455}" srcOrd="0" destOrd="0" presId="urn:microsoft.com/office/officeart/2008/layout/RadialCluster"/>
    <dgm:cxn modelId="{3562B0C5-2CCA-2342-B5E3-614F35D1A85B}"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21C5BA97-367A-3C48-B97D-E926048BDFFE}" type="presOf" srcId="{8CDB1804-F7AC-F64C-8BBA-D28618B33092}" destId="{8AC712E7-9CAF-4B43-8EA9-0BE7C8F9E24A}" srcOrd="0" destOrd="0" presId="urn:microsoft.com/office/officeart/2008/layout/RadialCluster"/>
    <dgm:cxn modelId="{75394A32-E82C-064B-AA46-2EEDC13949DD}" type="presOf" srcId="{E0E6B2D4-14FC-E144-AA11-C07801D26248}" destId="{ECCCAC2D-D3EF-DF41-94DB-23BC3C7E2742}" srcOrd="0" destOrd="0" presId="urn:microsoft.com/office/officeart/2008/layout/RadialCluster"/>
    <dgm:cxn modelId="{0E7F29FD-7405-6C4F-B28E-943EBFF8FA6D}" type="presOf" srcId="{D4C26426-C62D-B344-A6F7-8D9CC5466DDC}" destId="{0571F504-1EF7-4A46-93C0-076E895E18E2}" srcOrd="0" destOrd="0" presId="urn:microsoft.com/office/officeart/2008/layout/RadialCluster"/>
    <dgm:cxn modelId="{A0967E8F-234A-FE48-B3AD-59ED1FFBA126}" type="presOf" srcId="{D60B37FE-6F51-9E4E-A815-1B1AEA877EAD}" destId="{2B93FFA8-6952-8141-8AFF-4C0B49654C55}"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39F7404D-BF48-5E42-9339-ABFEA53E57A5}" type="presParOf" srcId="{11D9A3DC-0B50-D046-AC79-D7F19CFFE455}" destId="{42721C2F-693C-274A-B19B-E48DBF2367D8}" srcOrd="0" destOrd="0" presId="urn:microsoft.com/office/officeart/2008/layout/RadialCluster"/>
    <dgm:cxn modelId="{1A91D1BC-893B-9648-916D-7B7CE88D7D0A}" type="presParOf" srcId="{42721C2F-693C-274A-B19B-E48DBF2367D8}" destId="{0571F504-1EF7-4A46-93C0-076E895E18E2}" srcOrd="0" destOrd="0" presId="urn:microsoft.com/office/officeart/2008/layout/RadialCluster"/>
    <dgm:cxn modelId="{2658A962-945D-A646-B629-15A5E972FCC4}" type="presParOf" srcId="{42721C2F-693C-274A-B19B-E48DBF2367D8}" destId="{8AC712E7-9CAF-4B43-8EA9-0BE7C8F9E24A}" srcOrd="1" destOrd="0" presId="urn:microsoft.com/office/officeart/2008/layout/RadialCluster"/>
    <dgm:cxn modelId="{8DC113DF-D5FC-624F-B408-3E4AE87928AC}" type="presParOf" srcId="{42721C2F-693C-274A-B19B-E48DBF2367D8}" destId="{DF2E9F95-09F4-8448-A487-8B5B3C270C84}" srcOrd="2" destOrd="0" presId="urn:microsoft.com/office/officeart/2008/layout/RadialCluster"/>
    <dgm:cxn modelId="{94C6556D-35EA-7B4C-B478-89C44EF6DE71}" type="presParOf" srcId="{42721C2F-693C-274A-B19B-E48DBF2367D8}" destId="{2B93FFA8-6952-8141-8AFF-4C0B49654C55}" srcOrd="3" destOrd="0" presId="urn:microsoft.com/office/officeart/2008/layout/RadialCluster"/>
    <dgm:cxn modelId="{B8007B9E-B07B-344E-AF5E-25DE94BCC184}"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20C329D-E835-5B46-9F80-40E520A65CEB}" type="doc">
      <dgm:prSet loTypeId="urn:microsoft.com/office/officeart/2005/8/layout/hList3" loCatId="" qsTypeId="urn:microsoft.com/office/officeart/2005/8/quickstyle/3D4" qsCatId="3D" csTypeId="urn:microsoft.com/office/officeart/2005/8/colors/accent1_2" csCatId="accent1" phldr="1"/>
      <dgm:spPr/>
      <dgm:t>
        <a:bodyPr/>
        <a:lstStyle/>
        <a:p>
          <a:endParaRPr lang="en-US"/>
        </a:p>
      </dgm:t>
    </dgm:pt>
    <dgm:pt modelId="{3586DCDF-52C6-AB4D-A904-241D5C93BE0E}">
      <dgm:prSet phldrT="[Text]"/>
      <dgm:spPr>
        <a:solidFill>
          <a:schemeClr val="accent1">
            <a:shade val="80000"/>
            <a:hueOff val="0"/>
            <a:satOff val="0"/>
            <a:lumOff val="0"/>
          </a:schemeClr>
        </a:solidFill>
      </dgm:spPr>
      <dgm:t>
        <a:bodyPr/>
        <a:lstStyle/>
        <a:p>
          <a:r>
            <a:rPr lang="en-US">
              <a:latin typeface="Copperplate Gothic Light"/>
              <a:cs typeface="Copperplate Gothic Light"/>
            </a:rPr>
            <a:t>Inventory</a:t>
          </a:r>
        </a:p>
      </dgm:t>
    </dgm:pt>
    <dgm:pt modelId="{69C4D09A-2872-EB4A-87BC-C8DE1F41EE52}" type="parTrans" cxnId="{E71279BE-ED63-EF46-A060-DCDF6E595DCB}">
      <dgm:prSet/>
      <dgm:spPr/>
      <dgm:t>
        <a:bodyPr/>
        <a:lstStyle/>
        <a:p>
          <a:endParaRPr lang="en-US"/>
        </a:p>
      </dgm:t>
    </dgm:pt>
    <dgm:pt modelId="{8B3489C4-09FB-D946-BE9A-66B68F53C030}" type="sibTrans" cxnId="{E71279BE-ED63-EF46-A060-DCDF6E595DCB}">
      <dgm:prSet/>
      <dgm:spPr/>
      <dgm:t>
        <a:bodyPr/>
        <a:lstStyle/>
        <a:p>
          <a:endParaRPr lang="en-US"/>
        </a:p>
      </dgm:t>
    </dgm:pt>
    <dgm:pt modelId="{448D81EA-D984-F742-A72A-30EB4C482060}">
      <dgm:prSet phldrT="[Text]"/>
      <dgm:spPr/>
      <dgm:t>
        <a:bodyPr/>
        <a:lstStyle/>
        <a:p>
          <a:endParaRPr lang="en-US">
            <a:latin typeface="Copperplate Gothic Light"/>
            <a:cs typeface="Copperplate Gothic Light"/>
          </a:endParaRPr>
        </a:p>
      </dgm:t>
    </dgm:pt>
    <dgm:pt modelId="{74A5A30D-8D60-4F46-88C9-F02DE0FAA9E1}" type="sibTrans" cxnId="{817268E0-8CA3-CF4B-8A1C-8DA0264E28F1}">
      <dgm:prSet/>
      <dgm:spPr/>
      <dgm:t>
        <a:bodyPr/>
        <a:lstStyle/>
        <a:p>
          <a:endParaRPr lang="en-US"/>
        </a:p>
      </dgm:t>
    </dgm:pt>
    <dgm:pt modelId="{85AC1450-9A25-434A-905D-64973BBC08F4}" type="parTrans" cxnId="{817268E0-8CA3-CF4B-8A1C-8DA0264E28F1}">
      <dgm:prSet/>
      <dgm:spPr/>
      <dgm:t>
        <a:bodyPr/>
        <a:lstStyle/>
        <a:p>
          <a:endParaRPr lang="en-US"/>
        </a:p>
      </dgm:t>
    </dgm:pt>
    <dgm:pt modelId="{A59FAA03-E7B0-614D-8CB6-A8CB02EF3963}" type="pres">
      <dgm:prSet presAssocID="{020C329D-E835-5B46-9F80-40E520A65CEB}" presName="composite" presStyleCnt="0">
        <dgm:presLayoutVars>
          <dgm:chMax val="1"/>
          <dgm:dir/>
          <dgm:resizeHandles val="exact"/>
        </dgm:presLayoutVars>
      </dgm:prSet>
      <dgm:spPr/>
      <dgm:t>
        <a:bodyPr/>
        <a:lstStyle/>
        <a:p>
          <a:endParaRPr lang="en-US"/>
        </a:p>
      </dgm:t>
    </dgm:pt>
    <dgm:pt modelId="{D47C18B2-11CE-B248-9A7D-5D4B03433264}" type="pres">
      <dgm:prSet presAssocID="{3586DCDF-52C6-AB4D-A904-241D5C93BE0E}" presName="roof" presStyleLbl="dkBgShp" presStyleIdx="0" presStyleCnt="2" custScaleY="25874" custLinFactNeighborX="-140" custLinFactNeighborY="-19564"/>
      <dgm:spPr/>
      <dgm:t>
        <a:bodyPr/>
        <a:lstStyle/>
        <a:p>
          <a:endParaRPr lang="en-US"/>
        </a:p>
      </dgm:t>
    </dgm:pt>
    <dgm:pt modelId="{8B429334-6BF0-EB46-9B0C-572F85853ABB}" type="pres">
      <dgm:prSet presAssocID="{3586DCDF-52C6-AB4D-A904-241D5C93BE0E}" presName="pillars" presStyleCnt="0"/>
      <dgm:spPr/>
      <dgm:t>
        <a:bodyPr/>
        <a:lstStyle/>
        <a:p>
          <a:endParaRPr lang="en-US"/>
        </a:p>
      </dgm:t>
    </dgm:pt>
    <dgm:pt modelId="{3207DAD1-BA1C-7C4D-BFFD-0883FFAEADC0}" type="pres">
      <dgm:prSet presAssocID="{3586DCDF-52C6-AB4D-A904-241D5C93BE0E}" presName="pillar1" presStyleLbl="node1" presStyleIdx="0" presStyleCnt="1" custScaleY="3443" custLinFactNeighborX="-1958" custLinFactNeighborY="74838">
        <dgm:presLayoutVars>
          <dgm:bulletEnabled val="1"/>
        </dgm:presLayoutVars>
      </dgm:prSet>
      <dgm:spPr/>
      <dgm:t>
        <a:bodyPr/>
        <a:lstStyle/>
        <a:p>
          <a:endParaRPr lang="en-US"/>
        </a:p>
      </dgm:t>
    </dgm:pt>
    <dgm:pt modelId="{B8A69DD1-AAF7-B345-9096-64195C82DD06}" type="pres">
      <dgm:prSet presAssocID="{3586DCDF-52C6-AB4D-A904-241D5C93BE0E}" presName="base" presStyleLbl="dkBgShp" presStyleIdx="1" presStyleCnt="2" custLinFactY="23457" custLinFactNeighborY="100000"/>
      <dgm:spPr/>
      <dgm:t>
        <a:bodyPr/>
        <a:lstStyle/>
        <a:p>
          <a:endParaRPr lang="en-US"/>
        </a:p>
      </dgm:t>
    </dgm:pt>
  </dgm:ptLst>
  <dgm:cxnLst>
    <dgm:cxn modelId="{C552CD79-9B95-9E44-AACC-C6A51256EB50}" type="presOf" srcId="{3586DCDF-52C6-AB4D-A904-241D5C93BE0E}" destId="{D47C18B2-11CE-B248-9A7D-5D4B03433264}" srcOrd="0" destOrd="0" presId="urn:microsoft.com/office/officeart/2005/8/layout/hList3"/>
    <dgm:cxn modelId="{E71279BE-ED63-EF46-A060-DCDF6E595DCB}" srcId="{020C329D-E835-5B46-9F80-40E520A65CEB}" destId="{3586DCDF-52C6-AB4D-A904-241D5C93BE0E}" srcOrd="0" destOrd="0" parTransId="{69C4D09A-2872-EB4A-87BC-C8DE1F41EE52}" sibTransId="{8B3489C4-09FB-D946-BE9A-66B68F53C030}"/>
    <dgm:cxn modelId="{817268E0-8CA3-CF4B-8A1C-8DA0264E28F1}" srcId="{020C329D-E835-5B46-9F80-40E520A65CEB}" destId="{448D81EA-D984-F742-A72A-30EB4C482060}" srcOrd="1" destOrd="0" parTransId="{85AC1450-9A25-434A-905D-64973BBC08F4}" sibTransId="{74A5A30D-8D60-4F46-88C9-F02DE0FAA9E1}"/>
    <dgm:cxn modelId="{EAF0AE26-A05F-9E41-8A59-494D78EA1C5F}" type="presOf" srcId="{020C329D-E835-5B46-9F80-40E520A65CEB}" destId="{A59FAA03-E7B0-614D-8CB6-A8CB02EF3963}" srcOrd="0" destOrd="0" presId="urn:microsoft.com/office/officeart/2005/8/layout/hList3"/>
    <dgm:cxn modelId="{563CAD5B-56C7-D042-91AE-48ED7ABBAFFF}" type="presParOf" srcId="{A59FAA03-E7B0-614D-8CB6-A8CB02EF3963}" destId="{D47C18B2-11CE-B248-9A7D-5D4B03433264}" srcOrd="0" destOrd="0" presId="urn:microsoft.com/office/officeart/2005/8/layout/hList3"/>
    <dgm:cxn modelId="{9AE22D0D-00C8-6C49-8877-8624A0E83C24}" type="presParOf" srcId="{A59FAA03-E7B0-614D-8CB6-A8CB02EF3963}" destId="{8B429334-6BF0-EB46-9B0C-572F85853ABB}" srcOrd="1" destOrd="0" presId="urn:microsoft.com/office/officeart/2005/8/layout/hList3"/>
    <dgm:cxn modelId="{81E49356-6505-794C-B0F0-0069BBE2579D}" type="presParOf" srcId="{8B429334-6BF0-EB46-9B0C-572F85853ABB}" destId="{3207DAD1-BA1C-7C4D-BFFD-0883FFAEADC0}" srcOrd="0" destOrd="0" presId="urn:microsoft.com/office/officeart/2005/8/layout/hList3"/>
    <dgm:cxn modelId="{32722A8F-D175-1C46-A77D-A5022F770633}" type="presParOf" srcId="{A59FAA03-E7B0-614D-8CB6-A8CB02EF3963}" destId="{B8A69DD1-AAF7-B345-9096-64195C82DD06}" srcOrd="2" destOrd="0" presId="urn:microsoft.com/office/officeart/2005/8/layout/hList3"/>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40.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Wind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1525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175" custRadScaleInc="535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9192" custRadScaleInc="-10588">
        <dgm:presLayoutVars>
          <dgm:bulletEnabled val="1"/>
        </dgm:presLayoutVars>
      </dgm:prSet>
      <dgm:spPr/>
      <dgm:t>
        <a:bodyPr/>
        <a:lstStyle/>
        <a:p>
          <a:endParaRPr lang="en-US"/>
        </a:p>
      </dgm:t>
    </dgm:pt>
  </dgm:ptLst>
  <dgm:cxnLst>
    <dgm:cxn modelId="{8C1005A0-E38F-4046-8951-125AE301A79C}" type="presOf" srcId="{D4C26426-C62D-B344-A6F7-8D9CC5466DDC}" destId="{0571F504-1EF7-4A46-93C0-076E895E18E2}" srcOrd="0" destOrd="0" presId="urn:microsoft.com/office/officeart/2008/layout/RadialCluster"/>
    <dgm:cxn modelId="{179D0157-22BB-FF4F-8D22-9BBB9A240568}" type="presOf" srcId="{D60B37FE-6F51-9E4E-A815-1B1AEA877EAD}" destId="{2B93FFA8-6952-8141-8AFF-4C0B49654C55}" srcOrd="0" destOrd="0" presId="urn:microsoft.com/office/officeart/2008/layout/RadialCluster"/>
    <dgm:cxn modelId="{8C15844A-E022-4A4A-A299-257E17C8D805}" type="presOf" srcId="{833259E4-6D0B-1A4E-9A12-9274100146A7}" destId="{DF2E9F95-09F4-8448-A487-8B5B3C270C84}" srcOrd="0" destOrd="0" presId="urn:microsoft.com/office/officeart/2008/layout/RadialCluster"/>
    <dgm:cxn modelId="{2262ADF3-FBAC-9F4C-8501-CCAC362CD336}"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B6F245D-D1E1-1A4C-9B03-0178405371AB}"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4A1F0126-9D9D-154B-B369-DD97F5647802}"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20566B46-3F7E-4240-892E-9AEEEC316098}" type="presParOf" srcId="{11D9A3DC-0B50-D046-AC79-D7F19CFFE455}" destId="{42721C2F-693C-274A-B19B-E48DBF2367D8}" srcOrd="0" destOrd="0" presId="urn:microsoft.com/office/officeart/2008/layout/RadialCluster"/>
    <dgm:cxn modelId="{6D04676F-0AE7-BD48-B6BC-DABA05A4E872}" type="presParOf" srcId="{42721C2F-693C-274A-B19B-E48DBF2367D8}" destId="{0571F504-1EF7-4A46-93C0-076E895E18E2}" srcOrd="0" destOrd="0" presId="urn:microsoft.com/office/officeart/2008/layout/RadialCluster"/>
    <dgm:cxn modelId="{7FC45B98-7E69-2142-9D4C-3B769C9AB3DD}" type="presParOf" srcId="{42721C2F-693C-274A-B19B-E48DBF2367D8}" destId="{8AC712E7-9CAF-4B43-8EA9-0BE7C8F9E24A}" srcOrd="1" destOrd="0" presId="urn:microsoft.com/office/officeart/2008/layout/RadialCluster"/>
    <dgm:cxn modelId="{36CB4E0F-D757-A14B-871D-DC024401620D}" type="presParOf" srcId="{42721C2F-693C-274A-B19B-E48DBF2367D8}" destId="{DF2E9F95-09F4-8448-A487-8B5B3C270C84}" srcOrd="2" destOrd="0" presId="urn:microsoft.com/office/officeart/2008/layout/RadialCluster"/>
    <dgm:cxn modelId="{94FD8E21-EF01-F443-9D42-2D525D70BDC2}" type="presParOf" srcId="{42721C2F-693C-274A-B19B-E48DBF2367D8}" destId="{2B93FFA8-6952-8141-8AFF-4C0B49654C55}" srcOrd="3" destOrd="0" presId="urn:microsoft.com/office/officeart/2008/layout/RadialCluster"/>
    <dgm:cxn modelId="{24DA6659-BCFB-C44F-8492-2D8DAB893A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41.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5"/>
          </a:lnRef>
          <a:fillRef idx="2">
            <a:schemeClr val="accent5"/>
          </a:fillRef>
          <a:effectRef idx="1">
            <a:schemeClr val="accent5"/>
          </a:effectRef>
          <a:fontRef idx="minor">
            <a:schemeClr val="dk1"/>
          </a:fontRef>
        </dgm:style>
      </dgm:prSet>
      <dgm:spPr/>
      <dgm:t>
        <a:bodyPr/>
        <a:lstStyle/>
        <a:p>
          <a:r>
            <a:rPr lang="en-US"/>
            <a:t>Foil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2414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1246" custRadScaleInc="-480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85667" custRadScaleInc="-7398">
        <dgm:presLayoutVars>
          <dgm:bulletEnabled val="1"/>
        </dgm:presLayoutVars>
      </dgm:prSet>
      <dgm:spPr/>
      <dgm:t>
        <a:bodyPr/>
        <a:lstStyle/>
        <a:p>
          <a:endParaRPr lang="en-US"/>
        </a:p>
      </dgm:t>
    </dgm:pt>
  </dgm:ptLst>
  <dgm:cxnLst>
    <dgm:cxn modelId="{089A7014-FE63-D142-8918-12564A84F322}" srcId="{D4C26426-C62D-B344-A6F7-8D9CC5466DDC}" destId="{833259E4-6D0B-1A4E-9A12-9274100146A7}" srcOrd="0" destOrd="0" parTransId="{8CDB1804-F7AC-F64C-8BBA-D28618B33092}" sibTransId="{05B1444C-7E76-7542-916F-3228C1C077CF}"/>
    <dgm:cxn modelId="{BE004654-A184-504D-BCFB-BAD2E1A566CB}" type="presOf" srcId="{B5EA3734-0325-5449-B478-F611CDCB7434}" destId="{11D9A3DC-0B50-D046-AC79-D7F19CFFE455}" srcOrd="0" destOrd="0" presId="urn:microsoft.com/office/officeart/2008/layout/RadialCluster"/>
    <dgm:cxn modelId="{4E378E69-8A1E-3D49-865A-F9A9CBAAE864}" type="presOf" srcId="{8CDB1804-F7AC-F64C-8BBA-D28618B33092}" destId="{8AC712E7-9CAF-4B43-8EA9-0BE7C8F9E24A}" srcOrd="0" destOrd="0" presId="urn:microsoft.com/office/officeart/2008/layout/RadialCluster"/>
    <dgm:cxn modelId="{651FE431-BC51-9748-8FB0-1467CB8A5C9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38D5FFB8-B3BA-FB47-8EA3-9312C3BE3E3E}" type="presOf" srcId="{D4C26426-C62D-B344-A6F7-8D9CC5466DDC}" destId="{0571F504-1EF7-4A46-93C0-076E895E18E2}" srcOrd="0" destOrd="0" presId="urn:microsoft.com/office/officeart/2008/layout/RadialCluster"/>
    <dgm:cxn modelId="{BD201C3A-3D29-5B41-870E-6C02A1203698}" type="presOf" srcId="{D60B37FE-6F51-9E4E-A815-1B1AEA877EAD}" destId="{2B93FFA8-6952-8141-8AFF-4C0B49654C55}" srcOrd="0" destOrd="0" presId="urn:microsoft.com/office/officeart/2008/layout/RadialCluster"/>
    <dgm:cxn modelId="{16AF01CF-B8EE-1B43-8A85-101CA2D7F7C4}" type="presOf" srcId="{833259E4-6D0B-1A4E-9A12-9274100146A7}" destId="{DF2E9F95-09F4-8448-A487-8B5B3C270C84}" srcOrd="0" destOrd="0" presId="urn:microsoft.com/office/officeart/2008/layout/RadialCluster"/>
    <dgm:cxn modelId="{981E3B80-5233-7048-BF0F-0EA91D5E828C}" type="presParOf" srcId="{11D9A3DC-0B50-D046-AC79-D7F19CFFE455}" destId="{42721C2F-693C-274A-B19B-E48DBF2367D8}" srcOrd="0" destOrd="0" presId="urn:microsoft.com/office/officeart/2008/layout/RadialCluster"/>
    <dgm:cxn modelId="{4431A7B9-0EEE-DA40-BFAE-E2F4971C36AB}" type="presParOf" srcId="{42721C2F-693C-274A-B19B-E48DBF2367D8}" destId="{0571F504-1EF7-4A46-93C0-076E895E18E2}" srcOrd="0" destOrd="0" presId="urn:microsoft.com/office/officeart/2008/layout/RadialCluster"/>
    <dgm:cxn modelId="{0D287565-3DF4-0E40-9FEB-D57CD198C28A}" type="presParOf" srcId="{42721C2F-693C-274A-B19B-E48DBF2367D8}" destId="{8AC712E7-9CAF-4B43-8EA9-0BE7C8F9E24A}" srcOrd="1" destOrd="0" presId="urn:microsoft.com/office/officeart/2008/layout/RadialCluster"/>
    <dgm:cxn modelId="{99E8BFB3-0F41-ED42-839B-B32906F2BF60}" type="presParOf" srcId="{42721C2F-693C-274A-B19B-E48DBF2367D8}" destId="{DF2E9F95-09F4-8448-A487-8B5B3C270C84}" srcOrd="2" destOrd="0" presId="urn:microsoft.com/office/officeart/2008/layout/RadialCluster"/>
    <dgm:cxn modelId="{1DC23D64-D1BB-BC48-B16C-1FFAB817C6B3}" type="presParOf" srcId="{42721C2F-693C-274A-B19B-E48DBF2367D8}" destId="{2B93FFA8-6952-8141-8AFF-4C0B49654C55}" srcOrd="3" destOrd="0" presId="urn:microsoft.com/office/officeart/2008/layout/RadialCluster"/>
    <dgm:cxn modelId="{B6A6292A-6A0D-074C-8D8C-AA3D634BCEE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4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2726" custLinFactNeighborY="-4480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1081" custRadScaleInc="34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1452" custRadScaleInc="-125385">
        <dgm:presLayoutVars>
          <dgm:bulletEnabled val="1"/>
        </dgm:presLayoutVars>
      </dgm:prSet>
      <dgm:spPr/>
      <dgm:t>
        <a:bodyPr/>
        <a:lstStyle/>
        <a:p>
          <a:endParaRPr lang="en-US"/>
        </a:p>
      </dgm:t>
    </dgm:pt>
  </dgm:ptLst>
  <dgm:cxnLst>
    <dgm:cxn modelId="{2452C387-D858-D740-90AB-E1514129F403}" type="presOf" srcId="{D60B37FE-6F51-9E4E-A815-1B1AEA877EAD}" destId="{2B93FFA8-6952-8141-8AFF-4C0B49654C55}" srcOrd="0" destOrd="0" presId="urn:microsoft.com/office/officeart/2008/layout/RadialCluster"/>
    <dgm:cxn modelId="{0A42D5F5-EBB4-2F4F-A93C-25F2B217CFD1}"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E1E546D7-A6C2-0C40-A120-7FC8B47C4CF9}" type="presOf" srcId="{D4C26426-C62D-B344-A6F7-8D9CC5466DDC}" destId="{0571F504-1EF7-4A46-93C0-076E895E18E2}" srcOrd="0" destOrd="0" presId="urn:microsoft.com/office/officeart/2008/layout/RadialCluster"/>
    <dgm:cxn modelId="{1BFD7A72-1080-454C-9624-86EE5B172007}" type="presOf" srcId="{E0E6B2D4-14FC-E144-AA11-C07801D26248}" destId="{ECCCAC2D-D3EF-DF41-94DB-23BC3C7E2742}" srcOrd="0" destOrd="0" presId="urn:microsoft.com/office/officeart/2008/layout/RadialCluster"/>
    <dgm:cxn modelId="{3E9E4CD6-78F3-A547-A96B-F9A9C2E3F19B}"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FE927B8B-B5B9-0847-8C75-A549021362C5}" type="presOf" srcId="{833259E4-6D0B-1A4E-9A12-9274100146A7}" destId="{DF2E9F95-09F4-8448-A487-8B5B3C270C84}" srcOrd="0" destOrd="0" presId="urn:microsoft.com/office/officeart/2008/layout/RadialCluster"/>
    <dgm:cxn modelId="{7AD7212B-82F0-BF4C-A201-9B23C0E51162}" type="presParOf" srcId="{11D9A3DC-0B50-D046-AC79-D7F19CFFE455}" destId="{42721C2F-693C-274A-B19B-E48DBF2367D8}" srcOrd="0" destOrd="0" presId="urn:microsoft.com/office/officeart/2008/layout/RadialCluster"/>
    <dgm:cxn modelId="{0840EEB6-2F05-4D45-B083-F0BE805FB59C}" type="presParOf" srcId="{42721C2F-693C-274A-B19B-E48DBF2367D8}" destId="{0571F504-1EF7-4A46-93C0-076E895E18E2}" srcOrd="0" destOrd="0" presId="urn:microsoft.com/office/officeart/2008/layout/RadialCluster"/>
    <dgm:cxn modelId="{D20215CA-19A5-9745-A4A5-0725021347F8}" type="presParOf" srcId="{42721C2F-693C-274A-B19B-E48DBF2367D8}" destId="{8AC712E7-9CAF-4B43-8EA9-0BE7C8F9E24A}" srcOrd="1" destOrd="0" presId="urn:microsoft.com/office/officeart/2008/layout/RadialCluster"/>
    <dgm:cxn modelId="{6117C7F7-E5C1-5842-8C78-FF2199FB8F78}" type="presParOf" srcId="{42721C2F-693C-274A-B19B-E48DBF2367D8}" destId="{DF2E9F95-09F4-8448-A487-8B5B3C270C84}" srcOrd="2" destOrd="0" presId="urn:microsoft.com/office/officeart/2008/layout/RadialCluster"/>
    <dgm:cxn modelId="{09FFFB49-7AF5-C844-B665-9AEACCD91445}" type="presParOf" srcId="{42721C2F-693C-274A-B19B-E48DBF2367D8}" destId="{2B93FFA8-6952-8141-8AFF-4C0B49654C55}" srcOrd="3" destOrd="0" presId="urn:microsoft.com/office/officeart/2008/layout/RadialCluster"/>
    <dgm:cxn modelId="{A7F0E33E-44F6-144A-9AE4-98AAE3BE797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4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a:ln/>
      </dgm:spPr>
      <dgm:t>
        <a:bodyPr/>
        <a:lstStyle/>
        <a:p>
          <a:r>
            <a:rPr lang="en-US">
              <a:solidFill>
                <a:schemeClr val="tx1"/>
              </a:solidFill>
            </a:rPr>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5266" custLinFactNeighborY="-20334">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2075" custRadScaleInc="3605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4064" custRadScaleInc="30009">
        <dgm:presLayoutVars>
          <dgm:bulletEnabled val="1"/>
        </dgm:presLayoutVars>
      </dgm:prSet>
      <dgm:spPr/>
      <dgm:t>
        <a:bodyPr/>
        <a:lstStyle/>
        <a:p>
          <a:endParaRPr lang="en-US"/>
        </a:p>
      </dgm:t>
    </dgm:pt>
  </dgm:ptLst>
  <dgm:cxnLst>
    <dgm:cxn modelId="{63B8DAA5-05DA-C842-A9B3-4F0CB3BB1E95}" type="presOf" srcId="{833259E4-6D0B-1A4E-9A12-9274100146A7}" destId="{DF2E9F95-09F4-8448-A487-8B5B3C270C84}" srcOrd="0" destOrd="0" presId="urn:microsoft.com/office/officeart/2008/layout/RadialCluster"/>
    <dgm:cxn modelId="{930772A4-7F13-0A41-8E12-224D777F07DD}" type="presOf" srcId="{D60B37FE-6F51-9E4E-A815-1B1AEA877EAD}" destId="{2B93FFA8-6952-8141-8AFF-4C0B49654C55}" srcOrd="0" destOrd="0" presId="urn:microsoft.com/office/officeart/2008/layout/RadialCluster"/>
    <dgm:cxn modelId="{6A3C267B-0ECA-BB4C-A264-AF0F24396160}" type="presOf" srcId="{8CDB1804-F7AC-F64C-8BBA-D28618B33092}" destId="{8AC712E7-9CAF-4B43-8EA9-0BE7C8F9E24A}"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6413DA00-1371-014F-B57F-56448402EC8D}"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F503E038-A3F2-484E-A3D7-548B80BD0E14}" type="presOf" srcId="{D4C26426-C62D-B344-A6F7-8D9CC5466DDC}" destId="{0571F504-1EF7-4A46-93C0-076E895E18E2}" srcOrd="0" destOrd="0" presId="urn:microsoft.com/office/officeart/2008/layout/RadialCluster"/>
    <dgm:cxn modelId="{6F0E10AF-AE6C-B845-8480-C2A7BD37471F}"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BA0E5EC1-E6B4-054F-B51E-7E0007890338}" type="presParOf" srcId="{11D9A3DC-0B50-D046-AC79-D7F19CFFE455}" destId="{42721C2F-693C-274A-B19B-E48DBF2367D8}" srcOrd="0" destOrd="0" presId="urn:microsoft.com/office/officeart/2008/layout/RadialCluster"/>
    <dgm:cxn modelId="{57E1D3D8-38C6-6647-9747-8BA0FD239075}" type="presParOf" srcId="{42721C2F-693C-274A-B19B-E48DBF2367D8}" destId="{0571F504-1EF7-4A46-93C0-076E895E18E2}" srcOrd="0" destOrd="0" presId="urn:microsoft.com/office/officeart/2008/layout/RadialCluster"/>
    <dgm:cxn modelId="{77BF7EA8-2D82-F946-99E5-5BCA64DA7B30}" type="presParOf" srcId="{42721C2F-693C-274A-B19B-E48DBF2367D8}" destId="{8AC712E7-9CAF-4B43-8EA9-0BE7C8F9E24A}" srcOrd="1" destOrd="0" presId="urn:microsoft.com/office/officeart/2008/layout/RadialCluster"/>
    <dgm:cxn modelId="{5C88BDBA-48B0-884B-B0EE-2FFCD99A1B3E}" type="presParOf" srcId="{42721C2F-693C-274A-B19B-E48DBF2367D8}" destId="{DF2E9F95-09F4-8448-A487-8B5B3C270C84}" srcOrd="2" destOrd="0" presId="urn:microsoft.com/office/officeart/2008/layout/RadialCluster"/>
    <dgm:cxn modelId="{AAA66D92-C44C-EB44-8E16-5AA87CC7F6EE}" type="presParOf" srcId="{42721C2F-693C-274A-B19B-E48DBF2367D8}" destId="{2B93FFA8-6952-8141-8AFF-4C0B49654C55}" srcOrd="3" destOrd="0" presId="urn:microsoft.com/office/officeart/2008/layout/RadialCluster"/>
    <dgm:cxn modelId="{933E06A5-F9C0-6D47-B46F-D5E3A0875561}"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4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Crystal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813" custLinFactNeighborY="5719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088" custRadScaleInc="11584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5566" custRadScaleInc="81778">
        <dgm:presLayoutVars>
          <dgm:bulletEnabled val="1"/>
        </dgm:presLayoutVars>
      </dgm:prSet>
      <dgm:spPr/>
      <dgm:t>
        <a:bodyPr/>
        <a:lstStyle/>
        <a:p>
          <a:endParaRPr lang="en-US"/>
        </a:p>
      </dgm:t>
    </dgm:pt>
  </dgm:ptLst>
  <dgm:cxnLst>
    <dgm:cxn modelId="{A837D5DF-A130-BB45-9500-9D5CE508FDE3}" type="presOf" srcId="{8CDB1804-F7AC-F64C-8BBA-D28618B33092}" destId="{8AC712E7-9CAF-4B43-8EA9-0BE7C8F9E24A}" srcOrd="0" destOrd="0" presId="urn:microsoft.com/office/officeart/2008/layout/RadialCluster"/>
    <dgm:cxn modelId="{E3AF4D94-E465-0343-930D-F2F3D60C062E}" type="presOf" srcId="{D4C26426-C62D-B344-A6F7-8D9CC5466DDC}" destId="{0571F504-1EF7-4A46-93C0-076E895E18E2}" srcOrd="0" destOrd="0" presId="urn:microsoft.com/office/officeart/2008/layout/RadialCluster"/>
    <dgm:cxn modelId="{E900CD8F-0223-424A-B24F-3100D1605892}" type="presOf" srcId="{E0E6B2D4-14FC-E144-AA11-C07801D26248}" destId="{ECCCAC2D-D3EF-DF41-94DB-23BC3C7E2742}" srcOrd="0" destOrd="0" presId="urn:microsoft.com/office/officeart/2008/layout/RadialCluster"/>
    <dgm:cxn modelId="{A34530FE-1C0E-AC43-92F1-5256F07381A0}"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EB20268B-C5ED-EC4E-80A6-80E351A0404B}" type="presOf" srcId="{D60B37FE-6F51-9E4E-A815-1B1AEA877EAD}" destId="{2B93FFA8-6952-8141-8AFF-4C0B49654C55}" srcOrd="0" destOrd="0" presId="urn:microsoft.com/office/officeart/2008/layout/RadialCluster"/>
    <dgm:cxn modelId="{F6B86DD9-A4D5-7D41-994E-107C547BCD00}"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ABF5DCA1-1360-304F-BA81-CD361EFD82C5}" type="presParOf" srcId="{11D9A3DC-0B50-D046-AC79-D7F19CFFE455}" destId="{42721C2F-693C-274A-B19B-E48DBF2367D8}" srcOrd="0" destOrd="0" presId="urn:microsoft.com/office/officeart/2008/layout/RadialCluster"/>
    <dgm:cxn modelId="{6800A2C2-99E9-C04A-A97C-38196DF09394}" type="presParOf" srcId="{42721C2F-693C-274A-B19B-E48DBF2367D8}" destId="{0571F504-1EF7-4A46-93C0-076E895E18E2}" srcOrd="0" destOrd="0" presId="urn:microsoft.com/office/officeart/2008/layout/RadialCluster"/>
    <dgm:cxn modelId="{79CDA82B-2671-7643-967F-A4DA6EDA969F}" type="presParOf" srcId="{42721C2F-693C-274A-B19B-E48DBF2367D8}" destId="{8AC712E7-9CAF-4B43-8EA9-0BE7C8F9E24A}" srcOrd="1" destOrd="0" presId="urn:microsoft.com/office/officeart/2008/layout/RadialCluster"/>
    <dgm:cxn modelId="{C19D0585-A257-9749-883F-8D42975D374A}" type="presParOf" srcId="{42721C2F-693C-274A-B19B-E48DBF2367D8}" destId="{DF2E9F95-09F4-8448-A487-8B5B3C270C84}" srcOrd="2" destOrd="0" presId="urn:microsoft.com/office/officeart/2008/layout/RadialCluster"/>
    <dgm:cxn modelId="{E323E6F7-B2D8-854A-A1D9-D4F8D952D1C5}" type="presParOf" srcId="{42721C2F-693C-274A-B19B-E48DBF2367D8}" destId="{2B93FFA8-6952-8141-8AFF-4C0B49654C55}" srcOrd="3" destOrd="0" presId="urn:microsoft.com/office/officeart/2008/layout/RadialCluster"/>
    <dgm:cxn modelId="{EE293161-25CE-7F4A-9D6B-AC03A2C5AC8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4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Icicle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9850" custLinFactNeighborY="-2478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6651" custRadScaleInc="-139">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098" custRadScaleInc="10918">
        <dgm:presLayoutVars>
          <dgm:bulletEnabled val="1"/>
        </dgm:presLayoutVars>
      </dgm:prSet>
      <dgm:spPr/>
      <dgm:t>
        <a:bodyPr/>
        <a:lstStyle/>
        <a:p>
          <a:endParaRPr lang="en-US"/>
        </a:p>
      </dgm:t>
    </dgm:pt>
  </dgm:ptLst>
  <dgm:cxnLst>
    <dgm:cxn modelId="{172FB9E3-2490-4E41-B056-53AE0E3A7090}" type="presOf" srcId="{833259E4-6D0B-1A4E-9A12-9274100146A7}" destId="{DF2E9F95-09F4-8448-A487-8B5B3C270C84}" srcOrd="0" destOrd="0" presId="urn:microsoft.com/office/officeart/2008/layout/RadialCluster"/>
    <dgm:cxn modelId="{57208758-657F-B84A-978A-0EF21FAD2F45}" type="presOf" srcId="{B5EA3734-0325-5449-B478-F611CDCB7434}" destId="{11D9A3DC-0B50-D046-AC79-D7F19CFFE455}" srcOrd="0" destOrd="0" presId="urn:microsoft.com/office/officeart/2008/layout/RadialCluster"/>
    <dgm:cxn modelId="{ADEDC840-2E2C-B748-84D0-57DBA1F64DFF}"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BA11F7F6-7234-1546-9C29-908190328FBF}"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BAC6E9B0-B092-D444-AE59-215451E3E0A6}" type="presOf" srcId="{8CDB1804-F7AC-F64C-8BBA-D28618B33092}" destId="{8AC712E7-9CAF-4B43-8EA9-0BE7C8F9E24A}" srcOrd="0" destOrd="0" presId="urn:microsoft.com/office/officeart/2008/layout/RadialCluster"/>
    <dgm:cxn modelId="{CE980E06-7603-7B47-B8DA-2402566C1BA8}"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B447781-FB1C-844C-BEBC-F293AD547C22}" type="presParOf" srcId="{11D9A3DC-0B50-D046-AC79-D7F19CFFE455}" destId="{42721C2F-693C-274A-B19B-E48DBF2367D8}" srcOrd="0" destOrd="0" presId="urn:microsoft.com/office/officeart/2008/layout/RadialCluster"/>
    <dgm:cxn modelId="{175F28C9-AE3B-684E-BE9F-FBB7FC93F42C}" type="presParOf" srcId="{42721C2F-693C-274A-B19B-E48DBF2367D8}" destId="{0571F504-1EF7-4A46-93C0-076E895E18E2}" srcOrd="0" destOrd="0" presId="urn:microsoft.com/office/officeart/2008/layout/RadialCluster"/>
    <dgm:cxn modelId="{EAF52AED-8C6C-CA4D-A3C8-840DD3B88775}" type="presParOf" srcId="{42721C2F-693C-274A-B19B-E48DBF2367D8}" destId="{8AC712E7-9CAF-4B43-8EA9-0BE7C8F9E24A}" srcOrd="1" destOrd="0" presId="urn:microsoft.com/office/officeart/2008/layout/RadialCluster"/>
    <dgm:cxn modelId="{553B8B22-DBE5-5041-93C5-583BABA996C4}" type="presParOf" srcId="{42721C2F-693C-274A-B19B-E48DBF2367D8}" destId="{DF2E9F95-09F4-8448-A487-8B5B3C270C84}" srcOrd="2" destOrd="0" presId="urn:microsoft.com/office/officeart/2008/layout/RadialCluster"/>
    <dgm:cxn modelId="{5FA11196-01E9-CF49-A100-5A6B95036CC9}" type="presParOf" srcId="{42721C2F-693C-274A-B19B-E48DBF2367D8}" destId="{2B93FFA8-6952-8141-8AFF-4C0B49654C55}" srcOrd="3" destOrd="0" presId="urn:microsoft.com/office/officeart/2008/layout/RadialCluster"/>
    <dgm:cxn modelId="{3FCB097F-94F8-C443-9F67-65B2AA505BFE}"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4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0">
            <a:schemeClr val="accent2"/>
          </a:lnRef>
          <a:fillRef idx="3">
            <a:schemeClr val="accent2"/>
          </a:fillRef>
          <a:effectRef idx="3">
            <a:schemeClr val="accent2"/>
          </a:effectRef>
          <a:fontRef idx="minor">
            <a:schemeClr val="lt1"/>
          </a:fontRef>
        </dgm:style>
      </dgm:prSet>
      <dgm:spPr>
        <a:ln/>
      </dgm:spPr>
      <dgm:t>
        <a:bodyPr/>
        <a:lstStyle/>
        <a:p>
          <a:r>
            <a:rPr lang="en-US">
              <a:solidFill>
                <a:schemeClr val="bg1"/>
              </a:solidFill>
            </a:rPr>
            <a:t>Shock</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0819" custLinFactNeighborY="-4511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491" custRadScaleInc="55384">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49135" custRadScaleInc="-168582">
        <dgm:presLayoutVars>
          <dgm:bulletEnabled val="1"/>
        </dgm:presLayoutVars>
      </dgm:prSet>
      <dgm:spPr/>
      <dgm:t>
        <a:bodyPr/>
        <a:lstStyle/>
        <a:p>
          <a:endParaRPr lang="en-US"/>
        </a:p>
      </dgm:t>
    </dgm:pt>
  </dgm:ptLst>
  <dgm:cxnLst>
    <dgm:cxn modelId="{BDAD909D-EBC7-7F4A-BA34-52585884BE27}" type="presOf" srcId="{E0E6B2D4-14FC-E144-AA11-C07801D26248}" destId="{ECCCAC2D-D3EF-DF41-94DB-23BC3C7E2742}" srcOrd="0" destOrd="0" presId="urn:microsoft.com/office/officeart/2008/layout/RadialCluster"/>
    <dgm:cxn modelId="{BA96F1EB-1F2E-BE42-9DCF-383D3FB75E20}" type="presOf" srcId="{8CDB1804-F7AC-F64C-8BBA-D28618B33092}" destId="{8AC712E7-9CAF-4B43-8EA9-0BE7C8F9E24A}" srcOrd="0" destOrd="0" presId="urn:microsoft.com/office/officeart/2008/layout/RadialCluster"/>
    <dgm:cxn modelId="{3AAF4BF1-8349-CA46-BD3C-52AEDEDF3C68}" type="presOf" srcId="{D60B37FE-6F51-9E4E-A815-1B1AEA877EAD}" destId="{2B93FFA8-6952-8141-8AFF-4C0B49654C55}" srcOrd="0" destOrd="0" presId="urn:microsoft.com/office/officeart/2008/layout/RadialCluster"/>
    <dgm:cxn modelId="{3F033C53-7D38-2F41-B5CB-51A9FA6FFE17}" type="presOf" srcId="{833259E4-6D0B-1A4E-9A12-9274100146A7}" destId="{DF2E9F95-09F4-8448-A487-8B5B3C270C84}" srcOrd="0" destOrd="0" presId="urn:microsoft.com/office/officeart/2008/layout/RadialCluster"/>
    <dgm:cxn modelId="{58AC3193-1F04-6843-902D-2B3CD22A6F40}"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FA20D3F2-3749-7A42-9E50-4949F7918C5A}" type="presOf" srcId="{B5EA3734-0325-5449-B478-F611CDCB7434}" destId="{11D9A3DC-0B50-D046-AC79-D7F19CFFE455}" srcOrd="0" destOrd="0" presId="urn:microsoft.com/office/officeart/2008/layout/RadialCluster"/>
    <dgm:cxn modelId="{A6260416-425E-4444-B0D3-41FFAA0F2A3F}" type="presParOf" srcId="{11D9A3DC-0B50-D046-AC79-D7F19CFFE455}" destId="{42721C2F-693C-274A-B19B-E48DBF2367D8}" srcOrd="0" destOrd="0" presId="urn:microsoft.com/office/officeart/2008/layout/RadialCluster"/>
    <dgm:cxn modelId="{051D2815-9DB8-F944-91FD-B1C95837CB58}" type="presParOf" srcId="{42721C2F-693C-274A-B19B-E48DBF2367D8}" destId="{0571F504-1EF7-4A46-93C0-076E895E18E2}" srcOrd="0" destOrd="0" presId="urn:microsoft.com/office/officeart/2008/layout/RadialCluster"/>
    <dgm:cxn modelId="{34AFA2CE-E5AF-5D4B-A450-3D3B53520141}" type="presParOf" srcId="{42721C2F-693C-274A-B19B-E48DBF2367D8}" destId="{8AC712E7-9CAF-4B43-8EA9-0BE7C8F9E24A}" srcOrd="1" destOrd="0" presId="urn:microsoft.com/office/officeart/2008/layout/RadialCluster"/>
    <dgm:cxn modelId="{5C5C3FDD-5A74-AC44-BF2A-5DB5EC35B464}" type="presParOf" srcId="{42721C2F-693C-274A-B19B-E48DBF2367D8}" destId="{DF2E9F95-09F4-8448-A487-8B5B3C270C84}" srcOrd="2" destOrd="0" presId="urn:microsoft.com/office/officeart/2008/layout/RadialCluster"/>
    <dgm:cxn modelId="{1E08821F-F9AF-4D49-81F7-3CD104D15677}" type="presParOf" srcId="{42721C2F-693C-274A-B19B-E48DBF2367D8}" destId="{2B93FFA8-6952-8141-8AFF-4C0B49654C55}" srcOrd="3" destOrd="0" presId="urn:microsoft.com/office/officeart/2008/layout/RadialCluster"/>
    <dgm:cxn modelId="{652425F8-0286-514A-8D9D-6846D1D98E8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4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Sand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5251" custLinFactNeighborY="21605">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6223" custRadScaleInc="-5628">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125" custRadScaleInc="-52271">
        <dgm:presLayoutVars>
          <dgm:bulletEnabled val="1"/>
        </dgm:presLayoutVars>
      </dgm:prSet>
      <dgm:spPr/>
      <dgm:t>
        <a:bodyPr/>
        <a:lstStyle/>
        <a:p>
          <a:endParaRPr lang="en-US"/>
        </a:p>
      </dgm:t>
    </dgm:pt>
  </dgm:ptLst>
  <dgm:cxnLst>
    <dgm:cxn modelId="{2411A8A3-0C81-5B4B-A358-055C9BC79623}" type="presOf" srcId="{D4C26426-C62D-B344-A6F7-8D9CC5466DDC}" destId="{0571F504-1EF7-4A46-93C0-076E895E18E2}" srcOrd="0" destOrd="0" presId="urn:microsoft.com/office/officeart/2008/layout/RadialCluster"/>
    <dgm:cxn modelId="{3A9870F4-3F1C-3C45-AF54-6823A784B4B6}" type="presOf" srcId="{833259E4-6D0B-1A4E-9A12-9274100146A7}" destId="{DF2E9F95-09F4-8448-A487-8B5B3C270C84}" srcOrd="0" destOrd="0" presId="urn:microsoft.com/office/officeart/2008/layout/RadialCluster"/>
    <dgm:cxn modelId="{1C76DC79-30EF-EB40-9434-CAF84F7F4C37}" type="presOf" srcId="{8CDB1804-F7AC-F64C-8BBA-D28618B33092}" destId="{8AC712E7-9CAF-4B43-8EA9-0BE7C8F9E24A}" srcOrd="0" destOrd="0" presId="urn:microsoft.com/office/officeart/2008/layout/RadialCluster"/>
    <dgm:cxn modelId="{E5D13C86-5208-A549-A755-95CDAD6D0F90}" type="presOf" srcId="{D60B37FE-6F51-9E4E-A815-1B1AEA877EAD}" destId="{2B93FFA8-6952-8141-8AFF-4C0B49654C55}" srcOrd="0" destOrd="0" presId="urn:microsoft.com/office/officeart/2008/layout/RadialCluster"/>
    <dgm:cxn modelId="{B1F4D0CB-7A78-834E-9273-437008461957}"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5D2231E6-5CCD-AC49-8229-F987AA83FAC5}"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9AAB39-917A-F542-8BAA-747A58520013}" type="presParOf" srcId="{11D9A3DC-0B50-D046-AC79-D7F19CFFE455}" destId="{42721C2F-693C-274A-B19B-E48DBF2367D8}" srcOrd="0" destOrd="0" presId="urn:microsoft.com/office/officeart/2008/layout/RadialCluster"/>
    <dgm:cxn modelId="{7E9C7FD2-CF1B-534A-9CB6-F7D082E38649}" type="presParOf" srcId="{42721C2F-693C-274A-B19B-E48DBF2367D8}" destId="{0571F504-1EF7-4A46-93C0-076E895E18E2}" srcOrd="0" destOrd="0" presId="urn:microsoft.com/office/officeart/2008/layout/RadialCluster"/>
    <dgm:cxn modelId="{2B2B54BB-7C77-4A41-AB82-0E088A2669A0}" type="presParOf" srcId="{42721C2F-693C-274A-B19B-E48DBF2367D8}" destId="{8AC712E7-9CAF-4B43-8EA9-0BE7C8F9E24A}" srcOrd="1" destOrd="0" presId="urn:microsoft.com/office/officeart/2008/layout/RadialCluster"/>
    <dgm:cxn modelId="{A6349EC4-F01F-8C4E-92CF-C9C5F03F502A}" type="presParOf" srcId="{42721C2F-693C-274A-B19B-E48DBF2367D8}" destId="{DF2E9F95-09F4-8448-A487-8B5B3C270C84}" srcOrd="2" destOrd="0" presId="urn:microsoft.com/office/officeart/2008/layout/RadialCluster"/>
    <dgm:cxn modelId="{977B58E8-6DD5-D24D-8BEF-3FCEBF828DF8}" type="presParOf" srcId="{42721C2F-693C-274A-B19B-E48DBF2367D8}" destId="{2B93FFA8-6952-8141-8AFF-4C0B49654C55}" srcOrd="3" destOrd="0" presId="urn:microsoft.com/office/officeart/2008/layout/RadialCluster"/>
    <dgm:cxn modelId="{1FCC914C-8E15-534F-B0CA-1BA4D57FDCB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4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Plasma</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833259E4-6D0B-1A4E-9A12-9274100146A7}">
      <dgm:prSet phldrT="[Text]" phldr="1"/>
      <dgm:spPr/>
      <dgm:t>
        <a:bodyPr/>
        <a:lstStyle/>
        <a:p>
          <a:endParaRPr lang="en-US"/>
        </a:p>
      </dgm:t>
    </dgm:pt>
    <dgm:pt modelId="{05B1444C-7E76-7542-916F-3228C1C077CF}" type="sibTrans" cxnId="{089A7014-FE63-D142-8918-12564A84F322}">
      <dgm:prSet/>
      <dgm:spPr/>
      <dgm:t>
        <a:bodyPr/>
        <a:lstStyle/>
        <a:p>
          <a:endParaRPr lang="en-US"/>
        </a:p>
      </dgm:t>
    </dgm:pt>
    <dgm:pt modelId="{8CDB1804-F7AC-F64C-8BBA-D28618B33092}" type="parTrans" cxnId="{089A7014-FE63-D142-8918-12564A84F322}">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906" custLinFactNeighborY="-6156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7304" custRadScaleInc="80076">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0965" custRadScaleInc="120820">
        <dgm:presLayoutVars>
          <dgm:bulletEnabled val="1"/>
        </dgm:presLayoutVars>
      </dgm:prSet>
      <dgm:spPr/>
      <dgm:t>
        <a:bodyPr/>
        <a:lstStyle/>
        <a:p>
          <a:endParaRPr lang="en-US"/>
        </a:p>
      </dgm:t>
    </dgm:pt>
  </dgm:ptLst>
  <dgm:cxnLst>
    <dgm:cxn modelId="{16342B2A-1D56-054A-BADA-76BD122CF31C}" type="presOf" srcId="{E0E6B2D4-14FC-E144-AA11-C07801D26248}" destId="{ECCCAC2D-D3EF-DF41-94DB-23BC3C7E2742}" srcOrd="0" destOrd="0" presId="urn:microsoft.com/office/officeart/2008/layout/RadialCluster"/>
    <dgm:cxn modelId="{D7C69F8D-834A-E747-958F-2D7F3248E2E9}" type="presOf" srcId="{8CDB1804-F7AC-F64C-8BBA-D28618B33092}" destId="{8AC712E7-9CAF-4B43-8EA9-0BE7C8F9E24A}" srcOrd="0" destOrd="0" presId="urn:microsoft.com/office/officeart/2008/layout/RadialCluster"/>
    <dgm:cxn modelId="{50C52039-6D05-C848-8136-C5C4DD045983}" type="presOf" srcId="{833259E4-6D0B-1A4E-9A12-9274100146A7}" destId="{DF2E9F95-09F4-8448-A487-8B5B3C270C84}" srcOrd="0" destOrd="0" presId="urn:microsoft.com/office/officeart/2008/layout/RadialCluster"/>
    <dgm:cxn modelId="{9D98FC4C-0450-0F4E-B54A-CB4BF57EE7A0}" type="presOf" srcId="{D60B37FE-6F51-9E4E-A815-1B1AEA877EAD}" destId="{2B93FFA8-6952-8141-8AFF-4C0B49654C55}" srcOrd="0" destOrd="0" presId="urn:microsoft.com/office/officeart/2008/layout/RadialCluster"/>
    <dgm:cxn modelId="{2A7033E2-3F50-C14C-9880-F3A0CB1E7E55}"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F154C0B1-6E52-2247-993B-D5906266A360}" type="presOf" srcId="{B5EA3734-0325-5449-B478-F611CDCB7434}" destId="{11D9A3DC-0B50-D046-AC79-D7F19CFFE455}"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112C8C41-3EC3-5F44-B683-F26E2931C23A}" type="presParOf" srcId="{11D9A3DC-0B50-D046-AC79-D7F19CFFE455}" destId="{42721C2F-693C-274A-B19B-E48DBF2367D8}" srcOrd="0" destOrd="0" presId="urn:microsoft.com/office/officeart/2008/layout/RadialCluster"/>
    <dgm:cxn modelId="{37529215-F655-9246-8BED-796849BCAC8F}" type="presParOf" srcId="{42721C2F-693C-274A-B19B-E48DBF2367D8}" destId="{0571F504-1EF7-4A46-93C0-076E895E18E2}" srcOrd="0" destOrd="0" presId="urn:microsoft.com/office/officeart/2008/layout/RadialCluster"/>
    <dgm:cxn modelId="{5F3A11A4-6239-9849-91CD-5DBE000987CA}" type="presParOf" srcId="{42721C2F-693C-274A-B19B-E48DBF2367D8}" destId="{8AC712E7-9CAF-4B43-8EA9-0BE7C8F9E24A}" srcOrd="1" destOrd="0" presId="urn:microsoft.com/office/officeart/2008/layout/RadialCluster"/>
    <dgm:cxn modelId="{5A54D6C4-7EBA-E140-ACB0-D4C4D8ABCCA5}" type="presParOf" srcId="{42721C2F-693C-274A-B19B-E48DBF2367D8}" destId="{DF2E9F95-09F4-8448-A487-8B5B3C270C84}" srcOrd="2" destOrd="0" presId="urn:microsoft.com/office/officeart/2008/layout/RadialCluster"/>
    <dgm:cxn modelId="{1C016749-D2A4-E14E-8BEC-2E7B8DC8C5EF}" type="presParOf" srcId="{42721C2F-693C-274A-B19B-E48DBF2367D8}" destId="{2B93FFA8-6952-8141-8AFF-4C0B49654C55}" srcOrd="3" destOrd="0" presId="urn:microsoft.com/office/officeart/2008/layout/RadialCluster"/>
    <dgm:cxn modelId="{53682588-75EB-3043-97F8-20C6E7B0F09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Class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Vitality</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dgm:spPr/>
      <dgm:t>
        <a:bodyPr/>
        <a:lstStyle/>
        <a:p>
          <a:r>
            <a:rPr lang="en-US" dirty="0">
              <a:latin typeface="Copperplate Gothic Light"/>
              <a:cs typeface="Copperplate Gothic Light"/>
            </a:rPr>
            <a:t>O</a:t>
          </a:r>
        </a:p>
        <a:p>
          <a:r>
            <a:rPr lang="en-US" dirty="0">
              <a:latin typeface="Copperplate Gothic Light"/>
              <a:cs typeface="Copperplate Gothic Light"/>
            </a:rPr>
            <a:t>Psyche</a:t>
          </a:r>
        </a:p>
        <a:p>
          <a:endParaRPr lang="en-US"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Mind</a:t>
          </a: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Instinct</a:t>
          </a:r>
        </a:p>
        <a:p>
          <a:endParaRPr lang="en-US" sz="700" dirty="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Dexterity</a:t>
          </a:r>
          <a:endParaRPr lang="en-US" sz="700" dirty="0" smtClean="0"/>
        </a:p>
        <a:p>
          <a:endParaRPr lang="en-US" sz="8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Force</a:t>
          </a:r>
        </a:p>
        <a:p>
          <a:endParaRPr lang="en-US" sz="7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6695" custScaleY="115885"/>
      <dgm:spPr/>
      <dgm:t>
        <a:bodyPr/>
        <a:lstStyle/>
        <a:p>
          <a:endParaRPr lang="en-US"/>
        </a:p>
      </dgm:t>
    </dgm:pt>
    <dgm:pt modelId="{61059C37-E935-544D-AC1B-A56DBB4380CD}" type="pres">
      <dgm:prSet presAssocID="{849320B5-21DE-E744-BCF8-9C9162350631}" presName="node" presStyleLbl="node1" presStyleIdx="0" presStyleCnt="6" custRadScaleRad="98072" custRadScaleInc="3217">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FA7D4D3F-8A7F-CA43-8365-EAEAE34028C4}" type="presOf" srcId="{0CF515F4-F4A4-BE40-98DD-C8ACD450E846}" destId="{A888AFEF-BB79-AD40-BC92-2764A9B8C299}" srcOrd="0" destOrd="0" presId="urn:microsoft.com/office/officeart/2005/8/layout/radial6"/>
    <dgm:cxn modelId="{034F466B-B152-8042-AEFB-AD8E4CCC3DCF}" type="presOf" srcId="{C39FAEB2-D272-BB4F-B0B3-FB7E66C44F5B}" destId="{F2DED901-54D7-F348-8659-2D5B43776D55}" srcOrd="0" destOrd="0" presId="urn:microsoft.com/office/officeart/2005/8/layout/radial6"/>
    <dgm:cxn modelId="{AF38AD40-D001-8541-9373-0A79479AFF5A}" type="presOf" srcId="{B194D67F-3C26-4940-8220-E3E74A816657}" destId="{E468EE02-6E2B-164B-B84A-461779E405D3}" srcOrd="0" destOrd="0" presId="urn:microsoft.com/office/officeart/2005/8/layout/radial6"/>
    <dgm:cxn modelId="{8182A74C-3984-7741-8EE1-6E786FDB524C}" type="presOf" srcId="{8EB1D969-3D44-3645-8015-87A669CA172D}" destId="{A46EF7BE-1094-BB46-8CAA-B6B01738AE88}"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4A899FC3-140D-D146-98AE-A660E1ACA1DD}"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6DA8B7C5-E3B4-A549-9E5C-7B2E6795D09B}"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487D66B1-2E46-4649-9E95-8EB7AEE389BF}" type="presOf" srcId="{25CE54D5-0348-4346-8F9C-D2BA7BCB22CA}" destId="{D996E499-1956-F949-AED2-ECCFA2FF7694}"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8E316E47-CAEE-C747-AD87-98AE4AE1C307}" type="presOf" srcId="{CBCB4C0A-94EF-A94E-B116-CDBD4E30BB4D}" destId="{DBD91883-2F4D-8D4F-AE46-AEE821343081}" srcOrd="0" destOrd="0" presId="urn:microsoft.com/office/officeart/2005/8/layout/radial6"/>
    <dgm:cxn modelId="{0B7AE281-99DD-B14A-B13C-8BEE9FF943B5}" type="presOf" srcId="{F6D83E3C-74B3-CA42-B826-2170F4BAF365}" destId="{18EB205C-D3D4-3E4D-9B67-4A158F142BBE}" srcOrd="0" destOrd="0" presId="urn:microsoft.com/office/officeart/2005/8/layout/radial6"/>
    <dgm:cxn modelId="{087867D4-60EF-B04E-8361-7C1CB0D56262}" type="presOf" srcId="{155C1F9A-AC2B-2241-B94F-8F97FD946EB5}" destId="{43F8DA74-A80E-BA4C-AD38-F54AE332F023}" srcOrd="0" destOrd="0" presId="urn:microsoft.com/office/officeart/2005/8/layout/radial6"/>
    <dgm:cxn modelId="{34F705F8-DD4B-8144-ACC2-5E249230B628}" type="presOf" srcId="{9B63D84E-02E8-3244-BA96-82CAEFCF0D30}" destId="{B55FBCA9-3258-A04E-B2A6-BEB19C49E4DA}" srcOrd="0" destOrd="0" presId="urn:microsoft.com/office/officeart/2005/8/layout/radial6"/>
    <dgm:cxn modelId="{767A7452-0BEA-5048-B75F-1C627E33EDC6}" type="presOf" srcId="{F56E8674-FABC-F740-BAC1-EAF4104551DA}" destId="{CAA51D26-8E1C-684F-ACF0-551D63228B84}" srcOrd="0" destOrd="0" presId="urn:microsoft.com/office/officeart/2005/8/layout/radial6"/>
    <dgm:cxn modelId="{22050B65-A41E-CC4D-BFB0-50E3C9CDCCB0}" type="presOf" srcId="{199652AD-573A-2B48-B2A7-D108D82EAA4F}" destId="{359004A4-DE2C-A341-99B7-39F0DC7D6490}" srcOrd="0" destOrd="0" presId="urn:microsoft.com/office/officeart/2005/8/layout/radial6"/>
    <dgm:cxn modelId="{8131344F-1AC1-6445-857D-155E8D37DD82}" type="presOf" srcId="{EBB5F683-2E3E-1042-9D87-4249B7E6C9C9}" destId="{96D3C576-8381-E844-AB70-424BCDDB50F0}" srcOrd="0" destOrd="0" presId="urn:microsoft.com/office/officeart/2005/8/layout/radial6"/>
    <dgm:cxn modelId="{80A5A084-859A-6B40-BF0E-77C6F4E93C00}" type="presParOf" srcId="{F2DED901-54D7-F348-8659-2D5B43776D55}" destId="{DBD91883-2F4D-8D4F-AE46-AEE821343081}" srcOrd="0" destOrd="0" presId="urn:microsoft.com/office/officeart/2005/8/layout/radial6"/>
    <dgm:cxn modelId="{CCC059D7-027E-0047-A587-20EB38F45766}" type="presParOf" srcId="{F2DED901-54D7-F348-8659-2D5B43776D55}" destId="{61059C37-E935-544D-AC1B-A56DBB4380CD}" srcOrd="1" destOrd="0" presId="urn:microsoft.com/office/officeart/2005/8/layout/radial6"/>
    <dgm:cxn modelId="{FD068DCE-BC06-F54D-A625-AA8AED5A6742}" type="presParOf" srcId="{F2DED901-54D7-F348-8659-2D5B43776D55}" destId="{A0CBA3FC-A8D6-CD4E-A1C6-3197045071D8}" srcOrd="2" destOrd="0" presId="urn:microsoft.com/office/officeart/2005/8/layout/radial6"/>
    <dgm:cxn modelId="{0AD2E022-1AE8-6445-89B7-56FC9942AC21}" type="presParOf" srcId="{F2DED901-54D7-F348-8659-2D5B43776D55}" destId="{E468EE02-6E2B-164B-B84A-461779E405D3}" srcOrd="3" destOrd="0" presId="urn:microsoft.com/office/officeart/2005/8/layout/radial6"/>
    <dgm:cxn modelId="{4E30A3F9-7E3B-F44B-9166-8AFB127BC4FD}" type="presParOf" srcId="{F2DED901-54D7-F348-8659-2D5B43776D55}" destId="{D996E499-1956-F949-AED2-ECCFA2FF7694}" srcOrd="4" destOrd="0" presId="urn:microsoft.com/office/officeart/2005/8/layout/radial6"/>
    <dgm:cxn modelId="{ADB62308-F322-6B4E-8634-8AA5DF1B9EAE}" type="presParOf" srcId="{F2DED901-54D7-F348-8659-2D5B43776D55}" destId="{07F60BB6-3944-9E4B-A4BE-79E51634DB00}" srcOrd="5" destOrd="0" presId="urn:microsoft.com/office/officeart/2005/8/layout/radial6"/>
    <dgm:cxn modelId="{628D051B-CA2B-A148-A86B-DD931990CF91}" type="presParOf" srcId="{F2DED901-54D7-F348-8659-2D5B43776D55}" destId="{18EB205C-D3D4-3E4D-9B67-4A158F142BBE}" srcOrd="6" destOrd="0" presId="urn:microsoft.com/office/officeart/2005/8/layout/radial6"/>
    <dgm:cxn modelId="{194B079C-4D70-BD4B-BAFF-2D28E9F6B37D}" type="presParOf" srcId="{F2DED901-54D7-F348-8659-2D5B43776D55}" destId="{CAA51D26-8E1C-684F-ACF0-551D63228B84}" srcOrd="7" destOrd="0" presId="urn:microsoft.com/office/officeart/2005/8/layout/radial6"/>
    <dgm:cxn modelId="{320F3946-FCB3-A147-A8EA-ED2A8AB0C2E0}" type="presParOf" srcId="{F2DED901-54D7-F348-8659-2D5B43776D55}" destId="{034FDBFF-D557-8647-96F2-A0B11EC04454}" srcOrd="8" destOrd="0" presId="urn:microsoft.com/office/officeart/2005/8/layout/radial6"/>
    <dgm:cxn modelId="{A16F15F0-B089-A342-B97F-2FAC1D4062D6}" type="presParOf" srcId="{F2DED901-54D7-F348-8659-2D5B43776D55}" destId="{A888AFEF-BB79-AD40-BC92-2764A9B8C299}" srcOrd="9" destOrd="0" presId="urn:microsoft.com/office/officeart/2005/8/layout/radial6"/>
    <dgm:cxn modelId="{BA2A4CBA-03E7-6941-8D87-30FC9C01AC1A}" type="presParOf" srcId="{F2DED901-54D7-F348-8659-2D5B43776D55}" destId="{96D3C576-8381-E844-AB70-424BCDDB50F0}" srcOrd="10" destOrd="0" presId="urn:microsoft.com/office/officeart/2005/8/layout/radial6"/>
    <dgm:cxn modelId="{EB04339C-78FA-9D46-9695-E4FEFD1C9DD0}" type="presParOf" srcId="{F2DED901-54D7-F348-8659-2D5B43776D55}" destId="{A01A34C5-491D-E74D-918C-92D7D5CEC9B0}" srcOrd="11" destOrd="0" presId="urn:microsoft.com/office/officeart/2005/8/layout/radial6"/>
    <dgm:cxn modelId="{8A623384-D11C-994A-9CCF-C71C5CB6D2AD}" type="presParOf" srcId="{F2DED901-54D7-F348-8659-2D5B43776D55}" destId="{A46EF7BE-1094-BB46-8CAA-B6B01738AE88}" srcOrd="12" destOrd="0" presId="urn:microsoft.com/office/officeart/2005/8/layout/radial6"/>
    <dgm:cxn modelId="{8A2591B9-67AD-3647-8B4B-AD3035937212}" type="presParOf" srcId="{F2DED901-54D7-F348-8659-2D5B43776D55}" destId="{B55FBCA9-3258-A04E-B2A6-BEB19C49E4DA}" srcOrd="13" destOrd="0" presId="urn:microsoft.com/office/officeart/2005/8/layout/radial6"/>
    <dgm:cxn modelId="{3B985460-8422-F545-9CAF-953A187FD897}" type="presParOf" srcId="{F2DED901-54D7-F348-8659-2D5B43776D55}" destId="{B96157F9-F921-ED45-8DCA-7D02EAAC6ED2}" srcOrd="14" destOrd="0" presId="urn:microsoft.com/office/officeart/2005/8/layout/radial6"/>
    <dgm:cxn modelId="{DB273463-2752-8249-ADDB-28B1D71F37A1}" type="presParOf" srcId="{F2DED901-54D7-F348-8659-2D5B43776D55}" destId="{43F8DA74-A80E-BA4C-AD38-F54AE332F023}" srcOrd="15" destOrd="0" presId="urn:microsoft.com/office/officeart/2005/8/layout/radial6"/>
    <dgm:cxn modelId="{BAC6EF49-E387-7948-9ACC-F38DA0FB14D2}" type="presParOf" srcId="{F2DED901-54D7-F348-8659-2D5B43776D55}" destId="{C680C565-CB47-E74A-BD19-975CB5B40355}" srcOrd="16" destOrd="0" presId="urn:microsoft.com/office/officeart/2005/8/layout/radial6"/>
    <dgm:cxn modelId="{E028E2F0-9B6E-4E44-BE19-6E37B82715EF}" type="presParOf" srcId="{F2DED901-54D7-F348-8659-2D5B43776D55}" destId="{0DC5EC88-A20D-8C4A-AADB-778A5753D18D}" srcOrd="17" destOrd="0" presId="urn:microsoft.com/office/officeart/2005/8/layout/radial6"/>
    <dgm:cxn modelId="{7618F088-4276-B14A-BDBE-382658442BCA}"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dgm:spPr/>
      <dgm:t>
        <a:bodyPr/>
        <a:lstStyle/>
        <a:p>
          <a:r>
            <a:rPr lang="en-US" dirty="0" smtClean="0">
              <a:latin typeface="Copperplate Gothic Light"/>
              <a:cs typeface="Copperplate Gothic Light"/>
            </a:rPr>
            <a:t>Blood</a:t>
          </a:r>
        </a:p>
        <a:p>
          <a:endParaRPr lang="en-US"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Liquid</a:t>
          </a:r>
        </a:p>
        <a:p>
          <a:endParaRPr lang="en-US" sz="6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a:latin typeface="Copperplate Gothic Light"/>
              <a:cs typeface="Copperplate Gothic Light"/>
            </a:rPr>
            <a:t>Cold</a:t>
          </a:r>
        </a:p>
        <a:p>
          <a:endParaRPr lang="en-US" sz="6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Heat</a:t>
          </a:r>
        </a:p>
        <a:p>
          <a:endParaRPr lang="en-US" sz="6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Spark</a:t>
          </a:r>
        </a:p>
        <a:p>
          <a:endParaRPr lang="en-US" sz="600"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5877" custScaleY="1158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00870">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33CBDD67-D078-4D42-BEA2-9A518F9647F1}" type="presOf" srcId="{7A81E1AE-3961-D341-917A-175086B3F438}" destId="{C680C565-CB47-E74A-BD19-975CB5B40355}"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63A8ECAA-DF23-1B45-AB5B-07F0D77BEF80}" srcId="{C39FAEB2-D272-BB4F-B0B3-FB7E66C44F5B}" destId="{CBCB4C0A-94EF-A94E-B116-CDBD4E30BB4D}" srcOrd="0" destOrd="0" parTransId="{860F943D-4BB3-1547-B4B5-8EA6CFD838F3}" sibTransId="{5FD398EA-3B0F-844F-90B3-F73FB6EBCFF6}"/>
    <dgm:cxn modelId="{1977E224-3CD6-1245-AB89-4D3E4A19A0D9}" type="presOf" srcId="{25CE54D5-0348-4346-8F9C-D2BA7BCB22CA}" destId="{D996E499-1956-F949-AED2-ECCFA2FF7694}"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44A09FF0-EE9B-E441-A9B0-9E04C81EBA1B}" type="presOf" srcId="{CBCB4C0A-94EF-A94E-B116-CDBD4E30BB4D}" destId="{DBD91883-2F4D-8D4F-AE46-AEE821343081}" srcOrd="0" destOrd="0" presId="urn:microsoft.com/office/officeart/2005/8/layout/radial6"/>
    <dgm:cxn modelId="{5692082B-1420-D24B-AB3F-34FD652789C7}" type="presOf" srcId="{F6D83E3C-74B3-CA42-B826-2170F4BAF365}" destId="{18EB205C-D3D4-3E4D-9B67-4A158F142BBE}" srcOrd="0" destOrd="0" presId="urn:microsoft.com/office/officeart/2005/8/layout/radial6"/>
    <dgm:cxn modelId="{C5BECA2A-F1B8-D448-BEF1-2A2FBD58E42E}" type="presOf" srcId="{155C1F9A-AC2B-2241-B94F-8F97FD946EB5}" destId="{43F8DA74-A80E-BA4C-AD38-F54AE332F023}"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35E45D8A-9053-EB43-A9D5-4CBEC7AC9475}" type="presOf" srcId="{C39FAEB2-D272-BB4F-B0B3-FB7E66C44F5B}" destId="{F2DED901-54D7-F348-8659-2D5B43776D55}"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855B22AD-7005-8A4D-9628-7ADD6654B816}" type="presOf" srcId="{0CF515F4-F4A4-BE40-98DD-C8ACD450E846}" destId="{A888AFEF-BB79-AD40-BC92-2764A9B8C299}"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31410736-513F-6940-9E34-F51D77B83176}" type="presOf" srcId="{8EB1D969-3D44-3645-8015-87A669CA172D}" destId="{A46EF7BE-1094-BB46-8CAA-B6B01738AE88}" srcOrd="0" destOrd="0" presId="urn:microsoft.com/office/officeart/2005/8/layout/radial6"/>
    <dgm:cxn modelId="{EA58A0CC-2F60-B348-B535-4594B277B872}"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E7C7E831-B792-764A-A7A5-AE7B1CD96F7B}" type="presOf" srcId="{B194D67F-3C26-4940-8220-E3E74A816657}" destId="{E468EE02-6E2B-164B-B84A-461779E405D3}" srcOrd="0" destOrd="0" presId="urn:microsoft.com/office/officeart/2005/8/layout/radial6"/>
    <dgm:cxn modelId="{3EE01511-890B-AA4B-B787-F69D4519BAA6}" type="presOf" srcId="{EBB5F683-2E3E-1042-9D87-4249B7E6C9C9}" destId="{96D3C576-8381-E844-AB70-424BCDDB50F0}" srcOrd="0" destOrd="0" presId="urn:microsoft.com/office/officeart/2005/8/layout/radial6"/>
    <dgm:cxn modelId="{E1BAB428-C707-104A-AC73-9CA0DB55ECCB}" type="presOf" srcId="{849320B5-21DE-E744-BCF8-9C9162350631}" destId="{61059C37-E935-544D-AC1B-A56DBB4380CD}" srcOrd="0" destOrd="0" presId="urn:microsoft.com/office/officeart/2005/8/layout/radial6"/>
    <dgm:cxn modelId="{C4606620-9150-9B44-B453-144A8C2AA977}" type="presOf" srcId="{9B63D84E-02E8-3244-BA96-82CAEFCF0D30}" destId="{B55FBCA9-3258-A04E-B2A6-BEB19C49E4DA}" srcOrd="0" destOrd="0" presId="urn:microsoft.com/office/officeart/2005/8/layout/radial6"/>
    <dgm:cxn modelId="{129692CF-EAE4-7A49-B4C5-56AA9BD0003B}" type="presOf" srcId="{199652AD-573A-2B48-B2A7-D108D82EAA4F}" destId="{359004A4-DE2C-A341-99B7-39F0DC7D6490}" srcOrd="0" destOrd="0" presId="urn:microsoft.com/office/officeart/2005/8/layout/radial6"/>
    <dgm:cxn modelId="{33F92374-9EFB-4741-9D9A-DE7BB5673373}" type="presParOf" srcId="{F2DED901-54D7-F348-8659-2D5B43776D55}" destId="{DBD91883-2F4D-8D4F-AE46-AEE821343081}" srcOrd="0" destOrd="0" presId="urn:microsoft.com/office/officeart/2005/8/layout/radial6"/>
    <dgm:cxn modelId="{EE422E92-B69C-3E4A-AAD8-99E7B2ABA1EE}" type="presParOf" srcId="{F2DED901-54D7-F348-8659-2D5B43776D55}" destId="{61059C37-E935-544D-AC1B-A56DBB4380CD}" srcOrd="1" destOrd="0" presId="urn:microsoft.com/office/officeart/2005/8/layout/radial6"/>
    <dgm:cxn modelId="{D6C6463F-A42B-154E-8678-622688CFF66E}" type="presParOf" srcId="{F2DED901-54D7-F348-8659-2D5B43776D55}" destId="{A0CBA3FC-A8D6-CD4E-A1C6-3197045071D8}" srcOrd="2" destOrd="0" presId="urn:microsoft.com/office/officeart/2005/8/layout/radial6"/>
    <dgm:cxn modelId="{785D4281-AF19-5C43-B6FE-A51FAB562E9E}" type="presParOf" srcId="{F2DED901-54D7-F348-8659-2D5B43776D55}" destId="{E468EE02-6E2B-164B-B84A-461779E405D3}" srcOrd="3" destOrd="0" presId="urn:microsoft.com/office/officeart/2005/8/layout/radial6"/>
    <dgm:cxn modelId="{B96A4CA6-D9F4-5947-BF83-CB8896CA77F7}" type="presParOf" srcId="{F2DED901-54D7-F348-8659-2D5B43776D55}" destId="{D996E499-1956-F949-AED2-ECCFA2FF7694}" srcOrd="4" destOrd="0" presId="urn:microsoft.com/office/officeart/2005/8/layout/radial6"/>
    <dgm:cxn modelId="{2BF27E4C-20FD-314C-B4FA-E13D6EFD9E1E}" type="presParOf" srcId="{F2DED901-54D7-F348-8659-2D5B43776D55}" destId="{07F60BB6-3944-9E4B-A4BE-79E51634DB00}" srcOrd="5" destOrd="0" presId="urn:microsoft.com/office/officeart/2005/8/layout/radial6"/>
    <dgm:cxn modelId="{DC39F0A5-F356-9D46-BEBD-3752AC19C18A}" type="presParOf" srcId="{F2DED901-54D7-F348-8659-2D5B43776D55}" destId="{18EB205C-D3D4-3E4D-9B67-4A158F142BBE}" srcOrd="6" destOrd="0" presId="urn:microsoft.com/office/officeart/2005/8/layout/radial6"/>
    <dgm:cxn modelId="{D26A7D49-2D8F-BD4A-9907-70C1326D5EB2}" type="presParOf" srcId="{F2DED901-54D7-F348-8659-2D5B43776D55}" destId="{CAA51D26-8E1C-684F-ACF0-551D63228B84}" srcOrd="7" destOrd="0" presId="urn:microsoft.com/office/officeart/2005/8/layout/radial6"/>
    <dgm:cxn modelId="{E0715CD6-6862-0143-822A-1EEAFBBA6593}" type="presParOf" srcId="{F2DED901-54D7-F348-8659-2D5B43776D55}" destId="{034FDBFF-D557-8647-96F2-A0B11EC04454}" srcOrd="8" destOrd="0" presId="urn:microsoft.com/office/officeart/2005/8/layout/radial6"/>
    <dgm:cxn modelId="{D9B48BD8-C3AA-C349-A851-4BF414E7D3B8}" type="presParOf" srcId="{F2DED901-54D7-F348-8659-2D5B43776D55}" destId="{A888AFEF-BB79-AD40-BC92-2764A9B8C299}" srcOrd="9" destOrd="0" presId="urn:microsoft.com/office/officeart/2005/8/layout/radial6"/>
    <dgm:cxn modelId="{B7B7D886-860D-3D42-BE18-0559E8D18F24}" type="presParOf" srcId="{F2DED901-54D7-F348-8659-2D5B43776D55}" destId="{96D3C576-8381-E844-AB70-424BCDDB50F0}" srcOrd="10" destOrd="0" presId="urn:microsoft.com/office/officeart/2005/8/layout/radial6"/>
    <dgm:cxn modelId="{4C2954C9-9951-0547-A87A-4E7E39941083}" type="presParOf" srcId="{F2DED901-54D7-F348-8659-2D5B43776D55}" destId="{A01A34C5-491D-E74D-918C-92D7D5CEC9B0}" srcOrd="11" destOrd="0" presId="urn:microsoft.com/office/officeart/2005/8/layout/radial6"/>
    <dgm:cxn modelId="{1D37055B-4C9B-9E4A-A57F-EA243B28D49B}" type="presParOf" srcId="{F2DED901-54D7-F348-8659-2D5B43776D55}" destId="{A46EF7BE-1094-BB46-8CAA-B6B01738AE88}" srcOrd="12" destOrd="0" presId="urn:microsoft.com/office/officeart/2005/8/layout/radial6"/>
    <dgm:cxn modelId="{DE51419B-125C-B147-92CC-9C1309C34170}" type="presParOf" srcId="{F2DED901-54D7-F348-8659-2D5B43776D55}" destId="{B55FBCA9-3258-A04E-B2A6-BEB19C49E4DA}" srcOrd="13" destOrd="0" presId="urn:microsoft.com/office/officeart/2005/8/layout/radial6"/>
    <dgm:cxn modelId="{51A28CC6-883D-4246-AC54-294524FCE895}" type="presParOf" srcId="{F2DED901-54D7-F348-8659-2D5B43776D55}" destId="{B96157F9-F921-ED45-8DCA-7D02EAAC6ED2}" srcOrd="14" destOrd="0" presId="urn:microsoft.com/office/officeart/2005/8/layout/radial6"/>
    <dgm:cxn modelId="{6ED3FB7A-D1B8-9042-9504-2C8BAFCC42E6}" type="presParOf" srcId="{F2DED901-54D7-F348-8659-2D5B43776D55}" destId="{43F8DA74-A80E-BA4C-AD38-F54AE332F023}" srcOrd="15" destOrd="0" presId="urn:microsoft.com/office/officeart/2005/8/layout/radial6"/>
    <dgm:cxn modelId="{91E14F0B-EF36-A443-8E12-96FABF79EA07}" type="presParOf" srcId="{F2DED901-54D7-F348-8659-2D5B43776D55}" destId="{C680C565-CB47-E74A-BD19-975CB5B40355}" srcOrd="16" destOrd="0" presId="urn:microsoft.com/office/officeart/2005/8/layout/radial6"/>
    <dgm:cxn modelId="{9E0152C5-C149-C64C-9826-E843E831123A}" type="presParOf" srcId="{F2DED901-54D7-F348-8659-2D5B43776D55}" destId="{0DC5EC88-A20D-8C4A-AADB-778A5753D18D}" srcOrd="17" destOrd="0" presId="urn:microsoft.com/office/officeart/2005/8/layout/radial6"/>
    <dgm:cxn modelId="{389F4429-0D40-364E-9C4F-ADCAFB0ED9B0}"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Full</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Half</a:t>
          </a:r>
        </a:p>
        <a:p>
          <a:endParaRPr lang="en-US" sz="500" dirty="0" smtClean="0">
            <a:latin typeface="Copperplate Gothic Light"/>
            <a:cs typeface="Copperplate Gothic Light"/>
          </a:endParaRPr>
        </a:p>
        <a:p>
          <a:endParaRPr lang="en-US" sz="5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Free</a:t>
          </a:r>
        </a:p>
        <a:p>
          <a:endParaRPr lang="en-US" sz="700" dirty="0">
            <a:latin typeface="Copperplate Gothic Light"/>
            <a:cs typeface="Copperplate Gothic Light"/>
          </a:endParaRP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gradFill rotWithShape="0">
          <a:gsLst>
            <a:gs pos="0">
              <a:srgbClr val="75FF75"/>
            </a:gs>
            <a:gs pos="35000">
              <a:srgbClr val="9BFF8E"/>
            </a:gs>
            <a:gs pos="100000">
              <a:srgbClr val="CBFFCA"/>
            </a:gs>
          </a:gsLst>
        </a:gradFill>
      </dgm:spPr>
      <dgm:t>
        <a:bodyPr/>
        <a:lstStyle/>
        <a:p>
          <a:r>
            <a:rPr lang="en-US" sz="700" dirty="0" smtClean="0">
              <a:latin typeface="Copperplate Gothic Light"/>
              <a:cs typeface="Copperplate Gothic Light"/>
            </a:rPr>
            <a:t>Light</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a:gradFill rotWithShape="0">
          <a:gsLst>
            <a:gs pos="0">
              <a:srgbClr val="FF5B61"/>
            </a:gs>
            <a:gs pos="35000">
              <a:srgbClr val="FF8374"/>
            </a:gs>
            <a:gs pos="100000">
              <a:srgbClr val="FF9797"/>
            </a:gs>
          </a:gsLst>
        </a:gradFill>
      </dgm:spPr>
      <dgm:t>
        <a:bodyPr/>
        <a:lstStyle/>
        <a:p>
          <a:r>
            <a:rPr lang="en-US" sz="700" dirty="0" smtClean="0">
              <a:latin typeface="Copperplate Gothic Light"/>
              <a:cs typeface="Copperplate Gothic Light"/>
            </a:rPr>
            <a:t>Heavy</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dgm:spPr>
        <a:gradFill rotWithShape="0">
          <a:gsLst>
            <a:gs pos="0">
              <a:srgbClr val="F8FF54"/>
            </a:gs>
            <a:gs pos="35000">
              <a:srgbClr val="FAFF78"/>
            </a:gs>
            <a:gs pos="100000">
              <a:srgbClr val="FFFEBD"/>
            </a:gs>
          </a:gsLst>
        </a:gradFill>
      </dgm:spPr>
      <dgm:t>
        <a:bodyPr/>
        <a:lstStyle/>
        <a:p>
          <a:r>
            <a:rPr lang="en-US" dirty="0" smtClean="0">
              <a:latin typeface="Copperplate Gothic Light"/>
              <a:cs typeface="Copperplate Gothic Light"/>
            </a:rPr>
            <a:t>Medium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CBCB4C0A-94EF-A94E-B116-CDBD4E30BB4D}">
      <dgm:prSet phldrT="[Text]" custT="1"/>
      <dgm:spPr/>
      <dgm:t>
        <a:bodyPr/>
        <a:lstStyle/>
        <a:p>
          <a:endParaRPr lang="en-US" sz="8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Hor="1" custScaleX="5707" custScaleY="5707"/>
      <dgm:spPr>
        <a:prstGeom prst="ellipse">
          <a:avLst/>
        </a:prstGeom>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DE172A-8888-974B-B4CB-79F8D4CEC057}" type="presOf" srcId="{199652AD-573A-2B48-B2A7-D108D82EAA4F}" destId="{359004A4-DE2C-A341-99B7-39F0DC7D6490}"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7973F746-F8C0-6D4B-92FE-FCA4B402D403}"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0E734314-381D-6E4E-846A-C5EA8469ED7F}" type="presOf" srcId="{EBB5F683-2E3E-1042-9D87-4249B7E6C9C9}" destId="{96D3C576-8381-E844-AB70-424BCDDB50F0}" srcOrd="0" destOrd="0" presId="urn:microsoft.com/office/officeart/2005/8/layout/radial6"/>
    <dgm:cxn modelId="{48126378-CFAE-8941-B2AB-9BC9910E29B9}" type="presOf" srcId="{849320B5-21DE-E744-BCF8-9C9162350631}" destId="{61059C37-E935-544D-AC1B-A56DBB4380CD}"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FCF6E383-8D91-4B4D-81DA-FE3E9E261760}" type="presOf" srcId="{CBCB4C0A-94EF-A94E-B116-CDBD4E30BB4D}" destId="{DBD91883-2F4D-8D4F-AE46-AEE821343081}" srcOrd="0" destOrd="0" presId="urn:microsoft.com/office/officeart/2005/8/layout/radial6"/>
    <dgm:cxn modelId="{D7543A91-3A89-434D-B6C2-1BD6E92B0C9F}" type="presOf" srcId="{155C1F9A-AC2B-2241-B94F-8F97FD946EB5}" destId="{43F8DA74-A80E-BA4C-AD38-F54AE332F023}" srcOrd="0" destOrd="0" presId="urn:microsoft.com/office/officeart/2005/8/layout/radial6"/>
    <dgm:cxn modelId="{240DE7F7-1251-D549-B41B-35C528F04333}" type="presOf" srcId="{F56E8674-FABC-F740-BAC1-EAF4104551DA}" destId="{CAA51D26-8E1C-684F-ACF0-551D63228B84}" srcOrd="0" destOrd="0" presId="urn:microsoft.com/office/officeart/2005/8/layout/radial6"/>
    <dgm:cxn modelId="{99FAB22B-F130-274A-BD76-D9794B2C6827}" type="presOf" srcId="{25CE54D5-0348-4346-8F9C-D2BA7BCB22CA}" destId="{D996E499-1956-F949-AED2-ECCFA2FF7694}" srcOrd="0" destOrd="0" presId="urn:microsoft.com/office/officeart/2005/8/layout/radial6"/>
    <dgm:cxn modelId="{3DE7BEE4-C499-2742-911B-E4540FF61569}" type="presOf" srcId="{0CF515F4-F4A4-BE40-98DD-C8ACD450E846}" destId="{A888AFEF-BB79-AD40-BC92-2764A9B8C299}"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DF127120-2C78-F143-B2AC-973607D98B81}" type="presOf" srcId="{9B63D84E-02E8-3244-BA96-82CAEFCF0D30}" destId="{B55FBCA9-3258-A04E-B2A6-BEB19C49E4DA}" srcOrd="0" destOrd="0" presId="urn:microsoft.com/office/officeart/2005/8/layout/radial6"/>
    <dgm:cxn modelId="{A22BE71B-B9C8-2C4D-B20E-9F620EA26B0A}" type="presOf" srcId="{C39FAEB2-D272-BB4F-B0B3-FB7E66C44F5B}" destId="{F2DED901-54D7-F348-8659-2D5B43776D55}" srcOrd="0" destOrd="0" presId="urn:microsoft.com/office/officeart/2005/8/layout/radial6"/>
    <dgm:cxn modelId="{85B981BA-F27F-7D45-BE32-65E0F6FEF746}" type="presOf" srcId="{F6D83E3C-74B3-CA42-B826-2170F4BAF365}" destId="{18EB205C-D3D4-3E4D-9B67-4A158F142BBE}" srcOrd="0" destOrd="0" presId="urn:microsoft.com/office/officeart/2005/8/layout/radial6"/>
    <dgm:cxn modelId="{2B9027E1-E004-9B47-B18B-B0DC075E4D7E}" type="presOf" srcId="{B194D67F-3C26-4940-8220-E3E74A816657}" destId="{E468EE02-6E2B-164B-B84A-461779E405D3}" srcOrd="0" destOrd="0" presId="urn:microsoft.com/office/officeart/2005/8/layout/radial6"/>
    <dgm:cxn modelId="{2291B129-C22C-FE44-81B5-CBDBCF8D2C38}" type="presOf" srcId="{8EB1D969-3D44-3645-8015-87A669CA172D}" destId="{A46EF7BE-1094-BB46-8CAA-B6B01738AE88}" srcOrd="0" destOrd="0" presId="urn:microsoft.com/office/officeart/2005/8/layout/radial6"/>
    <dgm:cxn modelId="{887F1087-67F6-474E-BB6E-90025AFD0BE0}" type="presParOf" srcId="{F2DED901-54D7-F348-8659-2D5B43776D55}" destId="{DBD91883-2F4D-8D4F-AE46-AEE821343081}" srcOrd="0" destOrd="0" presId="urn:microsoft.com/office/officeart/2005/8/layout/radial6"/>
    <dgm:cxn modelId="{9B5E8E53-243D-D74B-8E58-657253376D3F}" type="presParOf" srcId="{F2DED901-54D7-F348-8659-2D5B43776D55}" destId="{61059C37-E935-544D-AC1B-A56DBB4380CD}" srcOrd="1" destOrd="0" presId="urn:microsoft.com/office/officeart/2005/8/layout/radial6"/>
    <dgm:cxn modelId="{418FAACA-D2EC-A44F-B379-C6D04E1539A0}" type="presParOf" srcId="{F2DED901-54D7-F348-8659-2D5B43776D55}" destId="{A0CBA3FC-A8D6-CD4E-A1C6-3197045071D8}" srcOrd="2" destOrd="0" presId="urn:microsoft.com/office/officeart/2005/8/layout/radial6"/>
    <dgm:cxn modelId="{9703CB83-C58F-DD46-A1F3-DC9E8F009E39}" type="presParOf" srcId="{F2DED901-54D7-F348-8659-2D5B43776D55}" destId="{E468EE02-6E2B-164B-B84A-461779E405D3}" srcOrd="3" destOrd="0" presId="urn:microsoft.com/office/officeart/2005/8/layout/radial6"/>
    <dgm:cxn modelId="{DC70FEDC-11A2-124F-BCD9-B5392AE0592F}" type="presParOf" srcId="{F2DED901-54D7-F348-8659-2D5B43776D55}" destId="{D996E499-1956-F949-AED2-ECCFA2FF7694}" srcOrd="4" destOrd="0" presId="urn:microsoft.com/office/officeart/2005/8/layout/radial6"/>
    <dgm:cxn modelId="{283D30F8-B33E-E741-B643-89EE31087229}" type="presParOf" srcId="{F2DED901-54D7-F348-8659-2D5B43776D55}" destId="{07F60BB6-3944-9E4B-A4BE-79E51634DB00}" srcOrd="5" destOrd="0" presId="urn:microsoft.com/office/officeart/2005/8/layout/radial6"/>
    <dgm:cxn modelId="{CF78AD14-313B-D842-A91C-677681B0A10C}" type="presParOf" srcId="{F2DED901-54D7-F348-8659-2D5B43776D55}" destId="{18EB205C-D3D4-3E4D-9B67-4A158F142BBE}" srcOrd="6" destOrd="0" presId="urn:microsoft.com/office/officeart/2005/8/layout/radial6"/>
    <dgm:cxn modelId="{E4364BD6-9F92-004E-A4AD-B48226A2512C}" type="presParOf" srcId="{F2DED901-54D7-F348-8659-2D5B43776D55}" destId="{CAA51D26-8E1C-684F-ACF0-551D63228B84}" srcOrd="7" destOrd="0" presId="urn:microsoft.com/office/officeart/2005/8/layout/radial6"/>
    <dgm:cxn modelId="{3968E0C8-4E1D-514D-9244-211ADEE815A6}" type="presParOf" srcId="{F2DED901-54D7-F348-8659-2D5B43776D55}" destId="{034FDBFF-D557-8647-96F2-A0B11EC04454}" srcOrd="8" destOrd="0" presId="urn:microsoft.com/office/officeart/2005/8/layout/radial6"/>
    <dgm:cxn modelId="{972D44B1-8C5E-FE4F-B290-17C6236751AD}" type="presParOf" srcId="{F2DED901-54D7-F348-8659-2D5B43776D55}" destId="{A888AFEF-BB79-AD40-BC92-2764A9B8C299}" srcOrd="9" destOrd="0" presId="urn:microsoft.com/office/officeart/2005/8/layout/radial6"/>
    <dgm:cxn modelId="{44A02F34-27F6-314B-8482-94F963FF2553}" type="presParOf" srcId="{F2DED901-54D7-F348-8659-2D5B43776D55}" destId="{96D3C576-8381-E844-AB70-424BCDDB50F0}" srcOrd="10" destOrd="0" presId="urn:microsoft.com/office/officeart/2005/8/layout/radial6"/>
    <dgm:cxn modelId="{9D5C4D7F-A477-DE41-97B5-65C404DDF0F8}" type="presParOf" srcId="{F2DED901-54D7-F348-8659-2D5B43776D55}" destId="{A01A34C5-491D-E74D-918C-92D7D5CEC9B0}" srcOrd="11" destOrd="0" presId="urn:microsoft.com/office/officeart/2005/8/layout/radial6"/>
    <dgm:cxn modelId="{006C6CC6-22B4-814B-8B86-D014FCC9B965}" type="presParOf" srcId="{F2DED901-54D7-F348-8659-2D5B43776D55}" destId="{A46EF7BE-1094-BB46-8CAA-B6B01738AE88}" srcOrd="12" destOrd="0" presId="urn:microsoft.com/office/officeart/2005/8/layout/radial6"/>
    <dgm:cxn modelId="{0A8517E5-88FD-B240-AB68-49C087FD6E93}" type="presParOf" srcId="{F2DED901-54D7-F348-8659-2D5B43776D55}" destId="{B55FBCA9-3258-A04E-B2A6-BEB19C49E4DA}" srcOrd="13" destOrd="0" presId="urn:microsoft.com/office/officeart/2005/8/layout/radial6"/>
    <dgm:cxn modelId="{CD45E6CE-C401-9B4D-A9BD-FE169FEE4F65}" type="presParOf" srcId="{F2DED901-54D7-F348-8659-2D5B43776D55}" destId="{B96157F9-F921-ED45-8DCA-7D02EAAC6ED2}" srcOrd="14" destOrd="0" presId="urn:microsoft.com/office/officeart/2005/8/layout/radial6"/>
    <dgm:cxn modelId="{2DBBCEF8-4334-BB40-9985-980E864C51BB}" type="presParOf" srcId="{F2DED901-54D7-F348-8659-2D5B43776D55}" destId="{43F8DA74-A80E-BA4C-AD38-F54AE332F023}" srcOrd="15" destOrd="0" presId="urn:microsoft.com/office/officeart/2005/8/layout/radial6"/>
    <dgm:cxn modelId="{C8F5A7A0-1D88-834E-B0E9-CBB76C764E77}" type="presParOf" srcId="{F2DED901-54D7-F348-8659-2D5B43776D55}" destId="{C680C565-CB47-E74A-BD19-975CB5B40355}" srcOrd="16" destOrd="0" presId="urn:microsoft.com/office/officeart/2005/8/layout/radial6"/>
    <dgm:cxn modelId="{4225A149-EB5E-7541-B257-F77E5465D422}" type="presParOf" srcId="{F2DED901-54D7-F348-8659-2D5B43776D55}" destId="{0DC5EC88-A20D-8C4A-AADB-778A5753D18D}" srcOrd="17" destOrd="0" presId="urn:microsoft.com/office/officeart/2005/8/layout/radial6"/>
    <dgm:cxn modelId="{88095669-807E-FA41-8F15-A31433DE95B2}"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827991EB-3E06-E248-AC37-4060E04DF7AE}" type="doc">
      <dgm:prSet loTypeId="urn:microsoft.com/office/officeart/2005/8/layout/vList5" loCatId="" qsTypeId="urn:microsoft.com/office/officeart/2005/8/quickstyle/3D2" qsCatId="3D" csTypeId="urn:microsoft.com/office/officeart/2005/8/colors/accent1_2" csCatId="accent1" phldr="1"/>
      <dgm:spPr/>
      <dgm:t>
        <a:bodyPr/>
        <a:lstStyle/>
        <a:p>
          <a:endParaRPr lang="en-US"/>
        </a:p>
      </dgm:t>
    </dgm:pt>
    <dgm:pt modelId="{DC5922FF-D1AC-354F-B04B-E6CF36E8F4CA}">
      <dgm:prSet phldrT="[Text]"/>
      <dgm:spPr/>
      <dgm:t>
        <a:bodyPr anchor="ctr"/>
        <a:lstStyle/>
        <a:p>
          <a:pPr algn="ctr"/>
          <a:r>
            <a:rPr lang="en-US"/>
            <a:t>1:</a:t>
          </a:r>
        </a:p>
      </dgm:t>
    </dgm:pt>
    <dgm:pt modelId="{88CDF72B-8532-5C4A-9EBE-A5B6E3C5C174}" type="parTrans" cxnId="{199D0308-F273-0342-94F9-762BF4A52776}">
      <dgm:prSet/>
      <dgm:spPr/>
      <dgm:t>
        <a:bodyPr/>
        <a:lstStyle/>
        <a:p>
          <a:endParaRPr lang="en-US"/>
        </a:p>
      </dgm:t>
    </dgm:pt>
    <dgm:pt modelId="{B08789ED-9583-2547-9244-856367D861FD}" type="sibTrans" cxnId="{199D0308-F273-0342-94F9-762BF4A52776}">
      <dgm:prSet/>
      <dgm:spPr/>
      <dgm:t>
        <a:bodyPr/>
        <a:lstStyle/>
        <a:p>
          <a:endParaRPr lang="en-US"/>
        </a:p>
      </dgm:t>
    </dgm:pt>
    <dgm:pt modelId="{13B6BD15-312F-A544-8E96-F2BA3218DDFA}">
      <dgm:prSet phldrT="[Text]" phldr="1"/>
      <dgm:spPr/>
      <dgm:t>
        <a:bodyPr/>
        <a:lstStyle/>
        <a:p>
          <a:endParaRPr lang="en-US"/>
        </a:p>
      </dgm:t>
    </dgm:pt>
    <dgm:pt modelId="{BC14B19E-6A65-6E47-B19B-761353150F4F}" type="parTrans" cxnId="{2A3C0769-91DC-834F-8191-4A4151EAE776}">
      <dgm:prSet/>
      <dgm:spPr/>
      <dgm:t>
        <a:bodyPr/>
        <a:lstStyle/>
        <a:p>
          <a:endParaRPr lang="en-US"/>
        </a:p>
      </dgm:t>
    </dgm:pt>
    <dgm:pt modelId="{B8A130D4-C0D9-8447-A916-B95EBFDAAEEA}" type="sibTrans" cxnId="{2A3C0769-91DC-834F-8191-4A4151EAE776}">
      <dgm:prSet/>
      <dgm:spPr/>
      <dgm:t>
        <a:bodyPr/>
        <a:lstStyle/>
        <a:p>
          <a:endParaRPr lang="en-US"/>
        </a:p>
      </dgm:t>
    </dgm:pt>
    <dgm:pt modelId="{E37EBEF5-0F2A-284B-87FD-1ED615C6F5CE}">
      <dgm:prSet phldrT="[Text]" phldr="1"/>
      <dgm:spPr/>
      <dgm:t>
        <a:bodyPr/>
        <a:lstStyle/>
        <a:p>
          <a:endParaRPr lang="en-US"/>
        </a:p>
      </dgm:t>
    </dgm:pt>
    <dgm:pt modelId="{33B2634C-44DF-DF4B-AD4B-F74E5C2837B9}" type="parTrans" cxnId="{DC76BCF9-C30D-A24F-A981-5F2E0FF25B6F}">
      <dgm:prSet/>
      <dgm:spPr/>
      <dgm:t>
        <a:bodyPr/>
        <a:lstStyle/>
        <a:p>
          <a:endParaRPr lang="en-US"/>
        </a:p>
      </dgm:t>
    </dgm:pt>
    <dgm:pt modelId="{3115C63D-B67F-9848-9A3C-179CF8C45D47}" type="sibTrans" cxnId="{DC76BCF9-C30D-A24F-A981-5F2E0FF25B6F}">
      <dgm:prSet/>
      <dgm:spPr/>
      <dgm:t>
        <a:bodyPr/>
        <a:lstStyle/>
        <a:p>
          <a:endParaRPr lang="en-US"/>
        </a:p>
      </dgm:t>
    </dgm:pt>
    <dgm:pt modelId="{91E0A986-CF5A-5741-B93B-BA470A0E10C8}">
      <dgm:prSet phldrT="[Text]"/>
      <dgm:spPr/>
      <dgm:t>
        <a:bodyPr/>
        <a:lstStyle/>
        <a:p>
          <a:pPr algn="ctr"/>
          <a:r>
            <a:rPr lang="en-US"/>
            <a:t>10:</a:t>
          </a:r>
        </a:p>
      </dgm:t>
    </dgm:pt>
    <dgm:pt modelId="{C4B1353D-1248-1243-944F-D8EE46D1A8A5}" type="parTrans" cxnId="{71CB076C-BEB8-164C-AED5-496A8CC3CB7D}">
      <dgm:prSet/>
      <dgm:spPr/>
      <dgm:t>
        <a:bodyPr/>
        <a:lstStyle/>
        <a:p>
          <a:endParaRPr lang="en-US"/>
        </a:p>
      </dgm:t>
    </dgm:pt>
    <dgm:pt modelId="{883DE09D-B0A4-374B-A7D5-BC38746EEB09}" type="sibTrans" cxnId="{71CB076C-BEB8-164C-AED5-496A8CC3CB7D}">
      <dgm:prSet/>
      <dgm:spPr/>
      <dgm:t>
        <a:bodyPr/>
        <a:lstStyle/>
        <a:p>
          <a:endParaRPr lang="en-US"/>
        </a:p>
      </dgm:t>
    </dgm:pt>
    <dgm:pt modelId="{34F5C7C2-80B8-2F4D-85A4-A1982E230B63}">
      <dgm:prSet phldrT="[Text]" phldr="1"/>
      <dgm:spPr/>
      <dgm:t>
        <a:bodyPr/>
        <a:lstStyle/>
        <a:p>
          <a:endParaRPr lang="en-US"/>
        </a:p>
      </dgm:t>
    </dgm:pt>
    <dgm:pt modelId="{AE17C072-8F85-0F48-887E-A4356A3E1D68}" type="parTrans" cxnId="{58324961-9EA7-FA4F-80F9-CEB52C59C21D}">
      <dgm:prSet/>
      <dgm:spPr/>
      <dgm:t>
        <a:bodyPr/>
        <a:lstStyle/>
        <a:p>
          <a:endParaRPr lang="en-US"/>
        </a:p>
      </dgm:t>
    </dgm:pt>
    <dgm:pt modelId="{47C5AB0B-9255-5F49-93A7-69D68CAC8AB8}" type="sibTrans" cxnId="{58324961-9EA7-FA4F-80F9-CEB52C59C21D}">
      <dgm:prSet/>
      <dgm:spPr/>
      <dgm:t>
        <a:bodyPr/>
        <a:lstStyle/>
        <a:p>
          <a:endParaRPr lang="en-US"/>
        </a:p>
      </dgm:t>
    </dgm:pt>
    <dgm:pt modelId="{5706B36F-A633-1F49-8023-EE6CBE03A114}">
      <dgm:prSet phldrT="[Text]" phldr="1"/>
      <dgm:spPr/>
      <dgm:t>
        <a:bodyPr/>
        <a:lstStyle/>
        <a:p>
          <a:endParaRPr lang="en-US"/>
        </a:p>
      </dgm:t>
    </dgm:pt>
    <dgm:pt modelId="{808676EF-8687-6041-B9AB-39C108B78575}" type="parTrans" cxnId="{95EAE461-22E4-9145-8E4E-77F1879CE19A}">
      <dgm:prSet/>
      <dgm:spPr/>
      <dgm:t>
        <a:bodyPr/>
        <a:lstStyle/>
        <a:p>
          <a:endParaRPr lang="en-US"/>
        </a:p>
      </dgm:t>
    </dgm:pt>
    <dgm:pt modelId="{61D696F1-6344-9243-822B-097F17D94E85}" type="sibTrans" cxnId="{95EAE461-22E4-9145-8E4E-77F1879CE19A}">
      <dgm:prSet/>
      <dgm:spPr/>
      <dgm:t>
        <a:bodyPr/>
        <a:lstStyle/>
        <a:p>
          <a:endParaRPr lang="en-US"/>
        </a:p>
      </dgm:t>
    </dgm:pt>
    <dgm:pt modelId="{BE6FF917-BC59-624A-ACBD-4D74CACE533F}">
      <dgm:prSet phldrT="[Text]"/>
      <dgm:spPr/>
      <dgm:t>
        <a:bodyPr/>
        <a:lstStyle/>
        <a:p>
          <a:pPr algn="ctr"/>
          <a:r>
            <a:rPr lang="en-US"/>
            <a:t>20:</a:t>
          </a:r>
        </a:p>
      </dgm:t>
    </dgm:pt>
    <dgm:pt modelId="{FB842A5A-7A3F-9B4F-9B07-786D12C80EF9}" type="parTrans" cxnId="{26B42989-355A-364F-A87C-0C5658D90012}">
      <dgm:prSet/>
      <dgm:spPr/>
      <dgm:t>
        <a:bodyPr/>
        <a:lstStyle/>
        <a:p>
          <a:endParaRPr lang="en-US"/>
        </a:p>
      </dgm:t>
    </dgm:pt>
    <dgm:pt modelId="{D5FA07B4-2DD1-B44D-B8D9-A4E703C02E7D}" type="sibTrans" cxnId="{26B42989-355A-364F-A87C-0C5658D90012}">
      <dgm:prSet/>
      <dgm:spPr/>
      <dgm:t>
        <a:bodyPr/>
        <a:lstStyle/>
        <a:p>
          <a:endParaRPr lang="en-US"/>
        </a:p>
      </dgm:t>
    </dgm:pt>
    <dgm:pt modelId="{E6ACEC2C-4AB2-1846-9AEF-262A167322A1}">
      <dgm:prSet phldrT="[Text]" phldr="1"/>
      <dgm:spPr/>
      <dgm:t>
        <a:bodyPr/>
        <a:lstStyle/>
        <a:p>
          <a:endParaRPr lang="en-US"/>
        </a:p>
      </dgm:t>
    </dgm:pt>
    <dgm:pt modelId="{94A7B18D-BAE9-0647-BD84-0FA656ACAEBF}" type="parTrans" cxnId="{7DF8DE2F-CEC6-BB4D-871D-9CEB4722BDBA}">
      <dgm:prSet/>
      <dgm:spPr/>
      <dgm:t>
        <a:bodyPr/>
        <a:lstStyle/>
        <a:p>
          <a:endParaRPr lang="en-US"/>
        </a:p>
      </dgm:t>
    </dgm:pt>
    <dgm:pt modelId="{2DAC5493-0E66-164C-B7D0-5B51C6DFCD9D}" type="sibTrans" cxnId="{7DF8DE2F-CEC6-BB4D-871D-9CEB4722BDBA}">
      <dgm:prSet/>
      <dgm:spPr/>
      <dgm:t>
        <a:bodyPr/>
        <a:lstStyle/>
        <a:p>
          <a:endParaRPr lang="en-US"/>
        </a:p>
      </dgm:t>
    </dgm:pt>
    <dgm:pt modelId="{ED2FEAE0-8B65-FA4B-9734-54B1A512FB6A}">
      <dgm:prSet phldrT="[Text]" phldr="1"/>
      <dgm:spPr/>
      <dgm:t>
        <a:bodyPr/>
        <a:lstStyle/>
        <a:p>
          <a:endParaRPr lang="en-US"/>
        </a:p>
      </dgm:t>
    </dgm:pt>
    <dgm:pt modelId="{B511FAF1-4E6B-5240-8702-AD48988741B7}" type="parTrans" cxnId="{BF83F079-4C58-3C4F-A9B7-D0E49EB84DDF}">
      <dgm:prSet/>
      <dgm:spPr/>
      <dgm:t>
        <a:bodyPr/>
        <a:lstStyle/>
        <a:p>
          <a:endParaRPr lang="en-US"/>
        </a:p>
      </dgm:t>
    </dgm:pt>
    <dgm:pt modelId="{BA9E7016-7D2F-2A48-962D-F5175A41C964}" type="sibTrans" cxnId="{BF83F079-4C58-3C4F-A9B7-D0E49EB84DDF}">
      <dgm:prSet/>
      <dgm:spPr/>
      <dgm:t>
        <a:bodyPr/>
        <a:lstStyle/>
        <a:p>
          <a:endParaRPr lang="en-US"/>
        </a:p>
      </dgm:t>
    </dgm:pt>
    <dgm:pt modelId="{D30A1946-9DCE-A84B-A25B-034FBCCCC1F0}">
      <dgm:prSet phldrT="[Text]"/>
      <dgm:spPr/>
      <dgm:t>
        <a:bodyPr anchor="ctr"/>
        <a:lstStyle/>
        <a:p>
          <a:pPr algn="ctr"/>
          <a:r>
            <a:rPr lang="en-US">
              <a:latin typeface="Copperplate Gothic Light"/>
              <a:cs typeface="Copperplate Gothic Light"/>
            </a:rPr>
            <a:t>Criticals</a:t>
          </a:r>
        </a:p>
      </dgm:t>
    </dgm:pt>
    <dgm:pt modelId="{66DF1647-BBE6-234C-98F5-77756B8C48F9}" type="parTrans" cxnId="{3E2EA1DB-30D5-514C-8DB8-B04DEEECD8DF}">
      <dgm:prSet/>
      <dgm:spPr/>
      <dgm:t>
        <a:bodyPr/>
        <a:lstStyle/>
        <a:p>
          <a:endParaRPr lang="en-US"/>
        </a:p>
      </dgm:t>
    </dgm:pt>
    <dgm:pt modelId="{A01ED3F8-C450-EF42-BB4D-1EA1F499C36A}" type="sibTrans" cxnId="{3E2EA1DB-30D5-514C-8DB8-B04DEEECD8DF}">
      <dgm:prSet/>
      <dgm:spPr/>
      <dgm:t>
        <a:bodyPr/>
        <a:lstStyle/>
        <a:p>
          <a:endParaRPr lang="en-US"/>
        </a:p>
      </dgm:t>
    </dgm:pt>
    <dgm:pt modelId="{5879CEBF-3AD0-6040-8576-2921FF8CB6D3}" type="pres">
      <dgm:prSet presAssocID="{827991EB-3E06-E248-AC37-4060E04DF7AE}" presName="Name0" presStyleCnt="0">
        <dgm:presLayoutVars>
          <dgm:dir/>
          <dgm:animLvl val="lvl"/>
          <dgm:resizeHandles val="exact"/>
        </dgm:presLayoutVars>
      </dgm:prSet>
      <dgm:spPr/>
      <dgm:t>
        <a:bodyPr/>
        <a:lstStyle/>
        <a:p>
          <a:endParaRPr lang="en-US"/>
        </a:p>
      </dgm:t>
    </dgm:pt>
    <dgm:pt modelId="{115E26F8-1933-0348-BD56-8331A6CEF142}" type="pres">
      <dgm:prSet presAssocID="{D30A1946-9DCE-A84B-A25B-034FBCCCC1F0}" presName="linNode" presStyleCnt="0"/>
      <dgm:spPr/>
      <dgm:t>
        <a:bodyPr/>
        <a:lstStyle/>
        <a:p>
          <a:endParaRPr lang="en-US"/>
        </a:p>
      </dgm:t>
    </dgm:pt>
    <dgm:pt modelId="{6DBD6403-3F49-2D46-A617-8F39FD5E6078}" type="pres">
      <dgm:prSet presAssocID="{D30A1946-9DCE-A84B-A25B-034FBCCCC1F0}" presName="parentText" presStyleLbl="node1" presStyleIdx="0" presStyleCnt="4" custLinFactNeighborX="63463" custLinFactNeighborY="-208">
        <dgm:presLayoutVars>
          <dgm:chMax val="1"/>
          <dgm:bulletEnabled val="1"/>
        </dgm:presLayoutVars>
      </dgm:prSet>
      <dgm:spPr/>
      <dgm:t>
        <a:bodyPr/>
        <a:lstStyle/>
        <a:p>
          <a:endParaRPr lang="en-US"/>
        </a:p>
      </dgm:t>
    </dgm:pt>
    <dgm:pt modelId="{A17B8052-0BA5-3E49-8D14-E47457CDF385}" type="pres">
      <dgm:prSet presAssocID="{A01ED3F8-C450-EF42-BB4D-1EA1F499C36A}" presName="sp" presStyleCnt="0"/>
      <dgm:spPr/>
      <dgm:t>
        <a:bodyPr/>
        <a:lstStyle/>
        <a:p>
          <a:endParaRPr lang="en-US"/>
        </a:p>
      </dgm:t>
    </dgm:pt>
    <dgm:pt modelId="{B8C0E6B8-9057-E049-863B-F600DBAFD34F}" type="pres">
      <dgm:prSet presAssocID="{DC5922FF-D1AC-354F-B04B-E6CF36E8F4CA}" presName="linNode" presStyleCnt="0"/>
      <dgm:spPr/>
      <dgm:t>
        <a:bodyPr/>
        <a:lstStyle/>
        <a:p>
          <a:endParaRPr lang="en-US"/>
        </a:p>
      </dgm:t>
    </dgm:pt>
    <dgm:pt modelId="{1D11A92B-8D67-A241-B122-1291A1F04D6D}" type="pres">
      <dgm:prSet presAssocID="{DC5922FF-D1AC-354F-B04B-E6CF36E8F4CA}" presName="parentText" presStyleLbl="node1" presStyleIdx="1" presStyleCnt="4" custFlipHor="1" custScaleX="48169">
        <dgm:presLayoutVars>
          <dgm:chMax val="1"/>
          <dgm:bulletEnabled val="1"/>
        </dgm:presLayoutVars>
      </dgm:prSet>
      <dgm:spPr/>
      <dgm:t>
        <a:bodyPr/>
        <a:lstStyle/>
        <a:p>
          <a:endParaRPr lang="en-US"/>
        </a:p>
      </dgm:t>
    </dgm:pt>
    <dgm:pt modelId="{B55368B5-7B49-8F44-A19A-09E858BE3174}" type="pres">
      <dgm:prSet presAssocID="{DC5922FF-D1AC-354F-B04B-E6CF36E8F4CA}" presName="descendantText" presStyleLbl="alignAccFollowNode1" presStyleIdx="0" presStyleCnt="3">
        <dgm:presLayoutVars>
          <dgm:bulletEnabled val="1"/>
        </dgm:presLayoutVars>
      </dgm:prSet>
      <dgm:spPr/>
      <dgm:t>
        <a:bodyPr/>
        <a:lstStyle/>
        <a:p>
          <a:endParaRPr lang="en-US"/>
        </a:p>
      </dgm:t>
    </dgm:pt>
    <dgm:pt modelId="{DE43EAB7-D839-474A-8210-3BD2552AB3A5}" type="pres">
      <dgm:prSet presAssocID="{B08789ED-9583-2547-9244-856367D861FD}" presName="sp" presStyleCnt="0"/>
      <dgm:spPr/>
      <dgm:t>
        <a:bodyPr/>
        <a:lstStyle/>
        <a:p>
          <a:endParaRPr lang="en-US"/>
        </a:p>
      </dgm:t>
    </dgm:pt>
    <dgm:pt modelId="{DFE07E6E-7E34-8645-8D96-F363B7EFCD27}" type="pres">
      <dgm:prSet presAssocID="{91E0A986-CF5A-5741-B93B-BA470A0E10C8}" presName="linNode" presStyleCnt="0"/>
      <dgm:spPr/>
      <dgm:t>
        <a:bodyPr/>
        <a:lstStyle/>
        <a:p>
          <a:endParaRPr lang="en-US"/>
        </a:p>
      </dgm:t>
    </dgm:pt>
    <dgm:pt modelId="{09446038-0888-6440-BA41-025A4CF8E36F}" type="pres">
      <dgm:prSet presAssocID="{91E0A986-CF5A-5741-B93B-BA470A0E10C8}" presName="parentText" presStyleLbl="node1" presStyleIdx="2" presStyleCnt="4" custScaleX="49138">
        <dgm:presLayoutVars>
          <dgm:chMax val="1"/>
          <dgm:bulletEnabled val="1"/>
        </dgm:presLayoutVars>
      </dgm:prSet>
      <dgm:spPr/>
      <dgm:t>
        <a:bodyPr/>
        <a:lstStyle/>
        <a:p>
          <a:endParaRPr lang="en-US"/>
        </a:p>
      </dgm:t>
    </dgm:pt>
    <dgm:pt modelId="{8E75688A-BADB-E64E-99B2-C69F9DF8E82E}" type="pres">
      <dgm:prSet presAssocID="{91E0A986-CF5A-5741-B93B-BA470A0E10C8}" presName="descendantText" presStyleLbl="alignAccFollowNode1" presStyleIdx="1" presStyleCnt="3">
        <dgm:presLayoutVars>
          <dgm:bulletEnabled val="1"/>
        </dgm:presLayoutVars>
      </dgm:prSet>
      <dgm:spPr/>
      <dgm:t>
        <a:bodyPr/>
        <a:lstStyle/>
        <a:p>
          <a:endParaRPr lang="en-US"/>
        </a:p>
      </dgm:t>
    </dgm:pt>
    <dgm:pt modelId="{13918509-4E83-4C4B-B272-91A81ABCD1C7}" type="pres">
      <dgm:prSet presAssocID="{883DE09D-B0A4-374B-A7D5-BC38746EEB09}" presName="sp" presStyleCnt="0"/>
      <dgm:spPr/>
      <dgm:t>
        <a:bodyPr/>
        <a:lstStyle/>
        <a:p>
          <a:endParaRPr lang="en-US"/>
        </a:p>
      </dgm:t>
    </dgm:pt>
    <dgm:pt modelId="{7713F132-8F3F-984E-933C-8F490AE2694E}" type="pres">
      <dgm:prSet presAssocID="{BE6FF917-BC59-624A-ACBD-4D74CACE533F}" presName="linNode" presStyleCnt="0"/>
      <dgm:spPr/>
      <dgm:t>
        <a:bodyPr/>
        <a:lstStyle/>
        <a:p>
          <a:endParaRPr lang="en-US"/>
        </a:p>
      </dgm:t>
    </dgm:pt>
    <dgm:pt modelId="{FEC0FB00-CFB7-1E48-864B-963ED42B714F}" type="pres">
      <dgm:prSet presAssocID="{BE6FF917-BC59-624A-ACBD-4D74CACE533F}" presName="parentText" presStyleLbl="node1" presStyleIdx="3" presStyleCnt="4" custScaleX="49294">
        <dgm:presLayoutVars>
          <dgm:chMax val="1"/>
          <dgm:bulletEnabled val="1"/>
        </dgm:presLayoutVars>
      </dgm:prSet>
      <dgm:spPr/>
      <dgm:t>
        <a:bodyPr/>
        <a:lstStyle/>
        <a:p>
          <a:endParaRPr lang="en-US"/>
        </a:p>
      </dgm:t>
    </dgm:pt>
    <dgm:pt modelId="{238AF675-2C3C-594E-A781-C5FC1F49A037}" type="pres">
      <dgm:prSet presAssocID="{BE6FF917-BC59-624A-ACBD-4D74CACE533F}" presName="descendantText" presStyleLbl="alignAccFollowNode1" presStyleIdx="2" presStyleCnt="3">
        <dgm:presLayoutVars>
          <dgm:bulletEnabled val="1"/>
        </dgm:presLayoutVars>
      </dgm:prSet>
      <dgm:spPr/>
      <dgm:t>
        <a:bodyPr/>
        <a:lstStyle/>
        <a:p>
          <a:endParaRPr lang="en-US"/>
        </a:p>
      </dgm:t>
    </dgm:pt>
  </dgm:ptLst>
  <dgm:cxnLst>
    <dgm:cxn modelId="{199D0308-F273-0342-94F9-762BF4A52776}" srcId="{827991EB-3E06-E248-AC37-4060E04DF7AE}" destId="{DC5922FF-D1AC-354F-B04B-E6CF36E8F4CA}" srcOrd="1" destOrd="0" parTransId="{88CDF72B-8532-5C4A-9EBE-A5B6E3C5C174}" sibTransId="{B08789ED-9583-2547-9244-856367D861FD}"/>
    <dgm:cxn modelId="{71CB076C-BEB8-164C-AED5-496A8CC3CB7D}" srcId="{827991EB-3E06-E248-AC37-4060E04DF7AE}" destId="{91E0A986-CF5A-5741-B93B-BA470A0E10C8}" srcOrd="2" destOrd="0" parTransId="{C4B1353D-1248-1243-944F-D8EE46D1A8A5}" sibTransId="{883DE09D-B0A4-374B-A7D5-BC38746EEB09}"/>
    <dgm:cxn modelId="{DC76BCF9-C30D-A24F-A981-5F2E0FF25B6F}" srcId="{DC5922FF-D1AC-354F-B04B-E6CF36E8F4CA}" destId="{E37EBEF5-0F2A-284B-87FD-1ED615C6F5CE}" srcOrd="1" destOrd="0" parTransId="{33B2634C-44DF-DF4B-AD4B-F74E5C2837B9}" sibTransId="{3115C63D-B67F-9848-9A3C-179CF8C45D47}"/>
    <dgm:cxn modelId="{58324961-9EA7-FA4F-80F9-CEB52C59C21D}" srcId="{91E0A986-CF5A-5741-B93B-BA470A0E10C8}" destId="{34F5C7C2-80B8-2F4D-85A4-A1982E230B63}" srcOrd="0" destOrd="0" parTransId="{AE17C072-8F85-0F48-887E-A4356A3E1D68}" sibTransId="{47C5AB0B-9255-5F49-93A7-69D68CAC8AB8}"/>
    <dgm:cxn modelId="{145AB453-ADBE-074B-BC46-C66D71778956}" type="presOf" srcId="{34F5C7C2-80B8-2F4D-85A4-A1982E230B63}" destId="{8E75688A-BADB-E64E-99B2-C69F9DF8E82E}" srcOrd="0" destOrd="0" presId="urn:microsoft.com/office/officeart/2005/8/layout/vList5"/>
    <dgm:cxn modelId="{65EF5927-F625-9B43-9B07-FE95AA4ED0BB}" type="presOf" srcId="{E37EBEF5-0F2A-284B-87FD-1ED615C6F5CE}" destId="{B55368B5-7B49-8F44-A19A-09E858BE3174}" srcOrd="0" destOrd="1" presId="urn:microsoft.com/office/officeart/2005/8/layout/vList5"/>
    <dgm:cxn modelId="{66BE2767-1C4C-EE42-98E9-02728E5FD695}" type="presOf" srcId="{DC5922FF-D1AC-354F-B04B-E6CF36E8F4CA}" destId="{1D11A92B-8D67-A241-B122-1291A1F04D6D}" srcOrd="0" destOrd="0" presId="urn:microsoft.com/office/officeart/2005/8/layout/vList5"/>
    <dgm:cxn modelId="{809AA1E3-3EE7-FD49-9368-1CB781B69CD2}" type="presOf" srcId="{5706B36F-A633-1F49-8023-EE6CBE03A114}" destId="{8E75688A-BADB-E64E-99B2-C69F9DF8E82E}" srcOrd="0" destOrd="1" presId="urn:microsoft.com/office/officeart/2005/8/layout/vList5"/>
    <dgm:cxn modelId="{BF83F079-4C58-3C4F-A9B7-D0E49EB84DDF}" srcId="{BE6FF917-BC59-624A-ACBD-4D74CACE533F}" destId="{ED2FEAE0-8B65-FA4B-9734-54B1A512FB6A}" srcOrd="1" destOrd="0" parTransId="{B511FAF1-4E6B-5240-8702-AD48988741B7}" sibTransId="{BA9E7016-7D2F-2A48-962D-F5175A41C964}"/>
    <dgm:cxn modelId="{3E2EA1DB-30D5-514C-8DB8-B04DEEECD8DF}" srcId="{827991EB-3E06-E248-AC37-4060E04DF7AE}" destId="{D30A1946-9DCE-A84B-A25B-034FBCCCC1F0}" srcOrd="0" destOrd="0" parTransId="{66DF1647-BBE6-234C-98F5-77756B8C48F9}" sibTransId="{A01ED3F8-C450-EF42-BB4D-1EA1F499C36A}"/>
    <dgm:cxn modelId="{9EA07FAA-EE2E-BD4F-9D82-95BDF756C0E2}" type="presOf" srcId="{BE6FF917-BC59-624A-ACBD-4D74CACE533F}" destId="{FEC0FB00-CFB7-1E48-864B-963ED42B714F}" srcOrd="0" destOrd="0" presId="urn:microsoft.com/office/officeart/2005/8/layout/vList5"/>
    <dgm:cxn modelId="{7DF8DE2F-CEC6-BB4D-871D-9CEB4722BDBA}" srcId="{BE6FF917-BC59-624A-ACBD-4D74CACE533F}" destId="{E6ACEC2C-4AB2-1846-9AEF-262A167322A1}" srcOrd="0" destOrd="0" parTransId="{94A7B18D-BAE9-0647-BD84-0FA656ACAEBF}" sibTransId="{2DAC5493-0E66-164C-B7D0-5B51C6DFCD9D}"/>
    <dgm:cxn modelId="{95EAE461-22E4-9145-8E4E-77F1879CE19A}" srcId="{91E0A986-CF5A-5741-B93B-BA470A0E10C8}" destId="{5706B36F-A633-1F49-8023-EE6CBE03A114}" srcOrd="1" destOrd="0" parTransId="{808676EF-8687-6041-B9AB-39C108B78575}" sibTransId="{61D696F1-6344-9243-822B-097F17D94E85}"/>
    <dgm:cxn modelId="{E42BBF82-C642-CD4A-AB5D-9F86AEA6B17F}" type="presOf" srcId="{ED2FEAE0-8B65-FA4B-9734-54B1A512FB6A}" destId="{238AF675-2C3C-594E-A781-C5FC1F49A037}" srcOrd="0" destOrd="1" presId="urn:microsoft.com/office/officeart/2005/8/layout/vList5"/>
    <dgm:cxn modelId="{C15DEF5B-9933-624F-A7CD-8D4BCB04F3B0}" type="presOf" srcId="{E6ACEC2C-4AB2-1846-9AEF-262A167322A1}" destId="{238AF675-2C3C-594E-A781-C5FC1F49A037}" srcOrd="0" destOrd="0" presId="urn:microsoft.com/office/officeart/2005/8/layout/vList5"/>
    <dgm:cxn modelId="{82D1BA31-4DAD-374E-BA7A-55C9C440682F}" type="presOf" srcId="{827991EB-3E06-E248-AC37-4060E04DF7AE}" destId="{5879CEBF-3AD0-6040-8576-2921FF8CB6D3}" srcOrd="0" destOrd="0" presId="urn:microsoft.com/office/officeart/2005/8/layout/vList5"/>
    <dgm:cxn modelId="{76EBA94A-8E15-E44C-9F2B-95A7CC545EA6}" type="presOf" srcId="{91E0A986-CF5A-5741-B93B-BA470A0E10C8}" destId="{09446038-0888-6440-BA41-025A4CF8E36F}" srcOrd="0" destOrd="0" presId="urn:microsoft.com/office/officeart/2005/8/layout/vList5"/>
    <dgm:cxn modelId="{4869FFBB-06C3-494C-B234-A9831E015020}" type="presOf" srcId="{D30A1946-9DCE-A84B-A25B-034FBCCCC1F0}" destId="{6DBD6403-3F49-2D46-A617-8F39FD5E6078}" srcOrd="0" destOrd="0" presId="urn:microsoft.com/office/officeart/2005/8/layout/vList5"/>
    <dgm:cxn modelId="{8EA3B771-54C9-6640-A1C6-779C32EB4AB4}" type="presOf" srcId="{13B6BD15-312F-A544-8E96-F2BA3218DDFA}" destId="{B55368B5-7B49-8F44-A19A-09E858BE3174}" srcOrd="0" destOrd="0" presId="urn:microsoft.com/office/officeart/2005/8/layout/vList5"/>
    <dgm:cxn modelId="{2A3C0769-91DC-834F-8191-4A4151EAE776}" srcId="{DC5922FF-D1AC-354F-B04B-E6CF36E8F4CA}" destId="{13B6BD15-312F-A544-8E96-F2BA3218DDFA}" srcOrd="0" destOrd="0" parTransId="{BC14B19E-6A65-6E47-B19B-761353150F4F}" sibTransId="{B8A130D4-C0D9-8447-A916-B95EBFDAAEEA}"/>
    <dgm:cxn modelId="{26B42989-355A-364F-A87C-0C5658D90012}" srcId="{827991EB-3E06-E248-AC37-4060E04DF7AE}" destId="{BE6FF917-BC59-624A-ACBD-4D74CACE533F}" srcOrd="3" destOrd="0" parTransId="{FB842A5A-7A3F-9B4F-9B07-786D12C80EF9}" sibTransId="{D5FA07B4-2DD1-B44D-B8D9-A4E703C02E7D}"/>
    <dgm:cxn modelId="{7F47463D-FF8B-C84A-9153-F0B72FEDB7B0}" type="presParOf" srcId="{5879CEBF-3AD0-6040-8576-2921FF8CB6D3}" destId="{115E26F8-1933-0348-BD56-8331A6CEF142}" srcOrd="0" destOrd="0" presId="urn:microsoft.com/office/officeart/2005/8/layout/vList5"/>
    <dgm:cxn modelId="{ACEEB511-8CD8-0F4F-B472-44298E764D32}" type="presParOf" srcId="{115E26F8-1933-0348-BD56-8331A6CEF142}" destId="{6DBD6403-3F49-2D46-A617-8F39FD5E6078}" srcOrd="0" destOrd="0" presId="urn:microsoft.com/office/officeart/2005/8/layout/vList5"/>
    <dgm:cxn modelId="{5864D466-B2E0-2E46-A460-00045DB0B790}" type="presParOf" srcId="{5879CEBF-3AD0-6040-8576-2921FF8CB6D3}" destId="{A17B8052-0BA5-3E49-8D14-E47457CDF385}" srcOrd="1" destOrd="0" presId="urn:microsoft.com/office/officeart/2005/8/layout/vList5"/>
    <dgm:cxn modelId="{184AFEA3-3086-1C45-A74C-7E4858010602}" type="presParOf" srcId="{5879CEBF-3AD0-6040-8576-2921FF8CB6D3}" destId="{B8C0E6B8-9057-E049-863B-F600DBAFD34F}" srcOrd="2" destOrd="0" presId="urn:microsoft.com/office/officeart/2005/8/layout/vList5"/>
    <dgm:cxn modelId="{045F0B3C-30DE-4B42-93FB-D069F40A570E}" type="presParOf" srcId="{B8C0E6B8-9057-E049-863B-F600DBAFD34F}" destId="{1D11A92B-8D67-A241-B122-1291A1F04D6D}" srcOrd="0" destOrd="0" presId="urn:microsoft.com/office/officeart/2005/8/layout/vList5"/>
    <dgm:cxn modelId="{D97369F4-5C0E-2047-967B-A77B985216C8}" type="presParOf" srcId="{B8C0E6B8-9057-E049-863B-F600DBAFD34F}" destId="{B55368B5-7B49-8F44-A19A-09E858BE3174}" srcOrd="1" destOrd="0" presId="urn:microsoft.com/office/officeart/2005/8/layout/vList5"/>
    <dgm:cxn modelId="{0BF57C2D-F1D3-1D4A-B9EF-1F4F5BED4703}" type="presParOf" srcId="{5879CEBF-3AD0-6040-8576-2921FF8CB6D3}" destId="{DE43EAB7-D839-474A-8210-3BD2552AB3A5}" srcOrd="3" destOrd="0" presId="urn:microsoft.com/office/officeart/2005/8/layout/vList5"/>
    <dgm:cxn modelId="{68352CE5-1278-8549-A3A2-97A50CB41DDF}" type="presParOf" srcId="{5879CEBF-3AD0-6040-8576-2921FF8CB6D3}" destId="{DFE07E6E-7E34-8645-8D96-F363B7EFCD27}" srcOrd="4" destOrd="0" presId="urn:microsoft.com/office/officeart/2005/8/layout/vList5"/>
    <dgm:cxn modelId="{0A26B387-A6D4-5749-BD69-EFC71C15561C}" type="presParOf" srcId="{DFE07E6E-7E34-8645-8D96-F363B7EFCD27}" destId="{09446038-0888-6440-BA41-025A4CF8E36F}" srcOrd="0" destOrd="0" presId="urn:microsoft.com/office/officeart/2005/8/layout/vList5"/>
    <dgm:cxn modelId="{04BF5832-C691-BA48-ABA3-82FB03917169}" type="presParOf" srcId="{DFE07E6E-7E34-8645-8D96-F363B7EFCD27}" destId="{8E75688A-BADB-E64E-99B2-C69F9DF8E82E}" srcOrd="1" destOrd="0" presId="urn:microsoft.com/office/officeart/2005/8/layout/vList5"/>
    <dgm:cxn modelId="{F349B90F-B75C-2146-A176-B655E8E714C3}" type="presParOf" srcId="{5879CEBF-3AD0-6040-8576-2921FF8CB6D3}" destId="{13918509-4E83-4C4B-B272-91A81ABCD1C7}" srcOrd="5" destOrd="0" presId="urn:microsoft.com/office/officeart/2005/8/layout/vList5"/>
    <dgm:cxn modelId="{204E5A12-59DE-6548-A0A1-E59BF1CF2382}" type="presParOf" srcId="{5879CEBF-3AD0-6040-8576-2921FF8CB6D3}" destId="{7713F132-8F3F-984E-933C-8F490AE2694E}" srcOrd="6" destOrd="0" presId="urn:microsoft.com/office/officeart/2005/8/layout/vList5"/>
    <dgm:cxn modelId="{F5F7B9F1-29A2-7843-AFB7-714AC6D1A10B}" type="presParOf" srcId="{7713F132-8F3F-984E-933C-8F490AE2694E}" destId="{FEC0FB00-CFB7-1E48-864B-963ED42B714F}" srcOrd="0" destOrd="0" presId="urn:microsoft.com/office/officeart/2005/8/layout/vList5"/>
    <dgm:cxn modelId="{4DFB017E-C677-6A4F-A132-30EBA00827CE}" type="presParOf" srcId="{7713F132-8F3F-984E-933C-8F490AE2694E}" destId="{238AF675-2C3C-594E-A781-C5FC1F49A037}" srcOrd="1" destOrd="0" presId="urn:microsoft.com/office/officeart/2005/8/layout/vList5"/>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Level:</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r>
            <a:rPr lang="en-US">
              <a:latin typeface="Copperplate Gothic Light"/>
              <a:cs typeface="Copperplate Gothic Light"/>
            </a:rPr>
            <a:t>EXP:</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Name:</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Region:</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Modus Operandi:</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1552">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61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4619"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2022" custLinFactNeighborY="3979">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D169685C-332C-F841-9326-0A59F94F9405}" srcId="{81267374-7496-7A46-B8DB-4423AEC32FB9}" destId="{57BF4E46-A552-CD45-805B-D4952EA963E0}" srcOrd="3" destOrd="0" parTransId="{BB70E527-F4B5-E24C-9FC0-A68BEC0A2B63}" sibTransId="{FDC6B4A2-6412-834F-AB3B-743A9AE7F358}"/>
    <dgm:cxn modelId="{774BBD0C-8C44-EE42-B6C2-3C60FC03DF55}" type="presOf" srcId="{F50D04EB-BEFF-E641-8566-98B5B5D707B3}" destId="{B5852350-322B-6E47-9B8E-D536EA11A3C3}" srcOrd="0" destOrd="0" presId="urn:microsoft.com/office/officeart/2008/layout/VerticalCurvedList"/>
    <dgm:cxn modelId="{8D7A77CE-0304-9B42-A464-2256BC8E218D}"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0E3695AA-805B-7F47-97EA-93BBB674A007}" type="presOf" srcId="{2920B393-DB86-1740-85CF-209B40A5D285}" destId="{756E2863-77A9-7843-9AEE-5690D341450A}" srcOrd="0" destOrd="0" presId="urn:microsoft.com/office/officeart/2008/layout/VerticalCurvedList"/>
    <dgm:cxn modelId="{57A29E2C-18AC-8E44-A339-6ECB1FB7E52E}" type="presOf" srcId="{57BF4E46-A552-CD45-805B-D4952EA963E0}" destId="{5632D894-4A3A-4846-9C9C-6401F6F679FA}" srcOrd="0" destOrd="0" presId="urn:microsoft.com/office/officeart/2008/layout/VerticalCurvedList"/>
    <dgm:cxn modelId="{B2319BBF-E8A2-C241-BD3E-4C6BE00183AA}" type="presOf" srcId="{DA96EB0F-84C1-4B42-87CD-074EAAF898EF}" destId="{90C21383-FC7F-3A4F-8592-4A77072F9FD0}" srcOrd="0" destOrd="0" presId="urn:microsoft.com/office/officeart/2008/layout/VerticalCurvedList"/>
    <dgm:cxn modelId="{0C65FE91-EA4F-F541-AD2B-8780FCA71265}" type="presOf" srcId="{6C7E1A0D-EC5A-5E4C-9283-701154E2E006}" destId="{667882B9-6965-A14E-9D95-7255C83D4E62}"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027B95A0-FA65-DB4A-B026-1A38A7EB716D}" type="presOf" srcId="{FD56B476-FA18-DB43-BB24-4A51582D3D12}" destId="{3CC9E11D-0CAF-7A4E-ABEF-118937D1BC55}"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23DCFEBE-AD97-B943-B64D-4B4B8EA67A0B}" type="presParOf" srcId="{3276486F-D810-EB48-8C76-4A2080B779CA}" destId="{D98700AF-CD94-9B44-B0B5-962A913FD00F}" srcOrd="0" destOrd="0" presId="urn:microsoft.com/office/officeart/2008/layout/VerticalCurvedList"/>
    <dgm:cxn modelId="{226650E6-66A8-0B47-9E29-6B6D66860006}" type="presParOf" srcId="{D98700AF-CD94-9B44-B0B5-962A913FD00F}" destId="{A1A9729E-C331-D24C-9E1D-B53B047030D5}" srcOrd="0" destOrd="0" presId="urn:microsoft.com/office/officeart/2008/layout/VerticalCurvedList"/>
    <dgm:cxn modelId="{A661C9E9-6471-3445-A49B-554C2AFB39AF}" type="presParOf" srcId="{A1A9729E-C331-D24C-9E1D-B53B047030D5}" destId="{01DF3DEC-11AB-494E-9A88-0A9D47DDC38A}" srcOrd="0" destOrd="0" presId="urn:microsoft.com/office/officeart/2008/layout/VerticalCurvedList"/>
    <dgm:cxn modelId="{A45FC694-75EE-3143-85D9-8AE2172AAB38}" type="presParOf" srcId="{A1A9729E-C331-D24C-9E1D-B53B047030D5}" destId="{90C21383-FC7F-3A4F-8592-4A77072F9FD0}" srcOrd="1" destOrd="0" presId="urn:microsoft.com/office/officeart/2008/layout/VerticalCurvedList"/>
    <dgm:cxn modelId="{68386533-AB0D-014C-BEFD-2537C96DBF74}" type="presParOf" srcId="{A1A9729E-C331-D24C-9E1D-B53B047030D5}" destId="{BBE98BA0-C181-174C-A8EF-617B41F5445D}" srcOrd="2" destOrd="0" presId="urn:microsoft.com/office/officeart/2008/layout/VerticalCurvedList"/>
    <dgm:cxn modelId="{FB83155F-DF58-7949-83BC-9BFACBDE9603}" type="presParOf" srcId="{A1A9729E-C331-D24C-9E1D-B53B047030D5}" destId="{063CE89E-906E-2F44-B245-E6D243F0226F}" srcOrd="3" destOrd="0" presId="urn:microsoft.com/office/officeart/2008/layout/VerticalCurvedList"/>
    <dgm:cxn modelId="{291569C4-DA6C-794F-A9FF-0E206A019568}" type="presParOf" srcId="{D98700AF-CD94-9B44-B0B5-962A913FD00F}" destId="{B5852350-322B-6E47-9B8E-D536EA11A3C3}" srcOrd="1" destOrd="0" presId="urn:microsoft.com/office/officeart/2008/layout/VerticalCurvedList"/>
    <dgm:cxn modelId="{6548E112-04E5-AF4F-BBB8-1CFAB37E2CE5}" type="presParOf" srcId="{D98700AF-CD94-9B44-B0B5-962A913FD00F}" destId="{EBB7BFDA-3459-DD43-8A5C-904C9B84581B}" srcOrd="2" destOrd="0" presId="urn:microsoft.com/office/officeart/2008/layout/VerticalCurvedList"/>
    <dgm:cxn modelId="{A4CAAF36-99E6-5D47-AED4-0C7329AAB4BD}" type="presParOf" srcId="{EBB7BFDA-3459-DD43-8A5C-904C9B84581B}" destId="{D816D6F2-6373-7542-83AF-10E8802197CC}" srcOrd="0" destOrd="0" presId="urn:microsoft.com/office/officeart/2008/layout/VerticalCurvedList"/>
    <dgm:cxn modelId="{A8962648-CD82-B041-B14E-6566732A3FCA}" type="presParOf" srcId="{D98700AF-CD94-9B44-B0B5-962A913FD00F}" destId="{3CC9E11D-0CAF-7A4E-ABEF-118937D1BC55}" srcOrd="3" destOrd="0" presId="urn:microsoft.com/office/officeart/2008/layout/VerticalCurvedList"/>
    <dgm:cxn modelId="{8D1F52C6-4961-B841-81F4-146BA20F456F}" type="presParOf" srcId="{D98700AF-CD94-9B44-B0B5-962A913FD00F}" destId="{C0FA7241-F2AA-8642-99AD-3A6AA4A912A8}" srcOrd="4" destOrd="0" presId="urn:microsoft.com/office/officeart/2008/layout/VerticalCurvedList"/>
    <dgm:cxn modelId="{36B84E64-4E25-724F-AFD8-BE97CDBECA3C}" type="presParOf" srcId="{C0FA7241-F2AA-8642-99AD-3A6AA4A912A8}" destId="{D8ED5A24-5167-DC4B-A579-C3953744E947}" srcOrd="0" destOrd="0" presId="urn:microsoft.com/office/officeart/2008/layout/VerticalCurvedList"/>
    <dgm:cxn modelId="{870D2AC2-63A1-E84F-B582-3F83AD7725EC}" type="presParOf" srcId="{D98700AF-CD94-9B44-B0B5-962A913FD00F}" destId="{667882B9-6965-A14E-9D95-7255C83D4E62}" srcOrd="5" destOrd="0" presId="urn:microsoft.com/office/officeart/2008/layout/VerticalCurvedList"/>
    <dgm:cxn modelId="{BE202710-5C63-254E-8D06-620C90EE8A4F}" type="presParOf" srcId="{D98700AF-CD94-9B44-B0B5-962A913FD00F}" destId="{9150A988-68F9-C44B-BA21-17357EF41025}" srcOrd="6" destOrd="0" presId="urn:microsoft.com/office/officeart/2008/layout/VerticalCurvedList"/>
    <dgm:cxn modelId="{D94BA728-E9A8-FC45-B938-0C4A3B44AB52}" type="presParOf" srcId="{9150A988-68F9-C44B-BA21-17357EF41025}" destId="{D5FD0567-F4B4-2F41-9184-E75BFD50E608}" srcOrd="0" destOrd="0" presId="urn:microsoft.com/office/officeart/2008/layout/VerticalCurvedList"/>
    <dgm:cxn modelId="{73A5DB6B-BB09-014B-ADBC-7CC5A3983EF1}" type="presParOf" srcId="{D98700AF-CD94-9B44-B0B5-962A913FD00F}" destId="{5632D894-4A3A-4846-9C9C-6401F6F679FA}" srcOrd="7" destOrd="0" presId="urn:microsoft.com/office/officeart/2008/layout/VerticalCurvedList"/>
    <dgm:cxn modelId="{243DB955-14D5-6640-83A3-7BEDF3CDEE35}" type="presParOf" srcId="{D98700AF-CD94-9B44-B0B5-962A913FD00F}" destId="{64E20F1E-2ECE-7B4C-A0C9-32306C0CC8CA}" srcOrd="8" destOrd="0" presId="urn:microsoft.com/office/officeart/2008/layout/VerticalCurvedList"/>
    <dgm:cxn modelId="{5F8A9783-7243-964D-96ED-03EB77658C81}" type="presParOf" srcId="{64E20F1E-2ECE-7B4C-A0C9-32306C0CC8CA}" destId="{56A9B790-8868-B244-875F-9CBD954BEF0C}" srcOrd="0" destOrd="0" presId="urn:microsoft.com/office/officeart/2008/layout/VerticalCurvedList"/>
    <dgm:cxn modelId="{C814D37D-E550-744A-9FCB-1AB50399918C}" type="presParOf" srcId="{D98700AF-CD94-9B44-B0B5-962A913FD00F}" destId="{756E2863-77A9-7843-9AEE-5690D341450A}" srcOrd="9" destOrd="0" presId="urn:microsoft.com/office/officeart/2008/layout/VerticalCurvedList"/>
    <dgm:cxn modelId="{DEB158CA-835F-BD40-93BF-EA67E16D7E66}" type="presParOf" srcId="{D98700AF-CD94-9B44-B0B5-962A913FD00F}" destId="{3C74EF02-0064-144D-9587-E11763EEEC27}" srcOrd="10" destOrd="0" presId="urn:microsoft.com/office/officeart/2008/layout/VerticalCurvedList"/>
    <dgm:cxn modelId="{6D9EF8AC-F529-BC44-9DB4-C24292D7532E}"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0.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1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2.xml><?xml version="1.0" encoding="utf-8"?>
<dgm:layoutDef xmlns:dgm="http://schemas.openxmlformats.org/drawingml/2006/diagram" xmlns:a="http://schemas.openxmlformats.org/drawingml/2006/main" uniqueId="urn:microsoft.com/office/officeart/2008/layout/LinedList">
  <dgm:title val=""/>
  <dgm:desc val=""/>
  <dgm:catLst>
    <dgm:cat type="hierarchy" pri="8000"/>
    <dgm:cat type="list" pri="25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clrData>
  <dgm:layoutNode name="vert0">
    <dgm:varLst>
      <dgm:dir/>
      <dgm:animOne val="branch"/>
      <dgm:animLvl val="lvl"/>
    </dgm:varLst>
    <dgm:choose name="Name0">
      <dgm:if name="Name1" func="var" arg="dir" op="equ" val="norm">
        <dgm:alg type="lin">
          <dgm:param type="linDir" val="fromT"/>
          <dgm:param type="nodeHorzAlign" val="l"/>
        </dgm:alg>
      </dgm:if>
      <dgm:else name="Name2">
        <dgm:alg type="lin">
          <dgm:param type="linDir" val="fromT"/>
          <dgm:param type="nodeHorzAlign" val="r"/>
        </dgm:alg>
      </dgm:else>
    </dgm:choose>
    <dgm:shape xmlns:r="http://schemas.openxmlformats.org/officeDocument/2006/relationships" r:blip="">
      <dgm:adjLst/>
    </dgm:shape>
    <dgm:presOf/>
    <dgm:constrLst>
      <dgm:constr type="w" for="ch" forName="horz1" refType="w"/>
      <dgm:constr type="h" for="ch" forName="horz1" refType="h"/>
      <dgm:constr type="h" for="des" forName="vert1" refType="h"/>
      <dgm:constr type="h" for="des" forName="tx1" refType="h"/>
      <dgm:constr type="h" for="des" forName="horz2" refType="h"/>
      <dgm:constr type="h" for="des" forName="vert2" refType="h"/>
      <dgm:constr type="h" for="des" forName="horz3" refType="h"/>
      <dgm:constr type="h" for="des" forName="vert3" refType="h"/>
      <dgm:constr type="h" for="des" forName="horz4" refType="h"/>
      <dgm:constr type="h" for="des" ptType="node" refType="h"/>
      <dgm:constr type="primFontSz" for="des" forName="tx1" op="equ" val="65"/>
      <dgm:constr type="primFontSz" for="des" forName="tx2" op="equ" val="65"/>
      <dgm:constr type="primFontSz" for="des" forName="tx3" op="equ" val="65"/>
      <dgm:constr type="primFontSz" for="des" forName="tx4" op="equ" val="65"/>
      <dgm:constr type="w" for="des" forName="thickLine" refType="w"/>
      <dgm:constr type="h" for="des" forName="thickLine"/>
      <dgm:constr type="h" for="des" forName="thinLine1"/>
      <dgm:constr type="h" for="des" forName="thinLine2b"/>
      <dgm:constr type="h" for="des" forName="thinLine3"/>
      <dgm:constr type="h" for="des" forName="vertSpace2a" refType="h" fact="0.05"/>
      <dgm:constr type="h" for="des" forName="vertSpace2b" refType="h" refFor="des" refForName="vertSpace2a"/>
    </dgm:constrLst>
    <dgm:forEach name="Name3" axis="ch" ptType="node">
      <dgm:layoutNode name="thickLine" styleLbl="alignNode1">
        <dgm:alg type="sp"/>
        <dgm:shape xmlns:r="http://schemas.openxmlformats.org/officeDocument/2006/relationships" type="line" r:blip="">
          <dgm:adjLst/>
        </dgm:shape>
        <dgm:presOf/>
      </dgm:layoutNode>
      <dgm:layoutNode name="horz1">
        <dgm:choose name="Name4">
          <dgm:if name="Name5" func="var" arg="dir" op="equ" val="norm">
            <dgm:alg type="lin">
              <dgm:param type="linDir" val="fromL"/>
              <dgm:param type="nodeVertAlign" val="t"/>
            </dgm:alg>
          </dgm:if>
          <dgm:else name="Name6">
            <dgm:alg type="lin">
              <dgm:param type="linDir" val="fromR"/>
              <dgm:param type="nodeVertAlign" val="t"/>
            </dgm:alg>
          </dgm:else>
        </dgm:choose>
        <dgm:shape xmlns:r="http://schemas.openxmlformats.org/officeDocument/2006/relationships" r:blip="">
          <dgm:adjLst/>
        </dgm:shape>
        <dgm:presOf/>
        <dgm:choose name="Name7">
          <dgm:if name="Name8" axis="root des" func="maxDepth" op="equ" val="1">
            <dgm:constrLst>
              <dgm:constr type="w" for="ch" forName="tx1" refType="w"/>
            </dgm:constrLst>
          </dgm:if>
          <dgm:if name="Name9" axis="root des" func="maxDepth" op="equ" val="2">
            <dgm:constrLst>
              <dgm:constr type="w" for="ch" forName="tx1" refType="w" fact="0.2"/>
              <dgm:constr type="w" for="des" forName="tx2" refType="w" fact="0.785"/>
              <dgm:constr type="w" for="des" forName="horzSpace2" refType="w" fact="0.015"/>
              <dgm:constr type="w" for="des" forName="thinLine2b" refType="w" fact="0.8"/>
            </dgm:constrLst>
          </dgm:if>
          <dgm:if name="Name10" axis="root des" func="maxDepth" op="equ" val="3">
            <dgm:constrLst>
              <dgm:constr type="w" for="ch" forName="tx1" refType="w" fact="0.2"/>
              <dgm:constr type="w" for="des" forName="tx2" refType="w" fact="0.385"/>
              <dgm:constr type="w" for="des" forName="tx3" refType="w" fact="0.385"/>
              <dgm:constr type="w" for="des" forName="horzSpace2" refType="w" fact="0.015"/>
              <dgm:constr type="w" for="des" forName="horzSpace3" refType="w" fact="0.015"/>
              <dgm:constr type="w" for="des" forName="thinLine2b" refType="w" fact="0.8"/>
              <dgm:constr type="w" for="des" forName="thinLine3" refType="w" fact="0.385"/>
            </dgm:constrLst>
          </dgm:if>
          <dgm:if name="Name11" axis="root des" func="maxDepth" op="gte" val="4">
            <dgm:constrLst>
              <dgm:constr type="w" for="ch" forName="tx1" refType="w" fact="0.2"/>
              <dgm:constr type="w" for="des" forName="tx2" refType="w" fact="0.2516"/>
              <dgm:constr type="w" for="des" forName="tx3" refType="w" fact="0.2516"/>
              <dgm:constr type="w" for="des" forName="tx4" refType="w" fact="0.2516"/>
              <dgm:constr type="w" for="des" forName="horzSpace2" refType="w" fact="0.015"/>
              <dgm:constr type="w" for="des" forName="horzSpace3" refType="w" fact="0.015"/>
              <dgm:constr type="w" for="des" forName="horzSpace4" refType="w" fact="0.015"/>
              <dgm:constr type="w" for="des" forName="thinLine2b" refType="w" fact="0.8"/>
              <dgm:constr type="w" for="des" forName="thinLine3" refType="w" fact="0.5332"/>
            </dgm:constrLst>
          </dgm:if>
          <dgm:else name="Name12"/>
        </dgm:choose>
        <dgm:layoutNode name="tx1"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1">
          <dgm:choose name="Name13">
            <dgm:if name="Name14" func="var" arg="dir" op="equ" val="norm">
              <dgm:alg type="lin">
                <dgm:param type="linDir" val="fromT"/>
                <dgm:param type="nodeHorzAlign" val="l"/>
              </dgm:alg>
            </dgm:if>
            <dgm:else name="Name15">
              <dgm:alg type="lin">
                <dgm:param type="linDir" val="fromT"/>
                <dgm:param type="nodeHorzAlign" val="r"/>
              </dgm:alg>
            </dgm:else>
          </dgm:choose>
          <dgm:shape xmlns:r="http://schemas.openxmlformats.org/officeDocument/2006/relationships" r:blip="">
            <dgm:adjLst/>
          </dgm:shape>
          <dgm:presOf/>
          <dgm:forEach name="Name16" axis="ch" ptType="node">
            <dgm:choose name="Name17">
              <dgm:if name="Name18" axis="self" ptType="node" func="pos" op="equ" val="1">
                <dgm:layoutNode name="vertSpace2a">
                  <dgm:alg type="sp"/>
                  <dgm:shape xmlns:r="http://schemas.openxmlformats.org/officeDocument/2006/relationships" r:blip="">
                    <dgm:adjLst/>
                  </dgm:shape>
                  <dgm:presOf/>
                </dgm:layoutNode>
              </dgm:if>
              <dgm:else name="Name19"/>
            </dgm:choose>
            <dgm:layoutNode name="horz2">
              <dgm:choose name="Name20">
                <dgm:if name="Name21" func="var" arg="dir" op="equ" val="norm">
                  <dgm:alg type="lin">
                    <dgm:param type="linDir" val="fromL"/>
                    <dgm:param type="nodeVertAlign" val="t"/>
                  </dgm:alg>
                </dgm:if>
                <dgm:else name="Name22">
                  <dgm:alg type="lin">
                    <dgm:param type="linDir" val="fromR"/>
                    <dgm:param type="nodeVertAlign" val="t"/>
                  </dgm:alg>
                </dgm:else>
              </dgm:choose>
              <dgm:shape xmlns:r="http://schemas.openxmlformats.org/officeDocument/2006/relationships" r:blip="">
                <dgm:adjLst/>
              </dgm:shape>
              <dgm:presOf/>
              <dgm:layoutNode name="horzSpace2">
                <dgm:alg type="sp"/>
                <dgm:shape xmlns:r="http://schemas.openxmlformats.org/officeDocument/2006/relationships" r:blip="">
                  <dgm:adjLst/>
                </dgm:shape>
                <dgm:presOf/>
              </dgm:layoutNode>
              <dgm:layoutNode name="tx2"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2">
                <dgm:choose name="Name23">
                  <dgm:if name="Name24" func="var" arg="dir" op="equ" val="norm">
                    <dgm:alg type="lin">
                      <dgm:param type="linDir" val="fromT"/>
                      <dgm:param type="nodeHorzAlign" val="l"/>
                    </dgm:alg>
                  </dgm:if>
                  <dgm:else name="Name25">
                    <dgm:alg type="lin">
                      <dgm:param type="linDir" val="fromT"/>
                      <dgm:param type="nodeHorzAlign" val="r"/>
                    </dgm:alg>
                  </dgm:else>
                </dgm:choose>
                <dgm:shape xmlns:r="http://schemas.openxmlformats.org/officeDocument/2006/relationships" r:blip="">
                  <dgm:adjLst/>
                </dgm:shape>
                <dgm:presOf/>
                <dgm:forEach name="Name26" axis="ch" ptType="node">
                  <dgm:layoutNode name="horz3">
                    <dgm:choose name="Name27">
                      <dgm:if name="Name28" func="var" arg="dir" op="equ" val="norm">
                        <dgm:alg type="lin">
                          <dgm:param type="linDir" val="fromL"/>
                          <dgm:param type="nodeVertAlign" val="t"/>
                        </dgm:alg>
                      </dgm:if>
                      <dgm:else name="Name29">
                        <dgm:alg type="lin">
                          <dgm:param type="linDir" val="fromR"/>
                          <dgm:param type="nodeVertAlign" val="t"/>
                        </dgm:alg>
                      </dgm:else>
                    </dgm:choose>
                    <dgm:shape xmlns:r="http://schemas.openxmlformats.org/officeDocument/2006/relationships" r:blip="">
                      <dgm:adjLst/>
                    </dgm:shape>
                    <dgm:presOf/>
                    <dgm:layoutNode name="horzSpace3">
                      <dgm:alg type="sp"/>
                      <dgm:shape xmlns:r="http://schemas.openxmlformats.org/officeDocument/2006/relationships" r:blip="">
                        <dgm:adjLst/>
                      </dgm:shape>
                      <dgm:presOf/>
                    </dgm:layoutNode>
                    <dgm:layoutNode name="tx3"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3">
                      <dgm:choose name="Name30">
                        <dgm:if name="Name31" func="var" arg="dir" op="equ" val="norm">
                          <dgm:alg type="lin">
                            <dgm:param type="linDir" val="fromT"/>
                            <dgm:param type="nodeHorzAlign" val="l"/>
                          </dgm:alg>
                        </dgm:if>
                        <dgm:else name="Name32">
                          <dgm:alg type="lin">
                            <dgm:param type="linDir" val="fromT"/>
                            <dgm:param type="nodeHorzAlign" val="r"/>
                          </dgm:alg>
                        </dgm:else>
                      </dgm:choose>
                      <dgm:shape xmlns:r="http://schemas.openxmlformats.org/officeDocument/2006/relationships" r:blip="">
                        <dgm:adjLst/>
                      </dgm:shape>
                      <dgm:presOf/>
                      <dgm:forEach name="Name33" axis="ch" ptType="node">
                        <dgm:layoutNode name="horz4">
                          <dgm:choose name="Name34">
                            <dgm:if name="Name35" func="var" arg="dir" op="equ" val="norm">
                              <dgm:alg type="lin">
                                <dgm:param type="linDir" val="fromL"/>
                                <dgm:param type="nodeVertAlign" val="t"/>
                              </dgm:alg>
                            </dgm:if>
                            <dgm:else name="Name36">
                              <dgm:alg type="lin">
                                <dgm:param type="linDir" val="fromR"/>
                                <dgm:param type="nodeVertAlign" val="t"/>
                              </dgm:alg>
                            </dgm:else>
                          </dgm:choose>
                          <dgm:shape xmlns:r="http://schemas.openxmlformats.org/officeDocument/2006/relationships" r:blip="">
                            <dgm:adjLst/>
                          </dgm:shape>
                          <dgm:presOf/>
                          <dgm:layoutNode name="horzSpace4">
                            <dgm:alg type="sp"/>
                            <dgm:shape xmlns:r="http://schemas.openxmlformats.org/officeDocument/2006/relationships" r:blip="">
                              <dgm:adjLst/>
                            </dgm:shape>
                            <dgm:presOf/>
                          </dgm:layoutNode>
                          <dgm:layoutNode name="tx4" styleLbl="revTx">
                            <dgm:varLst>
                              <dgm:bulletEnabled val="1"/>
                            </dgm:varLst>
                            <dgm:alg type="tx">
                              <dgm:param type="parTxLTRAlign" val="l"/>
                              <dgm:param type="parTxRTLAlign" val="r"/>
                              <dgm:param type="txAnchorVert" val="t"/>
                            </dgm:alg>
                            <dgm:shape xmlns:r="http://schemas.openxmlformats.org/officeDocument/2006/relationships" type="rect" r:blip="">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dgm:layoutNode>
                  </dgm:layoutNode>
                  <dgm:forEach name="Name37" axis="followSib" ptType="sibTrans" cnt="1">
                    <dgm:layoutNode name="thinLine3" styleLbl="callout">
                      <dgm:alg type="sp"/>
                      <dgm:shape xmlns:r="http://schemas.openxmlformats.org/officeDocument/2006/relationships" type="line" r:blip="">
                        <dgm:adjLst/>
                      </dgm:shape>
                      <dgm:presOf/>
                    </dgm:layoutNode>
                  </dgm:forEach>
                </dgm:forEach>
              </dgm:layoutNode>
            </dgm:layoutNode>
            <dgm:layoutNode name="thinLine2b" styleLbl="callout">
              <dgm:alg type="sp"/>
              <dgm:shape xmlns:r="http://schemas.openxmlformats.org/officeDocument/2006/relationships" type="line" r:blip="">
                <dgm:adjLst/>
              </dgm:shape>
              <dgm:presOf/>
            </dgm:layoutNode>
            <dgm:layoutNode name="vertSpace2b">
              <dgm:alg type="sp"/>
              <dgm:shape xmlns:r="http://schemas.openxmlformats.org/officeDocument/2006/relationships" r:blip="">
                <dgm:adjLst/>
              </dgm:shape>
              <dgm:presOf/>
            </dgm:layoutNode>
          </dgm:forEach>
        </dgm:layoutNode>
      </dgm:layoutNode>
    </dgm:forEach>
  </dgm:layoutNode>
</dgm:layoutDef>
</file>

<file path=xl/diagrams/layout1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6.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7.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8.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4.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8.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3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9.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40.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9.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6" Type="http://schemas.openxmlformats.org/officeDocument/2006/relationships/diagramData" Target="../diagrams/data6.xml"/><Relationship Id="rId21" Type="http://schemas.openxmlformats.org/officeDocument/2006/relationships/diagramData" Target="../diagrams/data5.xml"/><Relationship Id="rId42" Type="http://schemas.openxmlformats.org/officeDocument/2006/relationships/diagramLayout" Target="../diagrams/layout9.xml"/><Relationship Id="rId47" Type="http://schemas.openxmlformats.org/officeDocument/2006/relationships/diagramLayout" Target="../diagrams/layout10.xml"/><Relationship Id="rId63" Type="http://schemas.openxmlformats.org/officeDocument/2006/relationships/diagramQuickStyle" Target="../diagrams/quickStyle13.xml"/><Relationship Id="rId68" Type="http://schemas.openxmlformats.org/officeDocument/2006/relationships/diagramQuickStyle" Target="../diagrams/quickStyle14.xml"/><Relationship Id="rId84" Type="http://schemas.openxmlformats.org/officeDocument/2006/relationships/diagramColors" Target="../diagrams/colors17.xml"/><Relationship Id="rId89" Type="http://schemas.openxmlformats.org/officeDocument/2006/relationships/diagramColors" Target="../diagrams/colors18.xml"/><Relationship Id="rId16" Type="http://schemas.openxmlformats.org/officeDocument/2006/relationships/diagramData" Target="../diagrams/data4.xml"/><Relationship Id="rId11" Type="http://schemas.openxmlformats.org/officeDocument/2006/relationships/diagramData" Target="../diagrams/data3.xml"/><Relationship Id="rId32" Type="http://schemas.openxmlformats.org/officeDocument/2006/relationships/diagramLayout" Target="../diagrams/layout7.xml"/><Relationship Id="rId37" Type="http://schemas.openxmlformats.org/officeDocument/2006/relationships/diagramLayout" Target="../diagrams/layout8.xml"/><Relationship Id="rId53" Type="http://schemas.openxmlformats.org/officeDocument/2006/relationships/diagramQuickStyle" Target="../diagrams/quickStyle11.xml"/><Relationship Id="rId58" Type="http://schemas.openxmlformats.org/officeDocument/2006/relationships/diagramQuickStyle" Target="../diagrams/quickStyle12.xml"/><Relationship Id="rId74" Type="http://schemas.openxmlformats.org/officeDocument/2006/relationships/diagramColors" Target="../diagrams/colors15.xml"/><Relationship Id="rId79" Type="http://schemas.openxmlformats.org/officeDocument/2006/relationships/diagramColors" Target="../diagrams/colors16.xml"/><Relationship Id="rId5" Type="http://schemas.microsoft.com/office/2007/relationships/diagramDrawing" Target="../diagrams/drawing1.xml"/><Relationship Id="rId90" Type="http://schemas.microsoft.com/office/2007/relationships/diagramDrawing" Target="../diagrams/drawing18.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microsoft.com/office/2007/relationships/diagramDrawing" Target="../diagrams/drawing7.xml"/><Relationship Id="rId43" Type="http://schemas.openxmlformats.org/officeDocument/2006/relationships/diagramQuickStyle" Target="../diagrams/quickStyle9.xml"/><Relationship Id="rId48" Type="http://schemas.openxmlformats.org/officeDocument/2006/relationships/diagramQuickStyle" Target="../diagrams/quickStyle10.xml"/><Relationship Id="rId56" Type="http://schemas.openxmlformats.org/officeDocument/2006/relationships/diagramData" Target="../diagrams/data12.xml"/><Relationship Id="rId64" Type="http://schemas.openxmlformats.org/officeDocument/2006/relationships/diagramColors" Target="../diagrams/colors13.xml"/><Relationship Id="rId69" Type="http://schemas.openxmlformats.org/officeDocument/2006/relationships/diagramColors" Target="../diagrams/colors14.xml"/><Relationship Id="rId77" Type="http://schemas.openxmlformats.org/officeDocument/2006/relationships/diagramLayout" Target="../diagrams/layout16.xml"/><Relationship Id="rId8" Type="http://schemas.openxmlformats.org/officeDocument/2006/relationships/diagramQuickStyle" Target="../diagrams/quickStyle2.xml"/><Relationship Id="rId51" Type="http://schemas.openxmlformats.org/officeDocument/2006/relationships/diagramData" Target="../diagrams/data11.xml"/><Relationship Id="rId72" Type="http://schemas.openxmlformats.org/officeDocument/2006/relationships/diagramLayout" Target="../diagrams/layout15.xml"/><Relationship Id="rId80" Type="http://schemas.microsoft.com/office/2007/relationships/diagramDrawing" Target="../diagrams/drawing16.xml"/><Relationship Id="rId85" Type="http://schemas.microsoft.com/office/2007/relationships/diagramDrawing" Target="../diagrams/drawing17.xml"/><Relationship Id="rId3" Type="http://schemas.openxmlformats.org/officeDocument/2006/relationships/diagramQuickStyle" Target="../diagrams/quickStyle1.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QuickStyle" Target="../diagrams/quickStyle7.xml"/><Relationship Id="rId38" Type="http://schemas.openxmlformats.org/officeDocument/2006/relationships/diagramQuickStyle" Target="../diagrams/quickStyle8.xml"/><Relationship Id="rId46" Type="http://schemas.openxmlformats.org/officeDocument/2006/relationships/diagramData" Target="../diagrams/data10.xml"/><Relationship Id="rId59" Type="http://schemas.openxmlformats.org/officeDocument/2006/relationships/diagramColors" Target="../diagrams/colors12.xml"/><Relationship Id="rId67" Type="http://schemas.openxmlformats.org/officeDocument/2006/relationships/diagramLayout" Target="../diagrams/layout14.xml"/><Relationship Id="rId20" Type="http://schemas.microsoft.com/office/2007/relationships/diagramDrawing" Target="../diagrams/drawing4.xml"/><Relationship Id="rId41" Type="http://schemas.openxmlformats.org/officeDocument/2006/relationships/diagramData" Target="../diagrams/data9.xml"/><Relationship Id="rId54" Type="http://schemas.openxmlformats.org/officeDocument/2006/relationships/diagramColors" Target="../diagrams/colors11.xml"/><Relationship Id="rId62" Type="http://schemas.openxmlformats.org/officeDocument/2006/relationships/diagramLayout" Target="../diagrams/layout13.xml"/><Relationship Id="rId70" Type="http://schemas.microsoft.com/office/2007/relationships/diagramDrawing" Target="../diagrams/drawing14.xml"/><Relationship Id="rId75" Type="http://schemas.microsoft.com/office/2007/relationships/diagramDrawing" Target="../diagrams/drawing15.xml"/><Relationship Id="rId83" Type="http://schemas.openxmlformats.org/officeDocument/2006/relationships/diagramQuickStyle" Target="../diagrams/quickStyle17.xml"/><Relationship Id="rId88" Type="http://schemas.openxmlformats.org/officeDocument/2006/relationships/diagramQuickStyle" Target="../diagrams/quickStyle18.xml"/><Relationship Id="rId1" Type="http://schemas.openxmlformats.org/officeDocument/2006/relationships/diagramData" Target="../diagrams/data1.xml"/><Relationship Id="rId6" Type="http://schemas.openxmlformats.org/officeDocument/2006/relationships/diagramData" Target="../diagrams/data2.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openxmlformats.org/officeDocument/2006/relationships/diagramData" Target="../diagrams/data8.xml"/><Relationship Id="rId49" Type="http://schemas.openxmlformats.org/officeDocument/2006/relationships/diagramColors" Target="../diagrams/colors10.xml"/><Relationship Id="rId57" Type="http://schemas.openxmlformats.org/officeDocument/2006/relationships/diagramLayout" Target="../diagrams/layout12.xml"/><Relationship Id="rId10" Type="http://schemas.microsoft.com/office/2007/relationships/diagramDrawing" Target="../diagrams/drawing2.xml"/><Relationship Id="rId31" Type="http://schemas.openxmlformats.org/officeDocument/2006/relationships/diagramData" Target="../diagrams/data7.xml"/><Relationship Id="rId44" Type="http://schemas.openxmlformats.org/officeDocument/2006/relationships/diagramColors" Target="../diagrams/colors9.xml"/><Relationship Id="rId52" Type="http://schemas.openxmlformats.org/officeDocument/2006/relationships/diagramLayout" Target="../diagrams/layout11.xml"/><Relationship Id="rId60" Type="http://schemas.microsoft.com/office/2007/relationships/diagramDrawing" Target="../diagrams/drawing12.xml"/><Relationship Id="rId65" Type="http://schemas.microsoft.com/office/2007/relationships/diagramDrawing" Target="../diagrams/drawing13.xml"/><Relationship Id="rId73" Type="http://schemas.openxmlformats.org/officeDocument/2006/relationships/diagramQuickStyle" Target="../diagrams/quickStyle15.xml"/><Relationship Id="rId78" Type="http://schemas.openxmlformats.org/officeDocument/2006/relationships/diagramQuickStyle" Target="../diagrams/quickStyle16.xml"/><Relationship Id="rId81" Type="http://schemas.openxmlformats.org/officeDocument/2006/relationships/diagramData" Target="../diagrams/data17.xml"/><Relationship Id="rId86" Type="http://schemas.openxmlformats.org/officeDocument/2006/relationships/diagramData" Target="../diagrams/data18.xml"/><Relationship Id="rId4" Type="http://schemas.openxmlformats.org/officeDocument/2006/relationships/diagramColors" Target="../diagrams/colors1.xml"/><Relationship Id="rId9" Type="http://schemas.openxmlformats.org/officeDocument/2006/relationships/diagramColors" Target="../diagrams/colors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9" Type="http://schemas.openxmlformats.org/officeDocument/2006/relationships/diagramColors" Target="../diagrams/colors8.xml"/><Relationship Id="rId34" Type="http://schemas.openxmlformats.org/officeDocument/2006/relationships/diagramColors" Target="../diagrams/colors7.xml"/><Relationship Id="rId50" Type="http://schemas.microsoft.com/office/2007/relationships/diagramDrawing" Target="../diagrams/drawing10.xml"/><Relationship Id="rId55" Type="http://schemas.microsoft.com/office/2007/relationships/diagramDrawing" Target="../diagrams/drawing11.xml"/><Relationship Id="rId76" Type="http://schemas.openxmlformats.org/officeDocument/2006/relationships/diagramData" Target="../diagrams/data16.xml"/><Relationship Id="rId7" Type="http://schemas.openxmlformats.org/officeDocument/2006/relationships/diagramLayout" Target="../diagrams/layout2.xml"/><Relationship Id="rId71" Type="http://schemas.openxmlformats.org/officeDocument/2006/relationships/diagramData" Target="../diagrams/data15.xml"/><Relationship Id="rId2" Type="http://schemas.openxmlformats.org/officeDocument/2006/relationships/diagramLayout" Target="../diagrams/layout1.xml"/><Relationship Id="rId29" Type="http://schemas.openxmlformats.org/officeDocument/2006/relationships/diagramColors" Target="../diagrams/colors6.xml"/><Relationship Id="rId24" Type="http://schemas.openxmlformats.org/officeDocument/2006/relationships/diagramColors" Target="../diagrams/colors5.xml"/><Relationship Id="rId40" Type="http://schemas.microsoft.com/office/2007/relationships/diagramDrawing" Target="../diagrams/drawing8.xml"/><Relationship Id="rId45" Type="http://schemas.microsoft.com/office/2007/relationships/diagramDrawing" Target="../diagrams/drawing9.xml"/><Relationship Id="rId66" Type="http://schemas.openxmlformats.org/officeDocument/2006/relationships/diagramData" Target="../diagrams/data14.xml"/><Relationship Id="rId87" Type="http://schemas.openxmlformats.org/officeDocument/2006/relationships/diagramLayout" Target="../diagrams/layout18.xml"/><Relationship Id="rId61" Type="http://schemas.openxmlformats.org/officeDocument/2006/relationships/diagramData" Target="../diagrams/data13.xml"/><Relationship Id="rId82" Type="http://schemas.openxmlformats.org/officeDocument/2006/relationships/diagramLayout" Target="../diagrams/layout17.xml"/><Relationship Id="rId19" Type="http://schemas.openxmlformats.org/officeDocument/2006/relationships/diagramColors" Target="../diagrams/colors4.xml"/></Relationships>
</file>

<file path=xl/drawings/_rels/drawing2.xml.rels><?xml version="1.0" encoding="UTF-8" standalone="yes"?>
<Relationships xmlns="http://schemas.openxmlformats.org/package/2006/relationships"><Relationship Id="rId13" Type="http://schemas.openxmlformats.org/officeDocument/2006/relationships/diagramQuickStyle" Target="../diagrams/quickStyle21.xml"/><Relationship Id="rId18" Type="http://schemas.openxmlformats.org/officeDocument/2006/relationships/diagramQuickStyle" Target="../diagrams/quickStyle22.xml"/><Relationship Id="rId26" Type="http://schemas.openxmlformats.org/officeDocument/2006/relationships/diagramData" Target="../diagrams/data24.xml"/><Relationship Id="rId39" Type="http://schemas.openxmlformats.org/officeDocument/2006/relationships/diagramColors" Target="../diagrams/colors26.xml"/><Relationship Id="rId21" Type="http://schemas.openxmlformats.org/officeDocument/2006/relationships/diagramData" Target="../diagrams/data23.xml"/><Relationship Id="rId34" Type="http://schemas.openxmlformats.org/officeDocument/2006/relationships/diagramColors" Target="../diagrams/colors25.xml"/><Relationship Id="rId42" Type="http://schemas.openxmlformats.org/officeDocument/2006/relationships/diagramLayout" Target="../diagrams/layout27.xml"/><Relationship Id="rId47" Type="http://schemas.openxmlformats.org/officeDocument/2006/relationships/diagramLayout" Target="../diagrams/layout28.xml"/><Relationship Id="rId50" Type="http://schemas.microsoft.com/office/2007/relationships/diagramDrawing" Target="../diagrams/drawing28.xml"/><Relationship Id="rId55" Type="http://schemas.microsoft.com/office/2007/relationships/diagramDrawing" Target="../diagrams/drawing29.xml"/><Relationship Id="rId7" Type="http://schemas.openxmlformats.org/officeDocument/2006/relationships/diagramLayout" Target="../diagrams/layout20.xml"/><Relationship Id="rId2" Type="http://schemas.openxmlformats.org/officeDocument/2006/relationships/diagramLayout" Target="../diagrams/layout19.xml"/><Relationship Id="rId16" Type="http://schemas.openxmlformats.org/officeDocument/2006/relationships/diagramData" Target="../diagrams/data22.xml"/><Relationship Id="rId29" Type="http://schemas.openxmlformats.org/officeDocument/2006/relationships/diagramColors" Target="../diagrams/colors24.xml"/><Relationship Id="rId11" Type="http://schemas.openxmlformats.org/officeDocument/2006/relationships/diagramData" Target="../diagrams/data21.xml"/><Relationship Id="rId24" Type="http://schemas.openxmlformats.org/officeDocument/2006/relationships/diagramColors" Target="../diagrams/colors23.xml"/><Relationship Id="rId32" Type="http://schemas.openxmlformats.org/officeDocument/2006/relationships/diagramLayout" Target="../diagrams/layout25.xml"/><Relationship Id="rId37" Type="http://schemas.openxmlformats.org/officeDocument/2006/relationships/diagramLayout" Target="../diagrams/layout26.xml"/><Relationship Id="rId40" Type="http://schemas.microsoft.com/office/2007/relationships/diagramDrawing" Target="../diagrams/drawing26.xml"/><Relationship Id="rId45" Type="http://schemas.microsoft.com/office/2007/relationships/diagramDrawing" Target="../diagrams/drawing27.xml"/><Relationship Id="rId53" Type="http://schemas.openxmlformats.org/officeDocument/2006/relationships/diagramQuickStyle" Target="../diagrams/quickStyle29.xml"/><Relationship Id="rId58" Type="http://schemas.openxmlformats.org/officeDocument/2006/relationships/diagramQuickStyle" Target="../diagrams/quickStyle30.xml"/><Relationship Id="rId5" Type="http://schemas.microsoft.com/office/2007/relationships/diagramDrawing" Target="../diagrams/drawing19.xml"/><Relationship Id="rId19" Type="http://schemas.openxmlformats.org/officeDocument/2006/relationships/diagramColors" Target="../diagrams/colors22.xml"/><Relationship Id="rId4" Type="http://schemas.openxmlformats.org/officeDocument/2006/relationships/diagramColors" Target="../diagrams/colors19.xml"/><Relationship Id="rId9" Type="http://schemas.openxmlformats.org/officeDocument/2006/relationships/diagramColors" Target="../diagrams/colors20.xml"/><Relationship Id="rId14" Type="http://schemas.openxmlformats.org/officeDocument/2006/relationships/diagramColors" Target="../diagrams/colors21.xml"/><Relationship Id="rId22" Type="http://schemas.openxmlformats.org/officeDocument/2006/relationships/diagramLayout" Target="../diagrams/layout23.xml"/><Relationship Id="rId27" Type="http://schemas.openxmlformats.org/officeDocument/2006/relationships/diagramLayout" Target="../diagrams/layout24.xml"/><Relationship Id="rId30" Type="http://schemas.microsoft.com/office/2007/relationships/diagramDrawing" Target="../diagrams/drawing24.xml"/><Relationship Id="rId35" Type="http://schemas.microsoft.com/office/2007/relationships/diagramDrawing" Target="../diagrams/drawing25.xml"/><Relationship Id="rId43" Type="http://schemas.openxmlformats.org/officeDocument/2006/relationships/diagramQuickStyle" Target="../diagrams/quickStyle27.xml"/><Relationship Id="rId48" Type="http://schemas.openxmlformats.org/officeDocument/2006/relationships/diagramQuickStyle" Target="../diagrams/quickStyle28.xml"/><Relationship Id="rId56" Type="http://schemas.openxmlformats.org/officeDocument/2006/relationships/diagramData" Target="../diagrams/data30.xml"/><Relationship Id="rId8" Type="http://schemas.openxmlformats.org/officeDocument/2006/relationships/diagramQuickStyle" Target="../diagrams/quickStyle20.xml"/><Relationship Id="rId51" Type="http://schemas.openxmlformats.org/officeDocument/2006/relationships/diagramData" Target="../diagrams/data29.xml"/><Relationship Id="rId3" Type="http://schemas.openxmlformats.org/officeDocument/2006/relationships/diagramQuickStyle" Target="../diagrams/quickStyle19.xml"/><Relationship Id="rId12" Type="http://schemas.openxmlformats.org/officeDocument/2006/relationships/diagramLayout" Target="../diagrams/layout21.xml"/><Relationship Id="rId17" Type="http://schemas.openxmlformats.org/officeDocument/2006/relationships/diagramLayout" Target="../diagrams/layout22.xml"/><Relationship Id="rId25" Type="http://schemas.microsoft.com/office/2007/relationships/diagramDrawing" Target="../diagrams/drawing23.xml"/><Relationship Id="rId33" Type="http://schemas.openxmlformats.org/officeDocument/2006/relationships/diagramQuickStyle" Target="../diagrams/quickStyle25.xml"/><Relationship Id="rId38" Type="http://schemas.openxmlformats.org/officeDocument/2006/relationships/diagramQuickStyle" Target="../diagrams/quickStyle26.xml"/><Relationship Id="rId46" Type="http://schemas.openxmlformats.org/officeDocument/2006/relationships/diagramData" Target="../diagrams/data28.xml"/><Relationship Id="rId59" Type="http://schemas.openxmlformats.org/officeDocument/2006/relationships/diagramColors" Target="../diagrams/colors30.xml"/><Relationship Id="rId20" Type="http://schemas.microsoft.com/office/2007/relationships/diagramDrawing" Target="../diagrams/drawing22.xml"/><Relationship Id="rId41" Type="http://schemas.openxmlformats.org/officeDocument/2006/relationships/diagramData" Target="../diagrams/data27.xml"/><Relationship Id="rId54" Type="http://schemas.openxmlformats.org/officeDocument/2006/relationships/diagramColors" Target="../diagrams/colors29.xml"/><Relationship Id="rId1" Type="http://schemas.openxmlformats.org/officeDocument/2006/relationships/diagramData" Target="../diagrams/data19.xml"/><Relationship Id="rId6" Type="http://schemas.openxmlformats.org/officeDocument/2006/relationships/diagramData" Target="../diagrams/data20.xml"/><Relationship Id="rId15" Type="http://schemas.microsoft.com/office/2007/relationships/diagramDrawing" Target="../diagrams/drawing21.xml"/><Relationship Id="rId23" Type="http://schemas.openxmlformats.org/officeDocument/2006/relationships/diagramQuickStyle" Target="../diagrams/quickStyle23.xml"/><Relationship Id="rId28" Type="http://schemas.openxmlformats.org/officeDocument/2006/relationships/diagramQuickStyle" Target="../diagrams/quickStyle24.xml"/><Relationship Id="rId36" Type="http://schemas.openxmlformats.org/officeDocument/2006/relationships/diagramData" Target="../diagrams/data26.xml"/><Relationship Id="rId49" Type="http://schemas.openxmlformats.org/officeDocument/2006/relationships/diagramColors" Target="../diagrams/colors28.xml"/><Relationship Id="rId57" Type="http://schemas.openxmlformats.org/officeDocument/2006/relationships/diagramLayout" Target="../diagrams/layout30.xml"/><Relationship Id="rId10" Type="http://schemas.microsoft.com/office/2007/relationships/diagramDrawing" Target="../diagrams/drawing20.xml"/><Relationship Id="rId31" Type="http://schemas.openxmlformats.org/officeDocument/2006/relationships/diagramData" Target="../diagrams/data25.xml"/><Relationship Id="rId44" Type="http://schemas.openxmlformats.org/officeDocument/2006/relationships/diagramColors" Target="../diagrams/colors27.xml"/><Relationship Id="rId52" Type="http://schemas.openxmlformats.org/officeDocument/2006/relationships/diagramLayout" Target="../diagrams/layout29.xml"/><Relationship Id="rId60" Type="http://schemas.microsoft.com/office/2007/relationships/diagramDrawing" Target="../diagrams/drawing30.xml"/></Relationships>
</file>

<file path=xl/drawings/_rels/drawing3.xml.rels><?xml version="1.0" encoding="UTF-8" standalone="yes"?>
<Relationships xmlns="http://schemas.openxmlformats.org/package/2006/relationships"><Relationship Id="rId26" Type="http://schemas.openxmlformats.org/officeDocument/2006/relationships/diagramData" Target="../diagrams/data36.xml"/><Relationship Id="rId21" Type="http://schemas.openxmlformats.org/officeDocument/2006/relationships/diagramData" Target="../diagrams/data35.xml"/><Relationship Id="rId42" Type="http://schemas.openxmlformats.org/officeDocument/2006/relationships/diagramLayout" Target="../diagrams/layout39.xml"/><Relationship Id="rId47" Type="http://schemas.openxmlformats.org/officeDocument/2006/relationships/diagramLayout" Target="../diagrams/layout40.xml"/><Relationship Id="rId63" Type="http://schemas.openxmlformats.org/officeDocument/2006/relationships/diagramQuickStyle" Target="../diagrams/quickStyle43.xml"/><Relationship Id="rId68" Type="http://schemas.openxmlformats.org/officeDocument/2006/relationships/diagramQuickStyle" Target="../diagrams/quickStyle44.xml"/><Relationship Id="rId84" Type="http://schemas.openxmlformats.org/officeDocument/2006/relationships/diagramColors" Target="../diagrams/colors47.xml"/><Relationship Id="rId89" Type="http://schemas.openxmlformats.org/officeDocument/2006/relationships/diagramColors" Target="../diagrams/colors48.xml"/><Relationship Id="rId16" Type="http://schemas.openxmlformats.org/officeDocument/2006/relationships/diagramData" Target="../diagrams/data34.xml"/><Relationship Id="rId11" Type="http://schemas.openxmlformats.org/officeDocument/2006/relationships/diagramData" Target="../diagrams/data33.xml"/><Relationship Id="rId32" Type="http://schemas.openxmlformats.org/officeDocument/2006/relationships/diagramLayout" Target="../diagrams/layout37.xml"/><Relationship Id="rId37" Type="http://schemas.openxmlformats.org/officeDocument/2006/relationships/diagramLayout" Target="../diagrams/layout38.xml"/><Relationship Id="rId53" Type="http://schemas.openxmlformats.org/officeDocument/2006/relationships/diagramQuickStyle" Target="../diagrams/quickStyle41.xml"/><Relationship Id="rId58" Type="http://schemas.openxmlformats.org/officeDocument/2006/relationships/diagramQuickStyle" Target="../diagrams/quickStyle42.xml"/><Relationship Id="rId74" Type="http://schemas.openxmlformats.org/officeDocument/2006/relationships/diagramColors" Target="../diagrams/colors45.xml"/><Relationship Id="rId79" Type="http://schemas.openxmlformats.org/officeDocument/2006/relationships/diagramColors" Target="../diagrams/colors46.xml"/><Relationship Id="rId5" Type="http://schemas.microsoft.com/office/2007/relationships/diagramDrawing" Target="../diagrams/drawing31.xml"/><Relationship Id="rId90" Type="http://schemas.microsoft.com/office/2007/relationships/diagramDrawing" Target="../diagrams/drawing48.xml"/><Relationship Id="rId14" Type="http://schemas.openxmlformats.org/officeDocument/2006/relationships/diagramColors" Target="../diagrams/colors33.xml"/><Relationship Id="rId22" Type="http://schemas.openxmlformats.org/officeDocument/2006/relationships/diagramLayout" Target="../diagrams/layout35.xml"/><Relationship Id="rId27" Type="http://schemas.openxmlformats.org/officeDocument/2006/relationships/diagramLayout" Target="../diagrams/layout36.xml"/><Relationship Id="rId30" Type="http://schemas.microsoft.com/office/2007/relationships/diagramDrawing" Target="../diagrams/drawing36.xml"/><Relationship Id="rId35" Type="http://schemas.microsoft.com/office/2007/relationships/diagramDrawing" Target="../diagrams/drawing37.xml"/><Relationship Id="rId43" Type="http://schemas.openxmlformats.org/officeDocument/2006/relationships/diagramQuickStyle" Target="../diagrams/quickStyle39.xml"/><Relationship Id="rId48" Type="http://schemas.openxmlformats.org/officeDocument/2006/relationships/diagramQuickStyle" Target="../diagrams/quickStyle40.xml"/><Relationship Id="rId56" Type="http://schemas.openxmlformats.org/officeDocument/2006/relationships/diagramData" Target="../diagrams/data42.xml"/><Relationship Id="rId64" Type="http://schemas.openxmlformats.org/officeDocument/2006/relationships/diagramColors" Target="../diagrams/colors43.xml"/><Relationship Id="rId69" Type="http://schemas.openxmlformats.org/officeDocument/2006/relationships/diagramColors" Target="../diagrams/colors44.xml"/><Relationship Id="rId77" Type="http://schemas.openxmlformats.org/officeDocument/2006/relationships/diagramLayout" Target="../diagrams/layout46.xml"/><Relationship Id="rId8" Type="http://schemas.openxmlformats.org/officeDocument/2006/relationships/diagramQuickStyle" Target="../diagrams/quickStyle32.xml"/><Relationship Id="rId51" Type="http://schemas.openxmlformats.org/officeDocument/2006/relationships/diagramData" Target="../diagrams/data41.xml"/><Relationship Id="rId72" Type="http://schemas.openxmlformats.org/officeDocument/2006/relationships/diagramLayout" Target="../diagrams/layout45.xml"/><Relationship Id="rId80" Type="http://schemas.microsoft.com/office/2007/relationships/diagramDrawing" Target="../diagrams/drawing46.xml"/><Relationship Id="rId85" Type="http://schemas.microsoft.com/office/2007/relationships/diagramDrawing" Target="../diagrams/drawing47.xml"/><Relationship Id="rId3" Type="http://schemas.openxmlformats.org/officeDocument/2006/relationships/diagramQuickStyle" Target="../diagrams/quickStyle31.xml"/><Relationship Id="rId12" Type="http://schemas.openxmlformats.org/officeDocument/2006/relationships/diagramLayout" Target="../diagrams/layout33.xml"/><Relationship Id="rId17" Type="http://schemas.openxmlformats.org/officeDocument/2006/relationships/diagramLayout" Target="../diagrams/layout34.xml"/><Relationship Id="rId25" Type="http://schemas.microsoft.com/office/2007/relationships/diagramDrawing" Target="../diagrams/drawing35.xml"/><Relationship Id="rId33" Type="http://schemas.openxmlformats.org/officeDocument/2006/relationships/diagramQuickStyle" Target="../diagrams/quickStyle37.xml"/><Relationship Id="rId38" Type="http://schemas.openxmlformats.org/officeDocument/2006/relationships/diagramQuickStyle" Target="../diagrams/quickStyle38.xml"/><Relationship Id="rId46" Type="http://schemas.openxmlformats.org/officeDocument/2006/relationships/diagramData" Target="../diagrams/data40.xml"/><Relationship Id="rId59" Type="http://schemas.openxmlformats.org/officeDocument/2006/relationships/diagramColors" Target="../diagrams/colors42.xml"/><Relationship Id="rId67" Type="http://schemas.openxmlformats.org/officeDocument/2006/relationships/diagramLayout" Target="../diagrams/layout44.xml"/><Relationship Id="rId20" Type="http://schemas.microsoft.com/office/2007/relationships/diagramDrawing" Target="../diagrams/drawing34.xml"/><Relationship Id="rId41" Type="http://schemas.openxmlformats.org/officeDocument/2006/relationships/diagramData" Target="../diagrams/data39.xml"/><Relationship Id="rId54" Type="http://schemas.openxmlformats.org/officeDocument/2006/relationships/diagramColors" Target="../diagrams/colors41.xml"/><Relationship Id="rId62" Type="http://schemas.openxmlformats.org/officeDocument/2006/relationships/diagramLayout" Target="../diagrams/layout43.xml"/><Relationship Id="rId70" Type="http://schemas.microsoft.com/office/2007/relationships/diagramDrawing" Target="../diagrams/drawing44.xml"/><Relationship Id="rId75" Type="http://schemas.microsoft.com/office/2007/relationships/diagramDrawing" Target="../diagrams/drawing45.xml"/><Relationship Id="rId83" Type="http://schemas.openxmlformats.org/officeDocument/2006/relationships/diagramQuickStyle" Target="../diagrams/quickStyle47.xml"/><Relationship Id="rId88" Type="http://schemas.openxmlformats.org/officeDocument/2006/relationships/diagramQuickStyle" Target="../diagrams/quickStyle48.xml"/><Relationship Id="rId1" Type="http://schemas.openxmlformats.org/officeDocument/2006/relationships/diagramData" Target="../diagrams/data31.xml"/><Relationship Id="rId6" Type="http://schemas.openxmlformats.org/officeDocument/2006/relationships/diagramData" Target="../diagrams/data32.xml"/><Relationship Id="rId15" Type="http://schemas.microsoft.com/office/2007/relationships/diagramDrawing" Target="../diagrams/drawing33.xml"/><Relationship Id="rId23" Type="http://schemas.openxmlformats.org/officeDocument/2006/relationships/diagramQuickStyle" Target="../diagrams/quickStyle35.xml"/><Relationship Id="rId28" Type="http://schemas.openxmlformats.org/officeDocument/2006/relationships/diagramQuickStyle" Target="../diagrams/quickStyle36.xml"/><Relationship Id="rId36" Type="http://schemas.openxmlformats.org/officeDocument/2006/relationships/diagramData" Target="../diagrams/data38.xml"/><Relationship Id="rId49" Type="http://schemas.openxmlformats.org/officeDocument/2006/relationships/diagramColors" Target="../diagrams/colors40.xml"/><Relationship Id="rId57" Type="http://schemas.openxmlformats.org/officeDocument/2006/relationships/diagramLayout" Target="../diagrams/layout42.xml"/><Relationship Id="rId10" Type="http://schemas.microsoft.com/office/2007/relationships/diagramDrawing" Target="../diagrams/drawing32.xml"/><Relationship Id="rId31" Type="http://schemas.openxmlformats.org/officeDocument/2006/relationships/diagramData" Target="../diagrams/data37.xml"/><Relationship Id="rId44" Type="http://schemas.openxmlformats.org/officeDocument/2006/relationships/diagramColors" Target="../diagrams/colors39.xml"/><Relationship Id="rId52" Type="http://schemas.openxmlformats.org/officeDocument/2006/relationships/diagramLayout" Target="../diagrams/layout41.xml"/><Relationship Id="rId60" Type="http://schemas.microsoft.com/office/2007/relationships/diagramDrawing" Target="../diagrams/drawing42.xml"/><Relationship Id="rId65" Type="http://schemas.microsoft.com/office/2007/relationships/diagramDrawing" Target="../diagrams/drawing43.xml"/><Relationship Id="rId73" Type="http://schemas.openxmlformats.org/officeDocument/2006/relationships/diagramQuickStyle" Target="../diagrams/quickStyle45.xml"/><Relationship Id="rId78" Type="http://schemas.openxmlformats.org/officeDocument/2006/relationships/diagramQuickStyle" Target="../diagrams/quickStyle46.xml"/><Relationship Id="rId81" Type="http://schemas.openxmlformats.org/officeDocument/2006/relationships/diagramData" Target="../diagrams/data47.xml"/><Relationship Id="rId86" Type="http://schemas.openxmlformats.org/officeDocument/2006/relationships/diagramData" Target="../diagrams/data48.xml"/><Relationship Id="rId4" Type="http://schemas.openxmlformats.org/officeDocument/2006/relationships/diagramColors" Target="../diagrams/colors31.xml"/><Relationship Id="rId9" Type="http://schemas.openxmlformats.org/officeDocument/2006/relationships/diagramColors" Target="../diagrams/colors32.xml"/><Relationship Id="rId13" Type="http://schemas.openxmlformats.org/officeDocument/2006/relationships/diagramQuickStyle" Target="../diagrams/quickStyle33.xml"/><Relationship Id="rId18" Type="http://schemas.openxmlformats.org/officeDocument/2006/relationships/diagramQuickStyle" Target="../diagrams/quickStyle34.xml"/><Relationship Id="rId39" Type="http://schemas.openxmlformats.org/officeDocument/2006/relationships/diagramColors" Target="../diagrams/colors38.xml"/><Relationship Id="rId34" Type="http://schemas.openxmlformats.org/officeDocument/2006/relationships/diagramColors" Target="../diagrams/colors37.xml"/><Relationship Id="rId50" Type="http://schemas.microsoft.com/office/2007/relationships/diagramDrawing" Target="../diagrams/drawing40.xml"/><Relationship Id="rId55" Type="http://schemas.microsoft.com/office/2007/relationships/diagramDrawing" Target="../diagrams/drawing41.xml"/><Relationship Id="rId76" Type="http://schemas.openxmlformats.org/officeDocument/2006/relationships/diagramData" Target="../diagrams/data46.xml"/><Relationship Id="rId7" Type="http://schemas.openxmlformats.org/officeDocument/2006/relationships/diagramLayout" Target="../diagrams/layout32.xml"/><Relationship Id="rId71" Type="http://schemas.openxmlformats.org/officeDocument/2006/relationships/diagramData" Target="../diagrams/data45.xml"/><Relationship Id="rId2" Type="http://schemas.openxmlformats.org/officeDocument/2006/relationships/diagramLayout" Target="../diagrams/layout31.xml"/><Relationship Id="rId29" Type="http://schemas.openxmlformats.org/officeDocument/2006/relationships/diagramColors" Target="../diagrams/colors36.xml"/><Relationship Id="rId24" Type="http://schemas.openxmlformats.org/officeDocument/2006/relationships/diagramColors" Target="../diagrams/colors35.xml"/><Relationship Id="rId40" Type="http://schemas.microsoft.com/office/2007/relationships/diagramDrawing" Target="../diagrams/drawing38.xml"/><Relationship Id="rId45" Type="http://schemas.microsoft.com/office/2007/relationships/diagramDrawing" Target="../diagrams/drawing39.xml"/><Relationship Id="rId66" Type="http://schemas.openxmlformats.org/officeDocument/2006/relationships/diagramData" Target="../diagrams/data44.xml"/><Relationship Id="rId87" Type="http://schemas.openxmlformats.org/officeDocument/2006/relationships/diagramLayout" Target="../diagrams/layout48.xml"/><Relationship Id="rId61" Type="http://schemas.openxmlformats.org/officeDocument/2006/relationships/diagramData" Target="../diagrams/data43.xml"/><Relationship Id="rId82" Type="http://schemas.openxmlformats.org/officeDocument/2006/relationships/diagramLayout" Target="../diagrams/layout47.xml"/><Relationship Id="rId19" Type="http://schemas.openxmlformats.org/officeDocument/2006/relationships/diagramColors" Target="../diagrams/colors34.xml"/></Relationships>
</file>

<file path=xl/drawings/drawing1.xml><?xml version="1.0" encoding="utf-8"?>
<xdr:wsDr xmlns:xdr="http://schemas.openxmlformats.org/drawingml/2006/spreadsheetDrawing" xmlns:a="http://schemas.openxmlformats.org/drawingml/2006/main">
  <xdr:twoCellAnchor>
    <xdr:from>
      <xdr:col>0</xdr:col>
      <xdr:colOff>113030</xdr:colOff>
      <xdr:row>18</xdr:row>
      <xdr:rowOff>73661</xdr:rowOff>
    </xdr:from>
    <xdr:to>
      <xdr:col>5</xdr:col>
      <xdr:colOff>1179830</xdr:colOff>
      <xdr:row>32</xdr:row>
      <xdr:rowOff>149860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27516</xdr:colOff>
      <xdr:row>20</xdr:row>
      <xdr:rowOff>119381</xdr:rowOff>
    </xdr:from>
    <xdr:to>
      <xdr:col>5</xdr:col>
      <xdr:colOff>1178982</xdr:colOff>
      <xdr:row>23</xdr:row>
      <xdr:rowOff>3810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27516</xdr:colOff>
      <xdr:row>21</xdr:row>
      <xdr:rowOff>139701</xdr:rowOff>
    </xdr:from>
    <xdr:to>
      <xdr:col>5</xdr:col>
      <xdr:colOff>1178982</xdr:colOff>
      <xdr:row>24</xdr:row>
      <xdr:rowOff>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8467</xdr:colOff>
      <xdr:row>27</xdr:row>
      <xdr:rowOff>8466</xdr:rowOff>
    </xdr:from>
    <xdr:to>
      <xdr:col>6</xdr:col>
      <xdr:colOff>8467</xdr:colOff>
      <xdr:row>41</xdr:row>
      <xdr:rowOff>14817</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1</xdr:col>
      <xdr:colOff>0</xdr:colOff>
      <xdr:row>7</xdr:row>
      <xdr:rowOff>171451</xdr:rowOff>
    </xdr:from>
    <xdr:to>
      <xdr:col>2</xdr:col>
      <xdr:colOff>1079500</xdr:colOff>
      <xdr:row>19</xdr:row>
      <xdr:rowOff>165100</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4</xdr:col>
      <xdr:colOff>152401</xdr:colOff>
      <xdr:row>7</xdr:row>
      <xdr:rowOff>177801</xdr:rowOff>
    </xdr:from>
    <xdr:to>
      <xdr:col>6</xdr:col>
      <xdr:colOff>19051</xdr:colOff>
      <xdr:row>19</xdr:row>
      <xdr:rowOff>171450</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2</xdr:col>
      <xdr:colOff>679451</xdr:colOff>
      <xdr:row>5</xdr:row>
      <xdr:rowOff>127001</xdr:rowOff>
    </xdr:from>
    <xdr:to>
      <xdr:col>4</xdr:col>
      <xdr:colOff>546101</xdr:colOff>
      <xdr:row>17</xdr:row>
      <xdr:rowOff>120650</xdr:rowOff>
    </xdr:to>
    <xdr:graphicFrame macro="">
      <xdr:nvGraphicFramePr>
        <xdr:cNvPr id="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2</xdr:col>
      <xdr:colOff>911226</xdr:colOff>
      <xdr:row>2</xdr:row>
      <xdr:rowOff>127000</xdr:rowOff>
    </xdr:from>
    <xdr:to>
      <xdr:col>4</xdr:col>
      <xdr:colOff>304800</xdr:colOff>
      <xdr:row>5</xdr:row>
      <xdr:rowOff>93132</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0</xdr:col>
      <xdr:colOff>133350</xdr:colOff>
      <xdr:row>1</xdr:row>
      <xdr:rowOff>127000</xdr:rowOff>
    </xdr:from>
    <xdr:to>
      <xdr:col>2</xdr:col>
      <xdr:colOff>826770</xdr:colOff>
      <xdr:row>7</xdr:row>
      <xdr:rowOff>95250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4</xdr:col>
      <xdr:colOff>395816</xdr:colOff>
      <xdr:row>1</xdr:row>
      <xdr:rowOff>122767</xdr:rowOff>
    </xdr:from>
    <xdr:to>
      <xdr:col>6</xdr:col>
      <xdr:colOff>22436</xdr:colOff>
      <xdr:row>7</xdr:row>
      <xdr:rowOff>91017</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2</xdr:col>
      <xdr:colOff>1168400</xdr:colOff>
      <xdr:row>18</xdr:row>
      <xdr:rowOff>142875</xdr:rowOff>
    </xdr:from>
    <xdr:to>
      <xdr:col>4</xdr:col>
      <xdr:colOff>50800</xdr:colOff>
      <xdr:row>20</xdr:row>
      <xdr:rowOff>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0</xdr:col>
      <xdr:colOff>118532</xdr:colOff>
      <xdr:row>40</xdr:row>
      <xdr:rowOff>10582</xdr:rowOff>
    </xdr:from>
    <xdr:to>
      <xdr:col>5</xdr:col>
      <xdr:colOff>1193799</xdr:colOff>
      <xdr:row>41</xdr:row>
      <xdr:rowOff>52916</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2</xdr:col>
      <xdr:colOff>1176862</xdr:colOff>
      <xdr:row>8</xdr:row>
      <xdr:rowOff>143939</xdr:rowOff>
    </xdr:from>
    <xdr:to>
      <xdr:col>4</xdr:col>
      <xdr:colOff>42330</xdr:colOff>
      <xdr:row>14</xdr:row>
      <xdr:rowOff>101605</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1</xdr:col>
      <xdr:colOff>16933</xdr:colOff>
      <xdr:row>27</xdr:row>
      <xdr:rowOff>186266</xdr:rowOff>
    </xdr:from>
    <xdr:to>
      <xdr:col>5</xdr:col>
      <xdr:colOff>1210732</xdr:colOff>
      <xdr:row>34</xdr:row>
      <xdr:rowOff>25400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1</xdr:col>
      <xdr:colOff>8472</xdr:colOff>
      <xdr:row>29</xdr:row>
      <xdr:rowOff>42336</xdr:rowOff>
    </xdr:from>
    <xdr:to>
      <xdr:col>2</xdr:col>
      <xdr:colOff>169334</xdr:colOff>
      <xdr:row>30</xdr:row>
      <xdr:rowOff>84665</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2</xdr:col>
      <xdr:colOff>355605</xdr:colOff>
      <xdr:row>29</xdr:row>
      <xdr:rowOff>42336</xdr:rowOff>
    </xdr:from>
    <xdr:to>
      <xdr:col>3</xdr:col>
      <xdr:colOff>516468</xdr:colOff>
      <xdr:row>30</xdr:row>
      <xdr:rowOff>84665</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3</xdr:col>
      <xdr:colOff>702739</xdr:colOff>
      <xdr:row>29</xdr:row>
      <xdr:rowOff>42337</xdr:rowOff>
    </xdr:from>
    <xdr:to>
      <xdr:col>4</xdr:col>
      <xdr:colOff>863602</xdr:colOff>
      <xdr:row>30</xdr:row>
      <xdr:rowOff>84666</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4</xdr:col>
      <xdr:colOff>1049872</xdr:colOff>
      <xdr:row>29</xdr:row>
      <xdr:rowOff>42337</xdr:rowOff>
    </xdr:from>
    <xdr:to>
      <xdr:col>6</xdr:col>
      <xdr:colOff>1</xdr:colOff>
      <xdr:row>30</xdr:row>
      <xdr:rowOff>84666</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688340</xdr:colOff>
      <xdr:row>1</xdr:row>
      <xdr:rowOff>23444</xdr:rowOff>
    </xdr:from>
    <xdr:to>
      <xdr:col>10</xdr:col>
      <xdr:colOff>543560</xdr:colOff>
      <xdr:row>23</xdr:row>
      <xdr:rowOff>50799</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237075</xdr:colOff>
      <xdr:row>0</xdr:row>
      <xdr:rowOff>169334</xdr:rowOff>
    </xdr:from>
    <xdr:to>
      <xdr:col>9</xdr:col>
      <xdr:colOff>584208</xdr:colOff>
      <xdr:row>23</xdr:row>
      <xdr:rowOff>71967</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321738</xdr:colOff>
      <xdr:row>2</xdr:row>
      <xdr:rowOff>50792</xdr:rowOff>
    </xdr:from>
    <xdr:to>
      <xdr:col>4</xdr:col>
      <xdr:colOff>482606</xdr:colOff>
      <xdr:row>20</xdr:row>
      <xdr:rowOff>59259</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249776</xdr:colOff>
      <xdr:row>6</xdr:row>
      <xdr:rowOff>25400</xdr:rowOff>
    </xdr:from>
    <xdr:to>
      <xdr:col>3</xdr:col>
      <xdr:colOff>558800</xdr:colOff>
      <xdr:row>16</xdr:row>
      <xdr:rowOff>71971</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5</xdr:col>
      <xdr:colOff>338669</xdr:colOff>
      <xdr:row>2</xdr:row>
      <xdr:rowOff>84664</xdr:rowOff>
    </xdr:from>
    <xdr:to>
      <xdr:col>9</xdr:col>
      <xdr:colOff>499537</xdr:colOff>
      <xdr:row>20</xdr:row>
      <xdr:rowOff>93131</xdr:rowOff>
    </xdr:to>
    <xdr:graphicFrame macro="">
      <xdr:nvGraphicFramePr>
        <xdr:cNvPr id="9"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6</xdr:col>
      <xdr:colOff>266707</xdr:colOff>
      <xdr:row>6</xdr:row>
      <xdr:rowOff>50800</xdr:rowOff>
    </xdr:from>
    <xdr:to>
      <xdr:col>8</xdr:col>
      <xdr:colOff>558800</xdr:colOff>
      <xdr:row>16</xdr:row>
      <xdr:rowOff>105843</xdr:rowOff>
    </xdr:to>
    <xdr:graphicFrame macro="">
      <xdr:nvGraphicFramePr>
        <xdr:cNvPr id="10"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0</xdr:col>
      <xdr:colOff>330194</xdr:colOff>
      <xdr:row>31</xdr:row>
      <xdr:rowOff>29630</xdr:rowOff>
    </xdr:from>
    <xdr:to>
      <xdr:col>4</xdr:col>
      <xdr:colOff>491062</xdr:colOff>
      <xdr:row>49</xdr:row>
      <xdr:rowOff>38097</xdr:rowOff>
    </xdr:to>
    <xdr:graphicFrame macro="">
      <xdr:nvGraphicFramePr>
        <xdr:cNvPr id="1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0</xdr:col>
      <xdr:colOff>220144</xdr:colOff>
      <xdr:row>0</xdr:row>
      <xdr:rowOff>135462</xdr:rowOff>
    </xdr:from>
    <xdr:to>
      <xdr:col>4</xdr:col>
      <xdr:colOff>567277</xdr:colOff>
      <xdr:row>23</xdr:row>
      <xdr:rowOff>38095</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1</xdr:col>
      <xdr:colOff>258232</xdr:colOff>
      <xdr:row>35</xdr:row>
      <xdr:rowOff>12700</xdr:rowOff>
    </xdr:from>
    <xdr:to>
      <xdr:col>3</xdr:col>
      <xdr:colOff>558800</xdr:colOff>
      <xdr:row>45</xdr:row>
      <xdr:rowOff>63509</xdr:rowOff>
    </xdr:to>
    <xdr:graphicFrame macro="">
      <xdr:nvGraphicFramePr>
        <xdr:cNvPr id="1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0</xdr:col>
      <xdr:colOff>228600</xdr:colOff>
      <xdr:row>28</xdr:row>
      <xdr:rowOff>165100</xdr:rowOff>
    </xdr:from>
    <xdr:to>
      <xdr:col>4</xdr:col>
      <xdr:colOff>575733</xdr:colOff>
      <xdr:row>52</xdr:row>
      <xdr:rowOff>101600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10</xdr:col>
      <xdr:colOff>692149</xdr:colOff>
      <xdr:row>4</xdr:row>
      <xdr:rowOff>133350</xdr:rowOff>
    </xdr:from>
    <xdr:to>
      <xdr:col>15</xdr:col>
      <xdr:colOff>2117</xdr:colOff>
      <xdr:row>22</xdr:row>
      <xdr:rowOff>141817</xdr:rowOff>
    </xdr:to>
    <xdr:graphicFrame macro="">
      <xdr:nvGraphicFramePr>
        <xdr:cNvPr id="17"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11</xdr:col>
      <xdr:colOff>629696</xdr:colOff>
      <xdr:row>8</xdr:row>
      <xdr:rowOff>110375</xdr:rowOff>
    </xdr:from>
    <xdr:to>
      <xdr:col>14</xdr:col>
      <xdr:colOff>69735</xdr:colOff>
      <xdr:row>18</xdr:row>
      <xdr:rowOff>165419</xdr:rowOff>
    </xdr:to>
    <xdr:graphicFrame macro="">
      <xdr:nvGraphicFramePr>
        <xdr:cNvPr id="18"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107950</xdr:rowOff>
    </xdr:from>
    <xdr:to>
      <xdr:col>13</xdr:col>
      <xdr:colOff>63500</xdr:colOff>
      <xdr:row>37</xdr:row>
      <xdr:rowOff>127000</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342900</xdr:colOff>
      <xdr:row>19</xdr:row>
      <xdr:rowOff>165100</xdr:rowOff>
    </xdr:from>
    <xdr:to>
      <xdr:col>11</xdr:col>
      <xdr:colOff>393700</xdr:colOff>
      <xdr:row>49</xdr:row>
      <xdr:rowOff>31750</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50800</xdr:colOff>
      <xdr:row>20</xdr:row>
      <xdr:rowOff>127000</xdr:rowOff>
    </xdr:from>
    <xdr:to>
      <xdr:col>8</xdr:col>
      <xdr:colOff>101600</xdr:colOff>
      <xdr:row>49</xdr:row>
      <xdr:rowOff>184150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571500</xdr:colOff>
      <xdr:row>4</xdr:row>
      <xdr:rowOff>38100</xdr:rowOff>
    </xdr:from>
    <xdr:to>
      <xdr:col>9</xdr:col>
      <xdr:colOff>622300</xdr:colOff>
      <xdr:row>33</xdr:row>
      <xdr:rowOff>95250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723900</xdr:colOff>
      <xdr:row>5</xdr:row>
      <xdr:rowOff>0</xdr:rowOff>
    </xdr:from>
    <xdr:to>
      <xdr:col>9</xdr:col>
      <xdr:colOff>774700</xdr:colOff>
      <xdr:row>34</xdr:row>
      <xdr:rowOff>57150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3</xdr:col>
      <xdr:colOff>673100</xdr:colOff>
      <xdr:row>5</xdr:row>
      <xdr:rowOff>152400</xdr:rowOff>
    </xdr:from>
    <xdr:to>
      <xdr:col>10</xdr:col>
      <xdr:colOff>101600</xdr:colOff>
      <xdr:row>35</xdr:row>
      <xdr:rowOff>19050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14</xdr:col>
      <xdr:colOff>419100</xdr:colOff>
      <xdr:row>9</xdr:row>
      <xdr:rowOff>171450</xdr:rowOff>
    </xdr:from>
    <xdr:to>
      <xdr:col>20</xdr:col>
      <xdr:colOff>469900</xdr:colOff>
      <xdr:row>39</xdr:row>
      <xdr:rowOff>38100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13</xdr:col>
      <xdr:colOff>114300</xdr:colOff>
      <xdr:row>10</xdr:row>
      <xdr:rowOff>158750</xdr:rowOff>
    </xdr:from>
    <xdr:to>
      <xdr:col>19</xdr:col>
      <xdr:colOff>165100</xdr:colOff>
      <xdr:row>40</xdr:row>
      <xdr:rowOff>25400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6</xdr:col>
      <xdr:colOff>279400</xdr:colOff>
      <xdr:row>8</xdr:row>
      <xdr:rowOff>184150</xdr:rowOff>
    </xdr:from>
    <xdr:to>
      <xdr:col>12</xdr:col>
      <xdr:colOff>330200</xdr:colOff>
      <xdr:row>38</xdr:row>
      <xdr:rowOff>50800</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13</xdr:col>
      <xdr:colOff>228600</xdr:colOff>
      <xdr:row>5</xdr:row>
      <xdr:rowOff>82550</xdr:rowOff>
    </xdr:from>
    <xdr:to>
      <xdr:col>19</xdr:col>
      <xdr:colOff>279400</xdr:colOff>
      <xdr:row>34</xdr:row>
      <xdr:rowOff>139700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6</xdr:col>
      <xdr:colOff>177800</xdr:colOff>
      <xdr:row>1</xdr:row>
      <xdr:rowOff>82550</xdr:rowOff>
    </xdr:from>
    <xdr:to>
      <xdr:col>12</xdr:col>
      <xdr:colOff>228600</xdr:colOff>
      <xdr:row>30</xdr:row>
      <xdr:rowOff>139700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3</xdr:col>
      <xdr:colOff>609600</xdr:colOff>
      <xdr:row>1</xdr:row>
      <xdr:rowOff>44450</xdr:rowOff>
    </xdr:from>
    <xdr:to>
      <xdr:col>9</xdr:col>
      <xdr:colOff>660400</xdr:colOff>
      <xdr:row>30</xdr:row>
      <xdr:rowOff>101600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1</xdr:col>
      <xdr:colOff>685800</xdr:colOff>
      <xdr:row>0</xdr:row>
      <xdr:rowOff>95250</xdr:rowOff>
    </xdr:from>
    <xdr:to>
      <xdr:col>7</xdr:col>
      <xdr:colOff>736600</xdr:colOff>
      <xdr:row>29</xdr:row>
      <xdr:rowOff>152400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3</xdr:col>
      <xdr:colOff>355600</xdr:colOff>
      <xdr:row>9</xdr:row>
      <xdr:rowOff>69850</xdr:rowOff>
    </xdr:from>
    <xdr:to>
      <xdr:col>9</xdr:col>
      <xdr:colOff>406400</xdr:colOff>
      <xdr:row>38</xdr:row>
      <xdr:rowOff>127000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6</xdr:col>
      <xdr:colOff>406400</xdr:colOff>
      <xdr:row>9</xdr:row>
      <xdr:rowOff>158750</xdr:rowOff>
    </xdr:from>
    <xdr:to>
      <xdr:col>12</xdr:col>
      <xdr:colOff>457200</xdr:colOff>
      <xdr:row>39</xdr:row>
      <xdr:rowOff>25400</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0</xdr:col>
      <xdr:colOff>330200</xdr:colOff>
      <xdr:row>1</xdr:row>
      <xdr:rowOff>31750</xdr:rowOff>
    </xdr:from>
    <xdr:to>
      <xdr:col>6</xdr:col>
      <xdr:colOff>381000</xdr:colOff>
      <xdr:row>30</xdr:row>
      <xdr:rowOff>88900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0</xdr:col>
      <xdr:colOff>749300</xdr:colOff>
      <xdr:row>8</xdr:row>
      <xdr:rowOff>120650</xdr:rowOff>
    </xdr:from>
    <xdr:to>
      <xdr:col>6</xdr:col>
      <xdr:colOff>800100</xdr:colOff>
      <xdr:row>37</xdr:row>
      <xdr:rowOff>177800</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3</xdr:col>
      <xdr:colOff>406400</xdr:colOff>
      <xdr:row>0</xdr:row>
      <xdr:rowOff>57150</xdr:rowOff>
    </xdr:from>
    <xdr:to>
      <xdr:col>9</xdr:col>
      <xdr:colOff>457200</xdr:colOff>
      <xdr:row>29</xdr:row>
      <xdr:rowOff>114300</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tables/table1.xml><?xml version="1.0" encoding="utf-8"?>
<table xmlns="http://schemas.openxmlformats.org/spreadsheetml/2006/main" id="4" name="CustomerList5" displayName="CustomerList5" ref="A1:L108">
  <autoFilter ref="A1:L108"/>
  <tableColumns count="12">
    <tableColumn id="1" name="Base-Class" totalsRowLabel="Total"/>
    <tableColumn id="2" name="Set"/>
    <tableColumn id="3" name="Defensive" dataDxfId="39" totalsRowDxfId="38" dataCellStyle="Normal 2"/>
    <tableColumn id="4" name="Tactical" dataDxfId="37" dataCellStyle="Normal 2"/>
    <tableColumn id="5" name="Aggressive" dataDxfId="36" totalsRowDxfId="35" dataCellStyle="Normal 2"/>
    <tableColumn id="6" name="Reaction" dataDxfId="34" totalsRowDxfId="33" dataCellStyle="Normal 2"/>
    <tableColumn id="7" name="Half" dataDxfId="32" totalsRowDxfId="31" dataCellStyle="Normal 2"/>
    <tableColumn id="8" name="Full" dataDxfId="30" totalsRowDxfId="29" dataCellStyle="Normal 2"/>
    <tableColumn id="9" name="Critical-1" dataDxfId="28" totalsRowDxfId="27" dataCellStyle="Normal 2"/>
    <tableColumn id="11" name="Critical-20" dataDxfId="26" totalsRowDxfId="25" dataCellStyle="Normal 2"/>
    <tableColumn id="12" name="Characters" totalsRowFunction="count" dataDxfId="24" totalsRowDxfId="23" dataCellStyle="Normal 2"/>
    <tableColumn id="13" name="Need Art" dataDxfId="22" totalsRowDxfId="21" dataCellStyle="Normal 2"/>
  </tableColumns>
  <tableStyleInfo name="TableStyleMedium19" showFirstColumn="0" showLastColumn="0" showRowStripes="1" showColumnStripes="0"/>
</table>
</file>

<file path=xl/tables/table2.xml><?xml version="1.0" encoding="utf-8"?>
<table xmlns="http://schemas.openxmlformats.org/spreadsheetml/2006/main" id="9" name="Table9" displayName="Table9" ref="A1:I21" dataDxfId="20">
  <autoFilter ref="A1:I21"/>
  <tableColumns count="9">
    <tableColumn id="1" name="Blood Type" totalsRowLabel="Total" dataDxfId="19" totalsRowDxfId="18"/>
    <tableColumn id="2" name="Heat" dataDxfId="17" totalsRowDxfId="16"/>
    <tableColumn id="3" name="Zephyr" dataDxfId="15" totalsRowDxfId="14"/>
    <tableColumn id="4" name="Spark" dataDxfId="13" totalsRowDxfId="12"/>
    <tableColumn id="5" name="Cold" dataDxfId="11" totalsRowDxfId="10"/>
    <tableColumn id="6" name="Liquid" dataDxfId="9" totalsRowDxfId="8"/>
    <tableColumn id="7" name="Mineral" totalsRowFunction="sum" dataDxfId="7" totalsRowDxfId="6"/>
    <tableColumn id="15" name="Blood Ability 1" dataDxfId="5" totalsRowDxfId="4"/>
    <tableColumn id="8" name="Blood Ability 2" dataDxfId="3" totalsRowDxfId="2"/>
  </tableColumns>
  <tableStyleInfo name="TableStyleDark3" showFirstColumn="0" showLastColumn="0" showRowStripes="1" showColumnStripes="0"/>
</table>
</file>

<file path=xl/tables/table3.xml><?xml version="1.0" encoding="utf-8"?>
<table xmlns="http://schemas.openxmlformats.org/spreadsheetml/2006/main" id="8" name="Table8" displayName="Table8" ref="A1:D9" totalsRowShown="0" headerRowDxfId="1">
  <autoFilter ref="A1:D9"/>
  <tableColumns count="4">
    <tableColumn id="1" name="Modi Operandus"/>
    <tableColumn id="2" name="Classes"/>
    <tableColumn id="3" name="Growth System"/>
    <tableColumn id="4" name="Actions"/>
  </tableColumns>
  <tableStyleInfo name="TableStyleLight4" showFirstColumn="0" showLastColumn="0" showRowStripes="1" showColumnStripes="0"/>
</table>
</file>

<file path=xl/tables/table4.xml><?xml version="1.0" encoding="utf-8"?>
<table xmlns="http://schemas.openxmlformats.org/spreadsheetml/2006/main" id="2" name="Table2" displayName="Table2" ref="A1:G7" headerRowDxfId="0">
  <autoFilter ref="A1:G7"/>
  <tableColumns count="7">
    <tableColumn id="1" name="Nation" totalsRowLabel="Total"/>
    <tableColumn id="2" name="Force" totalsRowFunction="sum"/>
    <tableColumn id="3" name="Agility" totalsRowFunction="sum"/>
    <tableColumn id="4" name="Tech" totalsRowFunction="sum"/>
    <tableColumn id="5" name="Charisma" totalsRowFunction="sum"/>
    <tableColumn id="6" name="Psyche" totalsRowFunction="sum"/>
    <tableColumn id="7" name="Vitality" totalsRowFunction="sum"/>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E8" zoomScaleNormal="100" zoomScalePageLayoutView="150" workbookViewId="0">
      <selection activeCell="H10" sqref="H10"/>
    </sheetView>
  </sheetViews>
  <sheetFormatPr defaultColWidth="11.19921875" defaultRowHeight="15.6"/>
  <cols>
    <col min="1" max="1" width="1.796875" style="29" customWidth="1"/>
    <col min="2" max="6" width="15.796875" customWidth="1"/>
    <col min="7" max="7" width="1.796875" customWidth="1"/>
  </cols>
  <sheetData>
    <row r="1" spans="2:14" ht="10.95" customHeight="1">
      <c r="B1" s="29"/>
      <c r="C1" s="29"/>
      <c r="D1" s="29"/>
      <c r="E1" s="29"/>
      <c r="F1" s="29"/>
      <c r="G1" s="29"/>
    </row>
    <row r="2" spans="2:14" ht="28.05" customHeight="1">
      <c r="B2" s="114" t="s">
        <v>102</v>
      </c>
      <c r="C2" s="115"/>
      <c r="D2" s="115"/>
      <c r="E2" s="115"/>
      <c r="F2" s="115"/>
      <c r="G2" s="29"/>
    </row>
    <row r="3" spans="2:14">
      <c r="G3" s="29"/>
    </row>
    <row r="4" spans="2:14">
      <c r="B4" s="28"/>
      <c r="G4" s="29"/>
      <c r="H4" s="94"/>
      <c r="I4" s="94"/>
      <c r="J4" s="94"/>
      <c r="K4" s="94"/>
      <c r="L4" s="94"/>
      <c r="M4" s="94"/>
      <c r="N4" s="94"/>
    </row>
    <row r="5" spans="2:14">
      <c r="B5" s="28"/>
      <c r="C5" s="28"/>
      <c r="D5" s="28"/>
      <c r="E5" s="28"/>
      <c r="F5" s="28"/>
      <c r="G5" s="29"/>
      <c r="H5" s="94"/>
      <c r="I5" s="94"/>
      <c r="J5" s="94"/>
      <c r="K5" s="94"/>
      <c r="L5" s="94"/>
      <c r="M5" s="94"/>
      <c r="N5" s="94"/>
    </row>
    <row r="6" spans="2:14">
      <c r="B6" s="28"/>
      <c r="C6" s="28"/>
      <c r="D6" s="28"/>
      <c r="E6" s="28"/>
      <c r="G6" s="29"/>
      <c r="H6" s="94"/>
      <c r="I6" s="94"/>
      <c r="J6" s="94"/>
      <c r="K6" s="94"/>
      <c r="L6" s="94"/>
      <c r="M6" s="94"/>
      <c r="N6" s="94"/>
    </row>
    <row r="7" spans="2:14">
      <c r="B7" s="28"/>
      <c r="C7" s="28"/>
      <c r="D7" s="28"/>
      <c r="E7" s="28"/>
      <c r="G7" s="29"/>
      <c r="H7" s="94"/>
      <c r="I7" s="94"/>
      <c r="J7" s="94"/>
      <c r="K7" s="94"/>
      <c r="L7" s="94"/>
      <c r="M7" s="94"/>
      <c r="N7" s="94"/>
    </row>
    <row r="8" spans="2:14">
      <c r="B8" s="28"/>
      <c r="C8" s="28"/>
      <c r="D8" s="28"/>
      <c r="E8" s="28"/>
      <c r="F8" s="28"/>
      <c r="G8" s="29"/>
      <c r="H8" s="43"/>
      <c r="I8" s="43"/>
      <c r="J8" s="43"/>
      <c r="K8" s="43"/>
      <c r="L8" s="43"/>
      <c r="M8" s="43"/>
      <c r="N8" s="43"/>
    </row>
    <row r="9" spans="2:14">
      <c r="B9" s="28"/>
      <c r="C9" s="28"/>
      <c r="D9" s="28"/>
      <c r="E9" s="28"/>
      <c r="F9" s="28"/>
      <c r="G9" s="30"/>
    </row>
    <row r="10" spans="2:14">
      <c r="B10" s="28"/>
      <c r="C10" s="28"/>
      <c r="D10" s="28"/>
      <c r="E10" s="28"/>
      <c r="F10" s="28"/>
      <c r="G10" s="30"/>
      <c r="H10" s="94" t="s">
        <v>1220</v>
      </c>
      <c r="I10" s="94"/>
      <c r="J10" s="94"/>
      <c r="K10" s="94"/>
      <c r="L10" s="94"/>
      <c r="M10" s="94"/>
      <c r="N10" s="94"/>
    </row>
    <row r="11" spans="2:14">
      <c r="B11" s="28"/>
      <c r="C11" s="28"/>
      <c r="D11" s="28"/>
      <c r="E11" s="28"/>
      <c r="F11" s="28"/>
      <c r="G11" s="30"/>
      <c r="H11" s="93" t="s">
        <v>975</v>
      </c>
      <c r="I11" s="94"/>
      <c r="J11" s="94"/>
      <c r="K11" s="94"/>
      <c r="L11" s="94"/>
      <c r="M11" s="94"/>
      <c r="N11" s="94"/>
    </row>
    <row r="12" spans="2:14">
      <c r="B12" s="28"/>
      <c r="C12" s="28"/>
      <c r="D12" s="28"/>
      <c r="E12" s="28"/>
      <c r="F12" s="28"/>
      <c r="G12" s="30"/>
      <c r="H12" s="110" t="s">
        <v>1217</v>
      </c>
      <c r="I12" s="110"/>
      <c r="J12" s="110"/>
      <c r="K12" s="110"/>
      <c r="L12" s="110"/>
      <c r="M12" s="110"/>
      <c r="N12" s="110"/>
    </row>
    <row r="13" spans="2:14">
      <c r="D13" s="28"/>
      <c r="E13" s="28"/>
      <c r="F13" s="28"/>
      <c r="G13" s="30"/>
      <c r="H13" s="110" t="s">
        <v>976</v>
      </c>
      <c r="I13" s="110"/>
      <c r="J13" s="110"/>
      <c r="K13" s="110"/>
      <c r="L13" s="110"/>
      <c r="M13" s="110"/>
      <c r="N13" s="110"/>
    </row>
    <row r="14" spans="2:14">
      <c r="D14" s="28"/>
      <c r="E14" s="28"/>
      <c r="F14" s="28"/>
      <c r="G14" s="30"/>
      <c r="H14" s="62" t="s">
        <v>1164</v>
      </c>
    </row>
    <row r="15" spans="2:14">
      <c r="D15" s="28"/>
      <c r="E15" s="28"/>
      <c r="F15" s="28"/>
      <c r="G15" s="30"/>
      <c r="H15" s="112" t="s">
        <v>1218</v>
      </c>
      <c r="I15" s="113"/>
      <c r="J15" s="113"/>
      <c r="K15" s="113"/>
      <c r="L15" s="113"/>
      <c r="M15" s="113"/>
      <c r="N15" s="113"/>
    </row>
    <row r="16" spans="2:14">
      <c r="D16" s="28"/>
      <c r="E16" s="28"/>
      <c r="F16" s="28"/>
      <c r="G16" s="30"/>
      <c r="H16" s="112" t="s">
        <v>978</v>
      </c>
      <c r="I16" s="113"/>
      <c r="J16" s="113"/>
      <c r="K16" s="113"/>
      <c r="L16" s="113"/>
      <c r="M16" s="113"/>
      <c r="N16" s="113"/>
    </row>
    <row r="17" spans="1:15">
      <c r="D17" s="28"/>
      <c r="E17" s="28"/>
      <c r="F17" s="28"/>
      <c r="G17" s="30"/>
      <c r="H17" s="77" t="s">
        <v>983</v>
      </c>
    </row>
    <row r="18" spans="1:15">
      <c r="G18" s="29"/>
      <c r="H18" s="110" t="s">
        <v>984</v>
      </c>
      <c r="I18" s="111"/>
      <c r="J18" s="111"/>
      <c r="K18" s="111"/>
      <c r="L18" s="111"/>
      <c r="M18" s="111"/>
      <c r="N18" s="111"/>
    </row>
    <row r="19" spans="1:15">
      <c r="G19" s="29"/>
      <c r="H19" s="110" t="s">
        <v>1065</v>
      </c>
      <c r="I19" s="111"/>
      <c r="J19" s="111"/>
      <c r="K19" s="111"/>
      <c r="L19" s="111"/>
      <c r="M19" s="111"/>
      <c r="N19" s="111"/>
    </row>
    <row r="20" spans="1:15">
      <c r="D20" s="31" t="s">
        <v>103</v>
      </c>
      <c r="G20" s="29"/>
      <c r="H20" s="62" t="s">
        <v>977</v>
      </c>
    </row>
    <row r="21" spans="1:15">
      <c r="B21" s="117" t="s">
        <v>974</v>
      </c>
      <c r="C21" s="118"/>
      <c r="D21" s="118"/>
      <c r="E21" s="118"/>
      <c r="F21" s="118"/>
      <c r="G21" s="29"/>
      <c r="H21" s="110" t="s">
        <v>988</v>
      </c>
      <c r="I21" s="111"/>
      <c r="J21" s="111"/>
      <c r="K21" s="111"/>
      <c r="L21" s="111"/>
      <c r="M21" s="111"/>
      <c r="N21" s="111"/>
      <c r="O21" s="62" t="s">
        <v>989</v>
      </c>
    </row>
    <row r="22" spans="1:15">
      <c r="G22" s="29"/>
      <c r="H22" s="110" t="s">
        <v>1160</v>
      </c>
      <c r="I22" s="111"/>
      <c r="J22" s="111"/>
      <c r="K22" s="111"/>
      <c r="L22" s="111"/>
      <c r="M22" s="111"/>
      <c r="N22" s="111"/>
    </row>
    <row r="23" spans="1:15">
      <c r="G23" s="29"/>
      <c r="H23" s="62" t="s">
        <v>979</v>
      </c>
    </row>
    <row r="24" spans="1:15">
      <c r="G24" s="29"/>
      <c r="H24" s="110" t="s">
        <v>982</v>
      </c>
      <c r="I24" s="111"/>
      <c r="J24" s="111"/>
      <c r="K24" s="111"/>
      <c r="L24" s="111"/>
      <c r="M24" s="111"/>
      <c r="N24" s="111"/>
    </row>
    <row r="25" spans="1:15">
      <c r="C25" s="119" t="s">
        <v>104</v>
      </c>
      <c r="D25" s="119"/>
      <c r="E25" s="119"/>
      <c r="G25" s="29"/>
      <c r="H25" s="110" t="s">
        <v>985</v>
      </c>
      <c r="I25" s="111"/>
      <c r="J25" s="111"/>
      <c r="K25" s="111"/>
      <c r="L25" s="111"/>
      <c r="M25" s="111"/>
      <c r="N25" s="111"/>
    </row>
    <row r="26" spans="1:15">
      <c r="G26" s="29"/>
      <c r="H26" s="62" t="s">
        <v>980</v>
      </c>
    </row>
    <row r="27" spans="1:15">
      <c r="G27" s="29"/>
      <c r="H27" s="110" t="s">
        <v>1219</v>
      </c>
      <c r="I27" s="111"/>
      <c r="J27" s="111"/>
      <c r="K27" s="111"/>
      <c r="L27" s="111"/>
      <c r="M27" s="111"/>
      <c r="N27" s="111"/>
    </row>
    <row r="28" spans="1:15">
      <c r="G28" s="29"/>
      <c r="H28" s="110" t="s">
        <v>981</v>
      </c>
      <c r="I28" s="111"/>
      <c r="J28" s="111"/>
      <c r="K28" s="111"/>
      <c r="L28" s="111"/>
      <c r="M28" s="111"/>
      <c r="N28" s="111"/>
    </row>
    <row r="29" spans="1:15" s="20" customFormat="1">
      <c r="A29" s="32"/>
      <c r="B29" s="120"/>
      <c r="C29" s="120"/>
      <c r="D29" s="33"/>
      <c r="E29" s="120"/>
      <c r="F29" s="120"/>
      <c r="G29" s="32"/>
    </row>
    <row r="30" spans="1:15">
      <c r="D30" s="42"/>
      <c r="G30" s="29"/>
    </row>
    <row r="31" spans="1:15">
      <c r="D31" s="42"/>
      <c r="G31" s="29"/>
    </row>
    <row r="32" spans="1:15">
      <c r="D32" s="42"/>
      <c r="G32" s="29"/>
    </row>
    <row r="33" spans="2:7">
      <c r="D33" s="42"/>
      <c r="G33" s="29"/>
    </row>
    <row r="34" spans="2:7">
      <c r="D34" s="42"/>
      <c r="G34" s="29"/>
    </row>
    <row r="35" spans="2:7">
      <c r="B35" s="116" t="s">
        <v>486</v>
      </c>
      <c r="C35" s="116"/>
      <c r="D35" s="116"/>
      <c r="E35" s="116"/>
      <c r="F35" s="116"/>
      <c r="G35" s="29"/>
    </row>
    <row r="36" spans="2:7">
      <c r="B36" s="116" t="s">
        <v>485</v>
      </c>
      <c r="C36" s="116"/>
      <c r="D36" s="116"/>
      <c r="E36" s="116"/>
      <c r="F36" s="116"/>
      <c r="G36" s="29"/>
    </row>
    <row r="37" spans="2:7">
      <c r="B37" s="116" t="s">
        <v>485</v>
      </c>
      <c r="C37" s="116"/>
      <c r="D37" s="116"/>
      <c r="E37" s="116"/>
      <c r="F37" s="116"/>
      <c r="G37" s="29"/>
    </row>
    <row r="38" spans="2:7">
      <c r="B38" s="116" t="s">
        <v>485</v>
      </c>
      <c r="C38" s="116"/>
      <c r="D38" s="116"/>
      <c r="E38" s="116"/>
      <c r="F38" s="116"/>
      <c r="G38" s="29"/>
    </row>
    <row r="39" spans="2:7">
      <c r="B39" s="116" t="s">
        <v>485</v>
      </c>
      <c r="C39" s="116"/>
      <c r="D39" s="116"/>
      <c r="E39" s="116"/>
      <c r="F39" s="116"/>
      <c r="G39" s="29"/>
    </row>
    <row r="40" spans="2:7">
      <c r="B40" s="116" t="s">
        <v>485</v>
      </c>
      <c r="C40" s="116"/>
      <c r="D40" s="116"/>
      <c r="E40" s="116"/>
      <c r="F40" s="116"/>
      <c r="G40" s="29"/>
    </row>
    <row r="41" spans="2:7">
      <c r="D41" s="42"/>
      <c r="G41" s="29"/>
    </row>
    <row r="42" spans="2:7" ht="10.95" customHeight="1">
      <c r="B42" s="29"/>
      <c r="C42" s="29"/>
      <c r="D42" s="29"/>
      <c r="E42" s="29"/>
      <c r="F42" s="29"/>
      <c r="G42" s="29"/>
    </row>
  </sheetData>
  <mergeCells count="23">
    <mergeCell ref="B2:F2"/>
    <mergeCell ref="B40:F40"/>
    <mergeCell ref="B21:F21"/>
    <mergeCell ref="C25:E25"/>
    <mergeCell ref="B29:C29"/>
    <mergeCell ref="E29:F29"/>
    <mergeCell ref="B35:F35"/>
    <mergeCell ref="B36:F36"/>
    <mergeCell ref="B37:F37"/>
    <mergeCell ref="B38:F38"/>
    <mergeCell ref="B39:F39"/>
    <mergeCell ref="H24:N24"/>
    <mergeCell ref="H25:N25"/>
    <mergeCell ref="H27:N27"/>
    <mergeCell ref="H28:N28"/>
    <mergeCell ref="H12:N12"/>
    <mergeCell ref="H13:N13"/>
    <mergeCell ref="H16:N16"/>
    <mergeCell ref="H15:N15"/>
    <mergeCell ref="H18:N18"/>
    <mergeCell ref="H19:N19"/>
    <mergeCell ref="H21:N21"/>
    <mergeCell ref="H22:N22"/>
  </mergeCells>
  <phoneticPr fontId="6" type="noConversion"/>
  <printOptions horizontalCentered="1" verticalCentered="1"/>
  <pageMargins left="0" right="0" top="0" bottom="0" header="0.3" footer="0"/>
  <pageSetup scale="114" orientation="landscape"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22" sqref="D22"/>
    </sheetView>
  </sheetViews>
  <sheetFormatPr defaultColWidth="11.19921875" defaultRowHeight="15.6"/>
  <cols>
    <col min="1" max="1" width="14.796875" customWidth="1"/>
    <col min="7" max="7" width="11" customWidth="1"/>
    <col min="8" max="9" width="14.796875" customWidth="1"/>
  </cols>
  <sheetData>
    <row r="1" spans="1:9" s="8" customFormat="1" ht="28.05" customHeight="1">
      <c r="A1" s="8" t="s">
        <v>97</v>
      </c>
      <c r="B1" s="8" t="s">
        <v>91</v>
      </c>
      <c r="C1" s="8" t="s">
        <v>92</v>
      </c>
      <c r="D1" s="8" t="s">
        <v>93</v>
      </c>
      <c r="E1" s="8" t="s">
        <v>94</v>
      </c>
      <c r="F1" s="8" t="s">
        <v>95</v>
      </c>
      <c r="G1" s="8" t="s">
        <v>96</v>
      </c>
      <c r="H1" s="8" t="s">
        <v>250</v>
      </c>
      <c r="I1" s="8" t="s">
        <v>251</v>
      </c>
    </row>
    <row r="2" spans="1:9" s="19" customFormat="1">
      <c r="A2" s="19" t="s">
        <v>81</v>
      </c>
      <c r="B2" s="19">
        <v>-2</v>
      </c>
      <c r="C2" s="19">
        <v>2</v>
      </c>
      <c r="D2" s="19">
        <v>-2</v>
      </c>
      <c r="E2" s="19">
        <v>2</v>
      </c>
      <c r="F2" s="19">
        <v>-2</v>
      </c>
      <c r="G2" s="19">
        <v>2</v>
      </c>
    </row>
    <row r="3" spans="1:9" s="19" customFormat="1">
      <c r="A3" s="27"/>
      <c r="B3" s="27"/>
      <c r="C3" s="27"/>
      <c r="D3" s="27"/>
      <c r="E3" s="27"/>
      <c r="F3" s="27"/>
      <c r="G3" s="27"/>
    </row>
    <row r="4" spans="1:9" s="19" customFormat="1">
      <c r="A4" s="19" t="s">
        <v>82</v>
      </c>
      <c r="B4" s="19">
        <v>2</v>
      </c>
      <c r="C4" s="19">
        <v>-2</v>
      </c>
      <c r="D4" s="19">
        <v>-2</v>
      </c>
      <c r="E4" s="19">
        <v>-2</v>
      </c>
      <c r="F4" s="19">
        <v>2</v>
      </c>
      <c r="G4" s="19">
        <v>2</v>
      </c>
    </row>
    <row r="5" spans="1:9" s="19" customFormat="1"/>
    <row r="6" spans="1:9" s="19" customFormat="1">
      <c r="A6" s="19" t="s">
        <v>83</v>
      </c>
      <c r="B6" s="19">
        <v>2</v>
      </c>
      <c r="C6" s="19">
        <v>-2</v>
      </c>
      <c r="D6" s="19">
        <v>-2</v>
      </c>
      <c r="E6" s="19">
        <v>2</v>
      </c>
      <c r="F6" s="19">
        <v>2</v>
      </c>
      <c r="G6" s="19">
        <v>-2</v>
      </c>
    </row>
    <row r="7" spans="1:9" s="19" customFormat="1"/>
    <row r="8" spans="1:9" s="19" customFormat="1">
      <c r="A8" s="102" t="s">
        <v>84</v>
      </c>
      <c r="B8" s="19">
        <v>2</v>
      </c>
      <c r="C8" s="19">
        <v>-2</v>
      </c>
      <c r="D8" s="19">
        <v>2</v>
      </c>
      <c r="E8" s="19">
        <v>2</v>
      </c>
      <c r="F8" s="19">
        <v>-2</v>
      </c>
      <c r="G8" s="19">
        <v>-2</v>
      </c>
    </row>
    <row r="9" spans="1:9" s="19" customFormat="1"/>
    <row r="10" spans="1:9" s="19" customFormat="1">
      <c r="A10" s="19" t="s">
        <v>85</v>
      </c>
      <c r="B10" s="19">
        <v>2</v>
      </c>
      <c r="C10" s="19">
        <v>-2</v>
      </c>
      <c r="D10" s="19">
        <v>-2</v>
      </c>
      <c r="E10" s="19">
        <v>2</v>
      </c>
      <c r="F10" s="19">
        <v>-2</v>
      </c>
      <c r="G10" s="19">
        <v>2</v>
      </c>
    </row>
    <row r="11" spans="1:9" s="19" customFormat="1"/>
    <row r="12" spans="1:9" s="19" customFormat="1">
      <c r="A12" s="19" t="s">
        <v>86</v>
      </c>
      <c r="B12" s="19">
        <v>2</v>
      </c>
      <c r="C12" s="19">
        <v>2</v>
      </c>
      <c r="D12" s="19">
        <v>2</v>
      </c>
      <c r="E12" s="19">
        <v>-2</v>
      </c>
      <c r="F12" s="19">
        <v>-2</v>
      </c>
      <c r="G12" s="19">
        <v>-2</v>
      </c>
    </row>
    <row r="13" spans="1:9" s="19" customFormat="1"/>
    <row r="14" spans="1:9" s="19" customFormat="1">
      <c r="A14" s="19" t="s">
        <v>87</v>
      </c>
      <c r="B14" s="19">
        <v>2</v>
      </c>
      <c r="C14" s="19">
        <v>2</v>
      </c>
      <c r="D14" s="19">
        <v>-2</v>
      </c>
      <c r="E14" s="19">
        <v>-2</v>
      </c>
      <c r="F14" s="19">
        <v>2</v>
      </c>
      <c r="G14" s="19">
        <v>-2</v>
      </c>
    </row>
    <row r="15" spans="1:9" s="19" customFormat="1"/>
    <row r="16" spans="1:9" s="19" customFormat="1">
      <c r="A16" s="19" t="s">
        <v>88</v>
      </c>
      <c r="B16" s="19">
        <v>2</v>
      </c>
      <c r="C16" s="19">
        <v>2</v>
      </c>
      <c r="D16" s="19">
        <v>-2</v>
      </c>
      <c r="E16" s="19">
        <v>2</v>
      </c>
      <c r="F16" s="19">
        <v>-2</v>
      </c>
      <c r="G16" s="19">
        <v>-2</v>
      </c>
    </row>
    <row r="17" spans="1:7" s="19" customFormat="1"/>
    <row r="18" spans="1:7" s="19" customFormat="1">
      <c r="A18" s="19" t="s">
        <v>89</v>
      </c>
      <c r="B18" s="19">
        <v>2</v>
      </c>
      <c r="C18" s="19">
        <v>2</v>
      </c>
      <c r="D18" s="19">
        <v>-2</v>
      </c>
      <c r="E18" s="19">
        <v>-2</v>
      </c>
      <c r="F18" s="19">
        <v>-2</v>
      </c>
      <c r="G18" s="19">
        <v>2</v>
      </c>
    </row>
    <row r="19" spans="1:7" s="19" customFormat="1"/>
    <row r="20" spans="1:7" s="19" customFormat="1">
      <c r="A20" s="19" t="s">
        <v>90</v>
      </c>
      <c r="B20" s="19">
        <v>2</v>
      </c>
      <c r="C20" s="19">
        <v>-2</v>
      </c>
      <c r="D20" s="19">
        <v>2</v>
      </c>
      <c r="E20" s="19">
        <v>-2</v>
      </c>
      <c r="F20" s="19">
        <v>-2</v>
      </c>
      <c r="G20" s="19">
        <v>2</v>
      </c>
    </row>
    <row r="21" spans="1:7" s="19" customFormat="1"/>
  </sheetData>
  <pageMargins left="0.75" right="0.75" top="1" bottom="1" header="0.5" footer="0.5"/>
  <pageSetup orientation="portrait" horizontalDpi="4294967292" verticalDpi="429496729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2"/>
  <sheetViews>
    <sheetView topLeftCell="A3" workbookViewId="0">
      <selection activeCell="C20" sqref="C20"/>
    </sheetView>
  </sheetViews>
  <sheetFormatPr defaultColWidth="11.19921875" defaultRowHeight="15.6"/>
  <cols>
    <col min="1" max="1" width="8.796875" customWidth="1"/>
    <col min="2" max="2" width="12.796875" customWidth="1"/>
    <col min="3" max="3" width="60.796875" customWidth="1"/>
    <col min="4" max="4" width="3.296875" customWidth="1"/>
    <col min="5" max="5" width="8.796875" customWidth="1"/>
    <col min="6" max="6" width="12.796875" customWidth="1"/>
    <col min="7" max="7" width="60.796875" customWidth="1"/>
  </cols>
  <sheetData>
    <row r="1" spans="1:7" ht="30" customHeight="1">
      <c r="A1" s="126" t="s">
        <v>552</v>
      </c>
      <c r="B1" s="116"/>
      <c r="C1" s="116"/>
      <c r="D1" s="116"/>
      <c r="E1" s="116"/>
      <c r="F1" s="116"/>
      <c r="G1" s="116"/>
    </row>
    <row r="2" spans="1:7" ht="75" customHeight="1"/>
    <row r="3" spans="1:7" ht="30" customHeight="1">
      <c r="A3" s="125" t="s">
        <v>4</v>
      </c>
      <c r="B3" s="125"/>
      <c r="E3" s="125" t="s">
        <v>3</v>
      </c>
      <c r="F3" s="125"/>
    </row>
    <row r="5" spans="1:7">
      <c r="A5" t="s">
        <v>503</v>
      </c>
      <c r="E5" t="s">
        <v>503</v>
      </c>
    </row>
    <row r="6" spans="1:7">
      <c r="A6" t="s">
        <v>498</v>
      </c>
      <c r="B6" t="s">
        <v>502</v>
      </c>
      <c r="C6" t="s">
        <v>501</v>
      </c>
      <c r="E6" t="s">
        <v>498</v>
      </c>
      <c r="F6" t="s">
        <v>510</v>
      </c>
      <c r="G6" t="s">
        <v>512</v>
      </c>
    </row>
    <row r="7" spans="1:7">
      <c r="A7" t="s">
        <v>499</v>
      </c>
      <c r="B7" t="s">
        <v>487</v>
      </c>
      <c r="C7" s="41" t="s">
        <v>566</v>
      </c>
      <c r="E7" t="s">
        <v>499</v>
      </c>
      <c r="F7" t="s">
        <v>574</v>
      </c>
      <c r="G7" t="s">
        <v>575</v>
      </c>
    </row>
    <row r="8" spans="1:7">
      <c r="A8" t="s">
        <v>500</v>
      </c>
      <c r="B8" t="s">
        <v>568</v>
      </c>
      <c r="C8" t="s">
        <v>567</v>
      </c>
      <c r="E8" t="s">
        <v>500</v>
      </c>
      <c r="F8" t="s">
        <v>511</v>
      </c>
      <c r="G8" t="s">
        <v>572</v>
      </c>
    </row>
    <row r="10" spans="1:7">
      <c r="A10" t="s">
        <v>504</v>
      </c>
      <c r="E10" t="s">
        <v>504</v>
      </c>
    </row>
    <row r="11" spans="1:7">
      <c r="A11" t="s">
        <v>505</v>
      </c>
      <c r="B11" t="s">
        <v>489</v>
      </c>
      <c r="C11" t="s">
        <v>508</v>
      </c>
      <c r="E11" t="s">
        <v>505</v>
      </c>
      <c r="F11" t="s">
        <v>491</v>
      </c>
      <c r="G11" t="s">
        <v>571</v>
      </c>
    </row>
    <row r="12" spans="1:7">
      <c r="A12" t="s">
        <v>506</v>
      </c>
      <c r="B12" t="s">
        <v>45</v>
      </c>
      <c r="C12" t="s">
        <v>509</v>
      </c>
      <c r="E12" t="s">
        <v>506</v>
      </c>
      <c r="F12" t="s">
        <v>99</v>
      </c>
      <c r="G12" t="s">
        <v>513</v>
      </c>
    </row>
    <row r="13" spans="1:7">
      <c r="A13" t="s">
        <v>507</v>
      </c>
      <c r="B13" t="s">
        <v>569</v>
      </c>
      <c r="C13" t="s">
        <v>570</v>
      </c>
      <c r="E13" t="s">
        <v>507</v>
      </c>
      <c r="F13" t="s">
        <v>100</v>
      </c>
      <c r="G13" t="s">
        <v>573</v>
      </c>
    </row>
    <row r="15" spans="1:7" ht="15" customHeight="1">
      <c r="A15" t="s">
        <v>518</v>
      </c>
      <c r="E15" t="s">
        <v>518</v>
      </c>
    </row>
    <row r="16" spans="1:7">
      <c r="A16" s="40">
        <v>1</v>
      </c>
      <c r="B16" t="s">
        <v>101</v>
      </c>
      <c r="C16" t="s">
        <v>519</v>
      </c>
      <c r="E16" s="40">
        <v>1</v>
      </c>
      <c r="F16" t="s">
        <v>276</v>
      </c>
      <c r="G16" t="s">
        <v>522</v>
      </c>
    </row>
    <row r="17" spans="1:7">
      <c r="A17" s="40">
        <v>10</v>
      </c>
      <c r="B17" t="s">
        <v>267</v>
      </c>
      <c r="C17" t="s">
        <v>520</v>
      </c>
      <c r="E17" s="40">
        <v>10</v>
      </c>
      <c r="F17" t="s">
        <v>275</v>
      </c>
      <c r="G17" t="s">
        <v>523</v>
      </c>
    </row>
    <row r="18" spans="1:7">
      <c r="A18" s="40">
        <v>20</v>
      </c>
      <c r="B18" t="s">
        <v>268</v>
      </c>
      <c r="C18" t="s">
        <v>521</v>
      </c>
      <c r="E18" s="40">
        <v>20</v>
      </c>
      <c r="F18" t="s">
        <v>274</v>
      </c>
      <c r="G18" t="s">
        <v>524</v>
      </c>
    </row>
    <row r="19" spans="1:7" ht="75" customHeight="1"/>
    <row r="20" spans="1:7" ht="31.05" customHeight="1">
      <c r="A20" s="125" t="s">
        <v>1</v>
      </c>
      <c r="B20" s="125"/>
      <c r="E20" s="125" t="s">
        <v>266</v>
      </c>
      <c r="F20" s="116"/>
    </row>
    <row r="22" spans="1:7">
      <c r="A22" t="s">
        <v>503</v>
      </c>
      <c r="E22" t="s">
        <v>503</v>
      </c>
    </row>
    <row r="23" spans="1:7">
      <c r="A23" t="s">
        <v>498</v>
      </c>
      <c r="B23" t="s">
        <v>568</v>
      </c>
      <c r="E23" t="s">
        <v>498</v>
      </c>
      <c r="F23" t="s">
        <v>528</v>
      </c>
      <c r="G23" t="s">
        <v>529</v>
      </c>
    </row>
    <row r="24" spans="1:7">
      <c r="A24" t="s">
        <v>499</v>
      </c>
      <c r="B24" t="s">
        <v>514</v>
      </c>
      <c r="C24" t="s">
        <v>576</v>
      </c>
      <c r="E24" t="s">
        <v>499</v>
      </c>
      <c r="F24" t="s">
        <v>530</v>
      </c>
      <c r="G24" t="s">
        <v>531</v>
      </c>
    </row>
    <row r="25" spans="1:7">
      <c r="A25" t="s">
        <v>500</v>
      </c>
      <c r="B25" t="s">
        <v>515</v>
      </c>
      <c r="C25" t="s">
        <v>516</v>
      </c>
      <c r="E25" t="s">
        <v>500</v>
      </c>
      <c r="F25" t="s">
        <v>532</v>
      </c>
      <c r="G25" t="s">
        <v>533</v>
      </c>
    </row>
    <row r="27" spans="1:7" ht="15" customHeight="1">
      <c r="A27" t="s">
        <v>504</v>
      </c>
      <c r="E27" t="s">
        <v>504</v>
      </c>
    </row>
    <row r="28" spans="1:7">
      <c r="A28" t="s">
        <v>505</v>
      </c>
      <c r="B28" t="s">
        <v>331</v>
      </c>
      <c r="E28" t="s">
        <v>505</v>
      </c>
      <c r="F28" t="s">
        <v>492</v>
      </c>
      <c r="G28" t="s">
        <v>534</v>
      </c>
    </row>
    <row r="29" spans="1:7">
      <c r="A29" t="s">
        <v>506</v>
      </c>
      <c r="B29" t="s">
        <v>328</v>
      </c>
      <c r="C29" t="s">
        <v>517</v>
      </c>
      <c r="E29" t="s">
        <v>506</v>
      </c>
      <c r="F29" t="s">
        <v>496</v>
      </c>
      <c r="G29" t="s">
        <v>535</v>
      </c>
    </row>
    <row r="30" spans="1:7">
      <c r="A30" t="s">
        <v>507</v>
      </c>
      <c r="E30" t="s">
        <v>507</v>
      </c>
      <c r="F30" t="s">
        <v>277</v>
      </c>
      <c r="G30" t="s">
        <v>536</v>
      </c>
    </row>
    <row r="32" spans="1:7">
      <c r="A32" t="s">
        <v>518</v>
      </c>
      <c r="E32" t="s">
        <v>518</v>
      </c>
    </row>
    <row r="33" spans="1:7">
      <c r="A33" s="40">
        <v>1</v>
      </c>
      <c r="B33" t="s">
        <v>452</v>
      </c>
      <c r="C33" t="s">
        <v>525</v>
      </c>
      <c r="E33" s="40">
        <v>1</v>
      </c>
      <c r="F33" t="s">
        <v>329</v>
      </c>
      <c r="G33" t="s">
        <v>537</v>
      </c>
    </row>
    <row r="34" spans="1:7">
      <c r="A34" s="40">
        <v>10</v>
      </c>
      <c r="B34" t="s">
        <v>497</v>
      </c>
      <c r="C34" t="s">
        <v>577</v>
      </c>
      <c r="E34" s="40">
        <v>10</v>
      </c>
      <c r="F34" t="s">
        <v>269</v>
      </c>
      <c r="G34" t="s">
        <v>538</v>
      </c>
    </row>
    <row r="35" spans="1:7">
      <c r="A35" s="40">
        <v>20</v>
      </c>
      <c r="B35" t="s">
        <v>201</v>
      </c>
      <c r="C35" t="s">
        <v>526</v>
      </c>
      <c r="E35" s="40">
        <v>20</v>
      </c>
      <c r="F35" t="s">
        <v>270</v>
      </c>
      <c r="G35" t="s">
        <v>539</v>
      </c>
    </row>
    <row r="36" spans="1:7" ht="75" customHeight="1">
      <c r="A36" s="40"/>
    </row>
    <row r="37" spans="1:7" ht="30" customHeight="1">
      <c r="A37" s="125" t="s">
        <v>527</v>
      </c>
      <c r="B37" s="125"/>
      <c r="E37" s="125" t="s">
        <v>482</v>
      </c>
      <c r="F37" s="125"/>
    </row>
    <row r="39" spans="1:7">
      <c r="A39" t="s">
        <v>503</v>
      </c>
      <c r="E39" t="s">
        <v>503</v>
      </c>
    </row>
    <row r="40" spans="1:7">
      <c r="A40" t="s">
        <v>498</v>
      </c>
      <c r="B40" t="s">
        <v>540</v>
      </c>
      <c r="C40" t="s">
        <v>541</v>
      </c>
      <c r="E40" t="s">
        <v>498</v>
      </c>
      <c r="F40" t="s">
        <v>554</v>
      </c>
      <c r="G40" t="s">
        <v>553</v>
      </c>
    </row>
    <row r="41" spans="1:7">
      <c r="A41" t="s">
        <v>499</v>
      </c>
      <c r="B41" t="s">
        <v>543</v>
      </c>
      <c r="C41" t="s">
        <v>542</v>
      </c>
      <c r="E41" t="s">
        <v>499</v>
      </c>
      <c r="F41" t="s">
        <v>555</v>
      </c>
      <c r="G41" t="s">
        <v>556</v>
      </c>
    </row>
    <row r="42" spans="1:7">
      <c r="A42" t="s">
        <v>500</v>
      </c>
      <c r="B42" t="s">
        <v>527</v>
      </c>
      <c r="C42" t="s">
        <v>544</v>
      </c>
      <c r="E42" t="s">
        <v>500</v>
      </c>
      <c r="F42" t="s">
        <v>558</v>
      </c>
      <c r="G42" t="s">
        <v>557</v>
      </c>
    </row>
    <row r="44" spans="1:7">
      <c r="A44" t="s">
        <v>504</v>
      </c>
      <c r="E44" t="s">
        <v>504</v>
      </c>
    </row>
    <row r="45" spans="1:7">
      <c r="A45" t="s">
        <v>505</v>
      </c>
      <c r="B45" t="s">
        <v>494</v>
      </c>
      <c r="C45" t="s">
        <v>545</v>
      </c>
      <c r="E45" t="s">
        <v>505</v>
      </c>
      <c r="F45" t="s">
        <v>493</v>
      </c>
      <c r="G45" t="s">
        <v>559</v>
      </c>
    </row>
    <row r="46" spans="1:7">
      <c r="A46" t="s">
        <v>506</v>
      </c>
      <c r="B46" t="s">
        <v>49</v>
      </c>
      <c r="C46" t="s">
        <v>546</v>
      </c>
      <c r="E46" t="s">
        <v>506</v>
      </c>
      <c r="F46" t="s">
        <v>52</v>
      </c>
      <c r="G46" t="s">
        <v>560</v>
      </c>
    </row>
    <row r="47" spans="1:7">
      <c r="A47" t="s">
        <v>507</v>
      </c>
      <c r="B47" t="s">
        <v>548</v>
      </c>
      <c r="C47" t="s">
        <v>547</v>
      </c>
      <c r="E47" t="s">
        <v>507</v>
      </c>
      <c r="F47" t="s">
        <v>51</v>
      </c>
      <c r="G47" t="s">
        <v>561</v>
      </c>
    </row>
    <row r="49" spans="1:7">
      <c r="A49" t="s">
        <v>518</v>
      </c>
      <c r="E49" t="s">
        <v>518</v>
      </c>
    </row>
    <row r="50" spans="1:7">
      <c r="A50" s="40">
        <v>1</v>
      </c>
      <c r="B50" t="s">
        <v>272</v>
      </c>
      <c r="C50" t="s">
        <v>549</v>
      </c>
      <c r="E50" s="40">
        <v>1</v>
      </c>
      <c r="F50" t="s">
        <v>398</v>
      </c>
      <c r="G50" t="s">
        <v>562</v>
      </c>
    </row>
    <row r="51" spans="1:7">
      <c r="A51" s="40">
        <v>10</v>
      </c>
      <c r="B51" t="s">
        <v>273</v>
      </c>
      <c r="C51" t="s">
        <v>550</v>
      </c>
      <c r="E51" s="40">
        <v>10</v>
      </c>
      <c r="F51" t="s">
        <v>271</v>
      </c>
      <c r="G51" t="s">
        <v>563</v>
      </c>
    </row>
    <row r="52" spans="1:7">
      <c r="A52" s="40">
        <v>20</v>
      </c>
      <c r="B52" t="s">
        <v>565</v>
      </c>
      <c r="C52" t="s">
        <v>551</v>
      </c>
      <c r="E52" s="40">
        <v>20</v>
      </c>
      <c r="F52" t="s">
        <v>327</v>
      </c>
      <c r="G52" t="s">
        <v>564</v>
      </c>
    </row>
  </sheetData>
  <mergeCells count="7">
    <mergeCell ref="A37:B37"/>
    <mergeCell ref="E37:F37"/>
    <mergeCell ref="A1:G1"/>
    <mergeCell ref="A20:B20"/>
    <mergeCell ref="A3:B3"/>
    <mergeCell ref="E3:F3"/>
    <mergeCell ref="E20:F20"/>
  </mergeCells>
  <phoneticPr fontId="6" type="noConversion"/>
  <pageMargins left="0" right="0" top="0" bottom="0" header="0.5" footer="0.5"/>
  <pageSetup scale="56"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I25" sqref="I25"/>
    </sheetView>
  </sheetViews>
  <sheetFormatPr defaultColWidth="11.19921875" defaultRowHeight="15.6"/>
  <cols>
    <col min="8" max="8" width="2.796875" customWidth="1"/>
    <col min="15" max="15" width="2.796875" customWidth="1"/>
  </cols>
  <sheetData>
    <row r="1" spans="1:21" ht="18.600000000000001" thickBot="1">
      <c r="A1" s="13" t="s">
        <v>0</v>
      </c>
      <c r="B1" t="s">
        <v>163</v>
      </c>
      <c r="C1" t="s">
        <v>164</v>
      </c>
      <c r="D1" t="s">
        <v>165</v>
      </c>
      <c r="E1" t="s">
        <v>166</v>
      </c>
      <c r="F1" t="s">
        <v>167</v>
      </c>
      <c r="G1" t="s">
        <v>168</v>
      </c>
      <c r="I1" t="s">
        <v>169</v>
      </c>
      <c r="J1" t="s">
        <v>170</v>
      </c>
      <c r="K1" t="s">
        <v>171</v>
      </c>
      <c r="L1" t="s">
        <v>172</v>
      </c>
      <c r="M1" t="s">
        <v>173</v>
      </c>
      <c r="N1" t="s">
        <v>174</v>
      </c>
      <c r="P1" s="35" t="s">
        <v>175</v>
      </c>
      <c r="Q1" s="35" t="s">
        <v>176</v>
      </c>
      <c r="R1" s="35" t="s">
        <v>177</v>
      </c>
      <c r="S1" s="35" t="s">
        <v>178</v>
      </c>
      <c r="T1" s="35" t="s">
        <v>179</v>
      </c>
      <c r="U1" s="35" t="s">
        <v>180</v>
      </c>
    </row>
    <row r="2" spans="1:21">
      <c r="A2" s="14" t="s">
        <v>4</v>
      </c>
      <c r="B2">
        <v>6</v>
      </c>
      <c r="C2">
        <v>5</v>
      </c>
      <c r="D2">
        <v>3</v>
      </c>
      <c r="E2">
        <v>2</v>
      </c>
      <c r="F2">
        <v>3</v>
      </c>
      <c r="G2">
        <v>5</v>
      </c>
      <c r="I2">
        <v>7</v>
      </c>
      <c r="J2">
        <v>6</v>
      </c>
      <c r="K2">
        <v>4</v>
      </c>
      <c r="L2">
        <v>3</v>
      </c>
      <c r="M2">
        <v>4</v>
      </c>
      <c r="N2">
        <v>6</v>
      </c>
      <c r="P2">
        <v>8</v>
      </c>
      <c r="Q2">
        <v>7</v>
      </c>
      <c r="R2">
        <v>5</v>
      </c>
      <c r="S2">
        <v>4</v>
      </c>
      <c r="T2">
        <v>5</v>
      </c>
      <c r="U2">
        <v>7</v>
      </c>
    </row>
    <row r="3" spans="1:21">
      <c r="A3" s="16" t="s">
        <v>3</v>
      </c>
      <c r="B3">
        <v>5</v>
      </c>
      <c r="C3">
        <v>6</v>
      </c>
      <c r="D3">
        <v>5</v>
      </c>
      <c r="E3">
        <v>3</v>
      </c>
      <c r="F3">
        <v>2</v>
      </c>
      <c r="G3">
        <v>3</v>
      </c>
      <c r="I3">
        <v>6</v>
      </c>
      <c r="J3">
        <v>7</v>
      </c>
      <c r="K3">
        <v>6</v>
      </c>
      <c r="L3">
        <v>4</v>
      </c>
      <c r="M3">
        <v>3</v>
      </c>
      <c r="N3">
        <v>4</v>
      </c>
      <c r="P3">
        <v>7</v>
      </c>
      <c r="Q3">
        <v>8</v>
      </c>
      <c r="R3">
        <v>7</v>
      </c>
      <c r="S3">
        <v>5</v>
      </c>
      <c r="T3">
        <v>4</v>
      </c>
      <c r="U3">
        <v>5</v>
      </c>
    </row>
    <row r="4" spans="1:21">
      <c r="A4" s="14" t="s">
        <v>1</v>
      </c>
      <c r="B4">
        <v>3</v>
      </c>
      <c r="C4">
        <v>5</v>
      </c>
      <c r="D4">
        <v>6</v>
      </c>
      <c r="E4">
        <v>5</v>
      </c>
      <c r="F4">
        <v>3</v>
      </c>
      <c r="G4">
        <v>2</v>
      </c>
      <c r="I4">
        <v>4</v>
      </c>
      <c r="J4">
        <v>6</v>
      </c>
      <c r="K4">
        <v>7</v>
      </c>
      <c r="L4">
        <v>6</v>
      </c>
      <c r="M4">
        <v>4</v>
      </c>
      <c r="N4">
        <v>3</v>
      </c>
      <c r="P4">
        <v>5</v>
      </c>
      <c r="Q4">
        <v>7</v>
      </c>
      <c r="R4">
        <v>8</v>
      </c>
      <c r="S4">
        <v>7</v>
      </c>
      <c r="T4">
        <v>5</v>
      </c>
      <c r="U4">
        <v>4</v>
      </c>
    </row>
    <row r="5" spans="1:21">
      <c r="A5" s="16" t="s">
        <v>14</v>
      </c>
      <c r="B5">
        <v>2</v>
      </c>
      <c r="C5">
        <v>3</v>
      </c>
      <c r="D5">
        <v>5</v>
      </c>
      <c r="E5">
        <v>6</v>
      </c>
      <c r="F5">
        <v>5</v>
      </c>
      <c r="G5">
        <v>3</v>
      </c>
      <c r="I5">
        <v>3</v>
      </c>
      <c r="J5">
        <v>4</v>
      </c>
      <c r="K5">
        <v>6</v>
      </c>
      <c r="L5">
        <v>7</v>
      </c>
      <c r="M5">
        <v>6</v>
      </c>
      <c r="N5">
        <v>4</v>
      </c>
      <c r="P5">
        <v>4</v>
      </c>
      <c r="Q5">
        <v>5</v>
      </c>
      <c r="R5">
        <v>7</v>
      </c>
      <c r="S5">
        <v>8</v>
      </c>
      <c r="T5">
        <v>7</v>
      </c>
      <c r="U5">
        <v>5</v>
      </c>
    </row>
    <row r="6" spans="1:21">
      <c r="A6" s="15" t="s">
        <v>26</v>
      </c>
      <c r="B6">
        <v>3</v>
      </c>
      <c r="C6">
        <v>2</v>
      </c>
      <c r="D6">
        <v>3</v>
      </c>
      <c r="E6">
        <v>5</v>
      </c>
      <c r="F6">
        <v>6</v>
      </c>
      <c r="G6">
        <v>5</v>
      </c>
      <c r="I6">
        <v>4</v>
      </c>
      <c r="J6">
        <v>3</v>
      </c>
      <c r="K6">
        <v>4</v>
      </c>
      <c r="L6">
        <v>6</v>
      </c>
      <c r="M6">
        <v>7</v>
      </c>
      <c r="N6">
        <v>6</v>
      </c>
      <c r="P6">
        <v>5</v>
      </c>
      <c r="Q6">
        <v>4</v>
      </c>
      <c r="R6">
        <v>5</v>
      </c>
      <c r="S6">
        <v>7</v>
      </c>
      <c r="T6">
        <v>8</v>
      </c>
      <c r="U6">
        <v>7</v>
      </c>
    </row>
    <row r="7" spans="1:21">
      <c r="A7" s="16" t="s">
        <v>482</v>
      </c>
      <c r="B7">
        <v>5</v>
      </c>
      <c r="C7">
        <v>3</v>
      </c>
      <c r="D7">
        <v>2</v>
      </c>
      <c r="E7">
        <v>3</v>
      </c>
      <c r="F7">
        <v>5</v>
      </c>
      <c r="G7">
        <v>6</v>
      </c>
      <c r="I7">
        <v>6</v>
      </c>
      <c r="J7">
        <v>4</v>
      </c>
      <c r="K7">
        <v>3</v>
      </c>
      <c r="L7">
        <v>4</v>
      </c>
      <c r="M7">
        <v>6</v>
      </c>
      <c r="N7">
        <v>7</v>
      </c>
      <c r="P7">
        <v>7</v>
      </c>
      <c r="Q7">
        <v>5</v>
      </c>
      <c r="R7">
        <v>4</v>
      </c>
      <c r="S7">
        <v>5</v>
      </c>
      <c r="T7">
        <v>7</v>
      </c>
      <c r="U7">
        <v>8</v>
      </c>
    </row>
    <row r="8" spans="1:21" ht="18">
      <c r="A8" s="17" t="s">
        <v>8</v>
      </c>
    </row>
    <row r="9" spans="1:21">
      <c r="A9" s="16" t="s">
        <v>16</v>
      </c>
      <c r="B9">
        <v>6</v>
      </c>
      <c r="C9">
        <v>6</v>
      </c>
      <c r="D9">
        <v>4</v>
      </c>
      <c r="E9">
        <v>2</v>
      </c>
      <c r="F9">
        <v>2</v>
      </c>
      <c r="G9">
        <v>4</v>
      </c>
      <c r="I9">
        <v>7</v>
      </c>
      <c r="J9">
        <v>7</v>
      </c>
      <c r="K9">
        <v>5</v>
      </c>
      <c r="L9">
        <v>3</v>
      </c>
      <c r="M9">
        <v>3</v>
      </c>
      <c r="N9">
        <v>5</v>
      </c>
      <c r="P9">
        <v>8</v>
      </c>
      <c r="Q9">
        <v>8</v>
      </c>
      <c r="R9">
        <v>6</v>
      </c>
      <c r="S9">
        <v>4</v>
      </c>
      <c r="T9">
        <v>4</v>
      </c>
      <c r="U9">
        <v>6</v>
      </c>
    </row>
    <row r="10" spans="1:21">
      <c r="A10" s="15" t="s">
        <v>10</v>
      </c>
      <c r="B10">
        <v>6</v>
      </c>
      <c r="C10">
        <v>5</v>
      </c>
      <c r="D10">
        <v>6</v>
      </c>
      <c r="E10">
        <v>2</v>
      </c>
      <c r="F10">
        <v>3</v>
      </c>
      <c r="G10">
        <v>2</v>
      </c>
      <c r="I10">
        <v>7</v>
      </c>
      <c r="J10">
        <v>6</v>
      </c>
      <c r="K10">
        <v>7</v>
      </c>
      <c r="L10">
        <v>3</v>
      </c>
      <c r="M10">
        <v>4</v>
      </c>
      <c r="N10">
        <v>3</v>
      </c>
      <c r="P10">
        <v>8</v>
      </c>
      <c r="Q10">
        <v>7</v>
      </c>
      <c r="R10">
        <v>8</v>
      </c>
      <c r="S10">
        <v>4</v>
      </c>
      <c r="T10">
        <v>5</v>
      </c>
      <c r="U10">
        <v>4</v>
      </c>
    </row>
    <row r="11" spans="1:21">
      <c r="A11" s="16" t="s">
        <v>19</v>
      </c>
      <c r="B11">
        <v>6</v>
      </c>
      <c r="C11">
        <v>3</v>
      </c>
      <c r="D11">
        <v>3</v>
      </c>
      <c r="E11">
        <v>6</v>
      </c>
      <c r="F11">
        <v>3</v>
      </c>
      <c r="G11">
        <v>3</v>
      </c>
      <c r="I11">
        <v>7</v>
      </c>
      <c r="J11">
        <v>4</v>
      </c>
      <c r="K11">
        <v>4</v>
      </c>
      <c r="L11">
        <v>7</v>
      </c>
      <c r="M11">
        <v>4</v>
      </c>
      <c r="N11">
        <v>4</v>
      </c>
      <c r="P11">
        <v>8</v>
      </c>
      <c r="Q11">
        <v>5</v>
      </c>
      <c r="R11">
        <v>5</v>
      </c>
      <c r="S11">
        <v>8</v>
      </c>
      <c r="T11">
        <v>5</v>
      </c>
      <c r="U11">
        <v>5</v>
      </c>
    </row>
    <row r="12" spans="1:21">
      <c r="A12" s="15" t="s">
        <v>18</v>
      </c>
      <c r="B12">
        <v>6</v>
      </c>
      <c r="C12">
        <v>2</v>
      </c>
      <c r="D12">
        <v>3</v>
      </c>
      <c r="E12">
        <v>2</v>
      </c>
      <c r="F12">
        <v>6</v>
      </c>
      <c r="G12">
        <v>5</v>
      </c>
      <c r="I12">
        <v>7</v>
      </c>
      <c r="J12">
        <v>3</v>
      </c>
      <c r="K12">
        <v>4</v>
      </c>
      <c r="L12">
        <v>3</v>
      </c>
      <c r="M12">
        <v>7</v>
      </c>
      <c r="N12">
        <v>6</v>
      </c>
      <c r="P12">
        <v>8</v>
      </c>
      <c r="Q12">
        <v>4</v>
      </c>
      <c r="R12">
        <v>5</v>
      </c>
      <c r="S12">
        <v>4</v>
      </c>
      <c r="T12">
        <v>8</v>
      </c>
      <c r="U12">
        <v>7</v>
      </c>
    </row>
    <row r="13" spans="1:21">
      <c r="A13" s="16" t="s">
        <v>17</v>
      </c>
      <c r="B13">
        <v>6</v>
      </c>
      <c r="C13">
        <v>4</v>
      </c>
      <c r="D13">
        <v>2</v>
      </c>
      <c r="E13">
        <v>2</v>
      </c>
      <c r="F13">
        <v>4</v>
      </c>
      <c r="G13">
        <v>6</v>
      </c>
      <c r="I13">
        <v>7</v>
      </c>
      <c r="J13">
        <v>5</v>
      </c>
      <c r="K13">
        <v>3</v>
      </c>
      <c r="L13">
        <v>3</v>
      </c>
      <c r="M13">
        <v>5</v>
      </c>
      <c r="N13">
        <v>7</v>
      </c>
      <c r="P13">
        <v>8</v>
      </c>
      <c r="Q13">
        <v>6</v>
      </c>
      <c r="R13">
        <v>4</v>
      </c>
      <c r="S13">
        <v>4</v>
      </c>
      <c r="T13">
        <v>6</v>
      </c>
      <c r="U13">
        <v>8</v>
      </c>
    </row>
    <row r="14" spans="1:21">
      <c r="A14" s="15"/>
      <c r="B14">
        <v>4</v>
      </c>
      <c r="C14">
        <v>6</v>
      </c>
      <c r="D14">
        <v>6</v>
      </c>
      <c r="E14">
        <v>4</v>
      </c>
      <c r="F14">
        <v>2</v>
      </c>
      <c r="G14">
        <v>2</v>
      </c>
      <c r="I14">
        <v>5</v>
      </c>
      <c r="J14">
        <v>7</v>
      </c>
      <c r="K14">
        <v>7</v>
      </c>
      <c r="L14">
        <v>5</v>
      </c>
      <c r="M14">
        <v>3</v>
      </c>
      <c r="N14">
        <v>3</v>
      </c>
      <c r="P14">
        <v>6</v>
      </c>
      <c r="Q14">
        <v>8</v>
      </c>
      <c r="R14">
        <v>8</v>
      </c>
      <c r="S14">
        <v>6</v>
      </c>
      <c r="T14">
        <v>4</v>
      </c>
      <c r="U14">
        <v>4</v>
      </c>
    </row>
    <row r="15" spans="1:21">
      <c r="A15" s="16"/>
      <c r="B15">
        <v>2</v>
      </c>
      <c r="C15">
        <v>6</v>
      </c>
      <c r="D15">
        <v>5</v>
      </c>
      <c r="E15">
        <v>6</v>
      </c>
      <c r="F15">
        <v>2</v>
      </c>
      <c r="G15">
        <v>3</v>
      </c>
      <c r="I15">
        <v>3</v>
      </c>
      <c r="J15">
        <v>7</v>
      </c>
      <c r="K15">
        <v>6</v>
      </c>
      <c r="L15">
        <v>7</v>
      </c>
      <c r="M15">
        <v>3</v>
      </c>
      <c r="N15">
        <v>4</v>
      </c>
      <c r="P15">
        <v>4</v>
      </c>
      <c r="Q15">
        <v>8</v>
      </c>
      <c r="R15">
        <v>7</v>
      </c>
      <c r="S15">
        <v>8</v>
      </c>
      <c r="T15">
        <v>4</v>
      </c>
      <c r="U15">
        <v>5</v>
      </c>
    </row>
    <row r="16" spans="1:21">
      <c r="A16" s="15" t="s">
        <v>27</v>
      </c>
      <c r="B16">
        <v>3</v>
      </c>
      <c r="C16">
        <v>6</v>
      </c>
      <c r="D16">
        <v>3</v>
      </c>
      <c r="E16">
        <v>3</v>
      </c>
      <c r="F16">
        <v>6</v>
      </c>
      <c r="G16">
        <v>3</v>
      </c>
      <c r="I16">
        <v>4</v>
      </c>
      <c r="J16">
        <v>7</v>
      </c>
      <c r="K16">
        <v>4</v>
      </c>
      <c r="L16">
        <v>4</v>
      </c>
      <c r="M16">
        <v>7</v>
      </c>
      <c r="N16">
        <v>4</v>
      </c>
      <c r="P16">
        <v>5</v>
      </c>
      <c r="Q16">
        <v>8</v>
      </c>
      <c r="R16">
        <v>5</v>
      </c>
      <c r="S16">
        <v>5</v>
      </c>
      <c r="T16">
        <v>8</v>
      </c>
      <c r="U16">
        <v>5</v>
      </c>
    </row>
    <row r="17" spans="1:21">
      <c r="A17" s="16" t="s">
        <v>20</v>
      </c>
      <c r="B17">
        <v>5</v>
      </c>
      <c r="C17">
        <v>6</v>
      </c>
      <c r="D17">
        <v>2</v>
      </c>
      <c r="E17">
        <v>3</v>
      </c>
      <c r="F17">
        <v>2</v>
      </c>
      <c r="G17">
        <v>6</v>
      </c>
      <c r="I17">
        <v>6</v>
      </c>
      <c r="J17">
        <v>7</v>
      </c>
      <c r="K17">
        <v>3</v>
      </c>
      <c r="L17">
        <v>4</v>
      </c>
      <c r="M17">
        <v>3</v>
      </c>
      <c r="N17">
        <v>7</v>
      </c>
      <c r="P17">
        <v>7</v>
      </c>
      <c r="Q17">
        <v>8</v>
      </c>
      <c r="R17">
        <v>4</v>
      </c>
      <c r="S17">
        <v>5</v>
      </c>
      <c r="T17">
        <v>4</v>
      </c>
      <c r="U17">
        <v>8</v>
      </c>
    </row>
    <row r="18" spans="1:21">
      <c r="A18" s="15" t="s">
        <v>12</v>
      </c>
      <c r="B18">
        <v>2</v>
      </c>
      <c r="C18">
        <v>4</v>
      </c>
      <c r="D18">
        <v>6</v>
      </c>
      <c r="E18">
        <v>6</v>
      </c>
      <c r="F18">
        <v>4</v>
      </c>
      <c r="G18">
        <v>2</v>
      </c>
      <c r="I18">
        <v>3</v>
      </c>
      <c r="J18">
        <v>5</v>
      </c>
      <c r="K18">
        <v>7</v>
      </c>
      <c r="L18">
        <v>7</v>
      </c>
      <c r="M18">
        <v>5</v>
      </c>
      <c r="N18">
        <v>3</v>
      </c>
      <c r="P18">
        <v>4</v>
      </c>
      <c r="Q18">
        <v>6</v>
      </c>
      <c r="R18">
        <v>8</v>
      </c>
      <c r="S18">
        <v>8</v>
      </c>
      <c r="T18">
        <v>6</v>
      </c>
      <c r="U18">
        <v>4</v>
      </c>
    </row>
    <row r="19" spans="1:21">
      <c r="A19" s="16" t="s">
        <v>28</v>
      </c>
      <c r="B19">
        <v>3</v>
      </c>
      <c r="C19">
        <v>2</v>
      </c>
      <c r="D19">
        <v>6</v>
      </c>
      <c r="E19">
        <v>5</v>
      </c>
      <c r="F19">
        <v>6</v>
      </c>
      <c r="G19">
        <v>2</v>
      </c>
      <c r="I19">
        <v>4</v>
      </c>
      <c r="J19">
        <v>3</v>
      </c>
      <c r="K19">
        <v>7</v>
      </c>
      <c r="L19">
        <v>6</v>
      </c>
      <c r="M19">
        <v>7</v>
      </c>
      <c r="N19">
        <v>3</v>
      </c>
      <c r="P19">
        <v>5</v>
      </c>
      <c r="Q19">
        <v>4</v>
      </c>
      <c r="R19">
        <v>8</v>
      </c>
      <c r="S19">
        <v>7</v>
      </c>
      <c r="T19">
        <v>8</v>
      </c>
      <c r="U19">
        <v>4</v>
      </c>
    </row>
    <row r="20" spans="1:21">
      <c r="A20" s="15" t="s">
        <v>11</v>
      </c>
      <c r="B20">
        <v>3</v>
      </c>
      <c r="C20">
        <v>3</v>
      </c>
      <c r="D20">
        <v>6</v>
      </c>
      <c r="E20">
        <v>3</v>
      </c>
      <c r="F20">
        <v>3</v>
      </c>
      <c r="G20">
        <v>6</v>
      </c>
      <c r="I20">
        <v>4</v>
      </c>
      <c r="J20">
        <v>4</v>
      </c>
      <c r="K20">
        <v>7</v>
      </c>
      <c r="L20">
        <v>4</v>
      </c>
      <c r="M20">
        <v>4</v>
      </c>
      <c r="N20">
        <v>7</v>
      </c>
      <c r="P20">
        <v>5</v>
      </c>
      <c r="Q20">
        <v>5</v>
      </c>
      <c r="R20">
        <v>8</v>
      </c>
      <c r="S20">
        <v>5</v>
      </c>
      <c r="T20">
        <v>5</v>
      </c>
      <c r="U20">
        <v>8</v>
      </c>
    </row>
    <row r="21" spans="1:21">
      <c r="A21" s="16" t="s">
        <v>25</v>
      </c>
      <c r="B21">
        <v>2</v>
      </c>
      <c r="C21">
        <v>2</v>
      </c>
      <c r="D21">
        <v>4</v>
      </c>
      <c r="E21">
        <v>6</v>
      </c>
      <c r="F21">
        <v>6</v>
      </c>
      <c r="G21">
        <v>4</v>
      </c>
      <c r="I21">
        <v>3</v>
      </c>
      <c r="J21">
        <v>3</v>
      </c>
      <c r="K21">
        <v>5</v>
      </c>
      <c r="L21">
        <v>7</v>
      </c>
      <c r="M21">
        <v>7</v>
      </c>
      <c r="N21">
        <v>5</v>
      </c>
      <c r="P21">
        <v>4</v>
      </c>
      <c r="Q21">
        <v>4</v>
      </c>
      <c r="R21">
        <v>6</v>
      </c>
      <c r="S21">
        <v>8</v>
      </c>
      <c r="T21">
        <v>8</v>
      </c>
      <c r="U21">
        <v>6</v>
      </c>
    </row>
    <row r="22" spans="1:21">
      <c r="A22" s="15" t="s">
        <v>24</v>
      </c>
      <c r="B22">
        <v>2</v>
      </c>
      <c r="C22">
        <v>3</v>
      </c>
      <c r="D22">
        <v>2</v>
      </c>
      <c r="E22">
        <v>6</v>
      </c>
      <c r="F22">
        <v>5</v>
      </c>
      <c r="G22">
        <v>6</v>
      </c>
      <c r="I22">
        <v>3</v>
      </c>
      <c r="J22">
        <v>4</v>
      </c>
      <c r="K22">
        <v>3</v>
      </c>
      <c r="L22">
        <v>7</v>
      </c>
      <c r="M22">
        <v>6</v>
      </c>
      <c r="N22">
        <v>7</v>
      </c>
      <c r="P22">
        <v>4</v>
      </c>
      <c r="Q22">
        <v>5</v>
      </c>
      <c r="R22">
        <v>4</v>
      </c>
      <c r="S22">
        <v>8</v>
      </c>
      <c r="T22">
        <v>7</v>
      </c>
      <c r="U22">
        <v>8</v>
      </c>
    </row>
    <row r="23" spans="1:21" ht="16.2" thickBot="1">
      <c r="A23" s="18" t="s">
        <v>23</v>
      </c>
      <c r="B23">
        <v>4</v>
      </c>
      <c r="C23">
        <v>2</v>
      </c>
      <c r="D23">
        <v>2</v>
      </c>
      <c r="E23">
        <v>4</v>
      </c>
      <c r="F23">
        <v>6</v>
      </c>
      <c r="G23">
        <v>6</v>
      </c>
      <c r="I23">
        <v>5</v>
      </c>
      <c r="J23">
        <v>3</v>
      </c>
      <c r="K23">
        <v>3</v>
      </c>
      <c r="L23">
        <v>5</v>
      </c>
      <c r="M23">
        <v>7</v>
      </c>
      <c r="N23">
        <v>7</v>
      </c>
      <c r="P23">
        <v>6</v>
      </c>
      <c r="Q23">
        <v>4</v>
      </c>
      <c r="R23">
        <v>4</v>
      </c>
      <c r="S23">
        <v>6</v>
      </c>
      <c r="T23">
        <v>8</v>
      </c>
      <c r="U23">
        <v>8</v>
      </c>
    </row>
    <row r="24" spans="1:21">
      <c r="C24" t="s">
        <v>181</v>
      </c>
    </row>
  </sheetData>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B7" sqref="B7"/>
    </sheetView>
  </sheetViews>
  <sheetFormatPr defaultColWidth="11.19921875" defaultRowHeight="15.6"/>
  <cols>
    <col min="1" max="1" width="19.69921875" customWidth="1"/>
    <col min="2" max="3" width="18.796875" customWidth="1"/>
    <col min="4" max="4" width="10.796875" customWidth="1"/>
  </cols>
  <sheetData>
    <row r="1" spans="1:4" s="8" customFormat="1" ht="28.05" customHeight="1">
      <c r="A1" s="8" t="s">
        <v>59</v>
      </c>
      <c r="B1" s="8" t="s">
        <v>66</v>
      </c>
      <c r="C1" s="8" t="s">
        <v>67</v>
      </c>
      <c r="D1" s="8" t="s">
        <v>78</v>
      </c>
    </row>
    <row r="2" spans="1:4">
      <c r="A2" t="s">
        <v>61</v>
      </c>
      <c r="B2" t="s">
        <v>69</v>
      </c>
      <c r="C2" t="s">
        <v>79</v>
      </c>
      <c r="D2">
        <v>2</v>
      </c>
    </row>
    <row r="3" spans="1:4">
      <c r="A3" t="s">
        <v>62</v>
      </c>
      <c r="B3" t="s">
        <v>70</v>
      </c>
      <c r="C3" t="s">
        <v>72</v>
      </c>
      <c r="D3">
        <v>3</v>
      </c>
    </row>
    <row r="4" spans="1:4">
      <c r="A4" t="s">
        <v>60</v>
      </c>
      <c r="B4" t="s">
        <v>71</v>
      </c>
      <c r="C4" t="s">
        <v>68</v>
      </c>
      <c r="D4">
        <v>1</v>
      </c>
    </row>
    <row r="5" spans="1:4">
      <c r="A5" t="s">
        <v>65</v>
      </c>
      <c r="B5" t="s">
        <v>80</v>
      </c>
      <c r="C5" t="s">
        <v>73</v>
      </c>
    </row>
    <row r="6" spans="1:4">
      <c r="A6" t="s">
        <v>74</v>
      </c>
      <c r="B6" t="s">
        <v>64</v>
      </c>
      <c r="C6" t="s">
        <v>76</v>
      </c>
    </row>
    <row r="7" spans="1:4">
      <c r="A7" t="s">
        <v>63</v>
      </c>
      <c r="B7" t="s">
        <v>75</v>
      </c>
      <c r="C7" t="s">
        <v>77</v>
      </c>
    </row>
    <row r="8" spans="1:4">
      <c r="A8" s="20"/>
      <c r="B8" s="20" t="s">
        <v>579</v>
      </c>
      <c r="C8" s="20"/>
      <c r="D8" s="20"/>
    </row>
    <row r="9" spans="1:4">
      <c r="A9" s="20"/>
      <c r="B9" s="20" t="s">
        <v>589</v>
      </c>
      <c r="C9" s="20"/>
      <c r="D9" s="20"/>
    </row>
  </sheetData>
  <pageMargins left="0.75" right="0.75" top="1" bottom="1" header="0.5" footer="0.5"/>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E14" sqref="E14:K14"/>
    </sheetView>
  </sheetViews>
  <sheetFormatPr defaultColWidth="11.19921875" defaultRowHeight="15.6"/>
  <cols>
    <col min="2" max="2" width="21.796875" customWidth="1"/>
  </cols>
  <sheetData>
    <row r="1" spans="1:11" ht="28.05" customHeight="1">
      <c r="A1" s="127" t="s">
        <v>92</v>
      </c>
      <c r="B1" s="127"/>
      <c r="C1" s="127"/>
      <c r="D1" s="127"/>
      <c r="E1" s="127"/>
      <c r="F1" s="127"/>
      <c r="G1" s="127"/>
      <c r="H1" s="127"/>
      <c r="I1" s="127"/>
      <c r="J1" s="127"/>
      <c r="K1" s="127"/>
    </row>
    <row r="2" spans="1:11">
      <c r="A2" s="116" t="s">
        <v>207</v>
      </c>
      <c r="B2" s="116"/>
      <c r="C2" s="116"/>
      <c r="D2" s="116"/>
      <c r="E2" s="116"/>
      <c r="F2" s="116"/>
      <c r="G2" s="116"/>
      <c r="H2" s="116"/>
      <c r="I2" s="116"/>
      <c r="J2" s="116"/>
      <c r="K2" s="116"/>
    </row>
    <row r="3" spans="1:11" ht="28.05" customHeight="1">
      <c r="A3" s="123" t="s">
        <v>184</v>
      </c>
      <c r="B3" s="123"/>
    </row>
    <row r="5" spans="1:11">
      <c r="A5" s="111" t="s">
        <v>583</v>
      </c>
      <c r="B5" s="111"/>
      <c r="C5" t="s">
        <v>200</v>
      </c>
      <c r="D5" t="s">
        <v>204</v>
      </c>
      <c r="E5" s="111" t="s">
        <v>332</v>
      </c>
      <c r="F5" s="111"/>
      <c r="G5" s="111"/>
      <c r="H5" s="111"/>
      <c r="I5" s="111"/>
      <c r="J5" s="111"/>
      <c r="K5" s="111"/>
    </row>
    <row r="6" spans="1:11">
      <c r="A6" s="111" t="s">
        <v>185</v>
      </c>
      <c r="B6" s="111"/>
      <c r="C6" t="s">
        <v>195</v>
      </c>
      <c r="D6" t="s">
        <v>201</v>
      </c>
      <c r="E6" s="111" t="s">
        <v>259</v>
      </c>
      <c r="F6" s="111"/>
      <c r="G6" s="111"/>
      <c r="H6" s="111"/>
      <c r="I6" s="111"/>
      <c r="J6" s="111"/>
      <c r="K6" s="111"/>
    </row>
    <row r="7" spans="1:11">
      <c r="A7" s="111" t="s">
        <v>278</v>
      </c>
      <c r="B7" s="111"/>
      <c r="C7" t="s">
        <v>212</v>
      </c>
      <c r="D7" t="s">
        <v>205</v>
      </c>
      <c r="E7" s="111" t="s">
        <v>338</v>
      </c>
      <c r="F7" s="111"/>
      <c r="G7" s="111"/>
      <c r="H7" s="111"/>
      <c r="I7" s="111"/>
      <c r="J7" s="111"/>
      <c r="K7" s="111"/>
    </row>
    <row r="8" spans="1:11">
      <c r="A8" s="111" t="s">
        <v>188</v>
      </c>
      <c r="B8" s="111"/>
      <c r="C8" t="s">
        <v>197</v>
      </c>
      <c r="D8" t="s">
        <v>203</v>
      </c>
      <c r="E8" s="122" t="s">
        <v>337</v>
      </c>
      <c r="F8" s="122"/>
      <c r="G8" s="122"/>
      <c r="H8" s="122"/>
      <c r="I8" s="122"/>
      <c r="J8" s="122"/>
      <c r="K8" s="122"/>
    </row>
    <row r="9" spans="1:11">
      <c r="A9" s="111" t="s">
        <v>283</v>
      </c>
      <c r="B9" s="111"/>
      <c r="C9" t="s">
        <v>282</v>
      </c>
      <c r="D9" t="s">
        <v>202</v>
      </c>
      <c r="E9" s="111" t="s">
        <v>313</v>
      </c>
      <c r="F9" s="111"/>
      <c r="G9" s="111"/>
      <c r="H9" s="111"/>
      <c r="I9" s="111"/>
      <c r="J9" s="111"/>
      <c r="K9" s="111"/>
    </row>
    <row r="11" spans="1:11" ht="28.05" customHeight="1">
      <c r="A11" s="123" t="s">
        <v>187</v>
      </c>
      <c r="B11" s="123"/>
    </row>
    <row r="13" spans="1:11">
      <c r="A13" s="111" t="s">
        <v>323</v>
      </c>
      <c r="B13" s="111"/>
      <c r="C13" t="s">
        <v>286</v>
      </c>
      <c r="D13" t="s">
        <v>203</v>
      </c>
      <c r="E13" s="111" t="s">
        <v>311</v>
      </c>
      <c r="F13" s="111"/>
      <c r="G13" s="111"/>
      <c r="H13" s="111"/>
      <c r="I13" s="111"/>
      <c r="J13" s="111"/>
      <c r="K13" s="111"/>
    </row>
    <row r="14" spans="1:11">
      <c r="A14" s="111" t="s">
        <v>302</v>
      </c>
      <c r="B14" s="111"/>
      <c r="C14" t="s">
        <v>292</v>
      </c>
      <c r="D14" t="s">
        <v>202</v>
      </c>
      <c r="E14" s="111" t="s">
        <v>345</v>
      </c>
      <c r="F14" s="111"/>
      <c r="G14" s="111"/>
      <c r="H14" s="111"/>
      <c r="I14" s="111"/>
      <c r="J14" s="111"/>
      <c r="K14" s="111"/>
    </row>
    <row r="15" spans="1:11">
      <c r="A15" s="111" t="s">
        <v>299</v>
      </c>
      <c r="B15" s="111"/>
      <c r="C15" t="s">
        <v>293</v>
      </c>
      <c r="D15" t="s">
        <v>203</v>
      </c>
      <c r="E15" s="122" t="s">
        <v>312</v>
      </c>
      <c r="F15" s="122"/>
      <c r="G15" s="122"/>
      <c r="H15" s="122"/>
      <c r="I15" s="122"/>
      <c r="J15" s="122"/>
      <c r="K15" s="122"/>
    </row>
    <row r="16" spans="1:11">
      <c r="A16" s="111" t="s">
        <v>300</v>
      </c>
      <c r="B16" s="111"/>
      <c r="C16" t="s">
        <v>287</v>
      </c>
      <c r="D16" t="s">
        <v>205</v>
      </c>
      <c r="E16" s="111" t="s">
        <v>333</v>
      </c>
      <c r="F16" s="111"/>
      <c r="G16" s="111"/>
      <c r="H16" s="111"/>
      <c r="I16" s="111"/>
      <c r="J16" s="111"/>
      <c r="K16" s="111"/>
    </row>
    <row r="17" spans="1:11">
      <c r="A17" s="111" t="s">
        <v>284</v>
      </c>
      <c r="B17" s="111"/>
      <c r="C17" t="s">
        <v>242</v>
      </c>
      <c r="D17" t="s">
        <v>201</v>
      </c>
      <c r="E17" s="111" t="s">
        <v>254</v>
      </c>
      <c r="F17" s="111"/>
      <c r="G17" s="111"/>
      <c r="H17" s="111"/>
      <c r="I17" s="111"/>
      <c r="J17" s="111"/>
      <c r="K17" s="111"/>
    </row>
    <row r="18" spans="1:11">
      <c r="A18" s="111" t="s">
        <v>304</v>
      </c>
      <c r="B18" s="111"/>
      <c r="C18" t="s">
        <v>289</v>
      </c>
      <c r="D18" t="s">
        <v>202</v>
      </c>
      <c r="E18" s="111" t="s">
        <v>310</v>
      </c>
      <c r="F18" s="111"/>
      <c r="G18" s="111"/>
      <c r="H18" s="111"/>
      <c r="I18" s="111"/>
      <c r="J18" s="111"/>
      <c r="K18" s="111"/>
    </row>
    <row r="19" spans="1:11">
      <c r="A19" s="111" t="s">
        <v>190</v>
      </c>
      <c r="B19" s="111"/>
      <c r="C19" t="s">
        <v>240</v>
      </c>
      <c r="D19" t="s">
        <v>201</v>
      </c>
      <c r="E19" s="111" t="s">
        <v>305</v>
      </c>
      <c r="F19" s="111"/>
      <c r="G19" s="111"/>
      <c r="H19" s="111"/>
      <c r="I19" s="111"/>
      <c r="J19" s="111"/>
      <c r="K19" s="111"/>
    </row>
    <row r="20" spans="1:11">
      <c r="A20" s="111" t="s">
        <v>303</v>
      </c>
      <c r="B20" s="111"/>
      <c r="C20" t="s">
        <v>200</v>
      </c>
      <c r="D20" t="s">
        <v>204</v>
      </c>
      <c r="E20" s="111" t="s">
        <v>322</v>
      </c>
      <c r="F20" s="111"/>
      <c r="G20" s="111"/>
      <c r="H20" s="111"/>
      <c r="I20" s="111"/>
      <c r="J20" s="111"/>
      <c r="K20" s="111"/>
    </row>
    <row r="21" spans="1:11">
      <c r="A21" s="111" t="s">
        <v>319</v>
      </c>
      <c r="B21" s="111"/>
      <c r="C21" t="s">
        <v>297</v>
      </c>
      <c r="D21" t="s">
        <v>205</v>
      </c>
      <c r="E21" s="111" t="s">
        <v>263</v>
      </c>
      <c r="F21" s="111"/>
      <c r="G21" s="111"/>
      <c r="H21" s="111"/>
      <c r="I21" s="111"/>
      <c r="J21" s="111"/>
      <c r="K21" s="111"/>
    </row>
    <row r="22" spans="1:11">
      <c r="A22" s="111" t="s">
        <v>213</v>
      </c>
      <c r="B22" s="111"/>
      <c r="C22" t="s">
        <v>241</v>
      </c>
      <c r="D22" t="s">
        <v>201</v>
      </c>
      <c r="E22" s="111" t="s">
        <v>335</v>
      </c>
      <c r="F22" s="111"/>
      <c r="G22" s="111"/>
      <c r="H22" s="111"/>
      <c r="I22" s="111"/>
      <c r="J22" s="111"/>
      <c r="K22" s="111"/>
    </row>
    <row r="24" spans="1:11" ht="28.05" customHeight="1">
      <c r="A24" s="128" t="s">
        <v>189</v>
      </c>
      <c r="B24" s="128"/>
    </row>
    <row r="26" spans="1:11">
      <c r="A26" s="111" t="s">
        <v>192</v>
      </c>
      <c r="B26" s="111"/>
      <c r="C26" t="s">
        <v>195</v>
      </c>
      <c r="D26" t="s">
        <v>203</v>
      </c>
      <c r="E26" s="111" t="s">
        <v>210</v>
      </c>
      <c r="F26" s="111"/>
      <c r="G26" s="111"/>
      <c r="H26" s="111"/>
      <c r="I26" s="111"/>
      <c r="J26" s="111"/>
      <c r="K26" s="111"/>
    </row>
    <row r="27" spans="1:11">
      <c r="A27" s="111" t="s">
        <v>314</v>
      </c>
      <c r="B27" s="111"/>
      <c r="C27" t="s">
        <v>200</v>
      </c>
      <c r="D27" t="s">
        <v>204</v>
      </c>
      <c r="E27" s="122" t="s">
        <v>340</v>
      </c>
      <c r="F27" s="122"/>
      <c r="G27" s="122"/>
      <c r="H27" s="122"/>
      <c r="I27" s="122"/>
      <c r="J27" s="122"/>
      <c r="K27" s="122"/>
    </row>
    <row r="28" spans="1:11">
      <c r="A28" s="111" t="s">
        <v>316</v>
      </c>
      <c r="B28" s="111"/>
      <c r="C28" t="s">
        <v>240</v>
      </c>
      <c r="D28" t="s">
        <v>202</v>
      </c>
      <c r="E28" s="111" t="s">
        <v>264</v>
      </c>
      <c r="F28" s="111"/>
      <c r="G28" s="111"/>
      <c r="H28" s="111"/>
      <c r="I28" s="111"/>
      <c r="J28" s="111"/>
      <c r="K28" s="111"/>
    </row>
    <row r="29" spans="1:11">
      <c r="A29" s="111" t="s">
        <v>306</v>
      </c>
      <c r="B29" s="111"/>
      <c r="C29" t="s">
        <v>239</v>
      </c>
      <c r="D29" t="s">
        <v>201</v>
      </c>
      <c r="E29" s="111" t="s">
        <v>334</v>
      </c>
      <c r="F29" s="111"/>
      <c r="G29" s="111"/>
      <c r="H29" s="111"/>
      <c r="I29" s="111"/>
      <c r="J29" s="111"/>
      <c r="K29" s="111"/>
    </row>
    <row r="30" spans="1:11">
      <c r="A30" s="111" t="s">
        <v>315</v>
      </c>
      <c r="B30" s="111"/>
      <c r="C30" t="s">
        <v>200</v>
      </c>
      <c r="D30" t="s">
        <v>204</v>
      </c>
      <c r="E30" s="122" t="s">
        <v>339</v>
      </c>
      <c r="F30" s="122"/>
      <c r="G30" s="122"/>
      <c r="H30" s="122"/>
      <c r="I30" s="122"/>
      <c r="J30" s="122"/>
      <c r="K30" s="122"/>
    </row>
    <row r="31" spans="1:11">
      <c r="A31" s="111" t="s">
        <v>321</v>
      </c>
      <c r="B31" s="111"/>
      <c r="C31" t="s">
        <v>196</v>
      </c>
      <c r="D31" t="s">
        <v>205</v>
      </c>
      <c r="E31" s="111" t="s">
        <v>320</v>
      </c>
      <c r="F31" s="111"/>
      <c r="G31" s="111"/>
      <c r="H31" s="111"/>
      <c r="I31" s="111"/>
      <c r="J31" s="111"/>
      <c r="K31" s="111"/>
    </row>
    <row r="32" spans="1:11">
      <c r="A32" s="111" t="s">
        <v>307</v>
      </c>
      <c r="B32" s="111"/>
      <c r="C32" t="s">
        <v>242</v>
      </c>
      <c r="D32" t="s">
        <v>201</v>
      </c>
      <c r="E32" s="111" t="s">
        <v>260</v>
      </c>
      <c r="F32" s="111"/>
      <c r="G32" s="111"/>
      <c r="H32" s="111"/>
      <c r="I32" s="111"/>
      <c r="J32" s="111"/>
      <c r="K32" s="111"/>
    </row>
    <row r="33" spans="1:11">
      <c r="A33" s="111" t="s">
        <v>317</v>
      </c>
      <c r="B33" s="111"/>
      <c r="C33" t="s">
        <v>197</v>
      </c>
      <c r="D33" t="s">
        <v>205</v>
      </c>
      <c r="E33" s="111" t="s">
        <v>391</v>
      </c>
      <c r="F33" s="111"/>
      <c r="G33" s="111"/>
      <c r="H33" s="111"/>
      <c r="I33" s="111"/>
      <c r="J33" s="111"/>
      <c r="K33" s="111"/>
    </row>
    <row r="34" spans="1:11">
      <c r="A34" s="111" t="s">
        <v>245</v>
      </c>
      <c r="B34" s="111"/>
      <c r="C34" t="s">
        <v>198</v>
      </c>
      <c r="D34" t="s">
        <v>203</v>
      </c>
      <c r="E34" s="111" t="s">
        <v>318</v>
      </c>
      <c r="F34" s="111"/>
      <c r="G34" s="111"/>
      <c r="H34" s="111"/>
      <c r="I34" s="111"/>
      <c r="J34" s="111"/>
      <c r="K34" s="111"/>
    </row>
    <row r="35" spans="1:11">
      <c r="A35" s="111" t="s">
        <v>246</v>
      </c>
      <c r="B35" s="111"/>
      <c r="C35" t="s">
        <v>241</v>
      </c>
      <c r="D35" t="s">
        <v>201</v>
      </c>
      <c r="E35" s="111" t="s">
        <v>262</v>
      </c>
      <c r="F35" s="111"/>
      <c r="G35" s="111"/>
      <c r="H35" s="111"/>
      <c r="I35" s="111"/>
      <c r="J35" s="111"/>
      <c r="K35" s="111"/>
    </row>
    <row r="37" spans="1:11" ht="28.05" customHeight="1">
      <c r="A37" s="123" t="s">
        <v>191</v>
      </c>
      <c r="B37" s="123"/>
    </row>
    <row r="39" spans="1:11">
      <c r="A39" s="111" t="s">
        <v>193</v>
      </c>
      <c r="B39" s="111"/>
      <c r="C39" s="111"/>
      <c r="D39" s="111" t="s">
        <v>257</v>
      </c>
      <c r="E39" s="111"/>
      <c r="F39" s="111"/>
      <c r="G39" s="111"/>
      <c r="H39" s="111"/>
      <c r="I39" s="111"/>
      <c r="J39" s="111"/>
      <c r="K39" s="111"/>
    </row>
    <row r="40" spans="1:11">
      <c r="A40" s="111" t="s">
        <v>247</v>
      </c>
      <c r="B40" s="111"/>
      <c r="C40" s="111"/>
      <c r="D40" s="111" t="s">
        <v>258</v>
      </c>
      <c r="E40" s="111"/>
      <c r="F40" s="111"/>
      <c r="G40" s="111"/>
      <c r="H40" s="111"/>
      <c r="I40" s="111"/>
      <c r="J40" s="111"/>
      <c r="K40" s="111"/>
    </row>
    <row r="41" spans="1:11">
      <c r="A41" s="111" t="s">
        <v>248</v>
      </c>
      <c r="B41" s="111"/>
      <c r="C41" s="111"/>
      <c r="D41" s="111" t="s">
        <v>343</v>
      </c>
      <c r="E41" s="111"/>
      <c r="F41" s="111"/>
      <c r="G41" s="111"/>
      <c r="H41" s="111"/>
      <c r="I41" s="111"/>
      <c r="J41" s="111"/>
      <c r="K41" s="111"/>
    </row>
    <row r="42" spans="1:11">
      <c r="A42" s="111" t="s">
        <v>194</v>
      </c>
      <c r="B42" s="111"/>
      <c r="C42" s="111"/>
      <c r="D42" s="111" t="s">
        <v>344</v>
      </c>
      <c r="E42" s="111"/>
      <c r="F42" s="111"/>
      <c r="G42" s="111"/>
      <c r="H42" s="111"/>
      <c r="I42" s="111"/>
      <c r="J42" s="111"/>
      <c r="K42" s="111"/>
    </row>
    <row r="43" spans="1:11">
      <c r="A43" s="111" t="s">
        <v>249</v>
      </c>
      <c r="B43" s="111"/>
      <c r="C43" s="111"/>
      <c r="D43" s="111" t="s">
        <v>341</v>
      </c>
      <c r="E43" s="111"/>
      <c r="F43" s="111"/>
      <c r="G43" s="111"/>
      <c r="H43" s="111"/>
      <c r="I43" s="111"/>
      <c r="J43" s="111"/>
      <c r="K43" s="111"/>
    </row>
  </sheetData>
  <mergeCells count="66">
    <mergeCell ref="A7:B7"/>
    <mergeCell ref="E7:K7"/>
    <mergeCell ref="A3:B3"/>
    <mergeCell ref="A5:B5"/>
    <mergeCell ref="E5:K5"/>
    <mergeCell ref="A6:B6"/>
    <mergeCell ref="E6:K6"/>
    <mergeCell ref="A15:B15"/>
    <mergeCell ref="E15:K15"/>
    <mergeCell ref="A8:B8"/>
    <mergeCell ref="E8:K8"/>
    <mergeCell ref="A9:B9"/>
    <mergeCell ref="E9:K9"/>
    <mergeCell ref="A11:B11"/>
    <mergeCell ref="A13:B13"/>
    <mergeCell ref="E13:K13"/>
    <mergeCell ref="A14:B14"/>
    <mergeCell ref="E14:K14"/>
    <mergeCell ref="A16:B16"/>
    <mergeCell ref="E16:K16"/>
    <mergeCell ref="A17:B17"/>
    <mergeCell ref="E17:K17"/>
    <mergeCell ref="A18:B18"/>
    <mergeCell ref="E18:K18"/>
    <mergeCell ref="A27:B27"/>
    <mergeCell ref="E27:K27"/>
    <mergeCell ref="A19:B19"/>
    <mergeCell ref="E19:K19"/>
    <mergeCell ref="A20:B20"/>
    <mergeCell ref="E20:K20"/>
    <mergeCell ref="A21:B21"/>
    <mergeCell ref="E21:K21"/>
    <mergeCell ref="A22:B22"/>
    <mergeCell ref="E22:K22"/>
    <mergeCell ref="A24:B24"/>
    <mergeCell ref="A26:B26"/>
    <mergeCell ref="E26:K26"/>
    <mergeCell ref="A28:B28"/>
    <mergeCell ref="E28:K28"/>
    <mergeCell ref="A29:B29"/>
    <mergeCell ref="E29:K29"/>
    <mergeCell ref="A30:B30"/>
    <mergeCell ref="E30:K30"/>
    <mergeCell ref="D39:K39"/>
    <mergeCell ref="A31:B31"/>
    <mergeCell ref="E31:K31"/>
    <mergeCell ref="A32:B32"/>
    <mergeCell ref="E32:K32"/>
    <mergeCell ref="A33:B33"/>
    <mergeCell ref="E33:K33"/>
    <mergeCell ref="A43:C43"/>
    <mergeCell ref="D43:K43"/>
    <mergeCell ref="A1:K1"/>
    <mergeCell ref="A2:K2"/>
    <mergeCell ref="A40:C40"/>
    <mergeCell ref="D40:K40"/>
    <mergeCell ref="A41:C41"/>
    <mergeCell ref="D41:K41"/>
    <mergeCell ref="A42:C42"/>
    <mergeCell ref="D42:K42"/>
    <mergeCell ref="A34:B34"/>
    <mergeCell ref="E34:K34"/>
    <mergeCell ref="A35:B35"/>
    <mergeCell ref="E35:K35"/>
    <mergeCell ref="A37:B37"/>
    <mergeCell ref="A39:C39"/>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8" sqref="I8"/>
    </sheetView>
  </sheetViews>
  <sheetFormatPr defaultRowHeight="15.6"/>
  <cols>
    <col min="1" max="1" width="13.69921875" customWidth="1"/>
    <col min="2" max="2" width="12.69921875" customWidth="1"/>
    <col min="3" max="8" width="8.69921875" style="63" customWidth="1"/>
    <col min="9" max="11" width="12.69921875" customWidth="1"/>
  </cols>
  <sheetData>
    <row r="1" spans="1:10" ht="23.4" customHeight="1">
      <c r="A1" s="66" t="s">
        <v>702</v>
      </c>
      <c r="B1" s="67" t="s">
        <v>703</v>
      </c>
      <c r="C1" s="67" t="s">
        <v>5</v>
      </c>
      <c r="D1" s="67" t="s">
        <v>3</v>
      </c>
      <c r="E1" s="67" t="s">
        <v>2</v>
      </c>
      <c r="F1" s="67" t="s">
        <v>15</v>
      </c>
      <c r="G1" s="67" t="s">
        <v>7</v>
      </c>
      <c r="H1" s="67" t="s">
        <v>105</v>
      </c>
      <c r="I1" s="67" t="s">
        <v>705</v>
      </c>
      <c r="J1" s="67" t="s">
        <v>704</v>
      </c>
    </row>
    <row r="2" spans="1:10">
      <c r="A2" s="62" t="s">
        <v>54</v>
      </c>
      <c r="B2" s="62" t="s">
        <v>706</v>
      </c>
      <c r="C2" s="63">
        <v>2</v>
      </c>
      <c r="D2" s="63">
        <v>2</v>
      </c>
      <c r="E2" s="63">
        <v>2</v>
      </c>
      <c r="F2" s="63">
        <v>2</v>
      </c>
      <c r="G2" s="63">
        <v>0</v>
      </c>
      <c r="H2" s="63">
        <v>0</v>
      </c>
      <c r="I2">
        <v>2</v>
      </c>
      <c r="J2">
        <v>1</v>
      </c>
    </row>
    <row r="3" spans="1:10">
      <c r="A3" s="62" t="s">
        <v>55</v>
      </c>
      <c r="B3">
        <v>36</v>
      </c>
      <c r="C3" s="63">
        <v>1</v>
      </c>
      <c r="D3" s="63">
        <v>3</v>
      </c>
      <c r="E3" s="63">
        <v>2</v>
      </c>
      <c r="F3" s="63">
        <v>2</v>
      </c>
      <c r="G3" s="63">
        <v>1</v>
      </c>
      <c r="H3" s="63">
        <v>1</v>
      </c>
      <c r="I3">
        <v>1</v>
      </c>
      <c r="J3">
        <v>1</v>
      </c>
    </row>
    <row r="4" spans="1:10">
      <c r="A4" s="62" t="s">
        <v>707</v>
      </c>
    </row>
    <row r="5" spans="1:10">
      <c r="A5" s="62" t="s">
        <v>468</v>
      </c>
    </row>
    <row r="6" spans="1:10">
      <c r="A6" s="62" t="s">
        <v>57</v>
      </c>
    </row>
    <row r="7" spans="1:10">
      <c r="A7" s="6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3" sqref="B3"/>
    </sheetView>
  </sheetViews>
  <sheetFormatPr defaultColWidth="11.19921875" defaultRowHeight="15.6"/>
  <cols>
    <col min="1" max="1" width="14.19921875" customWidth="1"/>
    <col min="5" max="5" width="12.5" customWidth="1"/>
    <col min="8" max="8" width="15.796875" customWidth="1"/>
  </cols>
  <sheetData>
    <row r="1" spans="1:7" s="8" customFormat="1" ht="28.05" customHeight="1">
      <c r="A1" s="9" t="s">
        <v>58</v>
      </c>
      <c r="B1" s="22" t="s">
        <v>2</v>
      </c>
      <c r="C1" s="23" t="s">
        <v>5</v>
      </c>
      <c r="D1" s="24" t="s">
        <v>3</v>
      </c>
      <c r="E1" s="25" t="s">
        <v>6</v>
      </c>
      <c r="F1" s="26" t="s">
        <v>7</v>
      </c>
      <c r="G1" s="21" t="s">
        <v>15</v>
      </c>
    </row>
    <row r="2" spans="1:7">
      <c r="A2" t="s">
        <v>54</v>
      </c>
      <c r="B2">
        <v>3</v>
      </c>
      <c r="C2">
        <v>2</v>
      </c>
      <c r="D2">
        <v>3</v>
      </c>
      <c r="E2">
        <v>1</v>
      </c>
      <c r="F2">
        <v>1</v>
      </c>
      <c r="G2">
        <v>2</v>
      </c>
    </row>
    <row r="3" spans="1:7">
      <c r="A3" t="s">
        <v>55</v>
      </c>
      <c r="B3">
        <v>2</v>
      </c>
      <c r="C3">
        <v>1</v>
      </c>
      <c r="D3">
        <v>3</v>
      </c>
      <c r="E3">
        <v>2</v>
      </c>
      <c r="F3">
        <v>1</v>
      </c>
      <c r="G3">
        <v>3</v>
      </c>
    </row>
    <row r="4" spans="1:7">
      <c r="A4" t="s">
        <v>469</v>
      </c>
      <c r="B4">
        <v>2</v>
      </c>
      <c r="C4">
        <v>1</v>
      </c>
      <c r="D4">
        <v>1</v>
      </c>
      <c r="E4">
        <v>3</v>
      </c>
      <c r="F4">
        <v>2</v>
      </c>
      <c r="G4">
        <v>3</v>
      </c>
    </row>
    <row r="5" spans="1:7">
      <c r="A5" t="s">
        <v>468</v>
      </c>
      <c r="B5">
        <v>1</v>
      </c>
      <c r="C5">
        <v>2</v>
      </c>
      <c r="D5">
        <v>2</v>
      </c>
      <c r="E5">
        <v>3</v>
      </c>
      <c r="F5">
        <v>3</v>
      </c>
      <c r="G5">
        <v>1</v>
      </c>
    </row>
    <row r="6" spans="1:7">
      <c r="A6" t="s">
        <v>56</v>
      </c>
      <c r="B6">
        <v>3</v>
      </c>
      <c r="C6">
        <v>3</v>
      </c>
      <c r="D6">
        <v>2</v>
      </c>
      <c r="E6">
        <v>1</v>
      </c>
      <c r="F6">
        <v>2</v>
      </c>
      <c r="G6">
        <v>1</v>
      </c>
    </row>
    <row r="7" spans="1:7">
      <c r="A7" t="s">
        <v>57</v>
      </c>
      <c r="B7">
        <v>1</v>
      </c>
      <c r="C7">
        <v>3</v>
      </c>
      <c r="D7">
        <v>1</v>
      </c>
      <c r="E7">
        <v>2</v>
      </c>
      <c r="F7">
        <v>3</v>
      </c>
      <c r="G7">
        <v>2</v>
      </c>
    </row>
  </sheetData>
  <pageMargins left="0.75" right="0.75" top="1" bottom="1" header="0.5" footer="0.5"/>
  <pageSetup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9:B53"/>
  <sheetViews>
    <sheetView topLeftCell="A3" workbookViewId="0">
      <selection activeCell="N33" sqref="M25:N33"/>
    </sheetView>
  </sheetViews>
  <sheetFormatPr defaultColWidth="11.19921875" defaultRowHeight="15.6"/>
  <sheetData>
    <row r="49" spans="2:2">
      <c r="B49" t="s">
        <v>201</v>
      </c>
    </row>
    <row r="50" spans="2:2">
      <c r="B50" t="s">
        <v>203</v>
      </c>
    </row>
    <row r="51" spans="2:2">
      <c r="B51" t="s">
        <v>205</v>
      </c>
    </row>
    <row r="52" spans="2:2">
      <c r="B52" t="s">
        <v>202</v>
      </c>
    </row>
    <row r="53" spans="2:2">
      <c r="B53" t="s">
        <v>204</v>
      </c>
    </row>
  </sheetData>
  <pageMargins left="0.75" right="0.75" top="1" bottom="1" header="0.5" footer="0.5"/>
  <pageSetup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17" sqref="H1:I17"/>
    </sheetView>
  </sheetViews>
  <sheetFormatPr defaultColWidth="11.19921875" defaultRowHeight="15.6"/>
  <cols>
    <col min="2" max="7" width="15.796875" customWidth="1"/>
  </cols>
  <sheetData>
    <row r="1" spans="1:7">
      <c r="B1" t="s">
        <v>62</v>
      </c>
      <c r="C1" t="s">
        <v>61</v>
      </c>
      <c r="D1" t="s">
        <v>162</v>
      </c>
      <c r="E1" t="s">
        <v>65</v>
      </c>
      <c r="F1" t="s">
        <v>64</v>
      </c>
      <c r="G1" t="s">
        <v>63</v>
      </c>
    </row>
    <row r="2" spans="1:7">
      <c r="A2" t="s">
        <v>112</v>
      </c>
      <c r="B2" s="3">
        <v>0</v>
      </c>
      <c r="C2" s="3">
        <v>200</v>
      </c>
      <c r="D2" s="3">
        <v>0</v>
      </c>
      <c r="E2" s="3">
        <v>0</v>
      </c>
    </row>
    <row r="3" spans="1:7">
      <c r="A3" t="s">
        <v>113</v>
      </c>
      <c r="B3" s="3">
        <v>8</v>
      </c>
      <c r="C3" s="3">
        <v>200</v>
      </c>
      <c r="D3" s="3">
        <v>6</v>
      </c>
      <c r="E3" s="3">
        <v>0</v>
      </c>
    </row>
    <row r="4" spans="1:7">
      <c r="A4" t="s">
        <v>114</v>
      </c>
      <c r="B4" s="3">
        <f>B3+B3*2</f>
        <v>24</v>
      </c>
      <c r="C4" s="3">
        <v>200</v>
      </c>
      <c r="D4" s="3">
        <f>D3+D3*2</f>
        <v>18</v>
      </c>
      <c r="E4" s="3">
        <v>0</v>
      </c>
    </row>
    <row r="5" spans="1:7">
      <c r="A5" t="s">
        <v>115</v>
      </c>
      <c r="B5" s="3">
        <f>B4+B3*3</f>
        <v>48</v>
      </c>
      <c r="C5" s="3">
        <v>200</v>
      </c>
      <c r="D5" s="3">
        <f>D4+D3*3</f>
        <v>36</v>
      </c>
      <c r="E5" s="3">
        <v>0</v>
      </c>
    </row>
    <row r="6" spans="1:7">
      <c r="A6" t="s">
        <v>116</v>
      </c>
      <c r="B6" s="3">
        <f>B5+B3*4</f>
        <v>80</v>
      </c>
      <c r="C6" s="3">
        <v>200</v>
      </c>
      <c r="D6" s="3">
        <f>D5+D3*4</f>
        <v>60</v>
      </c>
      <c r="E6" s="3">
        <v>0</v>
      </c>
    </row>
    <row r="7" spans="1:7">
      <c r="A7" t="s">
        <v>117</v>
      </c>
      <c r="B7" s="3">
        <f>B6+B3*5</f>
        <v>120</v>
      </c>
      <c r="C7" s="3">
        <v>200</v>
      </c>
      <c r="D7" s="3">
        <f>D6+D3*5</f>
        <v>90</v>
      </c>
      <c r="E7" s="3">
        <v>0</v>
      </c>
    </row>
    <row r="8" spans="1:7">
      <c r="A8" t="s">
        <v>118</v>
      </c>
      <c r="B8" s="3">
        <f>B7+B3*6</f>
        <v>168</v>
      </c>
      <c r="C8" s="3">
        <v>200</v>
      </c>
      <c r="D8" s="3">
        <f>D7+D3*6</f>
        <v>126</v>
      </c>
      <c r="E8" s="3">
        <v>0</v>
      </c>
    </row>
    <row r="9" spans="1:7">
      <c r="A9" t="s">
        <v>119</v>
      </c>
      <c r="B9" s="3">
        <f>B8+B3*7</f>
        <v>224</v>
      </c>
      <c r="C9" s="3">
        <v>200</v>
      </c>
      <c r="D9" s="3">
        <f>D8+D3*7</f>
        <v>168</v>
      </c>
      <c r="E9" s="3">
        <v>0</v>
      </c>
    </row>
    <row r="10" spans="1:7">
      <c r="A10" t="s">
        <v>120</v>
      </c>
      <c r="B10" s="3">
        <f>B9+B3*8</f>
        <v>288</v>
      </c>
      <c r="C10" s="3">
        <v>200</v>
      </c>
      <c r="D10" s="3">
        <f>D9+D3*8</f>
        <v>216</v>
      </c>
      <c r="E10" s="3">
        <v>0</v>
      </c>
    </row>
    <row r="11" spans="1:7">
      <c r="A11" t="s">
        <v>121</v>
      </c>
      <c r="B11" s="3">
        <f>B10+B3*9</f>
        <v>360</v>
      </c>
      <c r="C11" s="3">
        <v>200</v>
      </c>
      <c r="D11" s="3">
        <f>D10+D3*9</f>
        <v>270</v>
      </c>
      <c r="E11" s="3">
        <v>0</v>
      </c>
    </row>
    <row r="12" spans="1:7">
      <c r="A12" t="s">
        <v>122</v>
      </c>
      <c r="B12" s="3">
        <f>B11+B3*10</f>
        <v>440</v>
      </c>
      <c r="C12" s="3">
        <v>200</v>
      </c>
      <c r="D12" s="3">
        <f>D11+D3*10</f>
        <v>330</v>
      </c>
      <c r="E12" s="3">
        <v>0</v>
      </c>
    </row>
    <row r="13" spans="1:7">
      <c r="A13" t="s">
        <v>123</v>
      </c>
      <c r="B13" s="3">
        <f>B12+B3*11</f>
        <v>528</v>
      </c>
      <c r="C13" s="3">
        <v>200</v>
      </c>
      <c r="D13" s="3">
        <f>D12+D3*11</f>
        <v>396</v>
      </c>
      <c r="E13" s="3">
        <v>0</v>
      </c>
    </row>
    <row r="14" spans="1:7">
      <c r="A14" t="s">
        <v>124</v>
      </c>
      <c r="B14" s="3">
        <f>B13+B3*12</f>
        <v>624</v>
      </c>
      <c r="C14" s="3">
        <v>200</v>
      </c>
      <c r="D14" s="3">
        <f>D13+D3*12</f>
        <v>468</v>
      </c>
      <c r="E14" s="3">
        <v>0</v>
      </c>
    </row>
    <row r="15" spans="1:7">
      <c r="A15" t="s">
        <v>125</v>
      </c>
      <c r="B15" s="3">
        <f>B14+B3*13</f>
        <v>728</v>
      </c>
      <c r="C15" s="3">
        <v>200</v>
      </c>
      <c r="D15" s="3">
        <f>D14+D3*13</f>
        <v>546</v>
      </c>
      <c r="E15" s="3">
        <v>0</v>
      </c>
    </row>
    <row r="16" spans="1:7">
      <c r="A16" t="s">
        <v>126</v>
      </c>
      <c r="B16" s="3">
        <f>B15+B3*14</f>
        <v>840</v>
      </c>
      <c r="C16" s="3">
        <v>200</v>
      </c>
      <c r="D16" s="3">
        <f>D15+D3*14</f>
        <v>630</v>
      </c>
      <c r="E16" s="3">
        <v>0</v>
      </c>
    </row>
    <row r="17" spans="1:5">
      <c r="A17" t="s">
        <v>127</v>
      </c>
      <c r="B17" s="3">
        <f>B16+B3*15</f>
        <v>960</v>
      </c>
      <c r="C17" s="3">
        <v>200</v>
      </c>
      <c r="D17" s="3">
        <f>D16+D3*15</f>
        <v>720</v>
      </c>
      <c r="E17" s="3">
        <v>0</v>
      </c>
    </row>
    <row r="18" spans="1:5">
      <c r="A18" t="s">
        <v>128</v>
      </c>
      <c r="B18" s="3">
        <f>B17+B3*16</f>
        <v>1088</v>
      </c>
      <c r="C18" s="3">
        <v>200</v>
      </c>
      <c r="D18" s="3">
        <f>D17+D3*16</f>
        <v>816</v>
      </c>
      <c r="E18" s="3">
        <v>0</v>
      </c>
    </row>
    <row r="19" spans="1:5">
      <c r="A19" t="s">
        <v>129</v>
      </c>
      <c r="B19" s="3">
        <f>B18+B3*17</f>
        <v>1224</v>
      </c>
      <c r="C19" s="3">
        <v>200</v>
      </c>
      <c r="D19" s="3">
        <f>D18+D3*17</f>
        <v>918</v>
      </c>
      <c r="E19" s="3">
        <v>0</v>
      </c>
    </row>
    <row r="20" spans="1:5">
      <c r="A20" t="s">
        <v>130</v>
      </c>
      <c r="B20" s="3">
        <f>B19+B3*18</f>
        <v>1368</v>
      </c>
      <c r="C20" s="3">
        <v>200</v>
      </c>
      <c r="D20" s="3">
        <f>D19+D3*18</f>
        <v>1026</v>
      </c>
      <c r="E20" s="3">
        <v>0</v>
      </c>
    </row>
    <row r="21" spans="1:5">
      <c r="A21" t="s">
        <v>131</v>
      </c>
      <c r="B21" s="3">
        <f>B20+B3*19</f>
        <v>1520</v>
      </c>
      <c r="C21" s="3">
        <v>200</v>
      </c>
      <c r="D21" s="3">
        <f>D20+D3*19</f>
        <v>1140</v>
      </c>
      <c r="E21" s="3">
        <v>0</v>
      </c>
    </row>
    <row r="22" spans="1:5">
      <c r="A22" t="s">
        <v>132</v>
      </c>
      <c r="B22" s="3">
        <f>B21+B3*20</f>
        <v>1680</v>
      </c>
      <c r="C22" s="3">
        <v>200</v>
      </c>
      <c r="D22" s="3">
        <f>D21+D3*20</f>
        <v>1260</v>
      </c>
      <c r="E22" s="3">
        <v>0</v>
      </c>
    </row>
    <row r="23" spans="1:5">
      <c r="A23" t="s">
        <v>133</v>
      </c>
      <c r="B23" s="3">
        <f>B22+B3*21</f>
        <v>1848</v>
      </c>
      <c r="C23" s="3">
        <v>200</v>
      </c>
      <c r="D23" s="3">
        <f>D22+D3*21</f>
        <v>1386</v>
      </c>
      <c r="E23" s="3">
        <v>0</v>
      </c>
    </row>
    <row r="24" spans="1:5">
      <c r="A24" t="s">
        <v>134</v>
      </c>
      <c r="B24" s="3">
        <f>B23+B3*22</f>
        <v>2024</v>
      </c>
      <c r="C24" s="3">
        <v>200</v>
      </c>
      <c r="D24" s="3">
        <f>D23+D3*22</f>
        <v>1518</v>
      </c>
      <c r="E24" s="3">
        <v>0</v>
      </c>
    </row>
    <row r="25" spans="1:5">
      <c r="A25" t="s">
        <v>135</v>
      </c>
      <c r="B25" s="3">
        <f>B24+B3*23</f>
        <v>2208</v>
      </c>
      <c r="C25" s="3">
        <v>200</v>
      </c>
      <c r="D25" s="3">
        <f>D24+D3*23</f>
        <v>1656</v>
      </c>
      <c r="E25" s="3">
        <v>0</v>
      </c>
    </row>
    <row r="26" spans="1:5">
      <c r="A26" t="s">
        <v>136</v>
      </c>
      <c r="B26" s="3">
        <f>B25+B3*24</f>
        <v>2400</v>
      </c>
      <c r="C26" s="3">
        <v>200</v>
      </c>
      <c r="D26" s="3">
        <f>D25+D3*24</f>
        <v>1800</v>
      </c>
      <c r="E26" s="3">
        <v>0</v>
      </c>
    </row>
    <row r="27" spans="1:5">
      <c r="A27" t="s">
        <v>137</v>
      </c>
      <c r="B27" s="3">
        <f>B26+B3*25</f>
        <v>2600</v>
      </c>
      <c r="C27" s="3">
        <v>200</v>
      </c>
      <c r="D27" s="3">
        <f>D26+D3*25</f>
        <v>1950</v>
      </c>
      <c r="E27" s="3">
        <v>0</v>
      </c>
    </row>
    <row r="28" spans="1:5">
      <c r="A28" t="s">
        <v>138</v>
      </c>
      <c r="B28" s="3">
        <f>B27+B3*26</f>
        <v>2808</v>
      </c>
      <c r="C28" s="3">
        <v>200</v>
      </c>
      <c r="D28" s="3">
        <f>D27+D3*26</f>
        <v>2106</v>
      </c>
      <c r="E28" s="3">
        <v>0</v>
      </c>
    </row>
    <row r="29" spans="1:5">
      <c r="A29" t="s">
        <v>139</v>
      </c>
      <c r="B29" s="3">
        <f>B28+B3*27</f>
        <v>3024</v>
      </c>
      <c r="C29" s="3">
        <v>200</v>
      </c>
      <c r="D29" s="3">
        <f>D28+D3*27</f>
        <v>2268</v>
      </c>
      <c r="E29" s="3">
        <v>0</v>
      </c>
    </row>
    <row r="30" spans="1:5">
      <c r="A30" t="s">
        <v>140</v>
      </c>
      <c r="B30" s="3">
        <f>B29+B3*28</f>
        <v>3248</v>
      </c>
      <c r="C30" s="3">
        <v>200</v>
      </c>
      <c r="D30" s="3">
        <f>D29+D3*28</f>
        <v>2436</v>
      </c>
      <c r="E30" s="3">
        <v>0</v>
      </c>
    </row>
    <row r="31" spans="1:5">
      <c r="A31" t="s">
        <v>141</v>
      </c>
      <c r="B31" s="3">
        <f>B30+B3*29</f>
        <v>3480</v>
      </c>
      <c r="C31" s="3">
        <v>200</v>
      </c>
      <c r="D31" s="3">
        <f>D30+D3*29</f>
        <v>2610</v>
      </c>
      <c r="E31" s="3">
        <v>0</v>
      </c>
    </row>
    <row r="32" spans="1:5">
      <c r="A32" t="s">
        <v>142</v>
      </c>
      <c r="B32" s="3">
        <f>B31+B3*30</f>
        <v>3720</v>
      </c>
      <c r="C32" s="3">
        <v>200</v>
      </c>
      <c r="D32" s="3">
        <f>D31+D3*30</f>
        <v>2790</v>
      </c>
      <c r="E32" s="3">
        <v>0</v>
      </c>
    </row>
    <row r="33" spans="1:5">
      <c r="A33" t="s">
        <v>143</v>
      </c>
      <c r="B33" s="3">
        <f>B32+B3*31</f>
        <v>3968</v>
      </c>
      <c r="C33" s="3">
        <v>200</v>
      </c>
      <c r="D33" s="3">
        <f>D32+D3*31</f>
        <v>2976</v>
      </c>
      <c r="E33" s="3">
        <v>0</v>
      </c>
    </row>
    <row r="34" spans="1:5">
      <c r="A34" t="s">
        <v>144</v>
      </c>
      <c r="B34" s="3">
        <f>B33+B3*32</f>
        <v>4224</v>
      </c>
      <c r="C34" s="3">
        <v>200</v>
      </c>
      <c r="D34" s="3">
        <f>D33+D3*32</f>
        <v>3168</v>
      </c>
      <c r="E34" s="3">
        <v>0</v>
      </c>
    </row>
    <row r="35" spans="1:5">
      <c r="A35" t="s">
        <v>145</v>
      </c>
      <c r="B35" s="3">
        <f>B34+B3*33</f>
        <v>4488</v>
      </c>
      <c r="C35" s="3">
        <v>200</v>
      </c>
      <c r="D35" s="3">
        <f>D34+D3*33</f>
        <v>3366</v>
      </c>
      <c r="E35" s="3">
        <v>0</v>
      </c>
    </row>
    <row r="36" spans="1:5">
      <c r="A36" t="s">
        <v>146</v>
      </c>
      <c r="B36" s="3">
        <f>B35+B3*34</f>
        <v>4760</v>
      </c>
      <c r="C36" s="3">
        <v>200</v>
      </c>
      <c r="D36" s="3">
        <f>D35+D3*34</f>
        <v>3570</v>
      </c>
      <c r="E36" s="3">
        <v>0</v>
      </c>
    </row>
    <row r="37" spans="1:5">
      <c r="A37" t="s">
        <v>147</v>
      </c>
      <c r="B37" s="3">
        <f>B36+B3*35</f>
        <v>5040</v>
      </c>
      <c r="C37" s="3">
        <v>200</v>
      </c>
      <c r="D37" s="3">
        <f>D36+D3*35</f>
        <v>3780</v>
      </c>
      <c r="E37" s="3">
        <v>0</v>
      </c>
    </row>
    <row r="38" spans="1:5">
      <c r="A38" t="s">
        <v>148</v>
      </c>
      <c r="B38" s="3">
        <f>B37+B3*36</f>
        <v>5328</v>
      </c>
      <c r="C38" s="3">
        <v>200</v>
      </c>
      <c r="D38" s="3">
        <f>D37+D3*36</f>
        <v>3996</v>
      </c>
      <c r="E38" s="3">
        <v>0</v>
      </c>
    </row>
    <row r="39" spans="1:5">
      <c r="A39" t="s">
        <v>149</v>
      </c>
      <c r="B39" s="3">
        <f>B38+B3*37</f>
        <v>5624</v>
      </c>
      <c r="C39" s="3">
        <v>200</v>
      </c>
      <c r="D39" s="3">
        <f>D38+D3*37</f>
        <v>4218</v>
      </c>
      <c r="E39" s="3">
        <v>0</v>
      </c>
    </row>
    <row r="40" spans="1:5">
      <c r="A40" t="s">
        <v>150</v>
      </c>
      <c r="B40" s="3">
        <f>B39+B3*38</f>
        <v>5928</v>
      </c>
      <c r="C40" s="3">
        <v>200</v>
      </c>
      <c r="D40" s="3">
        <f>D39+D3*38</f>
        <v>4446</v>
      </c>
      <c r="E40" s="3">
        <v>0</v>
      </c>
    </row>
    <row r="41" spans="1:5">
      <c r="A41" t="s">
        <v>151</v>
      </c>
      <c r="B41" s="3">
        <f>B40+B3*39</f>
        <v>6240</v>
      </c>
      <c r="C41" s="3">
        <v>200</v>
      </c>
      <c r="D41" s="3">
        <f>D40+D3*39</f>
        <v>4680</v>
      </c>
      <c r="E41" s="3">
        <v>0</v>
      </c>
    </row>
    <row r="42" spans="1:5">
      <c r="A42" t="s">
        <v>152</v>
      </c>
      <c r="B42" s="3">
        <f>B41+B3*40</f>
        <v>6560</v>
      </c>
      <c r="C42" s="3">
        <v>200</v>
      </c>
      <c r="D42" s="3">
        <f>D41+D3*40</f>
        <v>4920</v>
      </c>
      <c r="E42" s="3">
        <v>0</v>
      </c>
    </row>
    <row r="43" spans="1:5">
      <c r="A43" t="s">
        <v>153</v>
      </c>
      <c r="B43" s="3">
        <f>B42+B3*41</f>
        <v>6888</v>
      </c>
      <c r="C43" s="3">
        <v>200</v>
      </c>
      <c r="D43" s="3">
        <f>D42+D3*41</f>
        <v>5166</v>
      </c>
      <c r="E43" s="3">
        <v>0</v>
      </c>
    </row>
    <row r="44" spans="1:5">
      <c r="A44" t="s">
        <v>154</v>
      </c>
      <c r="B44" s="3">
        <f>B43+B3*42</f>
        <v>7224</v>
      </c>
      <c r="C44" s="3">
        <v>200</v>
      </c>
      <c r="D44" s="3">
        <f>D43+D3*42</f>
        <v>5418</v>
      </c>
      <c r="E44" s="3">
        <v>0</v>
      </c>
    </row>
    <row r="45" spans="1:5">
      <c r="A45" t="s">
        <v>155</v>
      </c>
      <c r="B45" s="3">
        <f>B44+B3*43</f>
        <v>7568</v>
      </c>
      <c r="C45" s="3">
        <v>200</v>
      </c>
      <c r="D45" s="3">
        <f>D44+D3*43</f>
        <v>5676</v>
      </c>
      <c r="E45" s="3">
        <v>0</v>
      </c>
    </row>
    <row r="46" spans="1:5">
      <c r="A46" t="s">
        <v>156</v>
      </c>
      <c r="B46" s="3">
        <f>B45+B3*44</f>
        <v>7920</v>
      </c>
      <c r="C46" s="3">
        <v>200</v>
      </c>
      <c r="D46" s="3">
        <f>D45+D3*44</f>
        <v>5940</v>
      </c>
      <c r="E46" s="3">
        <v>0</v>
      </c>
    </row>
    <row r="47" spans="1:5">
      <c r="A47" t="s">
        <v>157</v>
      </c>
      <c r="B47" s="3">
        <f>B46+B3*45</f>
        <v>8280</v>
      </c>
      <c r="C47" s="3">
        <v>200</v>
      </c>
      <c r="D47" s="3">
        <f>D46+D3*45</f>
        <v>6210</v>
      </c>
      <c r="E47" s="3">
        <v>0</v>
      </c>
    </row>
    <row r="48" spans="1:5">
      <c r="A48" t="s">
        <v>158</v>
      </c>
      <c r="B48" s="3">
        <f>B47+B3*46</f>
        <v>8648</v>
      </c>
      <c r="C48" s="3">
        <v>200</v>
      </c>
      <c r="D48" s="3">
        <f>D47+D3*46</f>
        <v>6486</v>
      </c>
      <c r="E48" s="3">
        <v>0</v>
      </c>
    </row>
    <row r="49" spans="1:5">
      <c r="A49" t="s">
        <v>159</v>
      </c>
      <c r="B49" s="3">
        <f>B48+B3*47</f>
        <v>9024</v>
      </c>
      <c r="C49" s="3">
        <v>200</v>
      </c>
      <c r="D49" s="3">
        <f>D48+D3*47</f>
        <v>6768</v>
      </c>
      <c r="E49" s="3">
        <v>0</v>
      </c>
    </row>
    <row r="50" spans="1:5">
      <c r="A50" t="s">
        <v>160</v>
      </c>
      <c r="B50" s="3">
        <f>B49+B3*48</f>
        <v>9408</v>
      </c>
      <c r="C50" s="3">
        <v>200</v>
      </c>
      <c r="D50" s="3">
        <f>D49+D3*48</f>
        <v>7056</v>
      </c>
      <c r="E50" s="3">
        <v>0</v>
      </c>
    </row>
    <row r="51" spans="1:5">
      <c r="A51" t="s">
        <v>161</v>
      </c>
      <c r="B51" s="3">
        <f>B50+B3*49</f>
        <v>9800</v>
      </c>
      <c r="C51" s="3">
        <v>200</v>
      </c>
      <c r="D51" s="3">
        <f>D50+D3*49</f>
        <v>7350</v>
      </c>
      <c r="E51" s="3">
        <v>0</v>
      </c>
    </row>
  </sheetData>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7" workbookViewId="0">
      <selection activeCell="G36" sqref="G36"/>
    </sheetView>
  </sheetViews>
  <sheetFormatPr defaultColWidth="11.19921875" defaultRowHeight="15.6"/>
  <cols>
    <col min="1" max="1" width="10.796875" customWidth="1"/>
    <col min="2" max="2" width="21.796875" customWidth="1"/>
    <col min="14" max="14" width="10.796875" customWidth="1"/>
  </cols>
  <sheetData>
    <row r="1" spans="1:18" ht="28.05" customHeight="1">
      <c r="A1" s="123" t="s">
        <v>182</v>
      </c>
      <c r="B1" s="123"/>
    </row>
    <row r="2" spans="1:18" ht="28.05" customHeight="1">
      <c r="A2" s="123" t="s">
        <v>183</v>
      </c>
      <c r="B2" s="123"/>
      <c r="C2" t="s">
        <v>238</v>
      </c>
      <c r="D2" t="s">
        <v>214</v>
      </c>
      <c r="E2" t="s">
        <v>215</v>
      </c>
      <c r="F2" t="s">
        <v>216</v>
      </c>
      <c r="G2" t="s">
        <v>217</v>
      </c>
      <c r="H2" t="s">
        <v>231</v>
      </c>
      <c r="I2" t="s">
        <v>232</v>
      </c>
    </row>
    <row r="3" spans="1:18">
      <c r="A3" t="s">
        <v>92</v>
      </c>
      <c r="B3" t="s">
        <v>207</v>
      </c>
      <c r="D3" t="s">
        <v>214</v>
      </c>
      <c r="E3" t="s">
        <v>218</v>
      </c>
      <c r="F3" t="s">
        <v>220</v>
      </c>
      <c r="G3" t="s">
        <v>222</v>
      </c>
      <c r="H3" t="s">
        <v>226</v>
      </c>
      <c r="I3" t="s">
        <v>233</v>
      </c>
    </row>
    <row r="4" spans="1:18">
      <c r="A4" t="s">
        <v>93</v>
      </c>
      <c r="B4" t="s">
        <v>207</v>
      </c>
      <c r="E4" t="s">
        <v>219</v>
      </c>
      <c r="F4" t="s">
        <v>215</v>
      </c>
      <c r="G4" t="s">
        <v>223</v>
      </c>
      <c r="H4" t="s">
        <v>227</v>
      </c>
      <c r="I4" t="s">
        <v>234</v>
      </c>
    </row>
    <row r="5" spans="1:18">
      <c r="A5" s="62" t="s">
        <v>91</v>
      </c>
      <c r="B5" t="s">
        <v>207</v>
      </c>
      <c r="F5" t="s">
        <v>221</v>
      </c>
      <c r="G5" t="s">
        <v>224</v>
      </c>
      <c r="H5" t="s">
        <v>228</v>
      </c>
      <c r="I5" t="s">
        <v>235</v>
      </c>
    </row>
    <row r="6" spans="1:18">
      <c r="A6" t="s">
        <v>96</v>
      </c>
      <c r="B6" t="s">
        <v>207</v>
      </c>
      <c r="G6" t="s">
        <v>225</v>
      </c>
      <c r="H6" t="s">
        <v>229</v>
      </c>
      <c r="I6" t="s">
        <v>217</v>
      </c>
      <c r="J6" t="s">
        <v>662</v>
      </c>
    </row>
    <row r="7" spans="1:18">
      <c r="A7" s="62" t="s">
        <v>623</v>
      </c>
      <c r="B7" t="s">
        <v>207</v>
      </c>
      <c r="H7" t="s">
        <v>230</v>
      </c>
      <c r="I7" t="s">
        <v>236</v>
      </c>
    </row>
    <row r="8" spans="1:18">
      <c r="A8" s="62" t="s">
        <v>95</v>
      </c>
      <c r="B8" t="s">
        <v>207</v>
      </c>
      <c r="I8" t="s">
        <v>237</v>
      </c>
    </row>
    <row r="9" spans="1:18" ht="28.05" customHeight="1">
      <c r="A9" s="123" t="s">
        <v>184</v>
      </c>
      <c r="B9" s="123"/>
    </row>
    <row r="10" spans="1:18">
      <c r="A10" s="110" t="s">
        <v>672</v>
      </c>
      <c r="B10" s="111"/>
      <c r="C10" t="s">
        <v>195</v>
      </c>
      <c r="D10" t="s">
        <v>202</v>
      </c>
      <c r="E10" s="111" t="s">
        <v>336</v>
      </c>
      <c r="F10" s="111"/>
      <c r="G10" s="111"/>
      <c r="H10" s="111"/>
      <c r="I10" s="111"/>
      <c r="J10" s="111"/>
      <c r="K10" s="111"/>
      <c r="L10" s="110" t="s">
        <v>667</v>
      </c>
      <c r="M10" s="111"/>
      <c r="N10" s="111"/>
      <c r="O10" s="111"/>
      <c r="P10" s="111"/>
      <c r="Q10" s="111"/>
      <c r="R10" s="111"/>
    </row>
    <row r="11" spans="1:18">
      <c r="A11" s="110" t="s">
        <v>665</v>
      </c>
      <c r="B11" s="111"/>
      <c r="C11" t="s">
        <v>200</v>
      </c>
      <c r="D11" t="s">
        <v>202</v>
      </c>
      <c r="E11" s="129"/>
      <c r="F11" s="129"/>
      <c r="G11" s="129"/>
      <c r="H11" s="129"/>
      <c r="I11" s="129"/>
      <c r="J11" s="129"/>
      <c r="K11" s="129"/>
      <c r="L11" s="111" t="s">
        <v>208</v>
      </c>
      <c r="M11" s="111"/>
      <c r="N11" s="111"/>
      <c r="O11" s="111"/>
      <c r="P11" s="111"/>
      <c r="Q11" s="111"/>
      <c r="R11" s="111"/>
    </row>
    <row r="12" spans="1:18">
      <c r="A12" s="111" t="s">
        <v>188</v>
      </c>
      <c r="B12" s="111"/>
      <c r="C12" t="s">
        <v>614</v>
      </c>
      <c r="D12" t="s">
        <v>202</v>
      </c>
      <c r="E12" s="129" t="s">
        <v>679</v>
      </c>
      <c r="F12" s="129"/>
      <c r="G12" s="129"/>
      <c r="H12" s="129"/>
      <c r="I12" s="129"/>
      <c r="J12" s="129"/>
      <c r="K12" s="129"/>
      <c r="L12" s="122" t="s">
        <v>674</v>
      </c>
      <c r="M12" s="122"/>
      <c r="N12" s="122"/>
      <c r="O12" s="122"/>
      <c r="P12" s="122"/>
      <c r="Q12" s="122"/>
      <c r="R12" s="122"/>
    </row>
    <row r="13" spans="1:18" ht="10.050000000000001" customHeight="1">
      <c r="A13" s="60"/>
      <c r="B13" s="60"/>
      <c r="E13" s="60"/>
      <c r="F13" s="60"/>
      <c r="G13" s="60"/>
      <c r="H13" s="60"/>
      <c r="I13" s="60"/>
      <c r="J13" s="60"/>
      <c r="K13" s="60"/>
    </row>
    <row r="14" spans="1:18">
      <c r="A14" s="111" t="s">
        <v>677</v>
      </c>
      <c r="B14" s="111"/>
      <c r="C14" t="s">
        <v>200</v>
      </c>
      <c r="D14" t="s">
        <v>204</v>
      </c>
      <c r="E14" s="129"/>
      <c r="F14" s="129"/>
      <c r="G14" s="129"/>
      <c r="H14" s="129"/>
      <c r="I14" s="129"/>
      <c r="J14" s="129"/>
      <c r="K14" s="129"/>
      <c r="L14" s="111" t="s">
        <v>608</v>
      </c>
      <c r="M14" s="111"/>
      <c r="N14" s="111"/>
      <c r="O14" s="111"/>
      <c r="P14" s="111"/>
      <c r="Q14" s="111"/>
      <c r="R14" s="111"/>
    </row>
    <row r="15" spans="1:18">
      <c r="A15" s="111" t="s">
        <v>675</v>
      </c>
      <c r="B15" s="111"/>
      <c r="C15" t="s">
        <v>196</v>
      </c>
      <c r="D15" t="s">
        <v>204</v>
      </c>
      <c r="E15" s="111" t="s">
        <v>309</v>
      </c>
      <c r="F15" s="111"/>
      <c r="G15" s="111"/>
      <c r="H15" s="111"/>
      <c r="I15" s="111"/>
      <c r="J15" s="111"/>
      <c r="K15" s="111"/>
    </row>
    <row r="16" spans="1:18">
      <c r="A16" s="110" t="s">
        <v>636</v>
      </c>
      <c r="B16" s="111"/>
      <c r="C16" t="s">
        <v>198</v>
      </c>
      <c r="D16" t="s">
        <v>204</v>
      </c>
      <c r="E16" s="111" t="s">
        <v>390</v>
      </c>
      <c r="F16" s="111"/>
      <c r="G16" s="111"/>
      <c r="H16" s="111"/>
      <c r="I16" s="111"/>
      <c r="J16" s="111"/>
      <c r="K16" s="111"/>
    </row>
    <row r="17" spans="1:18" ht="10.050000000000001" customHeight="1">
      <c r="A17" s="60"/>
      <c r="B17" s="60"/>
      <c r="E17" s="60"/>
      <c r="F17" s="60"/>
      <c r="G17" s="60"/>
      <c r="H17" s="60"/>
      <c r="I17" s="60"/>
      <c r="J17" s="60"/>
      <c r="K17" s="60"/>
    </row>
    <row r="18" spans="1:18">
      <c r="A18" s="111" t="s">
        <v>680</v>
      </c>
      <c r="B18" s="111"/>
      <c r="C18" t="s">
        <v>664</v>
      </c>
      <c r="D18" t="s">
        <v>203</v>
      </c>
      <c r="E18" s="111" t="s">
        <v>666</v>
      </c>
      <c r="F18" s="111"/>
      <c r="G18" s="111"/>
      <c r="H18" s="111"/>
      <c r="I18" s="111"/>
      <c r="J18" s="111"/>
      <c r="K18" s="111"/>
    </row>
    <row r="19" spans="1:18">
      <c r="A19" s="110" t="s">
        <v>671</v>
      </c>
      <c r="B19" s="111"/>
      <c r="C19" t="s">
        <v>280</v>
      </c>
      <c r="D19" t="s">
        <v>203</v>
      </c>
      <c r="E19" s="111" t="s">
        <v>673</v>
      </c>
      <c r="F19" s="111"/>
      <c r="G19" s="111"/>
      <c r="H19" s="111"/>
      <c r="I19" s="111"/>
      <c r="J19" s="111"/>
      <c r="K19" s="111"/>
    </row>
    <row r="20" spans="1:18">
      <c r="A20" s="111" t="s">
        <v>670</v>
      </c>
      <c r="B20" s="111"/>
      <c r="C20" t="s">
        <v>199</v>
      </c>
      <c r="D20" t="s">
        <v>203</v>
      </c>
      <c r="E20" s="129" t="s">
        <v>681</v>
      </c>
      <c r="F20" s="129"/>
      <c r="G20" s="129"/>
      <c r="H20" s="129"/>
      <c r="I20" s="129"/>
      <c r="J20" s="129"/>
      <c r="K20" s="129"/>
      <c r="L20" t="s">
        <v>394</v>
      </c>
    </row>
    <row r="21" spans="1:18" ht="10.050000000000001" customHeight="1">
      <c r="A21" s="60"/>
      <c r="B21" s="60"/>
      <c r="E21" s="60"/>
      <c r="F21" s="60"/>
      <c r="G21" s="60"/>
      <c r="H21" s="60"/>
      <c r="I21" s="60"/>
      <c r="J21" s="60"/>
      <c r="K21" s="60"/>
    </row>
    <row r="22" spans="1:18">
      <c r="A22" s="111" t="s">
        <v>278</v>
      </c>
      <c r="B22" s="111"/>
      <c r="C22" t="s">
        <v>212</v>
      </c>
      <c r="D22" t="s">
        <v>205</v>
      </c>
      <c r="E22" s="111" t="s">
        <v>669</v>
      </c>
      <c r="F22" s="111"/>
      <c r="G22" s="111"/>
      <c r="H22" s="111"/>
      <c r="I22" s="111"/>
      <c r="J22" s="111"/>
      <c r="K22" s="111"/>
    </row>
    <row r="23" spans="1:18">
      <c r="A23" s="111" t="s">
        <v>668</v>
      </c>
      <c r="B23" s="111"/>
      <c r="C23" t="s">
        <v>663</v>
      </c>
      <c r="D23" t="s">
        <v>205</v>
      </c>
      <c r="E23" s="111" t="s">
        <v>591</v>
      </c>
      <c r="F23" s="111"/>
      <c r="G23" s="111"/>
      <c r="H23" s="111"/>
      <c r="I23" s="111"/>
      <c r="J23" s="111"/>
      <c r="K23" s="111"/>
    </row>
    <row r="24" spans="1:18">
      <c r="A24" s="111" t="s">
        <v>186</v>
      </c>
      <c r="B24" s="111"/>
      <c r="D24" t="s">
        <v>205</v>
      </c>
      <c r="E24" s="129" t="s">
        <v>676</v>
      </c>
      <c r="F24" s="129"/>
      <c r="G24" s="129"/>
      <c r="H24" s="129"/>
      <c r="I24" s="129"/>
      <c r="J24" s="129"/>
      <c r="K24" s="129"/>
      <c r="L24" t="s">
        <v>253</v>
      </c>
    </row>
    <row r="25" spans="1:18" ht="10.050000000000001" customHeight="1">
      <c r="A25" s="60"/>
      <c r="B25" s="60"/>
      <c r="E25" s="60"/>
      <c r="F25" s="60"/>
      <c r="G25" s="60"/>
      <c r="H25" s="60"/>
      <c r="I25" s="60"/>
      <c r="J25" s="60"/>
      <c r="K25" s="60"/>
    </row>
    <row r="26" spans="1:18">
      <c r="A26" s="110" t="s">
        <v>206</v>
      </c>
      <c r="B26" s="111"/>
      <c r="C26" t="s">
        <v>199</v>
      </c>
      <c r="D26" t="s">
        <v>201</v>
      </c>
      <c r="E26" s="122" t="s">
        <v>211</v>
      </c>
      <c r="F26" s="122"/>
      <c r="G26" s="122"/>
      <c r="H26" s="122"/>
      <c r="I26" s="122"/>
      <c r="J26" s="122"/>
      <c r="K26" s="122"/>
    </row>
    <row r="27" spans="1:18">
      <c r="A27" s="110" t="s">
        <v>185</v>
      </c>
      <c r="B27" s="111"/>
      <c r="C27" t="s">
        <v>195</v>
      </c>
      <c r="D27" t="s">
        <v>201</v>
      </c>
      <c r="E27" s="111" t="s">
        <v>726</v>
      </c>
      <c r="F27" s="111"/>
      <c r="G27" s="111"/>
      <c r="H27" s="111"/>
      <c r="I27" s="111"/>
      <c r="J27" s="111"/>
      <c r="K27" s="111"/>
    </row>
    <row r="28" spans="1:18">
      <c r="A28" s="111" t="s">
        <v>635</v>
      </c>
      <c r="B28" s="111"/>
      <c r="C28" t="s">
        <v>198</v>
      </c>
      <c r="D28" t="s">
        <v>201</v>
      </c>
      <c r="E28" s="111" t="s">
        <v>729</v>
      </c>
      <c r="F28" s="111"/>
      <c r="G28" s="111"/>
      <c r="H28" s="111"/>
      <c r="I28" s="111"/>
      <c r="J28" s="111"/>
      <c r="K28" s="111"/>
    </row>
    <row r="29" spans="1:18" ht="28.05" customHeight="1">
      <c r="A29" s="123" t="s">
        <v>187</v>
      </c>
      <c r="B29" s="123"/>
    </row>
    <row r="30" spans="1:18">
      <c r="A30" s="111" t="s">
        <v>284</v>
      </c>
      <c r="B30" s="111"/>
      <c r="C30" t="s">
        <v>242</v>
      </c>
      <c r="D30" t="s">
        <v>201</v>
      </c>
      <c r="E30" s="111" t="s">
        <v>727</v>
      </c>
      <c r="F30" s="111"/>
      <c r="G30" s="111"/>
      <c r="H30" s="111"/>
      <c r="I30" s="111"/>
      <c r="J30" s="111"/>
      <c r="K30" s="111"/>
    </row>
    <row r="31" spans="1:18">
      <c r="A31" s="111" t="s">
        <v>637</v>
      </c>
      <c r="B31" s="111"/>
      <c r="C31" t="s">
        <v>240</v>
      </c>
      <c r="D31" t="s">
        <v>201</v>
      </c>
      <c r="E31" s="111" t="s">
        <v>305</v>
      </c>
      <c r="F31" s="111"/>
      <c r="G31" s="111"/>
      <c r="H31" s="111"/>
      <c r="I31" s="111"/>
      <c r="J31" s="111"/>
      <c r="K31" s="111"/>
    </row>
    <row r="32" spans="1:18">
      <c r="A32" s="111" t="s">
        <v>638</v>
      </c>
      <c r="B32" s="111"/>
      <c r="C32" t="s">
        <v>241</v>
      </c>
      <c r="D32" t="s">
        <v>201</v>
      </c>
      <c r="E32" s="111" t="s">
        <v>256</v>
      </c>
      <c r="F32" s="111"/>
      <c r="G32" s="111"/>
      <c r="H32" s="111"/>
      <c r="I32" s="111"/>
      <c r="J32" s="111"/>
      <c r="K32" s="111"/>
      <c r="N32" s="35"/>
      <c r="R32" s="45"/>
    </row>
    <row r="33" spans="1:19">
      <c r="A33" s="111" t="s">
        <v>324</v>
      </c>
      <c r="B33" s="111"/>
      <c r="C33" t="s">
        <v>244</v>
      </c>
      <c r="D33" t="s">
        <v>201</v>
      </c>
      <c r="E33" s="111" t="s">
        <v>728</v>
      </c>
      <c r="F33" s="111"/>
      <c r="G33" s="111"/>
      <c r="H33" s="111"/>
      <c r="I33" s="111"/>
      <c r="J33" s="111"/>
      <c r="K33" s="111"/>
    </row>
    <row r="34" spans="1:19">
      <c r="A34" s="111" t="s">
        <v>624</v>
      </c>
      <c r="B34" s="111"/>
      <c r="C34" t="s">
        <v>239</v>
      </c>
      <c r="D34" t="s">
        <v>201</v>
      </c>
      <c r="E34" s="111" t="s">
        <v>255</v>
      </c>
      <c r="F34" s="111"/>
      <c r="G34" s="111"/>
      <c r="H34" s="111"/>
      <c r="I34" s="111"/>
      <c r="J34" s="111"/>
      <c r="K34" s="111"/>
    </row>
    <row r="35" spans="1:19">
      <c r="A35" s="111" t="s">
        <v>639</v>
      </c>
      <c r="B35" s="111"/>
      <c r="C35" t="s">
        <v>243</v>
      </c>
      <c r="D35" t="s">
        <v>201</v>
      </c>
      <c r="E35" s="111" t="s">
        <v>611</v>
      </c>
      <c r="F35" s="111"/>
      <c r="G35" s="111"/>
      <c r="H35" s="111"/>
      <c r="I35" s="111"/>
      <c r="J35" s="111"/>
      <c r="K35" s="111"/>
      <c r="S35" s="45"/>
    </row>
    <row r="36" spans="1:19" ht="10.050000000000001" customHeight="1">
      <c r="A36" s="60"/>
      <c r="B36" s="60"/>
      <c r="E36" s="60"/>
      <c r="F36" s="60"/>
      <c r="G36" s="60"/>
      <c r="H36" s="60"/>
      <c r="I36" s="60"/>
      <c r="J36" s="60"/>
      <c r="K36" s="60"/>
      <c r="S36" s="45"/>
    </row>
    <row r="37" spans="1:19">
      <c r="A37" s="111" t="s">
        <v>302</v>
      </c>
      <c r="B37" s="111"/>
      <c r="C37" t="s">
        <v>292</v>
      </c>
      <c r="D37" t="s">
        <v>202</v>
      </c>
      <c r="E37" s="111" t="s">
        <v>615</v>
      </c>
      <c r="F37" s="111"/>
      <c r="G37" s="111"/>
      <c r="H37" s="111"/>
      <c r="I37" s="111"/>
      <c r="J37" s="111"/>
      <c r="K37" s="111"/>
    </row>
    <row r="38" spans="1:19">
      <c r="A38" s="111" t="s">
        <v>625</v>
      </c>
      <c r="B38" s="111"/>
      <c r="C38" t="s">
        <v>289</v>
      </c>
      <c r="D38" t="s">
        <v>202</v>
      </c>
      <c r="E38" s="111" t="s">
        <v>599</v>
      </c>
      <c r="F38" s="111"/>
      <c r="G38" s="111"/>
      <c r="H38" s="111"/>
      <c r="I38" s="111"/>
      <c r="J38" s="111"/>
      <c r="K38" s="111"/>
    </row>
    <row r="39" spans="1:19">
      <c r="A39" s="111" t="s">
        <v>640</v>
      </c>
      <c r="B39" s="111"/>
      <c r="C39" t="s">
        <v>291</v>
      </c>
      <c r="D39" t="s">
        <v>202</v>
      </c>
      <c r="E39" s="122" t="s">
        <v>616</v>
      </c>
      <c r="F39" s="122"/>
      <c r="G39" s="122"/>
      <c r="H39" s="122"/>
      <c r="I39" s="122"/>
      <c r="J39" s="122"/>
      <c r="K39" s="122"/>
      <c r="L39" t="s">
        <v>393</v>
      </c>
    </row>
    <row r="40" spans="1:19">
      <c r="A40" s="111" t="s">
        <v>641</v>
      </c>
      <c r="B40" s="111"/>
      <c r="C40" t="s">
        <v>295</v>
      </c>
      <c r="D40" s="60" t="s">
        <v>202</v>
      </c>
      <c r="E40" s="111" t="s">
        <v>609</v>
      </c>
      <c r="F40" s="111"/>
      <c r="G40" s="111"/>
      <c r="H40" s="111"/>
      <c r="I40" s="111"/>
      <c r="J40" s="111"/>
      <c r="K40" s="111"/>
    </row>
    <row r="41" spans="1:19" ht="10.050000000000001" customHeight="1">
      <c r="A41" s="60"/>
      <c r="B41" s="60"/>
      <c r="D41" s="60"/>
      <c r="E41" s="60"/>
      <c r="F41" s="60"/>
      <c r="G41" s="60"/>
      <c r="H41" s="60"/>
      <c r="I41" s="60"/>
      <c r="J41" s="60"/>
      <c r="K41" s="60"/>
    </row>
    <row r="42" spans="1:19">
      <c r="A42" s="111" t="s">
        <v>323</v>
      </c>
      <c r="B42" s="111"/>
      <c r="C42" t="s">
        <v>286</v>
      </c>
      <c r="D42" t="s">
        <v>203</v>
      </c>
      <c r="E42" s="111" t="s">
        <v>604</v>
      </c>
      <c r="F42" s="111"/>
      <c r="G42" s="111"/>
      <c r="H42" s="111"/>
      <c r="I42" s="111"/>
      <c r="J42" s="111"/>
      <c r="K42" s="111"/>
    </row>
    <row r="43" spans="1:19">
      <c r="A43" s="111" t="s">
        <v>626</v>
      </c>
      <c r="B43" s="111"/>
      <c r="C43" t="s">
        <v>293</v>
      </c>
      <c r="D43" t="s">
        <v>203</v>
      </c>
      <c r="E43" s="111"/>
      <c r="F43" s="111"/>
      <c r="G43" s="111"/>
      <c r="H43" s="111"/>
      <c r="I43" s="111"/>
      <c r="J43" s="111"/>
      <c r="K43" s="111"/>
      <c r="L43" t="s">
        <v>395</v>
      </c>
    </row>
    <row r="44" spans="1:19">
      <c r="A44" s="111" t="s">
        <v>642</v>
      </c>
      <c r="B44" s="111"/>
      <c r="C44" t="s">
        <v>290</v>
      </c>
      <c r="D44" t="s">
        <v>203</v>
      </c>
      <c r="E44" s="111" t="s">
        <v>209</v>
      </c>
      <c r="F44" s="111"/>
      <c r="G44" s="111"/>
      <c r="H44" s="111"/>
      <c r="I44" s="111"/>
      <c r="J44" s="111"/>
      <c r="K44" s="111"/>
    </row>
    <row r="45" spans="1:19">
      <c r="A45" s="111" t="s">
        <v>643</v>
      </c>
      <c r="B45" s="111"/>
      <c r="C45" t="s">
        <v>296</v>
      </c>
      <c r="D45" t="s">
        <v>203</v>
      </c>
      <c r="E45" s="111" t="s">
        <v>261</v>
      </c>
      <c r="F45" s="111"/>
      <c r="G45" s="111"/>
      <c r="H45" s="111"/>
      <c r="I45" s="111"/>
      <c r="J45" s="111"/>
      <c r="K45" s="111"/>
    </row>
    <row r="46" spans="1:19" ht="10.050000000000001" customHeight="1">
      <c r="A46" s="60"/>
      <c r="B46" s="60"/>
      <c r="E46" s="60"/>
      <c r="F46" s="60"/>
      <c r="G46" s="60"/>
      <c r="H46" s="60"/>
      <c r="I46" s="60"/>
      <c r="J46" s="60"/>
      <c r="K46" s="60"/>
    </row>
    <row r="47" spans="1:19">
      <c r="A47" s="111" t="s">
        <v>644</v>
      </c>
      <c r="B47" s="111"/>
      <c r="C47" t="s">
        <v>287</v>
      </c>
      <c r="D47" t="s">
        <v>205</v>
      </c>
      <c r="E47" s="111" t="s">
        <v>605</v>
      </c>
      <c r="F47" s="111"/>
      <c r="G47" s="111"/>
      <c r="H47" s="111"/>
      <c r="I47" s="111"/>
      <c r="J47" s="111"/>
      <c r="K47" s="111"/>
    </row>
    <row r="48" spans="1:19">
      <c r="A48" s="111" t="s">
        <v>645</v>
      </c>
      <c r="B48" s="111"/>
      <c r="C48" t="s">
        <v>297</v>
      </c>
      <c r="D48" t="s">
        <v>205</v>
      </c>
      <c r="E48" s="111" t="s">
        <v>263</v>
      </c>
      <c r="F48" s="111"/>
      <c r="G48" s="111"/>
      <c r="H48" s="111"/>
      <c r="I48" s="111"/>
      <c r="J48" s="111"/>
      <c r="K48" s="111"/>
    </row>
    <row r="49" spans="1:19">
      <c r="A49" s="111" t="s">
        <v>627</v>
      </c>
      <c r="B49" s="111"/>
      <c r="C49" t="s">
        <v>294</v>
      </c>
      <c r="D49" t="s">
        <v>205</v>
      </c>
      <c r="E49" s="111" t="s">
        <v>598</v>
      </c>
      <c r="F49" s="111"/>
      <c r="G49" s="111"/>
      <c r="H49" s="111"/>
      <c r="I49" s="111"/>
      <c r="J49" s="111"/>
      <c r="K49" s="111"/>
    </row>
    <row r="50" spans="1:19">
      <c r="A50" s="111" t="s">
        <v>628</v>
      </c>
      <c r="B50" s="111"/>
      <c r="C50" t="s">
        <v>288</v>
      </c>
      <c r="D50" t="s">
        <v>205</v>
      </c>
      <c r="E50" s="111" t="s">
        <v>610</v>
      </c>
      <c r="F50" s="111"/>
      <c r="G50" s="111"/>
      <c r="H50" s="111"/>
      <c r="I50" s="111"/>
      <c r="J50" s="111"/>
      <c r="K50" s="111"/>
      <c r="L50" t="s">
        <v>395</v>
      </c>
    </row>
    <row r="51" spans="1:19" ht="10.050000000000001" customHeight="1">
      <c r="A51" s="60"/>
      <c r="B51" s="60"/>
      <c r="E51" s="60"/>
      <c r="F51" s="60"/>
      <c r="G51" s="60"/>
      <c r="H51" s="60"/>
      <c r="I51" s="60"/>
      <c r="J51" s="60"/>
      <c r="K51" s="60"/>
    </row>
    <row r="52" spans="1:19">
      <c r="A52" s="111" t="s">
        <v>629</v>
      </c>
      <c r="B52" s="111"/>
      <c r="C52" t="s">
        <v>200</v>
      </c>
      <c r="D52" t="s">
        <v>204</v>
      </c>
      <c r="E52" s="122" t="s">
        <v>607</v>
      </c>
      <c r="F52" s="122"/>
      <c r="G52" s="122"/>
      <c r="H52" s="122"/>
      <c r="I52" s="122"/>
      <c r="J52" s="122"/>
      <c r="K52" s="122"/>
    </row>
    <row r="53" spans="1:19">
      <c r="A53" s="111" t="s">
        <v>646</v>
      </c>
      <c r="B53" s="111"/>
      <c r="C53" t="s">
        <v>200</v>
      </c>
      <c r="D53" t="s">
        <v>204</v>
      </c>
      <c r="E53" s="111" t="s">
        <v>606</v>
      </c>
      <c r="F53" s="111"/>
      <c r="G53" s="111"/>
      <c r="H53" s="111"/>
      <c r="I53" s="111"/>
      <c r="J53" s="111"/>
      <c r="K53" s="111"/>
      <c r="L53" s="45" t="s">
        <v>392</v>
      </c>
      <c r="M53" s="45"/>
      <c r="N53" s="45"/>
      <c r="O53" s="45"/>
      <c r="P53" s="45"/>
      <c r="Q53" s="45"/>
      <c r="R53" s="45"/>
      <c r="S53" s="45"/>
    </row>
    <row r="54" spans="1:19" ht="28.05" customHeight="1">
      <c r="A54" s="123" t="s">
        <v>189</v>
      </c>
      <c r="B54" s="123"/>
    </row>
    <row r="55" spans="1:19">
      <c r="A55" s="111" t="s">
        <v>192</v>
      </c>
      <c r="B55" s="111"/>
      <c r="C55" t="s">
        <v>195</v>
      </c>
      <c r="D55" t="s">
        <v>203</v>
      </c>
      <c r="E55" s="111" t="s">
        <v>596</v>
      </c>
      <c r="F55" s="111"/>
      <c r="G55" s="111"/>
      <c r="H55" s="111"/>
      <c r="I55" s="111"/>
      <c r="J55" s="111"/>
      <c r="K55" s="111"/>
    </row>
    <row r="56" spans="1:19">
      <c r="A56" s="111" t="s">
        <v>630</v>
      </c>
      <c r="B56" s="111"/>
      <c r="C56" t="s">
        <v>200</v>
      </c>
      <c r="D56" t="s">
        <v>204</v>
      </c>
      <c r="E56" s="111" t="s">
        <v>594</v>
      </c>
      <c r="F56" s="111"/>
      <c r="G56" s="111"/>
      <c r="H56" s="111"/>
      <c r="I56" s="111"/>
      <c r="J56" s="111"/>
      <c r="K56" s="111"/>
    </row>
    <row r="57" spans="1:19">
      <c r="A57" s="111" t="s">
        <v>647</v>
      </c>
      <c r="B57" s="111"/>
      <c r="C57" t="s">
        <v>240</v>
      </c>
      <c r="D57" t="s">
        <v>202</v>
      </c>
      <c r="E57" s="111" t="s">
        <v>593</v>
      </c>
      <c r="F57" s="111"/>
      <c r="G57" s="111"/>
      <c r="H57" s="111"/>
      <c r="I57" s="111"/>
      <c r="J57" s="111"/>
      <c r="K57" s="111"/>
    </row>
    <row r="58" spans="1:19">
      <c r="A58" s="111" t="s">
        <v>631</v>
      </c>
      <c r="B58" s="111"/>
      <c r="C58" t="s">
        <v>239</v>
      </c>
      <c r="D58" t="s">
        <v>201</v>
      </c>
      <c r="E58" s="111" t="s">
        <v>595</v>
      </c>
      <c r="F58" s="111"/>
      <c r="G58" s="111"/>
      <c r="H58" s="111"/>
      <c r="I58" s="111"/>
      <c r="J58" s="111"/>
      <c r="K58" s="111"/>
      <c r="L58" t="s">
        <v>253</v>
      </c>
    </row>
    <row r="59" spans="1:19">
      <c r="A59" s="111" t="s">
        <v>648</v>
      </c>
      <c r="B59" s="111"/>
      <c r="C59" t="s">
        <v>200</v>
      </c>
      <c r="D59" t="s">
        <v>204</v>
      </c>
      <c r="E59" s="111" t="s">
        <v>588</v>
      </c>
      <c r="F59" s="111"/>
      <c r="G59" s="111"/>
      <c r="H59" s="111"/>
      <c r="I59" s="111"/>
      <c r="J59" s="111"/>
      <c r="K59" s="111"/>
    </row>
    <row r="60" spans="1:19">
      <c r="A60" s="111" t="s">
        <v>649</v>
      </c>
      <c r="B60" s="111"/>
      <c r="C60" t="s">
        <v>196</v>
      </c>
      <c r="D60" t="s">
        <v>205</v>
      </c>
      <c r="E60" s="122" t="s">
        <v>602</v>
      </c>
      <c r="F60" s="122"/>
      <c r="G60" s="122"/>
      <c r="H60" s="122"/>
      <c r="I60" s="122"/>
      <c r="J60" s="122"/>
      <c r="K60" s="122"/>
      <c r="L60" t="s">
        <v>394</v>
      </c>
    </row>
    <row r="61" spans="1:19">
      <c r="A61" s="111" t="s">
        <v>632</v>
      </c>
      <c r="B61" s="111"/>
      <c r="C61" t="s">
        <v>242</v>
      </c>
      <c r="D61" t="s">
        <v>201</v>
      </c>
      <c r="E61" s="111" t="s">
        <v>260</v>
      </c>
      <c r="F61" s="111"/>
      <c r="G61" s="111"/>
      <c r="H61" s="111"/>
      <c r="I61" s="111"/>
      <c r="J61" s="111"/>
      <c r="K61" s="111"/>
    </row>
    <row r="62" spans="1:19">
      <c r="A62" s="111" t="s">
        <v>650</v>
      </c>
      <c r="B62" s="111"/>
      <c r="C62" t="s">
        <v>197</v>
      </c>
      <c r="D62" t="s">
        <v>205</v>
      </c>
      <c r="E62" s="111" t="s">
        <v>603</v>
      </c>
      <c r="F62" s="111"/>
      <c r="G62" s="111"/>
      <c r="H62" s="111"/>
      <c r="I62" s="111"/>
      <c r="J62" s="111"/>
      <c r="K62" s="111"/>
    </row>
    <row r="63" spans="1:19">
      <c r="A63" s="111" t="s">
        <v>651</v>
      </c>
      <c r="B63" s="111"/>
      <c r="C63" t="s">
        <v>198</v>
      </c>
      <c r="D63" t="s">
        <v>203</v>
      </c>
      <c r="E63" s="111" t="s">
        <v>612</v>
      </c>
      <c r="F63" s="111"/>
      <c r="G63" s="111"/>
      <c r="H63" s="111"/>
      <c r="I63" s="111"/>
      <c r="J63" s="111"/>
      <c r="K63" s="111"/>
      <c r="L63" t="s">
        <v>394</v>
      </c>
    </row>
    <row r="64" spans="1:19">
      <c r="A64" s="111" t="s">
        <v>652</v>
      </c>
      <c r="B64" s="111"/>
      <c r="C64" t="s">
        <v>241</v>
      </c>
      <c r="D64" t="s">
        <v>201</v>
      </c>
      <c r="E64" s="111" t="s">
        <v>600</v>
      </c>
      <c r="F64" s="111"/>
      <c r="G64" s="111"/>
      <c r="H64" s="111"/>
      <c r="I64" s="111"/>
      <c r="J64" s="111"/>
      <c r="K64" s="111"/>
    </row>
    <row r="65" spans="1:12">
      <c r="A65" s="111" t="s">
        <v>633</v>
      </c>
      <c r="B65" s="111"/>
      <c r="C65" t="s">
        <v>212</v>
      </c>
      <c r="D65" t="s">
        <v>205</v>
      </c>
      <c r="E65" s="122" t="s">
        <v>601</v>
      </c>
      <c r="F65" s="122"/>
      <c r="G65" s="122"/>
      <c r="H65" s="122"/>
      <c r="I65" s="122"/>
      <c r="J65" s="122"/>
      <c r="K65" s="122"/>
    </row>
    <row r="66" spans="1:12">
      <c r="A66" s="111" t="s">
        <v>653</v>
      </c>
      <c r="B66" s="111"/>
      <c r="C66" t="s">
        <v>244</v>
      </c>
      <c r="D66" t="s">
        <v>202</v>
      </c>
      <c r="E66" s="111" t="s">
        <v>592</v>
      </c>
      <c r="F66" s="111"/>
      <c r="G66" s="111"/>
      <c r="H66" s="111"/>
      <c r="I66" s="111"/>
      <c r="J66" s="111"/>
      <c r="K66" s="111"/>
    </row>
    <row r="67" spans="1:12">
      <c r="A67" s="111" t="s">
        <v>654</v>
      </c>
      <c r="B67" s="111"/>
      <c r="C67" t="s">
        <v>243</v>
      </c>
      <c r="D67" t="s">
        <v>202</v>
      </c>
      <c r="E67" s="111" t="s">
        <v>325</v>
      </c>
      <c r="F67" s="111"/>
      <c r="G67" s="111"/>
      <c r="H67" s="111"/>
      <c r="I67" s="111"/>
      <c r="J67" s="111"/>
      <c r="K67" s="111"/>
    </row>
    <row r="68" spans="1:12">
      <c r="A68" s="111" t="s">
        <v>655</v>
      </c>
      <c r="B68" s="111"/>
      <c r="C68" t="s">
        <v>199</v>
      </c>
      <c r="D68" t="s">
        <v>203</v>
      </c>
      <c r="E68" s="111" t="s">
        <v>678</v>
      </c>
      <c r="F68" s="111"/>
      <c r="G68" s="111"/>
      <c r="H68" s="111"/>
      <c r="I68" s="111"/>
      <c r="J68" s="111"/>
      <c r="K68" s="111"/>
      <c r="L68" t="s">
        <v>392</v>
      </c>
    </row>
    <row r="69" spans="1:12">
      <c r="A69" s="111" t="s">
        <v>656</v>
      </c>
      <c r="B69" s="111"/>
      <c r="C69" t="s">
        <v>200</v>
      </c>
      <c r="D69" t="s">
        <v>204</v>
      </c>
      <c r="E69" s="122" t="s">
        <v>597</v>
      </c>
      <c r="F69" s="122"/>
      <c r="G69" s="122"/>
      <c r="H69" s="122"/>
      <c r="I69" s="122"/>
      <c r="J69" s="122"/>
      <c r="K69" s="122"/>
    </row>
    <row r="70" spans="1:12" ht="28.05" customHeight="1">
      <c r="A70" s="123" t="s">
        <v>191</v>
      </c>
      <c r="B70" s="123"/>
    </row>
    <row r="71" spans="1:12">
      <c r="A71" s="111" t="s">
        <v>634</v>
      </c>
      <c r="B71" s="111"/>
      <c r="C71" s="111"/>
      <c r="D71" s="111" t="s">
        <v>257</v>
      </c>
      <c r="E71" s="111"/>
      <c r="F71" s="111"/>
      <c r="G71" s="111"/>
      <c r="H71" s="111"/>
      <c r="I71" s="111"/>
      <c r="J71" s="111"/>
      <c r="K71" s="111"/>
    </row>
    <row r="72" spans="1:12">
      <c r="A72" s="111" t="s">
        <v>657</v>
      </c>
      <c r="B72" s="111"/>
      <c r="C72" s="111"/>
      <c r="D72" s="111" t="s">
        <v>258</v>
      </c>
      <c r="E72" s="111"/>
      <c r="F72" s="111"/>
      <c r="G72" s="111"/>
      <c r="H72" s="111"/>
      <c r="I72" s="111"/>
      <c r="J72" s="111"/>
      <c r="K72" s="111"/>
    </row>
    <row r="73" spans="1:12">
      <c r="A73" s="111" t="s">
        <v>658</v>
      </c>
      <c r="B73" s="111"/>
      <c r="C73" s="111"/>
      <c r="D73" s="111" t="s">
        <v>343</v>
      </c>
      <c r="E73" s="111"/>
      <c r="F73" s="111"/>
      <c r="G73" s="111"/>
      <c r="H73" s="111"/>
      <c r="I73" s="111"/>
      <c r="J73" s="111"/>
      <c r="K73" s="111"/>
    </row>
    <row r="74" spans="1:12">
      <c r="A74" s="111" t="s">
        <v>659</v>
      </c>
      <c r="B74" s="111"/>
      <c r="C74" s="111"/>
      <c r="D74" s="111" t="s">
        <v>344</v>
      </c>
      <c r="E74" s="111"/>
      <c r="F74" s="111"/>
      <c r="G74" s="111"/>
      <c r="H74" s="111"/>
      <c r="I74" s="111"/>
      <c r="J74" s="111"/>
      <c r="K74" s="111"/>
    </row>
    <row r="75" spans="1:12">
      <c r="A75" s="111" t="s">
        <v>660</v>
      </c>
      <c r="B75" s="111"/>
      <c r="C75" s="111"/>
      <c r="D75" s="111" t="s">
        <v>341</v>
      </c>
      <c r="E75" s="111"/>
      <c r="F75" s="111"/>
      <c r="G75" s="111"/>
      <c r="H75" s="111"/>
      <c r="I75" s="111"/>
      <c r="J75" s="111"/>
      <c r="K75" s="111"/>
    </row>
    <row r="76" spans="1:12">
      <c r="A76" s="111" t="s">
        <v>661</v>
      </c>
      <c r="B76" s="111"/>
      <c r="C76" s="111"/>
      <c r="D76" s="111" t="s">
        <v>342</v>
      </c>
      <c r="E76" s="111"/>
      <c r="F76" s="111"/>
      <c r="G76" s="111"/>
      <c r="H76" s="111"/>
      <c r="I76" s="111"/>
      <c r="J76" s="111"/>
      <c r="K76" s="111"/>
    </row>
  </sheetData>
  <mergeCells count="122">
    <mergeCell ref="A1:B1"/>
    <mergeCell ref="A2:B2"/>
    <mergeCell ref="E32:K32"/>
    <mergeCell ref="A9:B9"/>
    <mergeCell ref="A27:B27"/>
    <mergeCell ref="E18:K18"/>
    <mergeCell ref="E10:K10"/>
    <mergeCell ref="A18:B18"/>
    <mergeCell ref="L12:R12"/>
    <mergeCell ref="A10:B10"/>
    <mergeCell ref="E19:K19"/>
    <mergeCell ref="A26:B26"/>
    <mergeCell ref="E26:K26"/>
    <mergeCell ref="A28:B28"/>
    <mergeCell ref="L10:R10"/>
    <mergeCell ref="A12:B12"/>
    <mergeCell ref="A23:B23"/>
    <mergeCell ref="L14:R14"/>
    <mergeCell ref="L11:R11"/>
    <mergeCell ref="A14:B14"/>
    <mergeCell ref="E14:K14"/>
    <mergeCell ref="A24:B24"/>
    <mergeCell ref="E16:K16"/>
    <mergeCell ref="E24:K24"/>
    <mergeCell ref="E27:K27"/>
    <mergeCell ref="A33:B33"/>
    <mergeCell ref="E33:K33"/>
    <mergeCell ref="A34:B34"/>
    <mergeCell ref="E34:K34"/>
    <mergeCell ref="A11:B11"/>
    <mergeCell ref="E15:K15"/>
    <mergeCell ref="A29:B29"/>
    <mergeCell ref="A30:B30"/>
    <mergeCell ref="E30:K30"/>
    <mergeCell ref="A31:B31"/>
    <mergeCell ref="E31:K31"/>
    <mergeCell ref="E20:K20"/>
    <mergeCell ref="E11:K11"/>
    <mergeCell ref="A15:B15"/>
    <mergeCell ref="E12:K12"/>
    <mergeCell ref="A16:B16"/>
    <mergeCell ref="A22:B22"/>
    <mergeCell ref="E22:K22"/>
    <mergeCell ref="A20:B20"/>
    <mergeCell ref="E23:K23"/>
    <mergeCell ref="A19:B19"/>
    <mergeCell ref="A32:B32"/>
    <mergeCell ref="E28:K28"/>
    <mergeCell ref="A39:B39"/>
    <mergeCell ref="E39:K39"/>
    <mergeCell ref="A40:B40"/>
    <mergeCell ref="E40:K40"/>
    <mergeCell ref="A42:B42"/>
    <mergeCell ref="E42:K42"/>
    <mergeCell ref="A35:B35"/>
    <mergeCell ref="E35:K35"/>
    <mergeCell ref="A37:B37"/>
    <mergeCell ref="E37:K37"/>
    <mergeCell ref="A38:B38"/>
    <mergeCell ref="E38:K38"/>
    <mergeCell ref="A47:B47"/>
    <mergeCell ref="E47:K47"/>
    <mergeCell ref="A48:B48"/>
    <mergeCell ref="E48:K48"/>
    <mergeCell ref="A49:B49"/>
    <mergeCell ref="E49:K49"/>
    <mergeCell ref="A43:B43"/>
    <mergeCell ref="E43:K43"/>
    <mergeCell ref="A44:B44"/>
    <mergeCell ref="E44:K44"/>
    <mergeCell ref="A45:B45"/>
    <mergeCell ref="E45:K45"/>
    <mergeCell ref="A54:B54"/>
    <mergeCell ref="A55:B55"/>
    <mergeCell ref="E55:K55"/>
    <mergeCell ref="A56:B56"/>
    <mergeCell ref="E56:K56"/>
    <mergeCell ref="A57:B57"/>
    <mergeCell ref="E57:K57"/>
    <mergeCell ref="A50:B50"/>
    <mergeCell ref="E50:K50"/>
    <mergeCell ref="A52:B52"/>
    <mergeCell ref="E52:K52"/>
    <mergeCell ref="A53:B53"/>
    <mergeCell ref="E53:K53"/>
    <mergeCell ref="A61:B61"/>
    <mergeCell ref="E61:K61"/>
    <mergeCell ref="A62:B62"/>
    <mergeCell ref="E62:K62"/>
    <mergeCell ref="A63:B63"/>
    <mergeCell ref="E63:K63"/>
    <mergeCell ref="A58:B58"/>
    <mergeCell ref="E58:K58"/>
    <mergeCell ref="A59:B59"/>
    <mergeCell ref="E59:K59"/>
    <mergeCell ref="A60:B60"/>
    <mergeCell ref="E60:K60"/>
    <mergeCell ref="A67:B67"/>
    <mergeCell ref="E67:K67"/>
    <mergeCell ref="A68:B68"/>
    <mergeCell ref="E68:K68"/>
    <mergeCell ref="A69:B69"/>
    <mergeCell ref="E69:K69"/>
    <mergeCell ref="A64:B64"/>
    <mergeCell ref="E64:K64"/>
    <mergeCell ref="A65:B65"/>
    <mergeCell ref="E65:K65"/>
    <mergeCell ref="A66:B66"/>
    <mergeCell ref="E66:K66"/>
    <mergeCell ref="A74:C74"/>
    <mergeCell ref="D74:K74"/>
    <mergeCell ref="A75:C75"/>
    <mergeCell ref="D75:K75"/>
    <mergeCell ref="A76:C76"/>
    <mergeCell ref="D76:K76"/>
    <mergeCell ref="A70:B70"/>
    <mergeCell ref="A71:C71"/>
    <mergeCell ref="D71:K71"/>
    <mergeCell ref="A72:C72"/>
    <mergeCell ref="D72:K72"/>
    <mergeCell ref="A73:C73"/>
    <mergeCell ref="D73:K73"/>
  </mergeCells>
  <printOptions horizontalCentered="1"/>
  <pageMargins left="0" right="0" top="0" bottom="0" header="0.5" footer="0.5"/>
  <pageSetup scale="64" orientation="portrait" horizontalDpi="4294967292" verticalDpi="4294967292"/>
  <rowBreaks count="1" manualBreakCount="1">
    <brk id="76"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121"/>
  <sheetViews>
    <sheetView topLeftCell="A3" zoomScaleNormal="100" workbookViewId="0">
      <selection activeCell="D13" sqref="D13"/>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8.19921875" style="2" customWidth="1" outlineLevel="1"/>
    <col min="11" max="11" width="15.796875" style="1" customWidth="1"/>
    <col min="12" max="12" width="12.796875" style="1" customWidth="1"/>
    <col min="13" max="16384" width="8.796875" style="1"/>
  </cols>
  <sheetData>
    <row r="1" spans="1:12" s="7" customFormat="1" ht="28.05" customHeight="1">
      <c r="A1" s="8" t="s">
        <v>411</v>
      </c>
      <c r="B1" s="66" t="s">
        <v>1162</v>
      </c>
      <c r="C1" s="11" t="s">
        <v>1238</v>
      </c>
      <c r="D1" s="12" t="s">
        <v>1239</v>
      </c>
      <c r="E1" s="70" t="s">
        <v>1240</v>
      </c>
      <c r="F1" s="59" t="s">
        <v>861</v>
      </c>
      <c r="G1" s="58" t="s">
        <v>506</v>
      </c>
      <c r="H1" s="57" t="s">
        <v>507</v>
      </c>
      <c r="I1" s="57" t="s">
        <v>30</v>
      </c>
      <c r="J1" s="57" t="s">
        <v>31</v>
      </c>
      <c r="K1" s="57" t="s">
        <v>32</v>
      </c>
      <c r="L1" s="86" t="s">
        <v>475</v>
      </c>
    </row>
    <row r="2" spans="1:12" s="7" customFormat="1" ht="15" customHeight="1">
      <c r="A2" s="8" t="s">
        <v>265</v>
      </c>
      <c r="B2" s="9" t="s">
        <v>490</v>
      </c>
      <c r="C2" s="10" t="s">
        <v>42</v>
      </c>
      <c r="D2" s="10" t="s">
        <v>44</v>
      </c>
      <c r="E2" s="10" t="s">
        <v>43</v>
      </c>
      <c r="F2" s="10"/>
      <c r="G2" s="10"/>
      <c r="H2" s="10"/>
      <c r="I2" s="10"/>
      <c r="J2" s="10"/>
      <c r="K2" s="10"/>
      <c r="L2" s="10"/>
    </row>
    <row r="3" spans="1:12" ht="15" customHeight="1">
      <c r="A3" s="49" t="s">
        <v>909</v>
      </c>
      <c r="B3" s="87" t="s">
        <v>1114</v>
      </c>
      <c r="C3" s="87" t="s">
        <v>590</v>
      </c>
      <c r="D3" s="87" t="s">
        <v>1146</v>
      </c>
      <c r="E3" s="87" t="s">
        <v>872</v>
      </c>
      <c r="F3" s="87" t="s">
        <v>1178</v>
      </c>
      <c r="G3" s="48" t="s">
        <v>489</v>
      </c>
      <c r="H3" s="87" t="s">
        <v>1144</v>
      </c>
      <c r="I3" s="87"/>
      <c r="J3" s="87"/>
      <c r="K3" s="10" t="s">
        <v>48</v>
      </c>
      <c r="L3" s="10" t="s">
        <v>476</v>
      </c>
    </row>
    <row r="4" spans="1:12" ht="15" customHeight="1">
      <c r="A4" s="87" t="s">
        <v>578</v>
      </c>
      <c r="B4" s="87" t="s">
        <v>1115</v>
      </c>
      <c r="C4" s="87" t="s">
        <v>1121</v>
      </c>
      <c r="D4" s="87" t="s">
        <v>891</v>
      </c>
      <c r="E4" s="87" t="s">
        <v>1147</v>
      </c>
      <c r="F4" s="87" t="s">
        <v>1119</v>
      </c>
      <c r="G4" s="87" t="s">
        <v>1242</v>
      </c>
      <c r="H4" s="105" t="s">
        <v>1241</v>
      </c>
      <c r="I4" s="87"/>
      <c r="J4" s="87"/>
      <c r="K4" s="61"/>
      <c r="L4" s="61"/>
    </row>
    <row r="5" spans="1:12" ht="15" customHeight="1">
      <c r="A5" s="49"/>
      <c r="B5" s="87" t="s">
        <v>268</v>
      </c>
      <c r="C5" s="48" t="s">
        <v>1123</v>
      </c>
      <c r="D5" s="48" t="s">
        <v>1182</v>
      </c>
      <c r="E5" s="48" t="s">
        <v>838</v>
      </c>
      <c r="F5" s="48" t="s">
        <v>874</v>
      </c>
      <c r="G5" s="48" t="s">
        <v>569</v>
      </c>
      <c r="H5" s="48" t="s">
        <v>1133</v>
      </c>
      <c r="I5" s="47" t="s">
        <v>101</v>
      </c>
      <c r="J5" s="47" t="s">
        <v>268</v>
      </c>
      <c r="K5" s="61"/>
      <c r="L5" s="61"/>
    </row>
    <row r="6" spans="1:12" ht="15" customHeight="1">
      <c r="A6" s="50" t="s">
        <v>1163</v>
      </c>
      <c r="B6" s="50" t="s">
        <v>968</v>
      </c>
      <c r="C6" s="50" t="s">
        <v>1109</v>
      </c>
      <c r="D6" s="50" t="s">
        <v>863</v>
      </c>
      <c r="E6" s="50" t="s">
        <v>1118</v>
      </c>
      <c r="F6" s="50" t="s">
        <v>1149</v>
      </c>
      <c r="G6" s="50" t="s">
        <v>1165</v>
      </c>
      <c r="H6" s="50" t="s">
        <v>864</v>
      </c>
      <c r="I6" s="50"/>
      <c r="J6" s="50"/>
      <c r="K6" s="10"/>
      <c r="L6" s="10"/>
    </row>
    <row r="7" spans="1:12" ht="15" customHeight="1">
      <c r="A7" s="50" t="s">
        <v>1138</v>
      </c>
      <c r="B7" s="50" t="s">
        <v>3</v>
      </c>
      <c r="C7" s="50" t="s">
        <v>1173</v>
      </c>
      <c r="D7" s="50" t="s">
        <v>763</v>
      </c>
      <c r="E7" s="50" t="s">
        <v>1110</v>
      </c>
      <c r="F7" s="50" t="s">
        <v>1244</v>
      </c>
      <c r="G7" s="50" t="s">
        <v>1172</v>
      </c>
      <c r="H7" s="50" t="s">
        <v>1243</v>
      </c>
      <c r="I7" s="50" t="s">
        <v>841</v>
      </c>
      <c r="J7" s="50"/>
      <c r="K7" s="61"/>
      <c r="L7" s="61"/>
    </row>
    <row r="8" spans="1:12" ht="15" customHeight="1">
      <c r="A8" s="50"/>
      <c r="B8" s="50" t="s">
        <v>1116</v>
      </c>
      <c r="C8" s="50" t="s">
        <v>933</v>
      </c>
      <c r="D8" s="50" t="s">
        <v>847</v>
      </c>
      <c r="E8" s="50" t="s">
        <v>695</v>
      </c>
      <c r="F8" s="50" t="s">
        <v>60</v>
      </c>
      <c r="G8" s="50" t="s">
        <v>925</v>
      </c>
      <c r="H8" s="50" t="s">
        <v>99</v>
      </c>
      <c r="I8" s="50"/>
      <c r="J8" s="50" t="s">
        <v>274</v>
      </c>
      <c r="K8" s="61"/>
      <c r="L8" s="61"/>
    </row>
    <row r="9" spans="1:12" ht="15.6">
      <c r="A9" s="69" t="s">
        <v>2</v>
      </c>
      <c r="B9" s="88" t="s">
        <v>1117</v>
      </c>
      <c r="C9" s="88" t="s">
        <v>892</v>
      </c>
      <c r="D9" s="88" t="s">
        <v>46</v>
      </c>
      <c r="E9" s="88" t="s">
        <v>1183</v>
      </c>
      <c r="F9" s="88" t="s">
        <v>1124</v>
      </c>
      <c r="G9" s="88" t="s">
        <v>1155</v>
      </c>
      <c r="H9" s="64" t="s">
        <v>497</v>
      </c>
      <c r="I9" s="64"/>
      <c r="J9" s="88"/>
      <c r="K9" s="34" t="s">
        <v>33</v>
      </c>
      <c r="L9" s="10" t="s">
        <v>477</v>
      </c>
    </row>
    <row r="10" spans="1:12">
      <c r="A10" s="88" t="s">
        <v>1</v>
      </c>
      <c r="B10" s="88" t="s">
        <v>201</v>
      </c>
      <c r="C10" s="88" t="s">
        <v>1245</v>
      </c>
      <c r="D10" s="88" t="s">
        <v>1125</v>
      </c>
      <c r="E10" s="52" t="s">
        <v>718</v>
      </c>
      <c r="F10" s="52" t="s">
        <v>621</v>
      </c>
      <c r="G10" s="99" t="s">
        <v>1161</v>
      </c>
      <c r="H10" s="99" t="s">
        <v>1246</v>
      </c>
      <c r="I10" s="51" t="s">
        <v>846</v>
      </c>
      <c r="J10" s="51" t="s">
        <v>201</v>
      </c>
      <c r="K10" s="61"/>
      <c r="L10" s="10"/>
    </row>
    <row r="11" spans="1:12" ht="15.6">
      <c r="A11" s="69"/>
      <c r="B11" s="88" t="s">
        <v>1120</v>
      </c>
      <c r="C11" s="88" t="s">
        <v>1148</v>
      </c>
      <c r="D11" s="88" t="s">
        <v>851</v>
      </c>
      <c r="E11" s="88" t="s">
        <v>47</v>
      </c>
      <c r="F11" s="88" t="s">
        <v>866</v>
      </c>
      <c r="G11" s="88" t="s">
        <v>1170</v>
      </c>
      <c r="H11" s="88" t="s">
        <v>43</v>
      </c>
      <c r="I11" s="88"/>
      <c r="J11" s="88"/>
      <c r="K11" s="10"/>
      <c r="L11" s="61"/>
    </row>
    <row r="12" spans="1:12">
      <c r="A12" s="68" t="s">
        <v>15</v>
      </c>
      <c r="B12" s="68" t="s">
        <v>1139</v>
      </c>
      <c r="C12" s="68" t="s">
        <v>1134</v>
      </c>
      <c r="D12" s="68" t="s">
        <v>722</v>
      </c>
      <c r="E12" s="68" t="s">
        <v>330</v>
      </c>
      <c r="F12" s="68" t="s">
        <v>843</v>
      </c>
      <c r="G12" s="68" t="s">
        <v>1181</v>
      </c>
      <c r="H12" s="68" t="s">
        <v>269</v>
      </c>
      <c r="I12" s="68"/>
      <c r="J12" s="68"/>
      <c r="K12" s="61"/>
      <c r="L12" s="10"/>
    </row>
    <row r="13" spans="1:12">
      <c r="A13" s="68" t="s">
        <v>266</v>
      </c>
      <c r="B13" s="68" t="s">
        <v>840</v>
      </c>
      <c r="C13" s="68" t="s">
        <v>714</v>
      </c>
      <c r="D13" s="68" t="s">
        <v>1111</v>
      </c>
      <c r="E13" s="68"/>
      <c r="F13" s="68" t="s">
        <v>840</v>
      </c>
      <c r="G13" s="106" t="s">
        <v>277</v>
      </c>
      <c r="H13" s="68" t="s">
        <v>1247</v>
      </c>
      <c r="I13" s="68"/>
      <c r="J13" s="65"/>
      <c r="K13" s="10"/>
      <c r="L13" s="10"/>
    </row>
    <row r="14" spans="1:12">
      <c r="A14" s="68"/>
      <c r="B14" s="68" t="s">
        <v>270</v>
      </c>
      <c r="C14" s="68" t="s">
        <v>1151</v>
      </c>
      <c r="D14" s="68" t="s">
        <v>852</v>
      </c>
      <c r="E14" s="10" t="s">
        <v>622</v>
      </c>
      <c r="F14" s="68" t="s">
        <v>1136</v>
      </c>
      <c r="G14" s="68" t="s">
        <v>1150</v>
      </c>
      <c r="H14" s="68" t="s">
        <v>848</v>
      </c>
      <c r="I14" s="68" t="s">
        <v>618</v>
      </c>
      <c r="J14" s="65" t="s">
        <v>270</v>
      </c>
      <c r="K14" s="61"/>
      <c r="L14" s="61"/>
    </row>
    <row r="15" spans="1:12">
      <c r="A15" s="53" t="s">
        <v>7</v>
      </c>
      <c r="B15" s="53" t="s">
        <v>1141</v>
      </c>
      <c r="C15" s="53" t="s">
        <v>1130</v>
      </c>
      <c r="D15" s="53" t="s">
        <v>617</v>
      </c>
      <c r="E15" s="53" t="s">
        <v>1153</v>
      </c>
      <c r="F15" s="54" t="s">
        <v>893</v>
      </c>
      <c r="G15" s="54" t="s">
        <v>1177</v>
      </c>
      <c r="H15" s="54" t="s">
        <v>1176</v>
      </c>
      <c r="I15" s="53"/>
      <c r="J15" s="53"/>
      <c r="K15" s="88" t="s">
        <v>845</v>
      </c>
      <c r="L15" s="10"/>
    </row>
    <row r="16" spans="1:12">
      <c r="A16" s="53" t="s">
        <v>527</v>
      </c>
      <c r="B16" s="53" t="s">
        <v>1113</v>
      </c>
      <c r="C16" s="53" t="s">
        <v>1135</v>
      </c>
      <c r="D16" s="53" t="s">
        <v>856</v>
      </c>
      <c r="E16" s="54" t="s">
        <v>896</v>
      </c>
      <c r="F16" s="53" t="s">
        <v>1175</v>
      </c>
      <c r="G16" s="54" t="s">
        <v>719</v>
      </c>
      <c r="H16" s="53" t="s">
        <v>1179</v>
      </c>
      <c r="I16" s="54" t="s">
        <v>272</v>
      </c>
      <c r="J16" s="53"/>
      <c r="K16" s="88" t="s">
        <v>1140</v>
      </c>
      <c r="L16" s="10"/>
    </row>
    <row r="17" spans="1:12">
      <c r="A17" s="53"/>
      <c r="B17" s="53" t="s">
        <v>1112</v>
      </c>
      <c r="C17" s="53" t="s">
        <v>690</v>
      </c>
      <c r="D17" s="53" t="s">
        <v>1142</v>
      </c>
      <c r="E17" s="53" t="s">
        <v>694</v>
      </c>
      <c r="F17" s="53" t="s">
        <v>908</v>
      </c>
      <c r="G17" s="53" t="s">
        <v>1132</v>
      </c>
      <c r="H17" s="53" t="s">
        <v>1131</v>
      </c>
      <c r="I17" s="54"/>
      <c r="J17" s="54" t="s">
        <v>842</v>
      </c>
      <c r="K17" s="61"/>
      <c r="L17" s="61"/>
    </row>
    <row r="18" spans="1:12">
      <c r="A18" s="55" t="s">
        <v>105</v>
      </c>
      <c r="B18" s="55" t="s">
        <v>1152</v>
      </c>
      <c r="C18" s="56" t="s">
        <v>708</v>
      </c>
      <c r="D18" s="56" t="s">
        <v>620</v>
      </c>
      <c r="E18" s="56" t="s">
        <v>1127</v>
      </c>
      <c r="F18" s="56" t="s">
        <v>1126</v>
      </c>
      <c r="G18" s="56" t="s">
        <v>52</v>
      </c>
      <c r="H18" s="56" t="s">
        <v>865</v>
      </c>
      <c r="I18" s="56"/>
      <c r="J18" s="56"/>
      <c r="K18" s="10" t="s">
        <v>34</v>
      </c>
      <c r="L18" s="10" t="s">
        <v>478</v>
      </c>
    </row>
    <row r="19" spans="1:12">
      <c r="A19" s="55" t="s">
        <v>482</v>
      </c>
      <c r="B19" s="55" t="s">
        <v>346</v>
      </c>
      <c r="C19" s="55" t="s">
        <v>921</v>
      </c>
      <c r="D19" s="55" t="s">
        <v>701</v>
      </c>
      <c r="E19" s="56" t="s">
        <v>1129</v>
      </c>
      <c r="F19" s="56" t="s">
        <v>895</v>
      </c>
      <c r="G19" s="55" t="s">
        <v>1180</v>
      </c>
      <c r="H19" s="55" t="s">
        <v>346</v>
      </c>
      <c r="I19" s="56" t="s">
        <v>398</v>
      </c>
      <c r="J19" s="55"/>
      <c r="K19" s="87" t="s">
        <v>1145</v>
      </c>
      <c r="L19" s="61"/>
    </row>
    <row r="20" spans="1:12">
      <c r="A20" s="55"/>
      <c r="B20" s="55" t="s">
        <v>493</v>
      </c>
      <c r="C20" s="55" t="s">
        <v>1128</v>
      </c>
      <c r="D20" s="55" t="s">
        <v>886</v>
      </c>
      <c r="E20" s="56" t="s">
        <v>698</v>
      </c>
      <c r="F20" s="55" t="s">
        <v>1167</v>
      </c>
      <c r="G20" s="55" t="s">
        <v>554</v>
      </c>
      <c r="H20" s="55" t="s">
        <v>887</v>
      </c>
      <c r="I20" s="55"/>
      <c r="J20" s="56" t="s">
        <v>327</v>
      </c>
      <c r="K20" s="61"/>
      <c r="L20" s="61"/>
    </row>
    <row r="21" spans="1:12" ht="28.05" customHeight="1">
      <c r="A21" s="5" t="s">
        <v>8</v>
      </c>
      <c r="B21" s="6" t="s">
        <v>9</v>
      </c>
      <c r="C21" s="10" t="s">
        <v>622</v>
      </c>
      <c r="D21" s="50" t="s">
        <v>884</v>
      </c>
      <c r="E21" s="61" t="s">
        <v>853</v>
      </c>
      <c r="F21" s="61" t="s">
        <v>890</v>
      </c>
      <c r="G21" s="16" t="s">
        <v>462</v>
      </c>
      <c r="H21" s="87" t="s">
        <v>1122</v>
      </c>
      <c r="I21" s="88" t="s">
        <v>717</v>
      </c>
      <c r="J21" s="100" t="s">
        <v>892</v>
      </c>
      <c r="K21" s="10" t="s">
        <v>682</v>
      </c>
      <c r="L21" s="10" t="s">
        <v>471</v>
      </c>
    </row>
    <row r="22" spans="1:12">
      <c r="A22" s="4" t="s">
        <v>885</v>
      </c>
      <c r="B22" s="1" t="s">
        <v>1193</v>
      </c>
      <c r="C22" s="61" t="s">
        <v>889</v>
      </c>
      <c r="D22" s="10" t="s">
        <v>1174</v>
      </c>
      <c r="E22" s="61"/>
      <c r="F22" s="10"/>
      <c r="G22" s="10" t="s">
        <v>1187</v>
      </c>
      <c r="H22" s="10" t="s">
        <v>461</v>
      </c>
      <c r="I22" s="61" t="s">
        <v>862</v>
      </c>
      <c r="J22" s="10"/>
      <c r="K22" s="10" t="s">
        <v>36</v>
      </c>
      <c r="L22" s="10" t="s">
        <v>476</v>
      </c>
    </row>
    <row r="23" spans="1:12">
      <c r="A23" s="4" t="s">
        <v>910</v>
      </c>
      <c r="B23" s="4" t="s">
        <v>1185</v>
      </c>
      <c r="C23" s="10" t="s">
        <v>859</v>
      </c>
      <c r="D23" s="10" t="s">
        <v>1143</v>
      </c>
      <c r="E23" s="10"/>
      <c r="F23" s="10" t="s">
        <v>1188</v>
      </c>
      <c r="G23" s="10" t="s">
        <v>894</v>
      </c>
      <c r="H23" s="10"/>
      <c r="I23" s="61"/>
      <c r="J23" s="10"/>
      <c r="K23" s="10"/>
      <c r="L23" s="10"/>
    </row>
    <row r="24" spans="1:12">
      <c r="A24" s="4" t="s">
        <v>10</v>
      </c>
      <c r="B24" s="1" t="s">
        <v>1194</v>
      </c>
      <c r="C24" s="10" t="s">
        <v>934</v>
      </c>
      <c r="D24" s="61"/>
      <c r="E24" s="10"/>
      <c r="F24" s="61"/>
      <c r="G24" s="10" t="s">
        <v>45</v>
      </c>
      <c r="H24" s="10"/>
      <c r="I24" s="10"/>
      <c r="J24" s="10"/>
      <c r="K24" s="10" t="s">
        <v>35</v>
      </c>
      <c r="L24" s="10" t="s">
        <v>477</v>
      </c>
    </row>
    <row r="25" spans="1:12">
      <c r="A25" s="4" t="s">
        <v>911</v>
      </c>
      <c r="B25" s="4"/>
      <c r="C25" s="10"/>
      <c r="D25" s="10"/>
      <c r="E25" s="61" t="s">
        <v>923</v>
      </c>
      <c r="F25" s="10"/>
      <c r="G25" s="10"/>
      <c r="H25" s="10"/>
      <c r="I25" s="10"/>
      <c r="J25" s="10"/>
      <c r="K25" s="10"/>
      <c r="L25" s="10"/>
    </row>
    <row r="26" spans="1:12">
      <c r="A26" s="4" t="s">
        <v>700</v>
      </c>
      <c r="C26" s="61"/>
      <c r="D26" s="61"/>
      <c r="E26" s="10"/>
      <c r="F26" s="61"/>
      <c r="G26" s="10" t="s">
        <v>619</v>
      </c>
      <c r="H26" s="10"/>
      <c r="I26" s="10"/>
      <c r="J26" s="10"/>
      <c r="K26" s="10"/>
      <c r="L26" s="10"/>
    </row>
    <row r="27" spans="1:12">
      <c r="A27" s="4" t="s">
        <v>912</v>
      </c>
      <c r="B27" s="4"/>
      <c r="C27" s="10"/>
      <c r="D27" s="10"/>
      <c r="E27" s="10"/>
      <c r="F27" s="10"/>
      <c r="G27" s="16" t="s">
        <v>709</v>
      </c>
      <c r="H27" s="10"/>
      <c r="I27" s="10"/>
      <c r="J27" s="10"/>
      <c r="K27" s="10"/>
      <c r="L27" s="10"/>
    </row>
    <row r="28" spans="1:12">
      <c r="A28" s="4" t="s">
        <v>18</v>
      </c>
      <c r="C28" s="1" t="s">
        <v>699</v>
      </c>
      <c r="D28" s="99" t="s">
        <v>926</v>
      </c>
      <c r="E28" s="1" t="s">
        <v>683</v>
      </c>
      <c r="F28" s="1" t="s">
        <v>877</v>
      </c>
      <c r="G28" s="61" t="s">
        <v>881</v>
      </c>
      <c r="H28" s="10" t="s">
        <v>49</v>
      </c>
      <c r="I28" s="1" t="s">
        <v>466</v>
      </c>
      <c r="J28" s="10" t="s">
        <v>463</v>
      </c>
      <c r="K28" s="10"/>
      <c r="L28" s="10"/>
    </row>
    <row r="29" spans="1:12">
      <c r="A29" s="4" t="s">
        <v>913</v>
      </c>
      <c r="B29" s="4"/>
      <c r="C29" s="10"/>
      <c r="D29" s="10"/>
      <c r="E29" s="10"/>
      <c r="F29" s="10"/>
      <c r="G29" s="61"/>
      <c r="H29" s="10"/>
      <c r="I29" s="10"/>
      <c r="J29" s="10"/>
      <c r="K29" s="10"/>
      <c r="L29" s="10"/>
    </row>
    <row r="30" spans="1:12">
      <c r="A30" s="4" t="s">
        <v>17</v>
      </c>
      <c r="C30" s="10" t="s">
        <v>870</v>
      </c>
      <c r="D30" s="10"/>
      <c r="E30" s="10" t="s">
        <v>620</v>
      </c>
      <c r="F30" s="61" t="s">
        <v>1168</v>
      </c>
      <c r="G30" s="10" t="s">
        <v>920</v>
      </c>
      <c r="H30" s="10" t="s">
        <v>873</v>
      </c>
      <c r="I30" s="10"/>
      <c r="J30" s="10"/>
      <c r="K30" s="10" t="s">
        <v>38</v>
      </c>
      <c r="L30" s="10" t="s">
        <v>477</v>
      </c>
    </row>
    <row r="31" spans="1:12">
      <c r="A31" s="4" t="s">
        <v>914</v>
      </c>
      <c r="B31" s="4"/>
      <c r="C31" s="10"/>
      <c r="D31" s="10"/>
      <c r="E31" s="10"/>
      <c r="F31" s="10"/>
      <c r="G31" s="10"/>
      <c r="H31" s="61"/>
      <c r="I31" s="10"/>
      <c r="J31" s="10"/>
      <c r="K31" s="10"/>
      <c r="L31" s="10"/>
    </row>
    <row r="32" spans="1:12">
      <c r="A32" s="4" t="s">
        <v>696</v>
      </c>
      <c r="C32" s="100" t="s">
        <v>723</v>
      </c>
      <c r="D32" s="61" t="s">
        <v>724</v>
      </c>
      <c r="E32" s="61"/>
      <c r="F32" s="10" t="s">
        <v>274</v>
      </c>
      <c r="G32" s="10" t="s">
        <v>716</v>
      </c>
      <c r="H32" s="10" t="s">
        <v>924</v>
      </c>
      <c r="I32" s="10"/>
      <c r="J32" s="10"/>
      <c r="K32" s="10"/>
      <c r="L32" s="10"/>
    </row>
    <row r="33" spans="1:12">
      <c r="A33" s="4" t="s">
        <v>108</v>
      </c>
      <c r="B33" s="4"/>
      <c r="C33" s="10"/>
      <c r="D33" s="10"/>
      <c r="E33" s="10"/>
      <c r="F33" s="10"/>
      <c r="G33" s="10"/>
      <c r="H33" s="10"/>
      <c r="I33" s="10"/>
      <c r="J33" s="10"/>
      <c r="K33" s="10"/>
      <c r="L33" s="10"/>
    </row>
    <row r="34" spans="1:12">
      <c r="A34" s="4" t="s">
        <v>697</v>
      </c>
      <c r="C34" s="61"/>
      <c r="D34" s="1" t="s">
        <v>725</v>
      </c>
      <c r="E34" s="61"/>
      <c r="F34" s="10" t="s">
        <v>871</v>
      </c>
      <c r="G34" s="10" t="s">
        <v>869</v>
      </c>
      <c r="H34" s="10" t="s">
        <v>849</v>
      </c>
      <c r="I34" s="10" t="s">
        <v>462</v>
      </c>
      <c r="J34" s="10"/>
      <c r="K34" s="15" t="s">
        <v>39</v>
      </c>
      <c r="L34" s="10" t="s">
        <v>478</v>
      </c>
    </row>
    <row r="35" spans="1:12">
      <c r="A35" s="4" t="s">
        <v>22</v>
      </c>
      <c r="B35" s="4"/>
      <c r="C35" s="10"/>
      <c r="D35" s="10"/>
      <c r="E35" s="10"/>
      <c r="F35" s="10"/>
      <c r="G35" s="10"/>
      <c r="H35" s="10"/>
      <c r="I35" s="10"/>
      <c r="J35" s="10"/>
      <c r="K35" s="10"/>
      <c r="L35" s="10"/>
    </row>
    <row r="36" spans="1:12">
      <c r="A36" s="4" t="s">
        <v>27</v>
      </c>
      <c r="C36" s="61"/>
      <c r="D36" s="10" t="s">
        <v>720</v>
      </c>
      <c r="E36" s="10" t="s">
        <v>919</v>
      </c>
      <c r="F36" s="61" t="s">
        <v>879</v>
      </c>
      <c r="G36" s="10" t="s">
        <v>764</v>
      </c>
      <c r="H36" s="10" t="s">
        <v>878</v>
      </c>
      <c r="I36" s="10"/>
      <c r="J36" s="10"/>
      <c r="K36" s="10" t="s">
        <v>40</v>
      </c>
      <c r="L36" s="10" t="s">
        <v>478</v>
      </c>
    </row>
    <row r="37" spans="1:12">
      <c r="A37" s="4" t="s">
        <v>21</v>
      </c>
      <c r="B37" s="4"/>
      <c r="C37" s="10"/>
      <c r="D37" s="10"/>
      <c r="E37" s="10"/>
      <c r="F37" s="10"/>
      <c r="G37" s="61"/>
      <c r="H37" s="10"/>
      <c r="I37" s="10"/>
      <c r="J37" s="10"/>
      <c r="K37" s="10"/>
      <c r="L37" s="10"/>
    </row>
    <row r="38" spans="1:12">
      <c r="A38" s="4" t="s">
        <v>860</v>
      </c>
      <c r="C38" s="15"/>
      <c r="D38" s="61" t="s">
        <v>721</v>
      </c>
      <c r="E38" s="10"/>
      <c r="F38" s="61" t="s">
        <v>876</v>
      </c>
      <c r="G38" s="61" t="s">
        <v>1171</v>
      </c>
      <c r="H38" s="10" t="s">
        <v>932</v>
      </c>
      <c r="I38" s="61"/>
      <c r="J38" s="10"/>
      <c r="K38" s="10"/>
      <c r="L38" s="10"/>
    </row>
    <row r="39" spans="1:12">
      <c r="A39" s="4" t="s">
        <v>107</v>
      </c>
      <c r="B39" s="4"/>
      <c r="C39" s="10"/>
      <c r="D39" s="10"/>
      <c r="E39" s="10"/>
      <c r="F39" s="10"/>
      <c r="G39" s="61" t="s">
        <v>850</v>
      </c>
      <c r="H39" s="10"/>
      <c r="I39" s="10"/>
      <c r="J39" s="10"/>
      <c r="K39" s="10"/>
      <c r="L39" s="10"/>
    </row>
    <row r="40" spans="1:12">
      <c r="A40" s="4" t="s">
        <v>922</v>
      </c>
      <c r="C40" s="61"/>
      <c r="D40" s="61"/>
      <c r="E40" s="61"/>
      <c r="F40" s="61"/>
      <c r="G40" s="61"/>
      <c r="H40" s="10" t="s">
        <v>888</v>
      </c>
      <c r="I40" s="10"/>
      <c r="J40" s="61"/>
      <c r="K40" s="10" t="s">
        <v>37</v>
      </c>
      <c r="L40" s="10" t="s">
        <v>479</v>
      </c>
    </row>
    <row r="41" spans="1:12">
      <c r="A41" s="4" t="s">
        <v>13</v>
      </c>
      <c r="B41" s="4"/>
      <c r="C41" s="10"/>
      <c r="D41" s="10"/>
      <c r="E41" s="10"/>
      <c r="F41" s="10"/>
      <c r="G41" s="10"/>
      <c r="H41" s="10"/>
      <c r="I41" s="10"/>
      <c r="J41" s="10"/>
      <c r="K41" s="10"/>
      <c r="L41" s="10"/>
    </row>
    <row r="42" spans="1:12">
      <c r="A42" s="4" t="s">
        <v>28</v>
      </c>
      <c r="C42" s="65" t="s">
        <v>98</v>
      </c>
      <c r="D42" s="101" t="s">
        <v>928</v>
      </c>
      <c r="E42" s="61" t="s">
        <v>693</v>
      </c>
      <c r="F42" s="61" t="s">
        <v>875</v>
      </c>
      <c r="G42" s="65" t="s">
        <v>927</v>
      </c>
      <c r="H42" s="10" t="s">
        <v>918</v>
      </c>
      <c r="I42" s="10"/>
      <c r="J42" s="10" t="s">
        <v>565</v>
      </c>
      <c r="K42" s="10" t="s">
        <v>474</v>
      </c>
      <c r="L42" s="10" t="s">
        <v>478</v>
      </c>
    </row>
    <row r="43" spans="1:12">
      <c r="A43" s="4" t="s">
        <v>29</v>
      </c>
      <c r="B43" s="4"/>
      <c r="C43" s="10"/>
      <c r="D43" s="10"/>
      <c r="E43" s="10"/>
      <c r="F43" s="10"/>
      <c r="G43" s="10"/>
      <c r="H43" s="10"/>
      <c r="I43" s="10"/>
      <c r="J43" s="10"/>
      <c r="K43" s="10"/>
      <c r="L43" s="10"/>
    </row>
    <row r="44" spans="1:12">
      <c r="A44" s="4" t="s">
        <v>11</v>
      </c>
      <c r="C44" s="10" t="s">
        <v>713</v>
      </c>
      <c r="D44" s="10"/>
      <c r="E44" s="10" t="s">
        <v>712</v>
      </c>
      <c r="F44" s="61" t="s">
        <v>1166</v>
      </c>
      <c r="G44" s="1" t="s">
        <v>867</v>
      </c>
      <c r="H44" s="1" t="s">
        <v>950</v>
      </c>
    </row>
    <row r="45" spans="1:12">
      <c r="A45" s="1" t="s">
        <v>106</v>
      </c>
      <c r="C45" s="10"/>
      <c r="D45" s="10"/>
      <c r="E45" s="10"/>
      <c r="F45" s="10" t="s">
        <v>917</v>
      </c>
      <c r="G45" s="10" t="s">
        <v>1169</v>
      </c>
      <c r="H45" s="10"/>
      <c r="I45" s="10"/>
      <c r="J45" s="10"/>
      <c r="K45" s="10"/>
      <c r="L45" s="10"/>
    </row>
    <row r="46" spans="1:12">
      <c r="A46" s="4" t="s">
        <v>25</v>
      </c>
      <c r="C46" s="10" t="s">
        <v>916</v>
      </c>
      <c r="D46" s="10" t="s">
        <v>844</v>
      </c>
      <c r="E46" s="10" t="s">
        <v>711</v>
      </c>
      <c r="F46" s="10" t="s">
        <v>857</v>
      </c>
      <c r="G46" s="10" t="s">
        <v>915</v>
      </c>
      <c r="H46" s="10" t="s">
        <v>496</v>
      </c>
      <c r="I46" s="10" t="s">
        <v>843</v>
      </c>
      <c r="J46" s="10"/>
      <c r="K46" s="10"/>
      <c r="L46" s="10"/>
    </row>
    <row r="47" spans="1:12">
      <c r="A47" s="4" t="s">
        <v>109</v>
      </c>
      <c r="B47" s="4"/>
      <c r="C47" s="10"/>
      <c r="D47" s="10"/>
      <c r="E47" s="10"/>
      <c r="F47" s="10"/>
      <c r="G47" s="10"/>
      <c r="H47" s="10"/>
      <c r="I47" s="10"/>
      <c r="J47" s="10"/>
      <c r="K47" s="10"/>
      <c r="L47" s="10"/>
    </row>
    <row r="48" spans="1:12">
      <c r="A48" s="4" t="s">
        <v>24</v>
      </c>
      <c r="B48" s="1" t="s">
        <v>1186</v>
      </c>
      <c r="C48" s="10" t="s">
        <v>691</v>
      </c>
      <c r="D48" s="10" t="s">
        <v>692</v>
      </c>
      <c r="E48" s="10" t="s">
        <v>868</v>
      </c>
      <c r="F48" s="10" t="s">
        <v>839</v>
      </c>
      <c r="G48" s="61"/>
      <c r="H48" s="10" t="s">
        <v>854</v>
      </c>
      <c r="I48" s="61" t="s">
        <v>855</v>
      </c>
      <c r="J48" s="10" t="s">
        <v>464</v>
      </c>
      <c r="K48" s="10" t="s">
        <v>41</v>
      </c>
      <c r="L48" s="10" t="s">
        <v>478</v>
      </c>
    </row>
    <row r="49" spans="1:12">
      <c r="A49" s="4" t="s">
        <v>110</v>
      </c>
      <c r="B49" s="4"/>
      <c r="C49" s="10"/>
      <c r="D49" s="10"/>
      <c r="E49" s="10"/>
      <c r="F49" s="10"/>
      <c r="G49" s="10"/>
      <c r="H49" s="10"/>
      <c r="I49" s="10"/>
      <c r="J49" s="10"/>
      <c r="K49" s="10"/>
      <c r="L49" s="10"/>
    </row>
    <row r="50" spans="1:12">
      <c r="A50" s="4" t="s">
        <v>23</v>
      </c>
      <c r="C50" s="10"/>
      <c r="D50" s="10" t="s">
        <v>897</v>
      </c>
      <c r="E50" s="10"/>
      <c r="F50" s="61" t="s">
        <v>880</v>
      </c>
      <c r="G50" s="10" t="s">
        <v>710</v>
      </c>
      <c r="H50" s="10" t="s">
        <v>898</v>
      </c>
      <c r="J50" s="10" t="s">
        <v>858</v>
      </c>
      <c r="K50" s="10"/>
      <c r="L50" s="10"/>
    </row>
    <row r="51" spans="1:12">
      <c r="A51" s="4" t="s">
        <v>111</v>
      </c>
      <c r="B51" s="4"/>
      <c r="C51" s="10"/>
      <c r="D51" s="10"/>
      <c r="E51" s="10"/>
      <c r="F51" s="10"/>
      <c r="G51" s="10"/>
      <c r="H51" s="10"/>
      <c r="I51" s="10"/>
      <c r="J51" s="10"/>
      <c r="K51" s="10"/>
      <c r="L51" s="10"/>
    </row>
    <row r="52" spans="1:12" ht="28.05" customHeight="1">
      <c r="A52" s="89" t="s">
        <v>882</v>
      </c>
      <c r="B52" s="4"/>
      <c r="C52" s="34"/>
      <c r="D52" s="10"/>
      <c r="E52" s="10" t="s">
        <v>1184</v>
      </c>
      <c r="F52" s="34"/>
      <c r="G52" s="34"/>
      <c r="H52" s="34"/>
      <c r="I52" s="34"/>
      <c r="J52" s="34"/>
      <c r="K52" s="34"/>
      <c r="L52" s="10"/>
    </row>
    <row r="53" spans="1:12" ht="15.6">
      <c r="A53" s="49" t="s">
        <v>197</v>
      </c>
      <c r="B53" s="87"/>
      <c r="C53" s="87"/>
      <c r="D53" s="87"/>
      <c r="E53" s="87"/>
      <c r="F53" s="87"/>
      <c r="G53" s="48"/>
      <c r="H53" s="87"/>
      <c r="I53" s="87"/>
      <c r="J53" s="87" t="s">
        <v>456</v>
      </c>
      <c r="K53" s="34"/>
      <c r="L53" s="10"/>
    </row>
    <row r="54" spans="1:12">
      <c r="A54" s="87" t="s">
        <v>909</v>
      </c>
      <c r="B54" s="87"/>
      <c r="C54" s="87"/>
      <c r="D54" s="87"/>
      <c r="E54" s="87"/>
      <c r="F54" s="87"/>
      <c r="G54" s="87"/>
      <c r="H54" s="48"/>
      <c r="I54" s="87"/>
      <c r="J54" s="87"/>
      <c r="K54" s="10"/>
      <c r="L54" s="10"/>
    </row>
    <row r="55" spans="1:12" ht="15.6">
      <c r="A55" s="49"/>
      <c r="B55" s="87"/>
      <c r="C55" s="48"/>
      <c r="D55" s="48"/>
      <c r="E55" s="48"/>
      <c r="F55" s="48"/>
      <c r="G55" s="48"/>
      <c r="H55" s="48"/>
      <c r="I55" s="47"/>
      <c r="J55" s="47"/>
      <c r="K55" s="10"/>
      <c r="L55" s="10"/>
    </row>
    <row r="56" spans="1:12">
      <c r="A56" s="50" t="s">
        <v>498</v>
      </c>
      <c r="B56" s="50"/>
      <c r="C56" s="50"/>
      <c r="D56" s="50"/>
      <c r="E56" s="50"/>
      <c r="F56" s="50"/>
      <c r="G56" s="50"/>
      <c r="H56" s="50"/>
      <c r="I56" s="50"/>
      <c r="J56" s="50" t="s">
        <v>458</v>
      </c>
      <c r="K56" s="34"/>
      <c r="L56" s="10"/>
    </row>
    <row r="57" spans="1:12">
      <c r="A57" s="50" t="s">
        <v>3</v>
      </c>
      <c r="B57" s="50"/>
      <c r="C57" s="50"/>
      <c r="D57" s="50"/>
      <c r="E57" s="50"/>
      <c r="F57" s="50"/>
      <c r="G57" s="50"/>
      <c r="H57" s="50"/>
      <c r="I57" s="50"/>
      <c r="J57" s="50"/>
      <c r="K57" s="10"/>
      <c r="L57" s="10"/>
    </row>
    <row r="58" spans="1:12">
      <c r="A58" s="50"/>
      <c r="B58" s="50"/>
      <c r="C58" s="50"/>
      <c r="D58" s="50"/>
      <c r="E58" s="50"/>
      <c r="F58" s="50"/>
      <c r="G58" s="50"/>
      <c r="H58" s="50"/>
      <c r="I58" s="50"/>
      <c r="J58" s="50"/>
      <c r="K58" s="10"/>
      <c r="L58" s="10"/>
    </row>
    <row r="59" spans="1:12" ht="15.6">
      <c r="A59" s="69" t="s">
        <v>195</v>
      </c>
      <c r="B59" s="88"/>
      <c r="C59" s="88"/>
      <c r="D59" s="88"/>
      <c r="E59" s="88"/>
      <c r="F59" s="88"/>
      <c r="G59" s="64"/>
      <c r="H59" s="64"/>
      <c r="I59" s="88"/>
      <c r="J59" s="88" t="s">
        <v>488</v>
      </c>
      <c r="K59" s="34"/>
      <c r="L59" s="10"/>
    </row>
    <row r="60" spans="1:12">
      <c r="A60" s="88" t="s">
        <v>2</v>
      </c>
      <c r="B60" s="88"/>
      <c r="C60" s="88"/>
      <c r="D60" s="88"/>
      <c r="E60" s="52"/>
      <c r="F60" s="52"/>
      <c r="G60" s="52"/>
      <c r="H60" s="88"/>
      <c r="I60" s="51"/>
      <c r="J60" s="51"/>
      <c r="K60" s="10"/>
      <c r="L60" s="10"/>
    </row>
    <row r="61" spans="1:12" ht="15.6">
      <c r="A61" s="69"/>
      <c r="B61" s="88"/>
      <c r="C61" s="88"/>
      <c r="D61" s="88"/>
      <c r="E61" s="88"/>
      <c r="F61" s="88"/>
      <c r="G61" s="88"/>
      <c r="H61" s="88"/>
      <c r="I61" s="88"/>
      <c r="J61" s="88"/>
      <c r="K61" s="10"/>
      <c r="L61" s="10"/>
    </row>
    <row r="62" spans="1:12">
      <c r="A62" s="68" t="s">
        <v>883</v>
      </c>
      <c r="B62" s="68"/>
      <c r="C62" s="68"/>
      <c r="D62" s="68"/>
      <c r="E62" s="68"/>
      <c r="F62" s="68"/>
      <c r="G62" s="68"/>
      <c r="H62" s="68"/>
      <c r="I62" s="68"/>
      <c r="J62" s="68" t="s">
        <v>455</v>
      </c>
      <c r="K62" s="34"/>
      <c r="L62" s="10"/>
    </row>
    <row r="63" spans="1:12">
      <c r="A63" s="68" t="s">
        <v>15</v>
      </c>
      <c r="B63" s="68"/>
      <c r="C63" s="68"/>
      <c r="D63" s="68"/>
      <c r="E63" s="68"/>
      <c r="F63" s="68"/>
      <c r="G63" s="68"/>
      <c r="H63" s="68"/>
      <c r="I63" s="68"/>
      <c r="J63" s="65"/>
      <c r="K63" s="10"/>
      <c r="L63" s="10"/>
    </row>
    <row r="64" spans="1:12">
      <c r="A64" s="68"/>
      <c r="B64" s="68"/>
      <c r="C64" s="68"/>
      <c r="D64" s="68"/>
      <c r="E64" s="68"/>
      <c r="F64" s="68"/>
      <c r="G64" s="68"/>
      <c r="H64" s="68"/>
      <c r="I64" s="68"/>
      <c r="J64" s="65"/>
      <c r="K64" s="10"/>
      <c r="L64" s="10"/>
    </row>
    <row r="65" spans="1:12">
      <c r="A65" s="53" t="s">
        <v>664</v>
      </c>
      <c r="B65" s="53"/>
      <c r="C65" s="53"/>
      <c r="D65" s="53"/>
      <c r="E65" s="53"/>
      <c r="F65" s="54"/>
      <c r="G65" s="53"/>
      <c r="H65" s="54"/>
      <c r="I65" s="53"/>
      <c r="J65" s="53" t="s">
        <v>457</v>
      </c>
      <c r="K65" s="34"/>
      <c r="L65" s="10"/>
    </row>
    <row r="66" spans="1:12">
      <c r="A66" s="53" t="s">
        <v>7</v>
      </c>
      <c r="B66" s="53"/>
      <c r="C66" s="53"/>
      <c r="D66" s="53"/>
      <c r="E66" s="54"/>
      <c r="F66" s="53"/>
      <c r="G66" s="54"/>
      <c r="H66" s="53"/>
      <c r="I66" s="54"/>
      <c r="J66" s="53"/>
      <c r="K66" s="10"/>
      <c r="L66" s="10"/>
    </row>
    <row r="67" spans="1:12">
      <c r="A67" s="53"/>
      <c r="B67" s="53"/>
      <c r="C67" s="53"/>
      <c r="D67" s="53"/>
      <c r="E67" s="53"/>
      <c r="F67" s="53"/>
      <c r="G67" s="53"/>
      <c r="H67" s="53"/>
      <c r="I67" s="54"/>
      <c r="J67" s="54"/>
      <c r="K67" s="10"/>
      <c r="L67" s="10"/>
    </row>
    <row r="68" spans="1:12">
      <c r="A68" s="55" t="s">
        <v>196</v>
      </c>
      <c r="B68" s="55"/>
      <c r="C68" s="56"/>
      <c r="D68" s="56" t="s">
        <v>467</v>
      </c>
      <c r="E68" s="56"/>
      <c r="F68" s="56"/>
      <c r="G68" s="56"/>
      <c r="H68" s="56" t="s">
        <v>397</v>
      </c>
      <c r="I68" s="56" t="s">
        <v>454</v>
      </c>
      <c r="J68" s="56" t="s">
        <v>459</v>
      </c>
      <c r="K68" s="34"/>
      <c r="L68" s="10"/>
    </row>
    <row r="69" spans="1:12">
      <c r="A69" s="55" t="s">
        <v>105</v>
      </c>
      <c r="B69" s="55"/>
      <c r="C69" s="55"/>
      <c r="D69" s="55"/>
      <c r="E69" s="56"/>
      <c r="F69" s="56"/>
      <c r="G69" s="55"/>
      <c r="H69" s="55"/>
      <c r="I69" s="56"/>
      <c r="J69" s="55"/>
      <c r="K69" s="10"/>
      <c r="L69" s="10"/>
    </row>
    <row r="70" spans="1:12">
      <c r="A70" s="55"/>
      <c r="B70" s="55"/>
      <c r="C70" s="55"/>
      <c r="D70" s="56"/>
      <c r="E70" s="56"/>
      <c r="F70" s="55"/>
      <c r="G70" s="55"/>
      <c r="H70" s="55"/>
      <c r="I70" s="55"/>
      <c r="J70" s="56"/>
      <c r="K70" s="10"/>
      <c r="L70" s="10"/>
    </row>
    <row r="71" spans="1:12" ht="28.05" customHeight="1">
      <c r="A71" s="38" t="s">
        <v>75</v>
      </c>
      <c r="B71" s="4"/>
      <c r="C71" s="34"/>
      <c r="D71" s="10"/>
      <c r="E71" s="34"/>
      <c r="F71" s="34"/>
      <c r="G71" s="34"/>
      <c r="H71" s="34"/>
      <c r="I71" s="34"/>
      <c r="J71" s="34"/>
      <c r="K71" s="34"/>
      <c r="L71" s="10"/>
    </row>
    <row r="72" spans="1:12" ht="15.6">
      <c r="A72" s="49" t="s">
        <v>386</v>
      </c>
      <c r="B72" s="87"/>
      <c r="C72" s="87" t="s">
        <v>438</v>
      </c>
      <c r="D72" s="87"/>
      <c r="E72" s="87" t="s">
        <v>582</v>
      </c>
      <c r="F72" s="87" t="s">
        <v>414</v>
      </c>
      <c r="G72" s="48" t="s">
        <v>439</v>
      </c>
      <c r="H72" s="87" t="s">
        <v>430</v>
      </c>
      <c r="I72" s="87" t="s">
        <v>451</v>
      </c>
      <c r="J72" s="87" t="s">
        <v>444</v>
      </c>
      <c r="K72" s="10"/>
      <c r="L72" s="10"/>
    </row>
    <row r="73" spans="1:12">
      <c r="A73" s="87" t="s">
        <v>909</v>
      </c>
      <c r="B73" s="87"/>
      <c r="C73" s="87"/>
      <c r="D73" s="87"/>
      <c r="E73" s="87"/>
      <c r="F73" s="87"/>
      <c r="G73" s="87"/>
      <c r="H73" s="48"/>
      <c r="I73" s="87"/>
      <c r="J73" s="87"/>
      <c r="K73" s="10"/>
      <c r="L73" s="10"/>
    </row>
    <row r="74" spans="1:12" ht="15.6">
      <c r="A74" s="49"/>
      <c r="B74" s="87"/>
      <c r="C74" s="48"/>
      <c r="D74" s="48"/>
      <c r="E74" s="48"/>
      <c r="F74" s="48"/>
      <c r="G74" s="48"/>
      <c r="H74" s="48"/>
      <c r="I74" s="47"/>
      <c r="J74" s="47"/>
      <c r="K74" s="10"/>
      <c r="L74" s="10"/>
    </row>
    <row r="75" spans="1:12">
      <c r="A75" s="50" t="s">
        <v>433</v>
      </c>
      <c r="B75" s="50"/>
      <c r="C75" s="50" t="s">
        <v>440</v>
      </c>
      <c r="D75" s="50" t="s">
        <v>436</v>
      </c>
      <c r="E75" s="50" t="s">
        <v>437</v>
      </c>
      <c r="F75" s="50"/>
      <c r="G75" s="50" t="s">
        <v>435</v>
      </c>
      <c r="H75" s="50" t="s">
        <v>434</v>
      </c>
      <c r="I75" s="50" t="s">
        <v>432</v>
      </c>
      <c r="J75" s="50" t="s">
        <v>441</v>
      </c>
      <c r="K75" s="34" t="s">
        <v>405</v>
      </c>
      <c r="L75" s="10" t="s">
        <v>480</v>
      </c>
    </row>
    <row r="76" spans="1:12">
      <c r="A76" s="50" t="s">
        <v>3</v>
      </c>
      <c r="B76" s="50"/>
      <c r="C76" s="50"/>
      <c r="D76" s="50"/>
      <c r="E76" s="50"/>
      <c r="F76" s="50"/>
      <c r="G76" s="50"/>
      <c r="H76" s="50"/>
      <c r="I76" s="50"/>
      <c r="J76" s="50"/>
      <c r="K76" s="10"/>
      <c r="L76" s="10"/>
    </row>
    <row r="77" spans="1:12">
      <c r="A77" s="50"/>
      <c r="B77" s="50"/>
      <c r="C77" s="50"/>
      <c r="D77" s="50"/>
      <c r="E77" s="50"/>
      <c r="F77" s="50"/>
      <c r="G77" s="50"/>
      <c r="H77" s="50"/>
      <c r="I77" s="50"/>
      <c r="J77" s="50"/>
      <c r="K77" s="10"/>
      <c r="L77" s="10"/>
    </row>
    <row r="78" spans="1:12" ht="15.6">
      <c r="A78" s="69" t="s">
        <v>389</v>
      </c>
      <c r="B78" s="88"/>
      <c r="C78" s="88" t="s">
        <v>408</v>
      </c>
      <c r="D78" s="88" t="s">
        <v>416</v>
      </c>
      <c r="E78" s="88" t="s">
        <v>415</v>
      </c>
      <c r="F78" s="88" t="s">
        <v>580</v>
      </c>
      <c r="G78" s="64" t="s">
        <v>406</v>
      </c>
      <c r="H78" s="64" t="s">
        <v>442</v>
      </c>
      <c r="I78" s="88" t="s">
        <v>428</v>
      </c>
      <c r="J78" s="88" t="s">
        <v>413</v>
      </c>
      <c r="K78" s="34" t="s">
        <v>404</v>
      </c>
      <c r="L78" s="10" t="s">
        <v>478</v>
      </c>
    </row>
    <row r="79" spans="1:12">
      <c r="A79" s="88" t="s">
        <v>2</v>
      </c>
      <c r="B79" s="88"/>
      <c r="C79" s="88"/>
      <c r="D79" s="88"/>
      <c r="E79" s="52"/>
      <c r="F79" s="52"/>
      <c r="G79" s="52"/>
      <c r="H79" s="88"/>
      <c r="I79" s="51"/>
      <c r="J79" s="51"/>
      <c r="K79" s="10"/>
      <c r="L79" s="10"/>
    </row>
    <row r="80" spans="1:12" ht="15.6">
      <c r="A80" s="69"/>
      <c r="B80" s="88"/>
      <c r="C80" s="88"/>
      <c r="D80" s="88"/>
      <c r="E80" s="88"/>
      <c r="F80" s="88"/>
      <c r="G80" s="88"/>
      <c r="H80" s="88"/>
      <c r="I80" s="88"/>
      <c r="J80" s="88"/>
      <c r="K80" s="10"/>
      <c r="L80" s="10"/>
    </row>
    <row r="81" spans="1:12">
      <c r="A81" s="68" t="s">
        <v>388</v>
      </c>
      <c r="B81" s="68"/>
      <c r="C81" s="68" t="s">
        <v>424</v>
      </c>
      <c r="D81" s="68" t="s">
        <v>409</v>
      </c>
      <c r="E81" s="68" t="s">
        <v>448</v>
      </c>
      <c r="F81" s="68" t="s">
        <v>410</v>
      </c>
      <c r="G81" s="68" t="s">
        <v>472</v>
      </c>
      <c r="H81" s="68" t="s">
        <v>417</v>
      </c>
      <c r="I81" s="68" t="s">
        <v>495</v>
      </c>
      <c r="J81" s="68" t="s">
        <v>402</v>
      </c>
      <c r="K81" s="34" t="s">
        <v>403</v>
      </c>
      <c r="L81" s="10" t="s">
        <v>480</v>
      </c>
    </row>
    <row r="82" spans="1:12">
      <c r="A82" s="68" t="s">
        <v>15</v>
      </c>
      <c r="B82" s="68"/>
      <c r="C82" s="68"/>
      <c r="D82" s="68"/>
      <c r="E82" s="68"/>
      <c r="F82" s="68"/>
      <c r="G82" s="68"/>
      <c r="H82" s="68"/>
      <c r="I82" s="68"/>
      <c r="J82" s="65"/>
      <c r="K82" s="10"/>
      <c r="L82" s="10"/>
    </row>
    <row r="83" spans="1:12">
      <c r="A83" s="68"/>
      <c r="B83" s="68"/>
      <c r="C83" s="68"/>
      <c r="D83" s="68"/>
      <c r="E83" s="68"/>
      <c r="F83" s="68"/>
      <c r="G83" s="68"/>
      <c r="H83" s="68"/>
      <c r="I83" s="68"/>
      <c r="J83" s="65"/>
      <c r="K83" s="10"/>
      <c r="L83" s="10"/>
    </row>
    <row r="84" spans="1:12">
      <c r="A84" s="53" t="s">
        <v>425</v>
      </c>
      <c r="B84" s="53"/>
      <c r="C84" s="53" t="s">
        <v>426</v>
      </c>
      <c r="D84" s="53" t="s">
        <v>400</v>
      </c>
      <c r="E84" s="53" t="s">
        <v>407</v>
      </c>
      <c r="F84" s="54" t="s">
        <v>419</v>
      </c>
      <c r="G84" s="53" t="s">
        <v>421</v>
      </c>
      <c r="H84" s="54" t="s">
        <v>429</v>
      </c>
      <c r="I84" s="53" t="s">
        <v>427</v>
      </c>
      <c r="J84" s="53" t="s">
        <v>423</v>
      </c>
      <c r="K84" s="34" t="s">
        <v>470</v>
      </c>
      <c r="L84" s="10" t="s">
        <v>481</v>
      </c>
    </row>
    <row r="85" spans="1:12">
      <c r="A85" s="53" t="s">
        <v>7</v>
      </c>
      <c r="B85" s="53"/>
      <c r="C85" s="53"/>
      <c r="D85" s="53"/>
      <c r="E85" s="54"/>
      <c r="F85" s="53"/>
      <c r="G85" s="54"/>
      <c r="H85" s="53"/>
      <c r="I85" s="54"/>
      <c r="J85" s="53"/>
      <c r="K85" s="10"/>
      <c r="L85" s="10"/>
    </row>
    <row r="86" spans="1:12">
      <c r="A86" s="53"/>
      <c r="B86" s="53"/>
      <c r="C86" s="53"/>
      <c r="D86" s="53"/>
      <c r="E86" s="53"/>
      <c r="F86" s="53"/>
      <c r="G86" s="53"/>
      <c r="H86" s="53"/>
      <c r="I86" s="54"/>
      <c r="J86" s="54"/>
      <c r="K86" s="10"/>
      <c r="L86" s="10"/>
    </row>
    <row r="87" spans="1:12">
      <c r="A87" s="55" t="s">
        <v>387</v>
      </c>
      <c r="B87" s="55"/>
      <c r="C87" s="56" t="s">
        <v>449</v>
      </c>
      <c r="D87" s="56" t="s">
        <v>581</v>
      </c>
      <c r="E87" s="56" t="s">
        <v>450</v>
      </c>
      <c r="F87" s="56" t="s">
        <v>412</v>
      </c>
      <c r="G87" s="56"/>
      <c r="H87" s="56" t="s">
        <v>420</v>
      </c>
      <c r="I87" s="56" t="s">
        <v>447</v>
      </c>
      <c r="J87" s="56" t="s">
        <v>401</v>
      </c>
      <c r="K87" s="34"/>
      <c r="L87" s="10"/>
    </row>
    <row r="88" spans="1:12">
      <c r="A88" s="55" t="s">
        <v>105</v>
      </c>
      <c r="B88" s="55"/>
      <c r="C88" s="55"/>
      <c r="D88" s="55"/>
      <c r="E88" s="56"/>
      <c r="F88" s="56"/>
      <c r="G88" s="55"/>
      <c r="H88" s="55"/>
      <c r="I88" s="56"/>
      <c r="J88" s="55"/>
      <c r="K88" s="10"/>
      <c r="L88" s="10"/>
    </row>
    <row r="89" spans="1:12">
      <c r="A89" s="55"/>
      <c r="B89" s="55"/>
      <c r="C89" s="55"/>
      <c r="D89" s="56"/>
      <c r="E89" s="56"/>
      <c r="F89" s="55"/>
      <c r="G89" s="55"/>
      <c r="H89" s="55"/>
      <c r="I89" s="55"/>
      <c r="J89" s="56"/>
      <c r="K89" s="10"/>
      <c r="L89" s="10"/>
    </row>
    <row r="90" spans="1:12" ht="28.05" customHeight="1">
      <c r="A90" s="46" t="s">
        <v>3</v>
      </c>
      <c r="C90" s="10"/>
      <c r="D90" s="10"/>
      <c r="E90" s="10"/>
      <c r="F90" s="10"/>
      <c r="G90" s="10"/>
      <c r="H90" s="10"/>
      <c r="I90" s="10"/>
      <c r="J90" s="10"/>
      <c r="K90" s="10"/>
      <c r="L90" s="10"/>
    </row>
    <row r="91" spans="1:12" ht="15.6">
      <c r="A91" s="49" t="s">
        <v>684</v>
      </c>
      <c r="B91" s="87"/>
      <c r="C91" s="87"/>
      <c r="D91" s="87"/>
      <c r="E91" s="87"/>
      <c r="F91" s="87"/>
      <c r="G91" s="48"/>
      <c r="H91" s="87"/>
      <c r="I91" s="87"/>
      <c r="J91" s="87"/>
      <c r="K91" s="10"/>
      <c r="L91" s="10"/>
    </row>
    <row r="92" spans="1:12">
      <c r="A92" s="87" t="s">
        <v>909</v>
      </c>
      <c r="B92" s="87"/>
      <c r="C92" s="87"/>
      <c r="D92" s="87"/>
      <c r="E92" s="87"/>
      <c r="F92" s="87"/>
      <c r="G92" s="87"/>
      <c r="H92" s="48"/>
      <c r="I92" s="87"/>
      <c r="J92" s="87"/>
      <c r="K92" s="10"/>
      <c r="L92" s="10"/>
    </row>
    <row r="93" spans="1:12" ht="15.6">
      <c r="A93" s="49"/>
      <c r="B93" s="87"/>
      <c r="C93" s="48"/>
      <c r="D93" s="48"/>
      <c r="E93" s="48"/>
      <c r="F93" s="48"/>
      <c r="G93" s="48"/>
      <c r="H93" s="48"/>
      <c r="I93" s="47"/>
      <c r="J93" s="47"/>
      <c r="K93" s="10"/>
      <c r="L93" s="10"/>
    </row>
    <row r="94" spans="1:12">
      <c r="A94" s="50" t="s">
        <v>685</v>
      </c>
      <c r="B94" s="50"/>
      <c r="C94" s="50"/>
      <c r="D94" s="50"/>
      <c r="E94" s="50"/>
      <c r="F94" s="50"/>
      <c r="G94" s="50"/>
      <c r="H94" s="50"/>
      <c r="I94" s="50"/>
      <c r="J94" s="50"/>
      <c r="K94" s="10"/>
      <c r="L94" s="10"/>
    </row>
    <row r="95" spans="1:12">
      <c r="A95" s="50" t="s">
        <v>3</v>
      </c>
      <c r="B95" s="50"/>
      <c r="C95" s="50"/>
      <c r="D95" s="50"/>
      <c r="E95" s="50"/>
      <c r="F95" s="50"/>
      <c r="G95" s="50"/>
      <c r="H95" s="50"/>
      <c r="I95" s="50"/>
      <c r="J95" s="50"/>
      <c r="K95" s="10"/>
      <c r="L95" s="10"/>
    </row>
    <row r="96" spans="1:12">
      <c r="A96" s="50"/>
      <c r="B96" s="50"/>
      <c r="C96" s="50"/>
      <c r="D96" s="50"/>
      <c r="E96" s="50"/>
      <c r="F96" s="50"/>
      <c r="G96" s="50"/>
      <c r="H96" s="50"/>
      <c r="I96" s="50"/>
      <c r="J96" s="50"/>
      <c r="K96" s="10"/>
      <c r="L96" s="10"/>
    </row>
    <row r="97" spans="1:12" ht="15.6">
      <c r="A97" s="69" t="s">
        <v>686</v>
      </c>
      <c r="B97" s="88"/>
      <c r="C97" s="88"/>
      <c r="D97" s="88"/>
      <c r="E97" s="88"/>
      <c r="F97" s="88"/>
      <c r="G97" s="64"/>
      <c r="H97" s="64"/>
      <c r="I97" s="88"/>
      <c r="J97" s="88"/>
      <c r="K97" s="10"/>
      <c r="L97" s="10"/>
    </row>
    <row r="98" spans="1:12">
      <c r="A98" s="88" t="s">
        <v>2</v>
      </c>
      <c r="B98" s="88"/>
      <c r="C98" s="88"/>
      <c r="D98" s="88"/>
      <c r="E98" s="52"/>
      <c r="F98" s="52"/>
      <c r="G98" s="52"/>
      <c r="H98" s="88"/>
      <c r="I98" s="51"/>
      <c r="J98" s="51"/>
      <c r="K98" s="10"/>
      <c r="L98" s="10"/>
    </row>
    <row r="99" spans="1:12" ht="15.6">
      <c r="A99" s="69"/>
      <c r="B99" s="88"/>
      <c r="C99" s="88"/>
      <c r="D99" s="88"/>
      <c r="E99" s="88"/>
      <c r="F99" s="88"/>
      <c r="G99" s="88"/>
      <c r="H99" s="88"/>
      <c r="I99" s="88"/>
      <c r="J99" s="88"/>
      <c r="K99" s="10"/>
      <c r="L99" s="10"/>
    </row>
    <row r="100" spans="1:12">
      <c r="A100" s="68" t="s">
        <v>687</v>
      </c>
      <c r="C100" s="68"/>
      <c r="D100" s="68"/>
      <c r="E100" s="68"/>
      <c r="F100" s="68"/>
      <c r="G100" s="68"/>
      <c r="H100" s="68"/>
      <c r="I100" s="68"/>
      <c r="J100" s="68"/>
      <c r="K100" s="10"/>
      <c r="L100" s="10"/>
    </row>
    <row r="101" spans="1:12">
      <c r="A101" s="68" t="s">
        <v>15</v>
      </c>
      <c r="B101" s="68"/>
      <c r="C101" s="68"/>
      <c r="D101" s="68"/>
      <c r="E101" s="68"/>
      <c r="F101" s="68"/>
      <c r="G101" s="68"/>
      <c r="H101" s="68"/>
      <c r="I101" s="68"/>
      <c r="J101" s="65"/>
      <c r="K101" s="10"/>
      <c r="L101" s="10"/>
    </row>
    <row r="102" spans="1:12">
      <c r="A102" s="68"/>
      <c r="B102" s="68"/>
      <c r="C102" s="68"/>
      <c r="D102" s="68"/>
      <c r="E102" s="68"/>
      <c r="F102" s="68"/>
      <c r="G102" s="68"/>
      <c r="H102" s="68"/>
      <c r="I102" s="68"/>
      <c r="J102" s="65"/>
      <c r="K102" s="10"/>
      <c r="L102" s="10"/>
    </row>
    <row r="103" spans="1:12">
      <c r="A103" s="53" t="s">
        <v>689</v>
      </c>
      <c r="B103" s="53"/>
      <c r="C103" s="53"/>
      <c r="D103" s="53"/>
      <c r="E103" s="53"/>
      <c r="F103" s="54"/>
      <c r="G103" s="53"/>
      <c r="H103" s="54"/>
      <c r="I103" s="53"/>
      <c r="J103" s="53"/>
      <c r="K103" s="10"/>
      <c r="L103" s="10"/>
    </row>
    <row r="104" spans="1:12">
      <c r="A104" s="53" t="s">
        <v>7</v>
      </c>
      <c r="B104" s="53"/>
      <c r="C104" s="53"/>
      <c r="D104" s="53"/>
      <c r="E104" s="54"/>
      <c r="F104" s="53"/>
      <c r="G104" s="54"/>
      <c r="H104" s="53"/>
      <c r="I104" s="54"/>
      <c r="J104" s="53"/>
      <c r="K104" s="10"/>
      <c r="L104" s="10"/>
    </row>
    <row r="105" spans="1:12">
      <c r="A105" s="53"/>
      <c r="B105" s="53"/>
      <c r="C105" s="53"/>
      <c r="D105" s="53"/>
      <c r="E105" s="53"/>
      <c r="F105" s="53"/>
      <c r="G105" s="53"/>
      <c r="H105" s="53"/>
      <c r="I105" s="54"/>
      <c r="J105" s="54"/>
      <c r="K105" s="10"/>
      <c r="L105" s="10"/>
    </row>
    <row r="106" spans="1:12">
      <c r="A106" s="55" t="s">
        <v>688</v>
      </c>
      <c r="B106" s="55"/>
      <c r="C106" s="56"/>
      <c r="D106" s="56"/>
      <c r="E106" s="56"/>
      <c r="F106" s="56"/>
      <c r="G106" s="56"/>
      <c r="H106" s="56"/>
      <c r="I106" s="56"/>
      <c r="J106" s="56"/>
      <c r="K106" s="10"/>
      <c r="L106" s="10"/>
    </row>
    <row r="107" spans="1:12">
      <c r="A107" s="55" t="s">
        <v>105</v>
      </c>
      <c r="B107" s="55"/>
      <c r="C107" s="55"/>
      <c r="D107" s="55"/>
      <c r="E107" s="56"/>
      <c r="F107" s="56"/>
      <c r="G107" s="55"/>
      <c r="H107" s="55"/>
      <c r="I107" s="56"/>
      <c r="J107" s="55"/>
      <c r="K107" s="10"/>
      <c r="L107" s="10"/>
    </row>
    <row r="108" spans="1:12">
      <c r="A108" s="55"/>
      <c r="B108" s="55"/>
      <c r="C108" s="55"/>
      <c r="D108" s="56"/>
      <c r="E108" s="56"/>
      <c r="F108" s="55"/>
      <c r="G108" s="55"/>
      <c r="H108" s="55"/>
      <c r="I108" s="55"/>
      <c r="J108" s="56"/>
      <c r="K108" s="10"/>
      <c r="L108" s="10"/>
    </row>
    <row r="109" spans="1:12">
      <c r="C109" s="10"/>
      <c r="D109" s="10"/>
      <c r="E109" s="10"/>
      <c r="F109" s="10"/>
      <c r="G109" s="10"/>
      <c r="H109" s="10"/>
      <c r="I109" s="10"/>
      <c r="J109" s="10"/>
      <c r="K109" s="10"/>
      <c r="L109" s="10"/>
    </row>
    <row r="110" spans="1:12">
      <c r="C110" s="10"/>
      <c r="D110" s="10"/>
      <c r="E110" s="10"/>
      <c r="F110" s="10"/>
      <c r="G110" s="10"/>
      <c r="H110" s="10"/>
      <c r="I110" s="10"/>
      <c r="J110" s="10"/>
      <c r="K110" s="10"/>
      <c r="L110" s="10"/>
    </row>
    <row r="111" spans="1:12">
      <c r="E111" s="1" t="s">
        <v>465</v>
      </c>
      <c r="H111" s="10"/>
      <c r="I111" s="10"/>
      <c r="K111" s="10"/>
      <c r="L111" s="10"/>
    </row>
    <row r="112" spans="1:12">
      <c r="C112" s="16" t="s">
        <v>715</v>
      </c>
      <c r="D112" s="15" t="s">
        <v>50</v>
      </c>
      <c r="E112" s="1" t="s">
        <v>460</v>
      </c>
      <c r="F112" s="16" t="s">
        <v>431</v>
      </c>
      <c r="G112" s="16"/>
      <c r="I112" s="10"/>
      <c r="K112" s="34"/>
      <c r="L112" s="34"/>
    </row>
    <row r="113" spans="2:10">
      <c r="C113" s="15" t="s">
        <v>682</v>
      </c>
      <c r="E113" s="16" t="s">
        <v>443</v>
      </c>
      <c r="F113" s="15" t="s">
        <v>422</v>
      </c>
    </row>
    <row r="114" spans="2:10" ht="15" thickBot="1">
      <c r="E114" s="39" t="s">
        <v>399</v>
      </c>
      <c r="F114" s="16" t="s">
        <v>446</v>
      </c>
    </row>
    <row r="115" spans="2:10">
      <c r="E115" s="15" t="s">
        <v>445</v>
      </c>
      <c r="F115" s="16"/>
    </row>
    <row r="116" spans="2:10">
      <c r="B116" s="1" t="s">
        <v>8</v>
      </c>
      <c r="C116" s="1">
        <v>11</v>
      </c>
      <c r="D116" s="1">
        <v>124</v>
      </c>
    </row>
    <row r="117" spans="2:10">
      <c r="B117" s="1" t="s">
        <v>418</v>
      </c>
      <c r="C117" s="1">
        <v>6</v>
      </c>
      <c r="D117" s="1">
        <v>48</v>
      </c>
      <c r="E117" s="1" t="s">
        <v>19</v>
      </c>
    </row>
    <row r="118" spans="2:10">
      <c r="B118" s="1" t="s">
        <v>453</v>
      </c>
      <c r="C118" s="1">
        <v>125</v>
      </c>
      <c r="D118" s="1">
        <v>172</v>
      </c>
    </row>
    <row r="119" spans="2:10">
      <c r="I119" s="2"/>
    </row>
    <row r="120" spans="2:10">
      <c r="F120" s="16"/>
      <c r="I120" s="2"/>
    </row>
    <row r="121" spans="2:10">
      <c r="G121" s="2"/>
      <c r="H121" s="1"/>
      <c r="I121" s="2"/>
      <c r="J121" s="1"/>
    </row>
  </sheetData>
  <phoneticPr fontId="6" type="noConversion"/>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A29" workbookViewId="0">
      <selection activeCell="A37" sqref="A37:B37"/>
    </sheetView>
  </sheetViews>
  <sheetFormatPr defaultColWidth="11.19921875" defaultRowHeight="15.6"/>
  <cols>
    <col min="1" max="1" width="10.796875" customWidth="1"/>
    <col min="2" max="2" width="21.796875" customWidth="1"/>
    <col min="14" max="14" width="10.796875" customWidth="1"/>
  </cols>
  <sheetData>
    <row r="1" spans="1:11" ht="28.05" customHeight="1">
      <c r="A1" s="123" t="s">
        <v>182</v>
      </c>
      <c r="B1" s="123"/>
    </row>
    <row r="2" spans="1:11" ht="28.05" customHeight="1">
      <c r="A2" s="123" t="s">
        <v>183</v>
      </c>
      <c r="B2" s="123"/>
      <c r="C2" t="s">
        <v>238</v>
      </c>
      <c r="D2" t="s">
        <v>214</v>
      </c>
      <c r="E2" t="s">
        <v>215</v>
      </c>
      <c r="F2" t="s">
        <v>216</v>
      </c>
      <c r="G2" t="s">
        <v>217</v>
      </c>
      <c r="H2" t="s">
        <v>231</v>
      </c>
      <c r="I2" t="s">
        <v>232</v>
      </c>
    </row>
    <row r="3" spans="1:11">
      <c r="A3" s="80" t="s">
        <v>92</v>
      </c>
      <c r="B3" t="s">
        <v>207</v>
      </c>
      <c r="D3" t="s">
        <v>214</v>
      </c>
      <c r="E3" t="s">
        <v>218</v>
      </c>
      <c r="F3" t="s">
        <v>220</v>
      </c>
      <c r="G3" t="s">
        <v>222</v>
      </c>
      <c r="H3" t="s">
        <v>226</v>
      </c>
      <c r="I3" t="s">
        <v>233</v>
      </c>
    </row>
    <row r="4" spans="1:11">
      <c r="A4" s="83" t="s">
        <v>93</v>
      </c>
      <c r="B4" t="s">
        <v>207</v>
      </c>
      <c r="E4" t="s">
        <v>219</v>
      </c>
      <c r="F4" t="s">
        <v>215</v>
      </c>
      <c r="G4" t="s">
        <v>223</v>
      </c>
      <c r="H4" t="s">
        <v>227</v>
      </c>
      <c r="I4" t="s">
        <v>234</v>
      </c>
    </row>
    <row r="5" spans="1:11">
      <c r="A5" s="81" t="s">
        <v>91</v>
      </c>
      <c r="B5" t="s">
        <v>207</v>
      </c>
      <c r="F5" t="s">
        <v>221</v>
      </c>
      <c r="G5" t="s">
        <v>224</v>
      </c>
      <c r="H5" t="s">
        <v>228</v>
      </c>
      <c r="I5" t="s">
        <v>235</v>
      </c>
    </row>
    <row r="6" spans="1:11">
      <c r="A6" s="84" t="s">
        <v>96</v>
      </c>
      <c r="B6" t="s">
        <v>207</v>
      </c>
      <c r="G6" t="s">
        <v>225</v>
      </c>
      <c r="H6" t="s">
        <v>229</v>
      </c>
      <c r="I6" t="s">
        <v>217</v>
      </c>
    </row>
    <row r="7" spans="1:11">
      <c r="A7" s="85" t="s">
        <v>623</v>
      </c>
      <c r="B7" t="s">
        <v>207</v>
      </c>
      <c r="H7" t="s">
        <v>230</v>
      </c>
      <c r="I7" t="s">
        <v>236</v>
      </c>
    </row>
    <row r="8" spans="1:11">
      <c r="A8" s="82" t="s">
        <v>95</v>
      </c>
      <c r="B8" t="s">
        <v>207</v>
      </c>
      <c r="I8" t="s">
        <v>237</v>
      </c>
    </row>
    <row r="9" spans="1:11" ht="28.05" customHeight="1">
      <c r="A9" s="123" t="s">
        <v>184</v>
      </c>
      <c r="B9" s="123"/>
      <c r="D9" s="98"/>
    </row>
    <row r="10" spans="1:11">
      <c r="A10" s="111" t="s">
        <v>185</v>
      </c>
      <c r="B10" s="111"/>
      <c r="C10" t="s">
        <v>195</v>
      </c>
      <c r="D10" t="s">
        <v>201</v>
      </c>
      <c r="E10" s="110" t="s">
        <v>1195</v>
      </c>
      <c r="F10" s="111"/>
      <c r="G10" s="111"/>
      <c r="H10" s="111"/>
      <c r="I10" s="111"/>
      <c r="J10" s="111"/>
      <c r="K10" s="111"/>
    </row>
    <row r="11" spans="1:11">
      <c r="A11" s="110" t="s">
        <v>206</v>
      </c>
      <c r="B11" s="111"/>
      <c r="C11" t="s">
        <v>199</v>
      </c>
      <c r="D11" t="s">
        <v>201</v>
      </c>
      <c r="E11" s="121" t="s">
        <v>794</v>
      </c>
      <c r="F11" s="122"/>
      <c r="G11" s="122"/>
      <c r="H11" s="122"/>
      <c r="I11" s="122"/>
      <c r="J11" s="122"/>
      <c r="K11" s="122"/>
    </row>
    <row r="12" spans="1:11">
      <c r="A12" s="110" t="s">
        <v>801</v>
      </c>
      <c r="B12" s="111"/>
      <c r="C12" t="s">
        <v>198</v>
      </c>
      <c r="D12" t="s">
        <v>201</v>
      </c>
      <c r="E12" s="110" t="s">
        <v>767</v>
      </c>
      <c r="F12" s="111"/>
      <c r="G12" s="111"/>
      <c r="H12" s="111"/>
      <c r="I12" s="111"/>
      <c r="J12" s="111"/>
      <c r="K12" s="111"/>
    </row>
    <row r="13" spans="1:11" ht="10.050000000000001" customHeight="1">
      <c r="A13" s="44"/>
      <c r="B13" s="44"/>
    </row>
    <row r="14" spans="1:11">
      <c r="A14" s="110" t="s">
        <v>802</v>
      </c>
      <c r="B14" s="111"/>
      <c r="C14" t="s">
        <v>614</v>
      </c>
      <c r="D14" t="s">
        <v>202</v>
      </c>
      <c r="E14" s="110" t="s">
        <v>770</v>
      </c>
      <c r="F14" s="111"/>
      <c r="G14" s="111"/>
      <c r="H14" s="111"/>
      <c r="I14" s="111"/>
      <c r="J14" s="111"/>
      <c r="K14" s="111"/>
    </row>
    <row r="15" spans="1:11">
      <c r="A15" s="110" t="s">
        <v>670</v>
      </c>
      <c r="B15" s="111"/>
      <c r="C15" t="s">
        <v>281</v>
      </c>
      <c r="D15" t="s">
        <v>202</v>
      </c>
      <c r="E15" s="110" t="s">
        <v>796</v>
      </c>
      <c r="F15" s="111"/>
      <c r="G15" s="111"/>
      <c r="H15" s="111"/>
      <c r="I15" s="111"/>
      <c r="J15" s="111"/>
      <c r="K15" s="111"/>
    </row>
    <row r="16" spans="1:11">
      <c r="A16" s="111" t="s">
        <v>279</v>
      </c>
      <c r="B16" s="111"/>
      <c r="C16" t="s">
        <v>280</v>
      </c>
      <c r="D16" t="s">
        <v>202</v>
      </c>
      <c r="E16" s="110" t="s">
        <v>336</v>
      </c>
      <c r="F16" s="111"/>
      <c r="G16" s="111"/>
      <c r="H16" s="111"/>
      <c r="I16" s="111"/>
      <c r="J16" s="111"/>
      <c r="K16" s="111"/>
    </row>
    <row r="17" spans="1:18" ht="10.050000000000001" customHeight="1">
      <c r="A17" s="44"/>
      <c r="B17" s="44"/>
      <c r="E17" s="44"/>
      <c r="F17" s="44"/>
      <c r="G17" s="44"/>
      <c r="H17" s="44"/>
      <c r="I17" s="44"/>
      <c r="J17" s="44"/>
      <c r="K17" s="44"/>
    </row>
    <row r="18" spans="1:18">
      <c r="A18" s="111" t="s">
        <v>188</v>
      </c>
      <c r="B18" s="111"/>
      <c r="C18" t="s">
        <v>197</v>
      </c>
      <c r="D18" t="s">
        <v>203</v>
      </c>
      <c r="E18" s="110" t="s">
        <v>774</v>
      </c>
      <c r="F18" s="111"/>
      <c r="G18" s="111"/>
      <c r="H18" s="111"/>
      <c r="I18" s="111"/>
      <c r="J18" s="111"/>
      <c r="K18" s="111"/>
    </row>
    <row r="19" spans="1:18">
      <c r="A19" s="111" t="s">
        <v>765</v>
      </c>
      <c r="B19" s="111"/>
      <c r="C19" t="s">
        <v>195</v>
      </c>
      <c r="D19" t="s">
        <v>203</v>
      </c>
      <c r="E19" s="110" t="s">
        <v>779</v>
      </c>
      <c r="F19" s="111"/>
      <c r="G19" s="111"/>
      <c r="H19" s="111"/>
      <c r="I19" s="111"/>
      <c r="J19" s="111"/>
      <c r="K19" s="111"/>
    </row>
    <row r="20" spans="1:18">
      <c r="A20" s="111" t="s">
        <v>803</v>
      </c>
      <c r="B20" s="111"/>
      <c r="C20" t="s">
        <v>198</v>
      </c>
      <c r="D20" t="s">
        <v>203</v>
      </c>
      <c r="E20" s="110" t="s">
        <v>1196</v>
      </c>
      <c r="F20" s="111"/>
      <c r="G20" s="111"/>
      <c r="H20" s="111"/>
      <c r="I20" s="111"/>
      <c r="J20" s="111"/>
      <c r="K20" s="111"/>
      <c r="L20" t="s">
        <v>394</v>
      </c>
    </row>
    <row r="21" spans="1:18" ht="10.050000000000001" customHeight="1">
      <c r="A21" s="44"/>
      <c r="B21" s="44"/>
    </row>
    <row r="22" spans="1:18">
      <c r="A22" s="111" t="s">
        <v>278</v>
      </c>
      <c r="B22" s="111"/>
      <c r="C22" t="s">
        <v>212</v>
      </c>
      <c r="D22" t="s">
        <v>205</v>
      </c>
      <c r="E22" s="110" t="s">
        <v>778</v>
      </c>
      <c r="F22" s="111"/>
      <c r="G22" s="111"/>
      <c r="H22" s="111"/>
      <c r="I22" s="111"/>
      <c r="J22" s="111"/>
      <c r="K22" s="111"/>
    </row>
    <row r="23" spans="1:18">
      <c r="A23" s="111" t="s">
        <v>804</v>
      </c>
      <c r="B23" s="111"/>
      <c r="C23" t="s">
        <v>199</v>
      </c>
      <c r="D23" t="s">
        <v>205</v>
      </c>
      <c r="E23" s="110" t="s">
        <v>1197</v>
      </c>
      <c r="F23" s="111"/>
      <c r="G23" s="111"/>
      <c r="H23" s="111"/>
      <c r="I23" s="111"/>
      <c r="J23" s="111"/>
      <c r="K23" s="111"/>
    </row>
    <row r="24" spans="1:18">
      <c r="A24" s="111" t="s">
        <v>186</v>
      </c>
      <c r="B24" s="111"/>
      <c r="C24" t="s">
        <v>196</v>
      </c>
      <c r="D24" t="s">
        <v>205</v>
      </c>
      <c r="E24" s="110" t="s">
        <v>1200</v>
      </c>
      <c r="F24" s="111"/>
      <c r="G24" s="111"/>
      <c r="H24" s="111"/>
      <c r="I24" s="111"/>
      <c r="J24" s="111"/>
      <c r="K24" s="111"/>
      <c r="L24" t="s">
        <v>253</v>
      </c>
    </row>
    <row r="25" spans="1:18" ht="10.050000000000001" customHeight="1">
      <c r="A25" s="44"/>
      <c r="B25" s="44"/>
      <c r="E25" s="44"/>
      <c r="F25" s="44"/>
      <c r="G25" s="44"/>
      <c r="H25" s="44"/>
      <c r="I25" s="44"/>
      <c r="J25" s="44"/>
      <c r="K25" s="44"/>
    </row>
    <row r="26" spans="1:18">
      <c r="A26" s="110" t="s">
        <v>771</v>
      </c>
      <c r="B26" s="111"/>
      <c r="C26" t="s">
        <v>200</v>
      </c>
      <c r="D26" t="s">
        <v>204</v>
      </c>
      <c r="E26" s="110" t="s">
        <v>772</v>
      </c>
      <c r="F26" s="111"/>
      <c r="G26" s="111"/>
      <c r="H26" s="111"/>
      <c r="I26" s="111"/>
      <c r="J26" s="111"/>
      <c r="K26" s="111"/>
    </row>
    <row r="27" spans="1:18">
      <c r="A27" s="110" t="s">
        <v>805</v>
      </c>
      <c r="B27" s="111"/>
      <c r="C27" t="s">
        <v>200</v>
      </c>
      <c r="D27" t="s">
        <v>204</v>
      </c>
      <c r="E27" s="111" t="s">
        <v>836</v>
      </c>
      <c r="F27" s="111"/>
      <c r="G27" s="111"/>
      <c r="H27" s="111"/>
      <c r="I27" s="111"/>
      <c r="J27" s="111"/>
      <c r="K27" s="111"/>
    </row>
    <row r="28" spans="1:18">
      <c r="A28" s="111" t="s">
        <v>308</v>
      </c>
      <c r="B28" s="111"/>
      <c r="C28" t="s">
        <v>200</v>
      </c>
      <c r="D28" t="s">
        <v>204</v>
      </c>
      <c r="E28" s="111" t="s">
        <v>1198</v>
      </c>
      <c r="F28" s="111"/>
      <c r="G28" s="111"/>
      <c r="H28" s="111"/>
      <c r="I28" s="111"/>
      <c r="J28" s="111"/>
      <c r="K28" s="111"/>
    </row>
    <row r="29" spans="1:18" ht="28.05" customHeight="1">
      <c r="A29" s="123" t="s">
        <v>187</v>
      </c>
      <c r="B29" s="123"/>
    </row>
    <row r="30" spans="1:18">
      <c r="A30" s="111" t="s">
        <v>284</v>
      </c>
      <c r="B30" s="111"/>
      <c r="C30" t="s">
        <v>242</v>
      </c>
      <c r="D30" t="s">
        <v>201</v>
      </c>
      <c r="E30" s="110" t="s">
        <v>1202</v>
      </c>
      <c r="F30" s="111"/>
      <c r="G30" s="111"/>
      <c r="H30" s="111"/>
      <c r="I30" s="111"/>
      <c r="J30" s="111"/>
      <c r="K30" s="111"/>
    </row>
    <row r="31" spans="1:18">
      <c r="A31" s="111" t="s">
        <v>806</v>
      </c>
      <c r="B31" s="111"/>
      <c r="C31" t="s">
        <v>240</v>
      </c>
      <c r="D31" t="s">
        <v>201</v>
      </c>
      <c r="E31" s="111" t="s">
        <v>305</v>
      </c>
      <c r="F31" s="111"/>
      <c r="G31" s="111"/>
      <c r="H31" s="111"/>
      <c r="I31" s="111"/>
      <c r="J31" s="111"/>
      <c r="K31" s="111"/>
    </row>
    <row r="32" spans="1:18">
      <c r="A32" s="111" t="s">
        <v>807</v>
      </c>
      <c r="B32" s="111"/>
      <c r="C32" t="s">
        <v>241</v>
      </c>
      <c r="D32" t="s">
        <v>201</v>
      </c>
      <c r="E32" s="110" t="s">
        <v>780</v>
      </c>
      <c r="F32" s="111"/>
      <c r="G32" s="111"/>
      <c r="H32" s="111"/>
      <c r="I32" s="111"/>
      <c r="J32" s="111"/>
      <c r="K32" s="111"/>
      <c r="N32" s="35"/>
      <c r="R32" s="45"/>
    </row>
    <row r="33" spans="1:19">
      <c r="A33" s="111" t="s">
        <v>324</v>
      </c>
      <c r="B33" s="111"/>
      <c r="C33" t="s">
        <v>244</v>
      </c>
      <c r="D33" t="s">
        <v>201</v>
      </c>
      <c r="E33" s="110" t="s">
        <v>768</v>
      </c>
      <c r="F33" s="111"/>
      <c r="G33" s="111"/>
      <c r="H33" s="111"/>
      <c r="I33" s="111"/>
      <c r="J33" s="111"/>
      <c r="K33" s="111"/>
    </row>
    <row r="34" spans="1:19">
      <c r="A34" s="111" t="s">
        <v>285</v>
      </c>
      <c r="B34" s="111"/>
      <c r="C34" t="s">
        <v>239</v>
      </c>
      <c r="D34" t="s">
        <v>201</v>
      </c>
      <c r="E34" s="121" t="s">
        <v>795</v>
      </c>
      <c r="F34" s="122"/>
      <c r="G34" s="122"/>
      <c r="H34" s="122"/>
      <c r="I34" s="122"/>
      <c r="J34" s="122"/>
      <c r="K34" s="122"/>
    </row>
    <row r="35" spans="1:19">
      <c r="A35" s="111" t="s">
        <v>808</v>
      </c>
      <c r="B35" s="111"/>
      <c r="C35" t="s">
        <v>243</v>
      </c>
      <c r="D35" t="s">
        <v>201</v>
      </c>
      <c r="E35" s="110" t="s">
        <v>769</v>
      </c>
      <c r="F35" s="111"/>
      <c r="G35" s="111"/>
      <c r="H35" s="111"/>
      <c r="I35" s="111"/>
      <c r="J35" s="111"/>
      <c r="K35" s="111"/>
      <c r="S35" s="45"/>
    </row>
    <row r="36" spans="1:19" ht="10.050000000000001" customHeight="1">
      <c r="A36" s="44"/>
      <c r="B36" s="44"/>
      <c r="E36" s="44"/>
      <c r="F36" s="44"/>
      <c r="G36" s="79"/>
      <c r="H36" s="44"/>
      <c r="I36" s="44"/>
      <c r="J36" s="44"/>
      <c r="K36" s="44"/>
      <c r="S36" s="45"/>
    </row>
    <row r="37" spans="1:19">
      <c r="A37" s="111" t="s">
        <v>302</v>
      </c>
      <c r="B37" s="111"/>
      <c r="C37" t="s">
        <v>292</v>
      </c>
      <c r="D37" t="s">
        <v>202</v>
      </c>
      <c r="E37" s="110" t="s">
        <v>1199</v>
      </c>
      <c r="F37" s="111"/>
      <c r="G37" s="111"/>
      <c r="H37" s="111"/>
      <c r="I37" s="111"/>
      <c r="J37" s="111"/>
      <c r="K37" s="111"/>
    </row>
    <row r="38" spans="1:19">
      <c r="A38" s="111" t="s">
        <v>304</v>
      </c>
      <c r="B38" s="111"/>
      <c r="C38" t="s">
        <v>289</v>
      </c>
      <c r="D38" t="s">
        <v>202</v>
      </c>
      <c r="E38" s="111" t="s">
        <v>1201</v>
      </c>
      <c r="F38" s="111"/>
      <c r="G38" s="111"/>
      <c r="H38" s="111"/>
      <c r="I38" s="111"/>
      <c r="J38" s="111"/>
      <c r="K38" s="111"/>
    </row>
    <row r="39" spans="1:19">
      <c r="A39" s="110" t="s">
        <v>809</v>
      </c>
      <c r="B39" s="111"/>
      <c r="C39" t="s">
        <v>291</v>
      </c>
      <c r="D39" t="s">
        <v>202</v>
      </c>
      <c r="E39" s="121" t="s">
        <v>773</v>
      </c>
      <c r="F39" s="122"/>
      <c r="G39" s="122"/>
      <c r="H39" s="122"/>
      <c r="I39" s="122"/>
      <c r="J39" s="122"/>
      <c r="K39" s="122"/>
      <c r="L39" t="s">
        <v>393</v>
      </c>
    </row>
    <row r="40" spans="1:19">
      <c r="A40" s="110" t="s">
        <v>810</v>
      </c>
      <c r="B40" s="111"/>
      <c r="C40" t="s">
        <v>295</v>
      </c>
      <c r="D40" s="44" t="s">
        <v>202</v>
      </c>
      <c r="E40" s="110" t="s">
        <v>1203</v>
      </c>
      <c r="F40" s="111"/>
      <c r="G40" s="111"/>
      <c r="H40" s="111"/>
      <c r="I40" s="111"/>
      <c r="J40" s="111"/>
      <c r="K40" s="111"/>
    </row>
    <row r="41" spans="1:19" ht="10.050000000000001" customHeight="1">
      <c r="A41" s="44"/>
      <c r="B41" s="44"/>
      <c r="D41" s="44"/>
    </row>
    <row r="42" spans="1:19">
      <c r="A42" s="110" t="s">
        <v>835</v>
      </c>
      <c r="B42" s="111"/>
      <c r="C42" t="s">
        <v>286</v>
      </c>
      <c r="D42" t="s">
        <v>203</v>
      </c>
      <c r="E42" s="111" t="s">
        <v>1204</v>
      </c>
      <c r="F42" s="111"/>
      <c r="G42" s="111"/>
      <c r="H42" s="111"/>
      <c r="I42" s="111"/>
      <c r="J42" s="111"/>
      <c r="K42" s="111"/>
    </row>
    <row r="43" spans="1:19">
      <c r="A43" s="110" t="s">
        <v>299</v>
      </c>
      <c r="B43" s="111"/>
      <c r="C43" t="s">
        <v>293</v>
      </c>
      <c r="D43" t="s">
        <v>203</v>
      </c>
      <c r="E43" s="110" t="s">
        <v>837</v>
      </c>
      <c r="F43" s="111"/>
      <c r="G43" s="111"/>
      <c r="H43" s="111"/>
      <c r="I43" s="111"/>
      <c r="J43" s="111"/>
      <c r="K43" s="111"/>
      <c r="L43" t="s">
        <v>395</v>
      </c>
    </row>
    <row r="44" spans="1:19">
      <c r="A44" s="110" t="s">
        <v>831</v>
      </c>
      <c r="B44" s="111"/>
      <c r="C44" s="62" t="s">
        <v>290</v>
      </c>
      <c r="D44" t="s">
        <v>203</v>
      </c>
      <c r="E44" s="111" t="s">
        <v>1205</v>
      </c>
      <c r="F44" s="111"/>
      <c r="G44" s="111"/>
      <c r="H44" s="111"/>
      <c r="I44" s="111"/>
      <c r="J44" s="111"/>
      <c r="K44" s="111"/>
    </row>
    <row r="45" spans="1:19">
      <c r="A45" s="111" t="s">
        <v>811</v>
      </c>
      <c r="B45" s="111"/>
      <c r="C45" t="s">
        <v>296</v>
      </c>
      <c r="D45" t="s">
        <v>203</v>
      </c>
      <c r="E45" s="111" t="s">
        <v>261</v>
      </c>
      <c r="F45" s="111"/>
      <c r="G45" s="111"/>
      <c r="H45" s="111"/>
      <c r="I45" s="111"/>
      <c r="J45" s="111"/>
      <c r="K45" s="111"/>
    </row>
    <row r="46" spans="1:19" ht="10.050000000000001" customHeight="1">
      <c r="A46" s="44"/>
      <c r="B46" s="44"/>
    </row>
    <row r="47" spans="1:19">
      <c r="A47" s="111" t="s">
        <v>812</v>
      </c>
      <c r="B47" s="111"/>
      <c r="C47" t="s">
        <v>287</v>
      </c>
      <c r="D47" t="s">
        <v>205</v>
      </c>
      <c r="E47" s="111" t="s">
        <v>1206</v>
      </c>
      <c r="F47" s="111"/>
      <c r="G47" s="111"/>
      <c r="H47" s="111"/>
      <c r="I47" s="111"/>
      <c r="J47" s="111"/>
      <c r="K47" s="111"/>
    </row>
    <row r="48" spans="1:19">
      <c r="A48" s="111" t="s">
        <v>813</v>
      </c>
      <c r="B48" s="111"/>
      <c r="C48" t="s">
        <v>297</v>
      </c>
      <c r="D48" t="s">
        <v>205</v>
      </c>
      <c r="E48" s="110" t="s">
        <v>1209</v>
      </c>
      <c r="F48" s="111"/>
      <c r="G48" s="111"/>
      <c r="H48" s="111"/>
      <c r="I48" s="111"/>
      <c r="J48" s="111"/>
      <c r="K48" s="111"/>
    </row>
    <row r="49" spans="1:19">
      <c r="A49" s="111" t="s">
        <v>298</v>
      </c>
      <c r="B49" s="111"/>
      <c r="C49" t="s">
        <v>294</v>
      </c>
      <c r="D49" t="s">
        <v>205</v>
      </c>
      <c r="E49" s="110" t="s">
        <v>775</v>
      </c>
      <c r="F49" s="111"/>
      <c r="G49" s="111"/>
      <c r="H49" s="111"/>
      <c r="I49" s="111"/>
      <c r="J49" s="111"/>
      <c r="K49" s="111"/>
    </row>
    <row r="50" spans="1:19">
      <c r="A50" s="110" t="s">
        <v>301</v>
      </c>
      <c r="B50" s="111"/>
      <c r="C50" t="s">
        <v>288</v>
      </c>
      <c r="D50" t="s">
        <v>205</v>
      </c>
      <c r="E50" s="110" t="s">
        <v>1207</v>
      </c>
      <c r="F50" s="111"/>
      <c r="G50" s="111"/>
      <c r="H50" s="111"/>
      <c r="I50" s="111"/>
      <c r="J50" s="111"/>
      <c r="K50" s="111"/>
      <c r="L50" t="s">
        <v>395</v>
      </c>
    </row>
    <row r="51" spans="1:19" ht="10.050000000000001" customHeight="1">
      <c r="A51" s="44"/>
      <c r="B51" s="44"/>
      <c r="E51" s="44"/>
      <c r="F51" s="44"/>
      <c r="G51" s="44"/>
      <c r="H51" s="44"/>
      <c r="I51" s="44"/>
      <c r="J51" s="44"/>
      <c r="K51" s="44"/>
    </row>
    <row r="52" spans="1:19">
      <c r="A52" s="111" t="s">
        <v>303</v>
      </c>
      <c r="B52" s="111"/>
      <c r="C52" t="s">
        <v>200</v>
      </c>
      <c r="D52" t="s">
        <v>204</v>
      </c>
      <c r="E52" s="111" t="s">
        <v>606</v>
      </c>
      <c r="F52" s="111"/>
      <c r="G52" s="111"/>
      <c r="H52" s="111"/>
      <c r="I52" s="111"/>
      <c r="J52" s="111"/>
      <c r="K52" s="111"/>
    </row>
    <row r="53" spans="1:19">
      <c r="A53" s="111" t="s">
        <v>814</v>
      </c>
      <c r="B53" s="111"/>
      <c r="C53" t="s">
        <v>200</v>
      </c>
      <c r="D53" t="s">
        <v>204</v>
      </c>
      <c r="E53" s="111" t="s">
        <v>1208</v>
      </c>
      <c r="F53" s="111"/>
      <c r="G53" s="111"/>
      <c r="H53" s="111"/>
      <c r="I53" s="111"/>
      <c r="J53" s="111"/>
      <c r="K53" s="111"/>
      <c r="L53" s="45" t="s">
        <v>392</v>
      </c>
      <c r="M53" s="45"/>
      <c r="N53" s="45"/>
      <c r="O53" s="45"/>
      <c r="P53" s="45"/>
      <c r="Q53" s="45"/>
      <c r="R53" s="45"/>
      <c r="S53" s="45"/>
    </row>
    <row r="54" spans="1:19" ht="28.05" customHeight="1">
      <c r="A54" s="123" t="s">
        <v>189</v>
      </c>
      <c r="B54" s="123"/>
    </row>
    <row r="55" spans="1:19">
      <c r="A55" s="111" t="s">
        <v>306</v>
      </c>
      <c r="B55" s="111"/>
      <c r="C55" t="s">
        <v>239</v>
      </c>
      <c r="D55" t="s">
        <v>201</v>
      </c>
      <c r="E55" s="111" t="s">
        <v>1211</v>
      </c>
      <c r="F55" s="111"/>
      <c r="G55" s="111"/>
      <c r="H55" s="111"/>
      <c r="I55" s="111"/>
      <c r="J55" s="111"/>
      <c r="K55" s="111"/>
      <c r="L55" t="s">
        <v>253</v>
      </c>
    </row>
    <row r="56" spans="1:19">
      <c r="A56" s="111" t="s">
        <v>793</v>
      </c>
      <c r="B56" s="111"/>
      <c r="C56" t="s">
        <v>242</v>
      </c>
      <c r="D56" t="s">
        <v>201</v>
      </c>
      <c r="E56" s="111" t="s">
        <v>1210</v>
      </c>
      <c r="F56" s="111"/>
      <c r="G56" s="111"/>
      <c r="H56" s="111"/>
      <c r="I56" s="111"/>
      <c r="J56" s="111"/>
      <c r="K56" s="111"/>
      <c r="L56" s="111"/>
    </row>
    <row r="57" spans="1:19">
      <c r="A57" s="111" t="s">
        <v>815</v>
      </c>
      <c r="B57" s="111"/>
      <c r="C57" t="s">
        <v>241</v>
      </c>
      <c r="D57" t="s">
        <v>201</v>
      </c>
      <c r="E57" s="111" t="s">
        <v>783</v>
      </c>
      <c r="F57" s="111"/>
      <c r="G57" s="111"/>
      <c r="H57" s="111"/>
      <c r="I57" s="111"/>
      <c r="J57" s="111"/>
      <c r="K57" s="111"/>
    </row>
    <row r="58" spans="1:19" ht="9.6" customHeight="1"/>
    <row r="59" spans="1:19">
      <c r="A59" s="111" t="s">
        <v>816</v>
      </c>
      <c r="B59" s="111"/>
      <c r="C59" t="s">
        <v>240</v>
      </c>
      <c r="D59" t="s">
        <v>202</v>
      </c>
      <c r="E59" s="110" t="s">
        <v>776</v>
      </c>
      <c r="F59" s="111"/>
      <c r="G59" s="111"/>
      <c r="H59" s="111"/>
      <c r="I59" s="111"/>
      <c r="J59" s="111"/>
      <c r="K59" s="111"/>
    </row>
    <row r="60" spans="1:19">
      <c r="A60" s="111" t="s">
        <v>817</v>
      </c>
      <c r="B60" s="111"/>
      <c r="C60" t="s">
        <v>244</v>
      </c>
      <c r="D60" t="s">
        <v>202</v>
      </c>
      <c r="E60" s="111" t="s">
        <v>797</v>
      </c>
      <c r="F60" s="111"/>
      <c r="G60" s="111"/>
      <c r="H60" s="111"/>
      <c r="I60" s="111"/>
      <c r="J60" s="111"/>
      <c r="K60" s="111"/>
    </row>
    <row r="61" spans="1:19">
      <c r="A61" s="110" t="s">
        <v>818</v>
      </c>
      <c r="B61" s="111"/>
      <c r="C61" t="s">
        <v>243</v>
      </c>
      <c r="D61" t="s">
        <v>202</v>
      </c>
      <c r="E61" s="110" t="s">
        <v>798</v>
      </c>
      <c r="F61" s="111"/>
      <c r="G61" s="111"/>
      <c r="H61" s="111"/>
      <c r="I61" s="111"/>
      <c r="J61" s="111"/>
      <c r="K61" s="111"/>
    </row>
    <row r="62" spans="1:19" ht="9.6" customHeight="1"/>
    <row r="63" spans="1:19">
      <c r="A63" s="111" t="s">
        <v>792</v>
      </c>
      <c r="B63" s="111"/>
      <c r="C63" t="s">
        <v>195</v>
      </c>
      <c r="D63" t="s">
        <v>203</v>
      </c>
      <c r="E63" s="111" t="s">
        <v>777</v>
      </c>
      <c r="F63" s="111"/>
      <c r="G63" s="111"/>
      <c r="H63" s="111"/>
      <c r="I63" s="111"/>
      <c r="J63" s="111"/>
      <c r="K63" s="111"/>
    </row>
    <row r="64" spans="1:19">
      <c r="A64" s="111" t="s">
        <v>819</v>
      </c>
      <c r="B64" s="111"/>
      <c r="C64" t="s">
        <v>198</v>
      </c>
      <c r="D64" t="s">
        <v>203</v>
      </c>
      <c r="E64" s="111" t="s">
        <v>799</v>
      </c>
      <c r="F64" s="111"/>
      <c r="G64" s="111"/>
      <c r="H64" s="111"/>
      <c r="I64" s="111"/>
      <c r="J64" s="111"/>
      <c r="K64" s="111"/>
      <c r="L64" t="s">
        <v>394</v>
      </c>
    </row>
    <row r="65" spans="1:12">
      <c r="A65" s="111" t="s">
        <v>820</v>
      </c>
      <c r="B65" s="111"/>
      <c r="C65" t="s">
        <v>199</v>
      </c>
      <c r="D65" t="s">
        <v>203</v>
      </c>
      <c r="E65" s="111" t="s">
        <v>1212</v>
      </c>
      <c r="F65" s="111"/>
      <c r="G65" s="111"/>
      <c r="H65" s="111"/>
      <c r="I65" s="111"/>
      <c r="J65" s="111"/>
      <c r="K65" s="111"/>
      <c r="L65" t="s">
        <v>392</v>
      </c>
    </row>
    <row r="66" spans="1:12" s="75" customFormat="1" ht="9.6" customHeight="1">
      <c r="A66" s="74"/>
      <c r="B66" s="74"/>
      <c r="E66" s="74"/>
      <c r="F66" s="74"/>
      <c r="G66" s="74"/>
      <c r="H66" s="74"/>
      <c r="I66" s="74"/>
      <c r="J66" s="74"/>
      <c r="K66" s="74"/>
    </row>
    <row r="67" spans="1:12">
      <c r="A67" s="111" t="s">
        <v>821</v>
      </c>
      <c r="B67" s="111"/>
      <c r="C67" t="s">
        <v>196</v>
      </c>
      <c r="D67" t="s">
        <v>205</v>
      </c>
      <c r="E67" s="122" t="s">
        <v>1213</v>
      </c>
      <c r="F67" s="122"/>
      <c r="G67" s="122"/>
      <c r="H67" s="122"/>
      <c r="I67" s="122"/>
      <c r="J67" s="122"/>
      <c r="K67" s="122"/>
      <c r="L67" t="s">
        <v>394</v>
      </c>
    </row>
    <row r="68" spans="1:12">
      <c r="A68" s="111" t="s">
        <v>822</v>
      </c>
      <c r="B68" s="111"/>
      <c r="C68" t="s">
        <v>197</v>
      </c>
      <c r="D68" t="s">
        <v>205</v>
      </c>
      <c r="E68" s="111" t="s">
        <v>1214</v>
      </c>
      <c r="F68" s="111"/>
      <c r="G68" s="111"/>
      <c r="H68" s="111"/>
      <c r="I68" s="111"/>
      <c r="J68" s="111"/>
      <c r="K68" s="111"/>
    </row>
    <row r="69" spans="1:12">
      <c r="A69" s="111" t="s">
        <v>252</v>
      </c>
      <c r="B69" s="111"/>
      <c r="C69" t="s">
        <v>212</v>
      </c>
      <c r="D69" t="s">
        <v>205</v>
      </c>
      <c r="E69" s="122" t="s">
        <v>790</v>
      </c>
      <c r="F69" s="122"/>
      <c r="G69" s="122"/>
      <c r="H69" s="122"/>
      <c r="I69" s="122"/>
      <c r="J69" s="122"/>
      <c r="K69" s="122"/>
    </row>
    <row r="70" spans="1:12" ht="9.6" customHeight="1"/>
    <row r="71" spans="1:12">
      <c r="A71" s="111" t="s">
        <v>833</v>
      </c>
      <c r="B71" s="111"/>
      <c r="C71" t="s">
        <v>200</v>
      </c>
      <c r="D71" t="s">
        <v>204</v>
      </c>
      <c r="E71" s="122" t="s">
        <v>789</v>
      </c>
      <c r="F71" s="122"/>
      <c r="G71" s="122"/>
      <c r="H71" s="122"/>
      <c r="I71" s="122"/>
      <c r="J71" s="122"/>
      <c r="K71" s="122"/>
    </row>
    <row r="72" spans="1:12">
      <c r="A72" s="111" t="s">
        <v>834</v>
      </c>
      <c r="B72" s="111"/>
      <c r="C72" t="s">
        <v>200</v>
      </c>
      <c r="D72" t="s">
        <v>204</v>
      </c>
      <c r="E72" s="110" t="s">
        <v>1215</v>
      </c>
      <c r="F72" s="111"/>
      <c r="G72" s="111"/>
      <c r="H72" s="111"/>
      <c r="I72" s="111"/>
      <c r="J72" s="111"/>
      <c r="K72" s="111"/>
    </row>
    <row r="73" spans="1:12">
      <c r="A73" s="111" t="s">
        <v>823</v>
      </c>
      <c r="B73" s="111"/>
      <c r="C73" t="s">
        <v>200</v>
      </c>
      <c r="D73" t="s">
        <v>204</v>
      </c>
      <c r="E73" s="111" t="s">
        <v>1216</v>
      </c>
      <c r="F73" s="111"/>
      <c r="G73" s="111"/>
      <c r="H73" s="111"/>
      <c r="I73" s="111"/>
      <c r="J73" s="111"/>
      <c r="K73" s="111"/>
    </row>
    <row r="74" spans="1:12" ht="28.05" customHeight="1">
      <c r="A74" s="123" t="s">
        <v>191</v>
      </c>
      <c r="B74" s="123"/>
    </row>
    <row r="75" spans="1:12">
      <c r="A75" s="111" t="s">
        <v>782</v>
      </c>
      <c r="B75" s="111"/>
      <c r="C75" s="111"/>
      <c r="D75" s="110" t="s">
        <v>781</v>
      </c>
      <c r="E75" s="111"/>
      <c r="F75" s="111"/>
      <c r="G75" s="111"/>
      <c r="H75" s="111"/>
      <c r="I75" s="111"/>
      <c r="J75" s="111"/>
    </row>
    <row r="76" spans="1:12">
      <c r="A76" s="111" t="s">
        <v>824</v>
      </c>
      <c r="B76" s="111"/>
      <c r="C76" s="111"/>
      <c r="D76" s="110" t="s">
        <v>786</v>
      </c>
      <c r="E76" s="111"/>
      <c r="F76" s="111"/>
      <c r="G76" s="111"/>
      <c r="H76" s="111"/>
      <c r="I76" s="111"/>
      <c r="J76" s="111"/>
    </row>
    <row r="77" spans="1:12">
      <c r="A77" s="111" t="s">
        <v>825</v>
      </c>
      <c r="B77" s="111"/>
      <c r="C77" s="111"/>
      <c r="D77" s="110" t="s">
        <v>785</v>
      </c>
      <c r="E77" s="111"/>
      <c r="F77" s="111"/>
      <c r="G77" s="111"/>
      <c r="H77" s="111"/>
      <c r="I77" s="111"/>
      <c r="J77" s="111"/>
      <c r="K77" s="111"/>
    </row>
    <row r="78" spans="1:12">
      <c r="A78" s="111" t="s">
        <v>826</v>
      </c>
      <c r="B78" s="111"/>
      <c r="C78" s="111"/>
      <c r="D78" s="111" t="s">
        <v>787</v>
      </c>
      <c r="E78" s="111"/>
      <c r="F78" s="111"/>
      <c r="G78" s="111"/>
      <c r="H78" s="111"/>
      <c r="I78" s="111"/>
      <c r="J78" s="111"/>
      <c r="K78" s="111"/>
    </row>
    <row r="79" spans="1:12">
      <c r="A79" s="111" t="s">
        <v>827</v>
      </c>
      <c r="B79" s="111"/>
      <c r="C79" s="111"/>
      <c r="D79" s="110" t="s">
        <v>784</v>
      </c>
      <c r="E79" s="111"/>
      <c r="F79" s="111"/>
      <c r="G79" s="111"/>
      <c r="H79" s="111"/>
      <c r="I79" s="111"/>
      <c r="J79" s="111"/>
      <c r="K79" s="111"/>
    </row>
    <row r="80" spans="1:12">
      <c r="A80" s="111" t="s">
        <v>828</v>
      </c>
      <c r="B80" s="111"/>
      <c r="C80" s="111"/>
      <c r="D80" s="111" t="s">
        <v>788</v>
      </c>
      <c r="E80" s="111"/>
      <c r="F80" s="111"/>
      <c r="G80" s="111"/>
      <c r="H80" s="111"/>
      <c r="I80" s="111"/>
      <c r="J80" s="111"/>
      <c r="K80" s="111"/>
    </row>
    <row r="82" spans="1:10">
      <c r="C82" s="111" t="s">
        <v>258</v>
      </c>
      <c r="D82" s="111"/>
      <c r="E82" s="111"/>
      <c r="F82" s="111"/>
      <c r="G82" s="111"/>
      <c r="H82" s="111"/>
      <c r="I82" s="111"/>
      <c r="J82" s="111"/>
    </row>
    <row r="83" spans="1:10">
      <c r="A83" s="62" t="s">
        <v>829</v>
      </c>
      <c r="C83" s="110" t="s">
        <v>613</v>
      </c>
      <c r="D83" s="111"/>
      <c r="E83" s="111"/>
      <c r="F83" s="111"/>
      <c r="G83" s="111"/>
      <c r="H83" s="111"/>
      <c r="I83" s="111"/>
    </row>
    <row r="84" spans="1:10">
      <c r="A84" s="62" t="s">
        <v>830</v>
      </c>
      <c r="C84" s="110" t="s">
        <v>667</v>
      </c>
      <c r="D84" s="111"/>
      <c r="E84" s="111"/>
      <c r="F84" s="111"/>
      <c r="G84" s="111"/>
      <c r="H84" s="111"/>
      <c r="I84" s="111"/>
    </row>
    <row r="85" spans="1:10">
      <c r="A85" s="62" t="s">
        <v>832</v>
      </c>
      <c r="C85" s="110" t="s">
        <v>766</v>
      </c>
      <c r="D85" s="111"/>
      <c r="E85" s="111"/>
      <c r="F85" s="111"/>
      <c r="G85" s="111"/>
      <c r="H85" s="111"/>
      <c r="I85" s="111"/>
    </row>
    <row r="86" spans="1:10">
      <c r="C86" s="122" t="s">
        <v>607</v>
      </c>
      <c r="D86" s="122"/>
      <c r="E86" s="122"/>
      <c r="F86" s="122"/>
      <c r="G86" s="122"/>
      <c r="H86" s="122"/>
      <c r="I86" s="122"/>
    </row>
    <row r="87" spans="1:10">
      <c r="C87" s="111" t="s">
        <v>588</v>
      </c>
      <c r="D87" s="111"/>
      <c r="E87" s="111"/>
      <c r="F87" s="111"/>
      <c r="G87" s="111"/>
      <c r="H87" s="111"/>
      <c r="I87" s="111"/>
    </row>
    <row r="88" spans="1:10">
      <c r="C88" s="111" t="s">
        <v>791</v>
      </c>
      <c r="D88" s="111"/>
      <c r="E88" s="111"/>
      <c r="F88" s="111"/>
      <c r="G88" s="111"/>
      <c r="H88" s="111"/>
      <c r="I88" s="111"/>
    </row>
    <row r="89" spans="1:10">
      <c r="C89" s="111" t="s">
        <v>800</v>
      </c>
      <c r="D89" s="111"/>
      <c r="E89" s="111"/>
      <c r="F89" s="111"/>
      <c r="G89" s="111"/>
      <c r="H89" s="111"/>
      <c r="I89" s="111"/>
    </row>
  </sheetData>
  <mergeCells count="126">
    <mergeCell ref="C88:I88"/>
    <mergeCell ref="A71:B71"/>
    <mergeCell ref="E73:K73"/>
    <mergeCell ref="A50:B50"/>
    <mergeCell ref="E50:K50"/>
    <mergeCell ref="C89:I89"/>
    <mergeCell ref="C86:I86"/>
    <mergeCell ref="C87:I87"/>
    <mergeCell ref="A80:C80"/>
    <mergeCell ref="D80:K80"/>
    <mergeCell ref="A77:C77"/>
    <mergeCell ref="D77:K77"/>
    <mergeCell ref="A78:C78"/>
    <mergeCell ref="D78:K78"/>
    <mergeCell ref="C85:I85"/>
    <mergeCell ref="C83:I83"/>
    <mergeCell ref="A73:B73"/>
    <mergeCell ref="C82:J82"/>
    <mergeCell ref="D75:J75"/>
    <mergeCell ref="A72:B72"/>
    <mergeCell ref="A76:C76"/>
    <mergeCell ref="A52:B52"/>
    <mergeCell ref="C84:I84"/>
    <mergeCell ref="E61:K61"/>
    <mergeCell ref="E14:K14"/>
    <mergeCell ref="A65:B65"/>
    <mergeCell ref="E65:K65"/>
    <mergeCell ref="A64:B64"/>
    <mergeCell ref="E64:K64"/>
    <mergeCell ref="A57:B57"/>
    <mergeCell ref="E57:K57"/>
    <mergeCell ref="A69:B69"/>
    <mergeCell ref="E69:K69"/>
    <mergeCell ref="A67:B67"/>
    <mergeCell ref="E67:K67"/>
    <mergeCell ref="A56:B56"/>
    <mergeCell ref="A68:B68"/>
    <mergeCell ref="E68:K68"/>
    <mergeCell ref="E15:K15"/>
    <mergeCell ref="E56:L56"/>
    <mergeCell ref="A63:B63"/>
    <mergeCell ref="E53:K53"/>
    <mergeCell ref="A44:B44"/>
    <mergeCell ref="E63:K63"/>
    <mergeCell ref="E34:K34"/>
    <mergeCell ref="A60:B60"/>
    <mergeCell ref="E60:K60"/>
    <mergeCell ref="A61:B61"/>
    <mergeCell ref="A40:B40"/>
    <mergeCell ref="A48:B48"/>
    <mergeCell ref="E48:K48"/>
    <mergeCell ref="A43:B43"/>
    <mergeCell ref="A47:B47"/>
    <mergeCell ref="A45:B45"/>
    <mergeCell ref="E45:K45"/>
    <mergeCell ref="A54:B54"/>
    <mergeCell ref="E43:K43"/>
    <mergeCell ref="A42:B42"/>
    <mergeCell ref="E40:K40"/>
    <mergeCell ref="A38:B38"/>
    <mergeCell ref="E38:K38"/>
    <mergeCell ref="A31:B31"/>
    <mergeCell ref="E31:K31"/>
    <mergeCell ref="A37:B37"/>
    <mergeCell ref="E37:K37"/>
    <mergeCell ref="A33:B33"/>
    <mergeCell ref="A34:B34"/>
    <mergeCell ref="E39:K39"/>
    <mergeCell ref="E33:K33"/>
    <mergeCell ref="A39:B39"/>
    <mergeCell ref="A35:B35"/>
    <mergeCell ref="E35:K35"/>
    <mergeCell ref="A24:B24"/>
    <mergeCell ref="E24:K24"/>
    <mergeCell ref="A27:B27"/>
    <mergeCell ref="E26:K26"/>
    <mergeCell ref="A28:B28"/>
    <mergeCell ref="E28:K28"/>
    <mergeCell ref="A32:B32"/>
    <mergeCell ref="E32:K32"/>
    <mergeCell ref="A30:B30"/>
    <mergeCell ref="A26:B26"/>
    <mergeCell ref="E27:K27"/>
    <mergeCell ref="A29:B29"/>
    <mergeCell ref="A79:C79"/>
    <mergeCell ref="D79:K79"/>
    <mergeCell ref="E71:K71"/>
    <mergeCell ref="A74:B74"/>
    <mergeCell ref="A75:C75"/>
    <mergeCell ref="E42:K42"/>
    <mergeCell ref="D76:J76"/>
    <mergeCell ref="A59:B59"/>
    <mergeCell ref="E59:K59"/>
    <mergeCell ref="A55:B55"/>
    <mergeCell ref="E55:K55"/>
    <mergeCell ref="A49:B49"/>
    <mergeCell ref="E49:K49"/>
    <mergeCell ref="A53:B53"/>
    <mergeCell ref="E52:K52"/>
    <mergeCell ref="E72:K72"/>
    <mergeCell ref="E44:K44"/>
    <mergeCell ref="E47:K47"/>
    <mergeCell ref="A11:B11"/>
    <mergeCell ref="E11:K11"/>
    <mergeCell ref="A10:B10"/>
    <mergeCell ref="E30:K30"/>
    <mergeCell ref="A22:B22"/>
    <mergeCell ref="E22:K22"/>
    <mergeCell ref="A18:B18"/>
    <mergeCell ref="E18:K18"/>
    <mergeCell ref="A1:B1"/>
    <mergeCell ref="A2:B2"/>
    <mergeCell ref="A9:B9"/>
    <mergeCell ref="A20:B20"/>
    <mergeCell ref="E20:K20"/>
    <mergeCell ref="A12:B12"/>
    <mergeCell ref="A15:B15"/>
    <mergeCell ref="E12:K12"/>
    <mergeCell ref="E10:K10"/>
    <mergeCell ref="A23:B23"/>
    <mergeCell ref="E23:K23"/>
    <mergeCell ref="A16:B16"/>
    <mergeCell ref="E16:K16"/>
    <mergeCell ref="A14:B14"/>
    <mergeCell ref="A19:B19"/>
    <mergeCell ref="E19:K19"/>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abSelected="1" topLeftCell="A63" workbookViewId="0">
      <selection activeCell="A80" sqref="A80:C80"/>
    </sheetView>
  </sheetViews>
  <sheetFormatPr defaultColWidth="11.19921875" defaultRowHeight="15.6"/>
  <cols>
    <col min="1" max="1" width="10.796875" style="108" customWidth="1"/>
    <col min="2" max="2" width="21.796875" style="108" customWidth="1"/>
    <col min="3" max="13" width="11.19921875" style="108"/>
    <col min="14" max="14" width="10.796875" style="108" customWidth="1"/>
    <col min="15" max="16384" width="11.19921875" style="108"/>
  </cols>
  <sheetData>
    <row r="1" spans="1:11" ht="28.05" customHeight="1">
      <c r="A1" s="123" t="s">
        <v>182</v>
      </c>
      <c r="B1" s="123"/>
    </row>
    <row r="2" spans="1:11" ht="28.05" customHeight="1">
      <c r="A2" s="123" t="s">
        <v>183</v>
      </c>
      <c r="B2" s="123"/>
      <c r="C2" s="108" t="s">
        <v>238</v>
      </c>
      <c r="D2" s="108" t="s">
        <v>214</v>
      </c>
      <c r="E2" s="108" t="s">
        <v>215</v>
      </c>
      <c r="F2" s="108" t="s">
        <v>216</v>
      </c>
      <c r="G2" s="108" t="s">
        <v>217</v>
      </c>
      <c r="H2" s="108" t="s">
        <v>231</v>
      </c>
      <c r="I2" s="108" t="s">
        <v>232</v>
      </c>
    </row>
    <row r="3" spans="1:11">
      <c r="A3" s="80" t="s">
        <v>92</v>
      </c>
      <c r="B3" s="108" t="s">
        <v>207</v>
      </c>
      <c r="D3" s="108" t="s">
        <v>214</v>
      </c>
      <c r="E3" s="108" t="s">
        <v>218</v>
      </c>
      <c r="F3" s="108" t="s">
        <v>220</v>
      </c>
      <c r="G3" s="108" t="s">
        <v>222</v>
      </c>
      <c r="H3" s="108" t="s">
        <v>226</v>
      </c>
      <c r="I3" s="108" t="s">
        <v>233</v>
      </c>
    </row>
    <row r="4" spans="1:11">
      <c r="A4" s="83" t="s">
        <v>93</v>
      </c>
      <c r="B4" s="108" t="s">
        <v>207</v>
      </c>
      <c r="E4" s="108" t="s">
        <v>219</v>
      </c>
      <c r="F4" s="108" t="s">
        <v>215</v>
      </c>
      <c r="G4" s="108" t="s">
        <v>223</v>
      </c>
      <c r="H4" s="108" t="s">
        <v>227</v>
      </c>
      <c r="I4" s="108" t="s">
        <v>234</v>
      </c>
    </row>
    <row r="5" spans="1:11">
      <c r="A5" s="81" t="s">
        <v>91</v>
      </c>
      <c r="B5" s="108" t="s">
        <v>207</v>
      </c>
      <c r="F5" s="108" t="s">
        <v>221</v>
      </c>
      <c r="G5" s="108" t="s">
        <v>224</v>
      </c>
      <c r="H5" s="108" t="s">
        <v>228</v>
      </c>
      <c r="I5" s="108" t="s">
        <v>235</v>
      </c>
    </row>
    <row r="6" spans="1:11">
      <c r="A6" s="84" t="s">
        <v>96</v>
      </c>
      <c r="B6" s="108" t="s">
        <v>207</v>
      </c>
      <c r="G6" s="108" t="s">
        <v>225</v>
      </c>
      <c r="H6" s="108" t="s">
        <v>229</v>
      </c>
      <c r="I6" s="108" t="s">
        <v>217</v>
      </c>
    </row>
    <row r="7" spans="1:11">
      <c r="A7" s="85" t="s">
        <v>623</v>
      </c>
      <c r="B7" s="108" t="s">
        <v>207</v>
      </c>
      <c r="H7" s="108" t="s">
        <v>230</v>
      </c>
      <c r="I7" s="108" t="s">
        <v>236</v>
      </c>
    </row>
    <row r="8" spans="1:11">
      <c r="A8" s="82" t="s">
        <v>95</v>
      </c>
      <c r="B8" s="108" t="s">
        <v>207</v>
      </c>
      <c r="I8" s="108" t="s">
        <v>237</v>
      </c>
    </row>
    <row r="9" spans="1:11" ht="28.05" customHeight="1">
      <c r="A9" s="123" t="s">
        <v>184</v>
      </c>
      <c r="B9" s="123"/>
    </row>
    <row r="10" spans="1:11">
      <c r="A10" s="111" t="s">
        <v>185</v>
      </c>
      <c r="B10" s="111"/>
      <c r="C10" s="108" t="s">
        <v>91</v>
      </c>
      <c r="D10" s="108" t="s">
        <v>201</v>
      </c>
      <c r="E10" s="110" t="s">
        <v>1285</v>
      </c>
      <c r="F10" s="111"/>
      <c r="G10" s="111"/>
      <c r="H10" s="111"/>
      <c r="I10" s="111"/>
      <c r="J10" s="111"/>
      <c r="K10" s="111"/>
    </row>
    <row r="11" spans="1:11">
      <c r="A11" s="110" t="s">
        <v>206</v>
      </c>
      <c r="B11" s="111"/>
      <c r="C11" s="108" t="s">
        <v>93</v>
      </c>
      <c r="D11" s="108" t="s">
        <v>201</v>
      </c>
      <c r="E11" s="121" t="s">
        <v>794</v>
      </c>
      <c r="F11" s="122"/>
      <c r="G11" s="122"/>
      <c r="H11" s="122"/>
      <c r="I11" s="122"/>
      <c r="J11" s="122"/>
      <c r="K11" s="122"/>
    </row>
    <row r="12" spans="1:11">
      <c r="A12" s="110" t="s">
        <v>635</v>
      </c>
      <c r="B12" s="111"/>
      <c r="C12" s="108" t="s">
        <v>95</v>
      </c>
      <c r="D12" s="108" t="s">
        <v>201</v>
      </c>
      <c r="E12" s="110" t="s">
        <v>1287</v>
      </c>
      <c r="F12" s="111"/>
      <c r="G12" s="111"/>
      <c r="H12" s="111"/>
      <c r="I12" s="111"/>
      <c r="J12" s="111"/>
      <c r="K12" s="111"/>
    </row>
    <row r="13" spans="1:11" ht="10.050000000000001" customHeight="1"/>
    <row r="14" spans="1:11">
      <c r="A14" s="110" t="s">
        <v>802</v>
      </c>
      <c r="B14" s="111"/>
      <c r="C14" s="108" t="s">
        <v>623</v>
      </c>
      <c r="D14" s="108" t="s">
        <v>202</v>
      </c>
      <c r="E14" s="110" t="s">
        <v>770</v>
      </c>
      <c r="F14" s="111"/>
      <c r="G14" s="111"/>
      <c r="H14" s="111"/>
      <c r="I14" s="111"/>
      <c r="J14" s="111"/>
      <c r="K14" s="111"/>
    </row>
    <row r="15" spans="1:11">
      <c r="A15" s="110" t="s">
        <v>670</v>
      </c>
      <c r="B15" s="111"/>
      <c r="C15" s="108" t="s">
        <v>91</v>
      </c>
      <c r="D15" s="108" t="s">
        <v>202</v>
      </c>
      <c r="E15" s="110" t="s">
        <v>796</v>
      </c>
      <c r="F15" s="111"/>
      <c r="G15" s="111"/>
      <c r="H15" s="111"/>
      <c r="I15" s="111"/>
      <c r="J15" s="111"/>
      <c r="K15" s="111"/>
    </row>
    <row r="16" spans="1:11">
      <c r="A16" s="111" t="s">
        <v>279</v>
      </c>
      <c r="B16" s="111"/>
      <c r="C16" s="108" t="s">
        <v>93</v>
      </c>
      <c r="D16" s="108" t="s">
        <v>202</v>
      </c>
      <c r="E16" s="110" t="s">
        <v>336</v>
      </c>
      <c r="F16" s="111"/>
      <c r="G16" s="111"/>
      <c r="H16" s="111"/>
      <c r="I16" s="111"/>
      <c r="J16" s="111"/>
      <c r="K16" s="111"/>
    </row>
    <row r="17" spans="1:18" ht="10.050000000000001" customHeight="1"/>
    <row r="18" spans="1:18">
      <c r="A18" s="111" t="s">
        <v>188</v>
      </c>
      <c r="B18" s="111"/>
      <c r="C18" s="108" t="s">
        <v>92</v>
      </c>
      <c r="D18" s="108" t="s">
        <v>203</v>
      </c>
      <c r="E18" s="110" t="s">
        <v>1284</v>
      </c>
      <c r="F18" s="111"/>
      <c r="G18" s="111"/>
      <c r="H18" s="111"/>
      <c r="I18" s="111"/>
      <c r="J18" s="111"/>
      <c r="K18" s="111"/>
    </row>
    <row r="19" spans="1:18">
      <c r="A19" s="111" t="s">
        <v>765</v>
      </c>
      <c r="B19" s="111"/>
      <c r="C19" s="108" t="s">
        <v>91</v>
      </c>
      <c r="D19" s="108" t="s">
        <v>203</v>
      </c>
      <c r="E19" s="110" t="s">
        <v>779</v>
      </c>
      <c r="F19" s="111"/>
      <c r="G19" s="111"/>
      <c r="H19" s="111"/>
      <c r="I19" s="111"/>
      <c r="J19" s="111"/>
      <c r="K19" s="111"/>
    </row>
    <row r="20" spans="1:18">
      <c r="A20" s="111" t="s">
        <v>1262</v>
      </c>
      <c r="B20" s="111"/>
      <c r="C20" s="108" t="s">
        <v>96</v>
      </c>
      <c r="D20" s="108" t="s">
        <v>203</v>
      </c>
      <c r="E20" s="110" t="s">
        <v>1196</v>
      </c>
      <c r="F20" s="111"/>
      <c r="G20" s="111"/>
      <c r="H20" s="111"/>
      <c r="I20" s="111"/>
      <c r="J20" s="111"/>
      <c r="K20" s="111"/>
      <c r="L20" s="108" t="s">
        <v>394</v>
      </c>
    </row>
    <row r="21" spans="1:18" ht="10.050000000000001" customHeight="1"/>
    <row r="22" spans="1:18">
      <c r="A22" s="110" t="s">
        <v>1263</v>
      </c>
      <c r="B22" s="111"/>
      <c r="C22" s="108" t="s">
        <v>93</v>
      </c>
      <c r="D22" s="108" t="s">
        <v>205</v>
      </c>
      <c r="E22" s="110" t="s">
        <v>1197</v>
      </c>
      <c r="F22" s="111"/>
      <c r="G22" s="111"/>
      <c r="H22" s="111"/>
      <c r="I22" s="111"/>
      <c r="J22" s="111"/>
      <c r="K22" s="111"/>
    </row>
    <row r="23" spans="1:18">
      <c r="A23" s="110" t="s">
        <v>1266</v>
      </c>
      <c r="B23" s="111"/>
      <c r="C23" s="108" t="s">
        <v>91</v>
      </c>
      <c r="D23" s="108" t="s">
        <v>205</v>
      </c>
      <c r="E23" s="111" t="s">
        <v>1283</v>
      </c>
      <c r="F23" s="111"/>
      <c r="G23" s="111"/>
      <c r="H23" s="111"/>
      <c r="I23" s="111"/>
      <c r="J23" s="111"/>
      <c r="K23" s="111"/>
    </row>
    <row r="24" spans="1:18">
      <c r="A24" s="111" t="s">
        <v>1265</v>
      </c>
      <c r="B24" s="111"/>
      <c r="C24" s="108" t="s">
        <v>96</v>
      </c>
      <c r="D24" s="108" t="s">
        <v>205</v>
      </c>
      <c r="E24" s="110" t="s">
        <v>1286</v>
      </c>
      <c r="F24" s="111"/>
      <c r="G24" s="111"/>
      <c r="H24" s="111"/>
      <c r="I24" s="111"/>
      <c r="J24" s="111"/>
      <c r="K24" s="111"/>
      <c r="L24" s="108" t="s">
        <v>253</v>
      </c>
    </row>
    <row r="25" spans="1:18" ht="10.050000000000001" customHeight="1"/>
    <row r="26" spans="1:18">
      <c r="A26" s="111" t="s">
        <v>1278</v>
      </c>
      <c r="B26" s="111"/>
      <c r="C26" s="108" t="s">
        <v>623</v>
      </c>
      <c r="D26" s="108" t="s">
        <v>204</v>
      </c>
      <c r="E26" s="110" t="s">
        <v>1288</v>
      </c>
      <c r="F26" s="111"/>
      <c r="G26" s="111"/>
      <c r="H26" s="111"/>
      <c r="I26" s="111"/>
      <c r="J26" s="111"/>
      <c r="K26" s="111"/>
    </row>
    <row r="27" spans="1:18">
      <c r="A27" s="111" t="s">
        <v>1279</v>
      </c>
      <c r="B27" s="111"/>
      <c r="C27" s="108" t="s">
        <v>623</v>
      </c>
      <c r="D27" s="108" t="s">
        <v>204</v>
      </c>
      <c r="E27" s="124" t="s">
        <v>607</v>
      </c>
      <c r="F27" s="124"/>
      <c r="G27" s="124"/>
      <c r="H27" s="124"/>
      <c r="I27" s="124"/>
      <c r="J27" s="124"/>
      <c r="K27" s="124"/>
    </row>
    <row r="28" spans="1:18">
      <c r="A28" s="111" t="s">
        <v>1264</v>
      </c>
      <c r="B28" s="111"/>
      <c r="C28" s="108" t="s">
        <v>623</v>
      </c>
      <c r="D28" s="108" t="s">
        <v>204</v>
      </c>
      <c r="E28" s="111" t="s">
        <v>1290</v>
      </c>
      <c r="F28" s="111"/>
      <c r="G28" s="111"/>
      <c r="H28" s="111"/>
      <c r="I28" s="111"/>
      <c r="J28" s="111"/>
      <c r="K28" s="111"/>
    </row>
    <row r="29" spans="1:18" ht="28.05" customHeight="1">
      <c r="A29" s="123" t="s">
        <v>187</v>
      </c>
      <c r="B29" s="123"/>
    </row>
    <row r="30" spans="1:18">
      <c r="A30" s="110" t="s">
        <v>1250</v>
      </c>
      <c r="B30" s="111"/>
      <c r="C30" s="108" t="s">
        <v>91</v>
      </c>
      <c r="D30" s="108" t="s">
        <v>201</v>
      </c>
      <c r="E30" s="110" t="s">
        <v>1312</v>
      </c>
      <c r="F30" s="111"/>
      <c r="G30" s="111"/>
      <c r="H30" s="111"/>
      <c r="I30" s="111"/>
      <c r="J30" s="111"/>
      <c r="K30" s="111"/>
    </row>
    <row r="31" spans="1:18">
      <c r="A31" s="111" t="s">
        <v>638</v>
      </c>
      <c r="B31" s="111"/>
      <c r="C31" s="108" t="s">
        <v>95</v>
      </c>
      <c r="D31" s="108" t="s">
        <v>201</v>
      </c>
      <c r="E31" s="110" t="s">
        <v>780</v>
      </c>
      <c r="F31" s="111"/>
      <c r="G31" s="111"/>
      <c r="H31" s="111"/>
      <c r="I31" s="111"/>
      <c r="J31" s="111"/>
      <c r="K31" s="111"/>
    </row>
    <row r="32" spans="1:18">
      <c r="A32" s="110" t="s">
        <v>624</v>
      </c>
      <c r="B32" s="111"/>
      <c r="C32" s="108" t="s">
        <v>93</v>
      </c>
      <c r="D32" s="108" t="s">
        <v>201</v>
      </c>
      <c r="E32" s="121" t="s">
        <v>795</v>
      </c>
      <c r="F32" s="122"/>
      <c r="G32" s="122"/>
      <c r="H32" s="122"/>
      <c r="I32" s="122"/>
      <c r="J32" s="122"/>
      <c r="K32" s="122"/>
      <c r="N32" s="35"/>
      <c r="R32" s="45"/>
    </row>
    <row r="33" spans="1:19">
      <c r="A33" s="110" t="s">
        <v>1255</v>
      </c>
      <c r="B33" s="111"/>
      <c r="C33" s="108" t="s">
        <v>96</v>
      </c>
      <c r="D33" s="108" t="s">
        <v>201</v>
      </c>
      <c r="E33" s="110" t="s">
        <v>1289</v>
      </c>
      <c r="F33" s="111"/>
      <c r="G33" s="111"/>
      <c r="H33" s="111"/>
      <c r="I33" s="111"/>
      <c r="J33" s="111"/>
      <c r="K33" s="111"/>
    </row>
    <row r="34" spans="1:19" ht="10.050000000000001" customHeight="1">
      <c r="S34" s="45"/>
    </row>
    <row r="35" spans="1:19">
      <c r="A35" s="111" t="s">
        <v>1260</v>
      </c>
      <c r="B35" s="111"/>
      <c r="C35" s="108" t="s">
        <v>93</v>
      </c>
      <c r="D35" s="108" t="s">
        <v>202</v>
      </c>
      <c r="E35" s="111" t="s">
        <v>1292</v>
      </c>
      <c r="F35" s="111"/>
      <c r="G35" s="111"/>
      <c r="H35" s="111"/>
      <c r="I35" s="111"/>
      <c r="J35" s="111"/>
      <c r="K35" s="111"/>
    </row>
    <row r="36" spans="1:19">
      <c r="A36" s="111" t="s">
        <v>637</v>
      </c>
      <c r="B36" s="111"/>
      <c r="C36" s="108" t="s">
        <v>92</v>
      </c>
      <c r="D36" s="108" t="s">
        <v>202</v>
      </c>
      <c r="E36" s="111" t="s">
        <v>1291</v>
      </c>
      <c r="F36" s="111"/>
      <c r="G36" s="111"/>
      <c r="H36" s="111"/>
      <c r="I36" s="111"/>
      <c r="J36" s="111"/>
      <c r="K36" s="111"/>
    </row>
    <row r="37" spans="1:19">
      <c r="A37" s="111" t="s">
        <v>1258</v>
      </c>
      <c r="B37" s="111"/>
      <c r="C37" s="108" t="s">
        <v>95</v>
      </c>
      <c r="D37" s="108" t="s">
        <v>202</v>
      </c>
      <c r="E37" s="121" t="s">
        <v>1299</v>
      </c>
      <c r="F37" s="122"/>
      <c r="G37" s="122"/>
      <c r="H37" s="122"/>
      <c r="I37" s="122"/>
      <c r="J37" s="122"/>
      <c r="K37" s="122"/>
      <c r="L37" s="108" t="s">
        <v>393</v>
      </c>
    </row>
    <row r="38" spans="1:19">
      <c r="A38" s="110" t="s">
        <v>1259</v>
      </c>
      <c r="B38" s="111"/>
      <c r="C38" s="108" t="s">
        <v>96</v>
      </c>
      <c r="D38" s="107" t="s">
        <v>202</v>
      </c>
      <c r="E38" s="110" t="s">
        <v>1199</v>
      </c>
      <c r="F38" s="111"/>
      <c r="G38" s="111"/>
      <c r="H38" s="111"/>
      <c r="I38" s="111"/>
      <c r="J38" s="111"/>
      <c r="K38" s="111"/>
    </row>
    <row r="39" spans="1:19" ht="10.050000000000001" customHeight="1">
      <c r="D39" s="107"/>
    </row>
    <row r="40" spans="1:19">
      <c r="A40" s="110" t="s">
        <v>299</v>
      </c>
      <c r="B40" s="111"/>
      <c r="C40" s="108" t="s">
        <v>92</v>
      </c>
      <c r="D40" s="108" t="s">
        <v>203</v>
      </c>
      <c r="E40" s="110" t="s">
        <v>1295</v>
      </c>
      <c r="F40" s="111"/>
      <c r="G40" s="111"/>
      <c r="H40" s="111"/>
      <c r="I40" s="111"/>
      <c r="J40" s="111"/>
      <c r="K40" s="111"/>
    </row>
    <row r="41" spans="1:19">
      <c r="A41" s="111" t="s">
        <v>1268</v>
      </c>
      <c r="B41" s="111"/>
      <c r="C41" s="108" t="s">
        <v>91</v>
      </c>
      <c r="D41" s="108" t="s">
        <v>203</v>
      </c>
      <c r="E41" s="111" t="s">
        <v>1296</v>
      </c>
      <c r="F41" s="111"/>
      <c r="G41" s="111"/>
      <c r="H41" s="111"/>
      <c r="I41" s="111"/>
      <c r="J41" s="111"/>
      <c r="K41" s="111"/>
      <c r="L41" s="108" t="s">
        <v>395</v>
      </c>
    </row>
    <row r="42" spans="1:19">
      <c r="A42" s="111" t="s">
        <v>1269</v>
      </c>
      <c r="B42" s="111"/>
      <c r="C42" s="62" t="s">
        <v>93</v>
      </c>
      <c r="D42" s="108" t="s">
        <v>203</v>
      </c>
      <c r="E42" s="111" t="s">
        <v>1310</v>
      </c>
      <c r="F42" s="111"/>
      <c r="G42" s="111"/>
      <c r="H42" s="111"/>
      <c r="I42" s="111"/>
      <c r="J42" s="111"/>
      <c r="K42" s="111"/>
    </row>
    <row r="43" spans="1:19">
      <c r="A43" s="111" t="s">
        <v>1261</v>
      </c>
      <c r="B43" s="111"/>
      <c r="C43" s="108" t="s">
        <v>95</v>
      </c>
      <c r="D43" s="108" t="s">
        <v>203</v>
      </c>
      <c r="E43" s="111" t="s">
        <v>1294</v>
      </c>
      <c r="F43" s="111"/>
      <c r="G43" s="111"/>
      <c r="H43" s="111"/>
      <c r="I43" s="111"/>
      <c r="J43" s="111"/>
      <c r="K43" s="111"/>
    </row>
    <row r="44" spans="1:19" ht="10.050000000000001" customHeight="1"/>
    <row r="45" spans="1:19">
      <c r="A45" s="111" t="s">
        <v>1267</v>
      </c>
      <c r="B45" s="111"/>
      <c r="C45" s="108" t="s">
        <v>92</v>
      </c>
      <c r="D45" s="108" t="s">
        <v>205</v>
      </c>
      <c r="E45" s="110" t="s">
        <v>1297</v>
      </c>
      <c r="F45" s="111"/>
      <c r="G45" s="111"/>
      <c r="H45" s="111"/>
      <c r="I45" s="111"/>
      <c r="J45" s="111"/>
      <c r="K45" s="111"/>
    </row>
    <row r="46" spans="1:19">
      <c r="A46" s="111" t="s">
        <v>1251</v>
      </c>
      <c r="B46" s="111"/>
      <c r="C46" s="108" t="s">
        <v>96</v>
      </c>
      <c r="D46" s="108" t="s">
        <v>205</v>
      </c>
      <c r="E46" s="110" t="s">
        <v>1207</v>
      </c>
      <c r="F46" s="111"/>
      <c r="G46" s="111"/>
      <c r="H46" s="111"/>
      <c r="I46" s="111"/>
      <c r="J46" s="111"/>
      <c r="K46" s="111"/>
    </row>
    <row r="47" spans="1:19">
      <c r="A47" s="111" t="s">
        <v>1256</v>
      </c>
      <c r="B47" s="111"/>
      <c r="C47" s="108" t="s">
        <v>91</v>
      </c>
      <c r="D47" s="108" t="s">
        <v>205</v>
      </c>
      <c r="E47" s="111" t="s">
        <v>1206</v>
      </c>
      <c r="F47" s="111"/>
      <c r="G47" s="111"/>
      <c r="H47" s="111"/>
      <c r="I47" s="111"/>
      <c r="J47" s="111"/>
      <c r="K47" s="111"/>
    </row>
    <row r="48" spans="1:19">
      <c r="A48" s="111" t="s">
        <v>1253</v>
      </c>
      <c r="B48" s="111"/>
      <c r="C48" s="108" t="s">
        <v>93</v>
      </c>
      <c r="D48" s="108" t="s">
        <v>205</v>
      </c>
      <c r="E48" s="110" t="s">
        <v>775</v>
      </c>
      <c r="F48" s="111"/>
      <c r="G48" s="111"/>
      <c r="H48" s="111"/>
      <c r="I48" s="111"/>
      <c r="J48" s="111"/>
      <c r="K48" s="111"/>
      <c r="L48" s="108" t="s">
        <v>395</v>
      </c>
    </row>
    <row r="49" spans="1:19" ht="10.050000000000001" customHeight="1"/>
    <row r="50" spans="1:19" ht="15.6" customHeight="1">
      <c r="A50" s="111" t="s">
        <v>1252</v>
      </c>
      <c r="B50" s="111"/>
      <c r="C50" s="108" t="s">
        <v>623</v>
      </c>
      <c r="D50" s="108" t="s">
        <v>204</v>
      </c>
      <c r="E50" s="111" t="s">
        <v>1208</v>
      </c>
      <c r="F50" s="111"/>
      <c r="G50" s="111"/>
      <c r="H50" s="111"/>
      <c r="I50" s="111"/>
      <c r="J50" s="111"/>
      <c r="K50" s="111"/>
    </row>
    <row r="51" spans="1:19" ht="15.6" customHeight="1">
      <c r="A51" s="111" t="s">
        <v>629</v>
      </c>
      <c r="B51" s="111"/>
      <c r="C51" s="108" t="s">
        <v>623</v>
      </c>
      <c r="D51" s="108" t="s">
        <v>204</v>
      </c>
      <c r="E51" s="111" t="s">
        <v>606</v>
      </c>
      <c r="F51" s="111"/>
      <c r="G51" s="111"/>
      <c r="H51" s="111"/>
      <c r="I51" s="111"/>
      <c r="J51" s="111"/>
      <c r="K51" s="111"/>
    </row>
    <row r="52" spans="1:19">
      <c r="A52" s="111" t="s">
        <v>1254</v>
      </c>
      <c r="B52" s="111"/>
      <c r="C52" s="108" t="s">
        <v>623</v>
      </c>
      <c r="D52" s="108" t="s">
        <v>204</v>
      </c>
      <c r="E52" s="111" t="s">
        <v>1305</v>
      </c>
      <c r="F52" s="111"/>
      <c r="G52" s="111"/>
      <c r="H52" s="111"/>
      <c r="I52" s="111"/>
      <c r="J52" s="111"/>
      <c r="K52" s="111"/>
    </row>
    <row r="53" spans="1:19">
      <c r="A53" s="110" t="s">
        <v>1257</v>
      </c>
      <c r="B53" s="111"/>
      <c r="C53" s="108" t="s">
        <v>623</v>
      </c>
      <c r="D53" s="108" t="s">
        <v>204</v>
      </c>
      <c r="E53" s="111" t="s">
        <v>1298</v>
      </c>
      <c r="F53" s="111"/>
      <c r="G53" s="111"/>
      <c r="H53" s="111"/>
      <c r="I53" s="111"/>
      <c r="J53" s="111"/>
      <c r="K53" s="111"/>
      <c r="L53" s="45" t="s">
        <v>392</v>
      </c>
      <c r="M53" s="45"/>
      <c r="N53" s="45"/>
      <c r="O53" s="45"/>
      <c r="P53" s="45"/>
      <c r="Q53" s="45"/>
      <c r="R53" s="45"/>
      <c r="S53" s="45"/>
    </row>
    <row r="54" spans="1:19" ht="28.05" customHeight="1">
      <c r="A54" s="123" t="s">
        <v>189</v>
      </c>
      <c r="B54" s="123"/>
    </row>
    <row r="55" spans="1:19">
      <c r="A55" s="111" t="s">
        <v>192</v>
      </c>
      <c r="B55" s="111"/>
      <c r="C55" s="108" t="s">
        <v>91</v>
      </c>
      <c r="D55" s="108" t="s">
        <v>201</v>
      </c>
      <c r="E55" s="111" t="s">
        <v>1210</v>
      </c>
      <c r="F55" s="111"/>
      <c r="G55" s="111"/>
      <c r="H55" s="111"/>
      <c r="I55" s="111"/>
      <c r="J55" s="111"/>
      <c r="K55" s="111"/>
      <c r="L55" s="111"/>
    </row>
    <row r="56" spans="1:19">
      <c r="A56" s="111" t="s">
        <v>1308</v>
      </c>
      <c r="B56" s="111"/>
      <c r="C56" s="108" t="s">
        <v>93</v>
      </c>
      <c r="D56" s="108" t="s">
        <v>201</v>
      </c>
      <c r="E56" s="111" t="s">
        <v>1211</v>
      </c>
      <c r="F56" s="111"/>
      <c r="G56" s="111"/>
      <c r="H56" s="111"/>
      <c r="I56" s="111"/>
      <c r="J56" s="111"/>
      <c r="K56" s="111"/>
    </row>
    <row r="57" spans="1:19">
      <c r="A57" s="111" t="s">
        <v>1316</v>
      </c>
      <c r="B57" s="111"/>
      <c r="C57" s="108" t="s">
        <v>95</v>
      </c>
      <c r="D57" s="108" t="s">
        <v>201</v>
      </c>
      <c r="E57" s="111" t="s">
        <v>783</v>
      </c>
      <c r="F57" s="111"/>
      <c r="G57" s="111"/>
      <c r="H57" s="111"/>
      <c r="I57" s="111"/>
      <c r="J57" s="111"/>
      <c r="K57" s="111"/>
    </row>
    <row r="58" spans="1:19" ht="9.6" customHeight="1"/>
    <row r="59" spans="1:19">
      <c r="A59" s="111" t="s">
        <v>1304</v>
      </c>
      <c r="B59" s="111"/>
      <c r="C59" s="108" t="s">
        <v>95</v>
      </c>
      <c r="D59" s="108" t="s">
        <v>202</v>
      </c>
      <c r="E59" s="110" t="s">
        <v>1307</v>
      </c>
      <c r="F59" s="111"/>
      <c r="G59" s="111"/>
      <c r="H59" s="111"/>
      <c r="I59" s="111"/>
      <c r="J59" s="111"/>
      <c r="K59" s="111"/>
    </row>
    <row r="60" spans="1:19">
      <c r="A60" s="111" t="s">
        <v>1281</v>
      </c>
      <c r="B60" s="111"/>
      <c r="C60" s="108" t="s">
        <v>92</v>
      </c>
      <c r="D60" s="108" t="s">
        <v>202</v>
      </c>
      <c r="E60" s="111" t="s">
        <v>1306</v>
      </c>
      <c r="F60" s="111"/>
      <c r="G60" s="111"/>
      <c r="H60" s="111"/>
      <c r="I60" s="111"/>
      <c r="J60" s="111"/>
      <c r="K60" s="111"/>
    </row>
    <row r="61" spans="1:19">
      <c r="A61" s="111" t="s">
        <v>653</v>
      </c>
      <c r="B61" s="111"/>
      <c r="C61" s="108" t="s">
        <v>96</v>
      </c>
      <c r="D61" s="108" t="s">
        <v>202</v>
      </c>
      <c r="E61" s="111" t="s">
        <v>1314</v>
      </c>
      <c r="F61" s="111"/>
      <c r="G61" s="111"/>
      <c r="H61" s="111"/>
      <c r="I61" s="111"/>
      <c r="J61" s="111"/>
      <c r="K61" s="111"/>
    </row>
    <row r="62" spans="1:19" ht="9.6" customHeight="1"/>
    <row r="63" spans="1:19">
      <c r="A63" s="111" t="s">
        <v>1275</v>
      </c>
      <c r="B63" s="111"/>
      <c r="C63" s="108" t="s">
        <v>92</v>
      </c>
      <c r="D63" s="108" t="s">
        <v>203</v>
      </c>
      <c r="E63" s="111" t="s">
        <v>1301</v>
      </c>
      <c r="F63" s="111"/>
      <c r="G63" s="111"/>
      <c r="H63" s="111"/>
      <c r="I63" s="111"/>
      <c r="J63" s="111"/>
      <c r="K63" s="111"/>
    </row>
    <row r="64" spans="1:19">
      <c r="A64" s="111" t="s">
        <v>1309</v>
      </c>
      <c r="B64" s="111"/>
      <c r="C64" s="108" t="s">
        <v>95</v>
      </c>
      <c r="D64" s="108" t="s">
        <v>203</v>
      </c>
      <c r="E64" s="111" t="s">
        <v>1311</v>
      </c>
      <c r="F64" s="111"/>
      <c r="G64" s="111"/>
      <c r="H64" s="111"/>
      <c r="I64" s="111"/>
      <c r="J64" s="111"/>
      <c r="K64" s="111"/>
      <c r="L64" s="108" t="s">
        <v>394</v>
      </c>
    </row>
    <row r="65" spans="1:12">
      <c r="A65" s="111" t="s">
        <v>1282</v>
      </c>
      <c r="B65" s="111"/>
      <c r="C65" s="108" t="s">
        <v>96</v>
      </c>
      <c r="D65" s="108" t="s">
        <v>203</v>
      </c>
      <c r="E65" s="122" t="s">
        <v>1313</v>
      </c>
      <c r="F65" s="122"/>
      <c r="G65" s="122"/>
      <c r="H65" s="122"/>
      <c r="I65" s="122"/>
      <c r="J65" s="122"/>
      <c r="K65" s="122"/>
      <c r="L65" s="108" t="s">
        <v>392</v>
      </c>
    </row>
    <row r="66" spans="1:12" ht="9.6" customHeight="1"/>
    <row r="67" spans="1:12">
      <c r="A67" s="111" t="s">
        <v>1277</v>
      </c>
      <c r="B67" s="111"/>
      <c r="C67" s="108" t="s">
        <v>96</v>
      </c>
      <c r="D67" s="108" t="s">
        <v>205</v>
      </c>
      <c r="E67" s="122" t="s">
        <v>790</v>
      </c>
      <c r="F67" s="122"/>
      <c r="G67" s="122"/>
      <c r="H67" s="122"/>
      <c r="I67" s="122"/>
      <c r="J67" s="122"/>
      <c r="K67" s="122"/>
      <c r="L67" s="108" t="s">
        <v>394</v>
      </c>
    </row>
    <row r="68" spans="1:12">
      <c r="A68" s="111" t="s">
        <v>1274</v>
      </c>
      <c r="B68" s="111"/>
      <c r="C68" s="108" t="s">
        <v>92</v>
      </c>
      <c r="D68" s="108" t="s">
        <v>205</v>
      </c>
      <c r="E68" s="111" t="s">
        <v>1300</v>
      </c>
      <c r="F68" s="111"/>
      <c r="G68" s="111"/>
      <c r="H68" s="111"/>
      <c r="I68" s="111"/>
      <c r="J68" s="111"/>
      <c r="K68" s="111"/>
    </row>
    <row r="69" spans="1:12">
      <c r="A69" s="111" t="s">
        <v>1317</v>
      </c>
      <c r="B69" s="111"/>
      <c r="C69" s="108" t="s">
        <v>91</v>
      </c>
      <c r="D69" s="108" t="s">
        <v>205</v>
      </c>
      <c r="E69" s="111" t="s">
        <v>1303</v>
      </c>
      <c r="F69" s="111"/>
      <c r="G69" s="111"/>
      <c r="H69" s="111"/>
      <c r="I69" s="111"/>
      <c r="J69" s="111"/>
      <c r="K69" s="111"/>
    </row>
    <row r="70" spans="1:12" ht="9.6" customHeight="1"/>
    <row r="71" spans="1:12">
      <c r="A71" s="111" t="s">
        <v>1273</v>
      </c>
      <c r="B71" s="111"/>
      <c r="C71" s="108" t="s">
        <v>623</v>
      </c>
      <c r="D71" s="108" t="s">
        <v>204</v>
      </c>
      <c r="E71" s="111" t="s">
        <v>1216</v>
      </c>
      <c r="F71" s="111"/>
      <c r="G71" s="111"/>
      <c r="H71" s="111"/>
      <c r="I71" s="111"/>
      <c r="J71" s="111"/>
      <c r="K71" s="111"/>
    </row>
    <row r="72" spans="1:12">
      <c r="A72" s="111" t="s">
        <v>834</v>
      </c>
      <c r="B72" s="111"/>
      <c r="C72" s="108" t="s">
        <v>623</v>
      </c>
      <c r="D72" s="108" t="s">
        <v>204</v>
      </c>
      <c r="E72" s="110" t="s">
        <v>1215</v>
      </c>
      <c r="F72" s="111"/>
      <c r="G72" s="111"/>
      <c r="H72" s="111"/>
      <c r="I72" s="111"/>
      <c r="J72" s="111"/>
      <c r="K72" s="111"/>
    </row>
    <row r="73" spans="1:12">
      <c r="A73" s="110" t="s">
        <v>1315</v>
      </c>
      <c r="B73" s="111"/>
      <c r="C73" s="108" t="s">
        <v>93</v>
      </c>
      <c r="D73" s="108" t="s">
        <v>204</v>
      </c>
      <c r="E73" s="122" t="s">
        <v>1302</v>
      </c>
      <c r="F73" s="122"/>
      <c r="G73" s="122"/>
      <c r="H73" s="122"/>
      <c r="I73" s="122"/>
      <c r="J73" s="122"/>
      <c r="K73" s="122"/>
    </row>
    <row r="74" spans="1:12" ht="28.05" customHeight="1">
      <c r="A74" s="123" t="s">
        <v>191</v>
      </c>
      <c r="B74" s="123"/>
    </row>
    <row r="75" spans="1:12">
      <c r="A75" s="111" t="s">
        <v>1280</v>
      </c>
      <c r="B75" s="111"/>
      <c r="C75" s="111"/>
      <c r="D75" s="110" t="s">
        <v>781</v>
      </c>
      <c r="E75" s="111"/>
      <c r="F75" s="111"/>
      <c r="G75" s="111"/>
      <c r="H75" s="111"/>
      <c r="I75" s="111"/>
      <c r="J75" s="111"/>
    </row>
    <row r="76" spans="1:12">
      <c r="A76" s="111" t="s">
        <v>657</v>
      </c>
      <c r="B76" s="111"/>
      <c r="C76" s="111"/>
      <c r="D76" s="110" t="s">
        <v>786</v>
      </c>
      <c r="E76" s="111"/>
      <c r="F76" s="111"/>
      <c r="G76" s="111"/>
      <c r="H76" s="111"/>
      <c r="I76" s="111"/>
      <c r="J76" s="111"/>
    </row>
    <row r="77" spans="1:12">
      <c r="A77" s="111" t="s">
        <v>658</v>
      </c>
      <c r="B77" s="111"/>
      <c r="C77" s="111"/>
      <c r="D77" s="110" t="s">
        <v>785</v>
      </c>
      <c r="E77" s="111"/>
      <c r="F77" s="111"/>
      <c r="G77" s="111"/>
      <c r="H77" s="111"/>
      <c r="I77" s="111"/>
      <c r="J77" s="111"/>
      <c r="K77" s="111"/>
    </row>
    <row r="78" spans="1:12">
      <c r="A78" s="111" t="s">
        <v>1318</v>
      </c>
      <c r="B78" s="111"/>
      <c r="C78" s="111"/>
      <c r="D78" s="110" t="s">
        <v>784</v>
      </c>
      <c r="E78" s="111"/>
      <c r="F78" s="111"/>
      <c r="G78" s="111"/>
      <c r="H78" s="111"/>
      <c r="I78" s="111"/>
      <c r="J78" s="111"/>
      <c r="K78" s="111"/>
    </row>
    <row r="79" spans="1:12">
      <c r="A79" s="111" t="s">
        <v>1319</v>
      </c>
      <c r="B79" s="111"/>
      <c r="C79" s="111"/>
      <c r="D79" s="111" t="s">
        <v>787</v>
      </c>
      <c r="E79" s="111"/>
      <c r="F79" s="111"/>
      <c r="G79" s="111"/>
      <c r="H79" s="111"/>
      <c r="I79" s="111"/>
      <c r="J79" s="111"/>
      <c r="K79" s="111"/>
    </row>
    <row r="80" spans="1:12">
      <c r="A80" s="111" t="s">
        <v>661</v>
      </c>
      <c r="B80" s="111"/>
      <c r="C80" s="111"/>
      <c r="D80" s="111" t="s">
        <v>788</v>
      </c>
      <c r="E80" s="111"/>
      <c r="F80" s="111"/>
      <c r="G80" s="111"/>
      <c r="H80" s="111"/>
      <c r="I80" s="111"/>
      <c r="J80" s="111"/>
      <c r="K80" s="111"/>
    </row>
    <row r="82" spans="1:10">
      <c r="C82" s="111" t="s">
        <v>258</v>
      </c>
      <c r="D82" s="111"/>
      <c r="E82" s="111"/>
      <c r="F82" s="111"/>
      <c r="G82" s="111"/>
      <c r="H82" s="111"/>
      <c r="I82" s="111"/>
      <c r="J82" s="111"/>
    </row>
    <row r="83" spans="1:10">
      <c r="A83" s="62" t="s">
        <v>829</v>
      </c>
      <c r="C83" s="110" t="s">
        <v>613</v>
      </c>
      <c r="D83" s="111"/>
      <c r="E83" s="111"/>
      <c r="F83" s="111"/>
      <c r="G83" s="111"/>
      <c r="H83" s="111"/>
      <c r="I83" s="111"/>
    </row>
    <row r="84" spans="1:10">
      <c r="A84" s="62" t="s">
        <v>830</v>
      </c>
      <c r="C84" s="110" t="s">
        <v>766</v>
      </c>
      <c r="D84" s="110"/>
      <c r="E84" s="110"/>
      <c r="F84" s="110"/>
      <c r="G84" s="110"/>
      <c r="H84" s="110"/>
      <c r="I84" s="110"/>
    </row>
    <row r="85" spans="1:10">
      <c r="A85" s="62" t="s">
        <v>1270</v>
      </c>
      <c r="C85" s="110" t="s">
        <v>769</v>
      </c>
      <c r="D85" s="110"/>
      <c r="E85" s="110"/>
      <c r="F85" s="110"/>
      <c r="G85" s="110"/>
      <c r="H85" s="110"/>
      <c r="I85" s="110"/>
    </row>
    <row r="86" spans="1:10">
      <c r="A86" s="62" t="s">
        <v>1271</v>
      </c>
      <c r="C86" s="110" t="s">
        <v>768</v>
      </c>
      <c r="D86" s="110"/>
      <c r="E86" s="110"/>
      <c r="F86" s="110"/>
      <c r="G86" s="110"/>
      <c r="H86" s="110"/>
      <c r="I86" s="110"/>
    </row>
    <row r="87" spans="1:10">
      <c r="A87" s="62" t="s">
        <v>1272</v>
      </c>
      <c r="C87" s="111" t="s">
        <v>1293</v>
      </c>
      <c r="D87" s="111"/>
      <c r="E87" s="111"/>
      <c r="F87" s="111"/>
      <c r="G87" s="111"/>
      <c r="H87" s="111"/>
      <c r="I87" s="111"/>
    </row>
    <row r="88" spans="1:10">
      <c r="A88" s="62" t="s">
        <v>1276</v>
      </c>
      <c r="C88" s="111" t="s">
        <v>791</v>
      </c>
      <c r="D88" s="111"/>
      <c r="E88" s="111"/>
      <c r="F88" s="111"/>
      <c r="G88" s="111"/>
      <c r="H88" s="111"/>
      <c r="I88" s="111"/>
    </row>
    <row r="89" spans="1:10">
      <c r="C89" s="111" t="s">
        <v>305</v>
      </c>
      <c r="D89" s="111"/>
      <c r="E89" s="111"/>
      <c r="F89" s="111"/>
      <c r="G89" s="111"/>
      <c r="H89" s="111"/>
      <c r="I89" s="111"/>
    </row>
    <row r="90" spans="1:10">
      <c r="C90" s="110" t="s">
        <v>1203</v>
      </c>
      <c r="D90" s="110"/>
      <c r="E90" s="110"/>
      <c r="F90" s="110"/>
      <c r="G90" s="110"/>
      <c r="H90" s="110"/>
      <c r="I90" s="110"/>
    </row>
    <row r="91" spans="1:10">
      <c r="C91" s="110" t="s">
        <v>798</v>
      </c>
      <c r="D91" s="111"/>
      <c r="E91" s="111"/>
      <c r="F91" s="111"/>
      <c r="G91" s="111"/>
      <c r="H91" s="111"/>
      <c r="I91" s="111"/>
    </row>
  </sheetData>
  <mergeCells count="128">
    <mergeCell ref="A80:C80"/>
    <mergeCell ref="D80:K80"/>
    <mergeCell ref="C91:I91"/>
    <mergeCell ref="A74:B74"/>
    <mergeCell ref="A76:C76"/>
    <mergeCell ref="D75:J75"/>
    <mergeCell ref="A75:C75"/>
    <mergeCell ref="D76:J76"/>
    <mergeCell ref="A77:C77"/>
    <mergeCell ref="D77:K77"/>
    <mergeCell ref="A63:B63"/>
    <mergeCell ref="E73:K73"/>
    <mergeCell ref="A72:B72"/>
    <mergeCell ref="E72:K72"/>
    <mergeCell ref="A69:B69"/>
    <mergeCell ref="E71:K71"/>
    <mergeCell ref="A73:B73"/>
    <mergeCell ref="C88:I88"/>
    <mergeCell ref="C82:J82"/>
    <mergeCell ref="C83:I83"/>
    <mergeCell ref="C84:I84"/>
    <mergeCell ref="E64:K64"/>
    <mergeCell ref="A78:C78"/>
    <mergeCell ref="D79:K79"/>
    <mergeCell ref="A79:C79"/>
    <mergeCell ref="D78:K78"/>
    <mergeCell ref="A59:B59"/>
    <mergeCell ref="E65:K65"/>
    <mergeCell ref="A60:B60"/>
    <mergeCell ref="E68:K68"/>
    <mergeCell ref="A61:B61"/>
    <mergeCell ref="E67:K67"/>
    <mergeCell ref="A55:B55"/>
    <mergeCell ref="E69:K69"/>
    <mergeCell ref="A56:B56"/>
    <mergeCell ref="E63:K63"/>
    <mergeCell ref="A57:B57"/>
    <mergeCell ref="A68:B68"/>
    <mergeCell ref="E59:K59"/>
    <mergeCell ref="A65:B65"/>
    <mergeCell ref="E61:K61"/>
    <mergeCell ref="A54:B54"/>
    <mergeCell ref="A67:B67"/>
    <mergeCell ref="E56:K56"/>
    <mergeCell ref="A71:B71"/>
    <mergeCell ref="E55:L55"/>
    <mergeCell ref="A64:B64"/>
    <mergeCell ref="E57:K57"/>
    <mergeCell ref="A33:B33"/>
    <mergeCell ref="E46:K46"/>
    <mergeCell ref="A46:B46"/>
    <mergeCell ref="E51:K51"/>
    <mergeCell ref="A42:B42"/>
    <mergeCell ref="E50:K50"/>
    <mergeCell ref="A35:B35"/>
    <mergeCell ref="E47:K47"/>
    <mergeCell ref="A51:B51"/>
    <mergeCell ref="E45:K45"/>
    <mergeCell ref="A52:B52"/>
    <mergeCell ref="E48:K48"/>
    <mergeCell ref="A40:B40"/>
    <mergeCell ref="E40:K40"/>
    <mergeCell ref="A38:B38"/>
    <mergeCell ref="E41:K41"/>
    <mergeCell ref="A43:B43"/>
    <mergeCell ref="C89:I89"/>
    <mergeCell ref="A28:B28"/>
    <mergeCell ref="E33:K33"/>
    <mergeCell ref="E36:K36"/>
    <mergeCell ref="E35:K35"/>
    <mergeCell ref="C86:I86"/>
    <mergeCell ref="E60:K60"/>
    <mergeCell ref="C85:I85"/>
    <mergeCell ref="C90:I90"/>
    <mergeCell ref="E53:K53"/>
    <mergeCell ref="E43:K43"/>
    <mergeCell ref="A32:B32"/>
    <mergeCell ref="E37:K37"/>
    <mergeCell ref="A53:B53"/>
    <mergeCell ref="A30:B30"/>
    <mergeCell ref="C87:I87"/>
    <mergeCell ref="A48:B48"/>
    <mergeCell ref="A50:B50"/>
    <mergeCell ref="E38:K38"/>
    <mergeCell ref="A36:B36"/>
    <mergeCell ref="A31:B31"/>
    <mergeCell ref="E31:K31"/>
    <mergeCell ref="A47:B47"/>
    <mergeCell ref="A37:B37"/>
    <mergeCell ref="E28:K28"/>
    <mergeCell ref="A20:B20"/>
    <mergeCell ref="E20:K20"/>
    <mergeCell ref="A26:B26"/>
    <mergeCell ref="E24:K24"/>
    <mergeCell ref="A27:B27"/>
    <mergeCell ref="E22:K22"/>
    <mergeCell ref="A24:B24"/>
    <mergeCell ref="E52:K52"/>
    <mergeCell ref="A29:B29"/>
    <mergeCell ref="A41:B41"/>
    <mergeCell ref="E30:K30"/>
    <mergeCell ref="A45:B45"/>
    <mergeCell ref="E32:K32"/>
    <mergeCell ref="E42:K42"/>
    <mergeCell ref="A1:B1"/>
    <mergeCell ref="A2:B2"/>
    <mergeCell ref="A9:B9"/>
    <mergeCell ref="A10:B10"/>
    <mergeCell ref="E10:K10"/>
    <mergeCell ref="A11:B11"/>
    <mergeCell ref="E11:K11"/>
    <mergeCell ref="E23:K23"/>
    <mergeCell ref="E27:K27"/>
    <mergeCell ref="A16:B16"/>
    <mergeCell ref="E16:K16"/>
    <mergeCell ref="A18:B18"/>
    <mergeCell ref="E18:K18"/>
    <mergeCell ref="A19:B19"/>
    <mergeCell ref="E19:K19"/>
    <mergeCell ref="A12:B12"/>
    <mergeCell ref="E12:K12"/>
    <mergeCell ref="A14:B14"/>
    <mergeCell ref="E14:K14"/>
    <mergeCell ref="A15:B15"/>
    <mergeCell ref="E15:K15"/>
    <mergeCell ref="A22:B22"/>
    <mergeCell ref="E26:K26"/>
    <mergeCell ref="A23:B23"/>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A39" zoomScale="115" zoomScaleNormal="115" workbookViewId="0">
      <selection activeCell="C50" sqref="C50"/>
    </sheetView>
  </sheetViews>
  <sheetFormatPr defaultColWidth="11.19921875" defaultRowHeight="15.6"/>
  <cols>
    <col min="1" max="1" width="12" customWidth="1"/>
    <col min="2" max="4" width="20.796875" customWidth="1"/>
    <col min="5" max="5" width="20.69921875" customWidth="1"/>
    <col min="6" max="6" width="10.69921875" style="98" customWidth="1"/>
    <col min="7" max="8" width="10.69921875" customWidth="1"/>
    <col min="9" max="9" width="39.8984375" customWidth="1"/>
    <col min="10" max="10" width="45.09765625" customWidth="1"/>
  </cols>
  <sheetData>
    <row r="1" spans="1:10" s="73" customFormat="1" ht="27.6" customHeight="1">
      <c r="A1" s="76" t="s">
        <v>733</v>
      </c>
      <c r="F1" s="98"/>
    </row>
    <row r="2" spans="1:10" s="73" customFormat="1" ht="15.6" customHeight="1">
      <c r="A2" s="77" t="s">
        <v>734</v>
      </c>
      <c r="E2" s="62" t="s">
        <v>1159</v>
      </c>
      <c r="F2" s="62"/>
      <c r="G2" s="62"/>
      <c r="H2" s="62"/>
    </row>
    <row r="3" spans="1:10" s="73" customFormat="1" ht="15.6" customHeight="1">
      <c r="A3" s="77" t="s">
        <v>735</v>
      </c>
      <c r="E3" s="62"/>
      <c r="F3" s="62"/>
    </row>
    <row r="4" spans="1:10" s="73" customFormat="1" ht="15.6" customHeight="1">
      <c r="A4" s="77" t="s">
        <v>736</v>
      </c>
      <c r="F4" s="98"/>
    </row>
    <row r="5" spans="1:10" s="73" customFormat="1" ht="15.6" customHeight="1">
      <c r="A5" s="77"/>
      <c r="B5" s="62" t="s">
        <v>906</v>
      </c>
      <c r="C5" s="62" t="s">
        <v>905</v>
      </c>
      <c r="D5" s="62" t="s">
        <v>904</v>
      </c>
      <c r="E5" s="62" t="s">
        <v>907</v>
      </c>
      <c r="F5" s="62" t="s">
        <v>930</v>
      </c>
      <c r="G5" s="62" t="s">
        <v>462</v>
      </c>
    </row>
    <row r="6" spans="1:10">
      <c r="A6" t="s">
        <v>587</v>
      </c>
      <c r="B6" s="62" t="s">
        <v>901</v>
      </c>
      <c r="C6" s="62" t="s">
        <v>902</v>
      </c>
      <c r="D6" t="s">
        <v>326</v>
      </c>
      <c r="E6" s="62" t="s">
        <v>903</v>
      </c>
      <c r="F6" s="62" t="s">
        <v>929</v>
      </c>
      <c r="G6" s="62" t="s">
        <v>931</v>
      </c>
    </row>
    <row r="7" spans="1:10">
      <c r="B7" t="s">
        <v>584</v>
      </c>
      <c r="C7" t="s">
        <v>585</v>
      </c>
      <c r="D7" t="s">
        <v>586</v>
      </c>
      <c r="E7" s="62"/>
      <c r="F7" s="62"/>
    </row>
    <row r="8" spans="1:10" s="73" customFormat="1">
      <c r="B8" s="62"/>
      <c r="F8" s="98"/>
    </row>
    <row r="9" spans="1:10" s="73" customFormat="1">
      <c r="A9" s="73" t="s">
        <v>746</v>
      </c>
      <c r="B9" s="62" t="s">
        <v>739</v>
      </c>
      <c r="C9" s="73" t="s">
        <v>740</v>
      </c>
      <c r="D9" s="73" t="s">
        <v>741</v>
      </c>
      <c r="E9" s="73" t="s">
        <v>742</v>
      </c>
      <c r="F9" s="98"/>
      <c r="G9" s="73" t="s">
        <v>750</v>
      </c>
      <c r="H9" s="73" t="s">
        <v>752</v>
      </c>
      <c r="I9" s="73" t="s">
        <v>758</v>
      </c>
      <c r="J9" s="73" t="s">
        <v>759</v>
      </c>
    </row>
    <row r="10" spans="1:10" s="73" customFormat="1">
      <c r="A10" s="62" t="s">
        <v>743</v>
      </c>
      <c r="B10" s="72">
        <v>5</v>
      </c>
      <c r="C10" s="62" t="s">
        <v>747</v>
      </c>
      <c r="D10" s="62" t="s">
        <v>748</v>
      </c>
      <c r="E10" s="62" t="s">
        <v>749</v>
      </c>
      <c r="F10" s="62"/>
      <c r="G10" s="62" t="s">
        <v>751</v>
      </c>
      <c r="H10" s="62" t="s">
        <v>753</v>
      </c>
      <c r="I10" s="62" t="s">
        <v>760</v>
      </c>
      <c r="J10" s="62" t="s">
        <v>762</v>
      </c>
    </row>
    <row r="11" spans="1:10" s="73" customFormat="1">
      <c r="A11" s="62" t="s">
        <v>744</v>
      </c>
      <c r="B11" s="72" t="s">
        <v>745</v>
      </c>
      <c r="C11" s="62" t="s">
        <v>755</v>
      </c>
      <c r="D11" s="62" t="s">
        <v>754</v>
      </c>
      <c r="E11" s="62" t="s">
        <v>756</v>
      </c>
      <c r="F11" s="62"/>
      <c r="G11" s="62" t="s">
        <v>757</v>
      </c>
      <c r="H11" s="62" t="s">
        <v>761</v>
      </c>
      <c r="I11" s="62" t="s">
        <v>961</v>
      </c>
    </row>
    <row r="12" spans="1:10" s="73" customFormat="1">
      <c r="A12" s="62" t="s">
        <v>737</v>
      </c>
      <c r="B12" s="72">
        <v>4</v>
      </c>
      <c r="C12" s="78" t="s">
        <v>962</v>
      </c>
      <c r="D12" s="78" t="s">
        <v>963</v>
      </c>
      <c r="E12" s="90" t="s">
        <v>964</v>
      </c>
      <c r="F12" s="96"/>
      <c r="G12" s="90" t="s">
        <v>965</v>
      </c>
      <c r="H12" s="90" t="s">
        <v>966</v>
      </c>
      <c r="I12" s="90" t="s">
        <v>967</v>
      </c>
      <c r="J12" s="90" t="s">
        <v>483</v>
      </c>
    </row>
    <row r="13" spans="1:10" s="73" customFormat="1">
      <c r="A13" s="62" t="s">
        <v>738</v>
      </c>
      <c r="B13" s="72">
        <v>1</v>
      </c>
      <c r="C13" s="72">
        <v>2</v>
      </c>
      <c r="D13" s="72">
        <v>3</v>
      </c>
      <c r="E13" s="71">
        <v>4</v>
      </c>
      <c r="F13" s="97"/>
      <c r="G13" s="71">
        <v>5</v>
      </c>
      <c r="H13" s="71">
        <v>6</v>
      </c>
      <c r="I13" s="71">
        <v>7</v>
      </c>
      <c r="J13" s="71">
        <v>8</v>
      </c>
    </row>
    <row r="14" spans="1:10" s="73" customFormat="1">
      <c r="A14" s="62" t="s">
        <v>955</v>
      </c>
      <c r="B14" s="72" t="s">
        <v>484</v>
      </c>
      <c r="C14" s="62" t="s">
        <v>960</v>
      </c>
      <c r="D14" s="62" t="s">
        <v>956</v>
      </c>
      <c r="E14" s="62" t="s">
        <v>957</v>
      </c>
      <c r="F14" s="62"/>
      <c r="G14" s="62" t="s">
        <v>958</v>
      </c>
      <c r="H14" s="62" t="s">
        <v>959</v>
      </c>
    </row>
    <row r="15" spans="1:10" s="73" customFormat="1">
      <c r="F15" s="98"/>
    </row>
    <row r="17" spans="1:8">
      <c r="B17" t="s">
        <v>1064</v>
      </c>
      <c r="C17" t="s">
        <v>1090</v>
      </c>
      <c r="D17" t="s">
        <v>1091</v>
      </c>
      <c r="E17" t="s">
        <v>1092</v>
      </c>
    </row>
    <row r="18" spans="1:8">
      <c r="A18" t="s">
        <v>1137</v>
      </c>
      <c r="B18" t="s">
        <v>1062</v>
      </c>
      <c r="C18" s="62" t="s">
        <v>1053</v>
      </c>
      <c r="D18" s="62" t="s">
        <v>1055</v>
      </c>
      <c r="E18" s="62" t="s">
        <v>1058</v>
      </c>
      <c r="F18" s="62"/>
    </row>
    <row r="19" spans="1:8">
      <c r="A19" s="62" t="s">
        <v>1228</v>
      </c>
      <c r="B19" s="62" t="s">
        <v>1156</v>
      </c>
      <c r="C19" s="62" t="s">
        <v>1052</v>
      </c>
      <c r="D19" s="92" t="s">
        <v>1056</v>
      </c>
      <c r="E19" s="62" t="s">
        <v>1059</v>
      </c>
      <c r="F19" s="62"/>
    </row>
    <row r="20" spans="1:8">
      <c r="A20" s="62" t="s">
        <v>1229</v>
      </c>
      <c r="B20" s="62" t="s">
        <v>1157</v>
      </c>
      <c r="C20" s="62" t="s">
        <v>1051</v>
      </c>
      <c r="D20" s="62" t="s">
        <v>1050</v>
      </c>
      <c r="E20" s="62" t="s">
        <v>1060</v>
      </c>
      <c r="F20" s="62"/>
      <c r="G20" s="62"/>
    </row>
    <row r="21" spans="1:8">
      <c r="A21" s="62" t="s">
        <v>1063</v>
      </c>
      <c r="B21" s="62" t="s">
        <v>1158</v>
      </c>
      <c r="C21" s="62" t="s">
        <v>1054</v>
      </c>
      <c r="D21" s="62" t="s">
        <v>1057</v>
      </c>
      <c r="E21" s="62" t="s">
        <v>1061</v>
      </c>
      <c r="F21" s="62"/>
      <c r="G21" s="62"/>
    </row>
    <row r="22" spans="1:8">
      <c r="A22" s="62" t="s">
        <v>1230</v>
      </c>
      <c r="G22" s="62"/>
    </row>
    <row r="23" spans="1:8">
      <c r="A23" s="62" t="s">
        <v>1231</v>
      </c>
      <c r="G23" s="62"/>
    </row>
    <row r="24" spans="1:8" s="92" customFormat="1">
      <c r="A24" s="62" t="s">
        <v>1232</v>
      </c>
      <c r="C24" s="62"/>
      <c r="F24" s="98"/>
    </row>
    <row r="25" spans="1:8">
      <c r="C25" s="95" t="s">
        <v>1017</v>
      </c>
      <c r="F25" s="62" t="s">
        <v>1190</v>
      </c>
      <c r="G25" s="62" t="s">
        <v>1191</v>
      </c>
      <c r="H25" s="62" t="s">
        <v>1192</v>
      </c>
    </row>
    <row r="26" spans="1:8" s="91" customFormat="1">
      <c r="A26" s="62" t="s">
        <v>1004</v>
      </c>
      <c r="E26" s="91" t="s">
        <v>1107</v>
      </c>
      <c r="F26" s="97">
        <v>1</v>
      </c>
      <c r="G26" s="103">
        <v>10</v>
      </c>
      <c r="H26" s="96">
        <v>10</v>
      </c>
    </row>
    <row r="27" spans="1:8" s="91" customFormat="1">
      <c r="A27" s="36" t="s">
        <v>986</v>
      </c>
      <c r="B27" s="111" t="s">
        <v>1070</v>
      </c>
      <c r="C27" s="111"/>
      <c r="D27" s="62" t="s">
        <v>1073</v>
      </c>
      <c r="E27" s="91" t="s">
        <v>1094</v>
      </c>
      <c r="F27" s="96">
        <f>SUM(G26 + 1)</f>
        <v>11</v>
      </c>
      <c r="G27" s="97">
        <f>SUM(F27 + H27 - 1)</f>
        <v>20</v>
      </c>
      <c r="H27" s="96">
        <v>10</v>
      </c>
    </row>
    <row r="28" spans="1:8" s="91" customFormat="1">
      <c r="A28" s="36" t="s">
        <v>987</v>
      </c>
      <c r="B28" s="111" t="s">
        <v>1069</v>
      </c>
      <c r="C28" s="111"/>
      <c r="D28" s="62" t="s">
        <v>1068</v>
      </c>
      <c r="E28" s="91" t="s">
        <v>1095</v>
      </c>
      <c r="F28" s="96">
        <f>SUM(G27 + 1)</f>
        <v>21</v>
      </c>
      <c r="G28" s="97">
        <f>SUM(F28 + H28 - 1)</f>
        <v>30</v>
      </c>
      <c r="H28" s="96">
        <v>10</v>
      </c>
    </row>
    <row r="29" spans="1:8" s="92" customFormat="1">
      <c r="A29" s="62" t="s">
        <v>1010</v>
      </c>
      <c r="B29" s="111" t="s">
        <v>1076</v>
      </c>
      <c r="C29" s="111"/>
      <c r="D29" s="92" t="s">
        <v>1075</v>
      </c>
      <c r="E29" s="36" t="s">
        <v>1099</v>
      </c>
      <c r="F29" s="97">
        <f>SUM(G28 + 1)</f>
        <v>31</v>
      </c>
      <c r="G29" s="97">
        <f>SUM(F29 + H29 - 1)</f>
        <v>40</v>
      </c>
      <c r="H29" s="96">
        <v>10</v>
      </c>
    </row>
    <row r="30" spans="1:8" s="98" customFormat="1">
      <c r="D30" s="98" t="s">
        <v>993</v>
      </c>
      <c r="F30" s="97"/>
      <c r="G30" s="97"/>
      <c r="H30" s="97"/>
    </row>
    <row r="31" spans="1:8" s="98" customFormat="1">
      <c r="C31" s="62" t="s">
        <v>968</v>
      </c>
      <c r="F31" s="96" t="s">
        <v>1190</v>
      </c>
      <c r="G31" s="96" t="s">
        <v>1191</v>
      </c>
      <c r="H31" s="62" t="s">
        <v>1192</v>
      </c>
    </row>
    <row r="32" spans="1:8" s="98" customFormat="1">
      <c r="A32" s="62" t="s">
        <v>1013</v>
      </c>
      <c r="B32" s="110" t="s">
        <v>1248</v>
      </c>
      <c r="C32" s="110"/>
      <c r="D32" s="62" t="s">
        <v>969</v>
      </c>
      <c r="E32" s="62" t="s">
        <v>1097</v>
      </c>
      <c r="F32" s="97">
        <f>SUM(G29 + 1)</f>
        <v>41</v>
      </c>
      <c r="G32" s="97">
        <f t="shared" ref="G32:G41" si="0">SUM(F32 + H32 - 1)</f>
        <v>50</v>
      </c>
      <c r="H32" s="97">
        <v>10</v>
      </c>
    </row>
    <row r="33" spans="1:8" s="98" customFormat="1">
      <c r="A33" s="109" t="s">
        <v>543</v>
      </c>
      <c r="B33" s="111" t="s">
        <v>1100</v>
      </c>
      <c r="C33" s="111"/>
      <c r="D33" s="98" t="s">
        <v>1072</v>
      </c>
      <c r="E33" s="98" t="s">
        <v>1093</v>
      </c>
      <c r="F33" s="96">
        <f t="shared" ref="F33:F41" si="1">SUM(G32 + 1)</f>
        <v>51</v>
      </c>
      <c r="G33" s="97">
        <f t="shared" si="0"/>
        <v>60</v>
      </c>
      <c r="H33" s="96">
        <v>10</v>
      </c>
    </row>
    <row r="34" spans="1:8" s="98" customFormat="1">
      <c r="A34" s="62" t="s">
        <v>994</v>
      </c>
      <c r="B34" s="111" t="s">
        <v>1104</v>
      </c>
      <c r="C34" s="111"/>
      <c r="D34" s="36" t="s">
        <v>993</v>
      </c>
      <c r="E34" s="98" t="s">
        <v>1098</v>
      </c>
      <c r="F34" s="96">
        <f t="shared" si="1"/>
        <v>61</v>
      </c>
      <c r="G34" s="97">
        <f t="shared" si="0"/>
        <v>70</v>
      </c>
      <c r="H34" s="96">
        <v>10</v>
      </c>
    </row>
    <row r="35" spans="1:8" s="98" customFormat="1">
      <c r="A35" s="62" t="s">
        <v>972</v>
      </c>
      <c r="B35" s="110" t="s">
        <v>1015</v>
      </c>
      <c r="C35" s="110"/>
      <c r="D35" s="98" t="s">
        <v>969</v>
      </c>
      <c r="E35" s="62" t="s">
        <v>1095</v>
      </c>
      <c r="F35" s="97">
        <f t="shared" si="1"/>
        <v>71</v>
      </c>
      <c r="G35" s="97">
        <f t="shared" si="0"/>
        <v>76</v>
      </c>
      <c r="H35" s="97">
        <v>6</v>
      </c>
    </row>
    <row r="36" spans="1:8" s="98" customFormat="1">
      <c r="A36" s="62" t="s">
        <v>971</v>
      </c>
      <c r="B36" s="110" t="s">
        <v>1003</v>
      </c>
      <c r="C36" s="110"/>
      <c r="D36" s="98" t="s">
        <v>969</v>
      </c>
      <c r="E36" s="62" t="s">
        <v>1095</v>
      </c>
      <c r="F36" s="96">
        <f t="shared" si="1"/>
        <v>77</v>
      </c>
      <c r="G36" s="97">
        <f t="shared" si="0"/>
        <v>82</v>
      </c>
      <c r="H36" s="96">
        <v>6</v>
      </c>
    </row>
    <row r="37" spans="1:8" s="98" customFormat="1">
      <c r="A37" s="62" t="s">
        <v>716</v>
      </c>
      <c r="B37" s="110" t="s">
        <v>1014</v>
      </c>
      <c r="C37" s="110"/>
      <c r="D37" s="98" t="s">
        <v>969</v>
      </c>
      <c r="E37" s="62" t="s">
        <v>1095</v>
      </c>
      <c r="F37" s="96">
        <f t="shared" si="1"/>
        <v>83</v>
      </c>
      <c r="G37" s="97">
        <f t="shared" si="0"/>
        <v>88</v>
      </c>
      <c r="H37" s="96">
        <v>6</v>
      </c>
    </row>
    <row r="38" spans="1:8" s="98" customFormat="1">
      <c r="A38" s="62" t="s">
        <v>997</v>
      </c>
      <c r="B38" s="111" t="s">
        <v>1077</v>
      </c>
      <c r="C38" s="111"/>
      <c r="D38" s="98" t="s">
        <v>969</v>
      </c>
      <c r="E38" s="36" t="s">
        <v>1105</v>
      </c>
      <c r="F38" s="97">
        <f t="shared" si="1"/>
        <v>89</v>
      </c>
      <c r="G38" s="97">
        <f t="shared" si="0"/>
        <v>91</v>
      </c>
      <c r="H38" s="97">
        <v>3</v>
      </c>
    </row>
    <row r="39" spans="1:8" s="98" customFormat="1">
      <c r="A39" s="62" t="s">
        <v>1011</v>
      </c>
      <c r="B39" s="96" t="s">
        <v>990</v>
      </c>
      <c r="C39" s="96"/>
      <c r="D39" s="62" t="s">
        <v>970</v>
      </c>
      <c r="E39" s="62" t="s">
        <v>1098</v>
      </c>
      <c r="F39" s="96">
        <f t="shared" si="1"/>
        <v>92</v>
      </c>
      <c r="G39" s="97">
        <f t="shared" si="0"/>
        <v>94</v>
      </c>
      <c r="H39" s="96">
        <v>3</v>
      </c>
    </row>
    <row r="40" spans="1:8" s="98" customFormat="1">
      <c r="A40" s="62" t="s">
        <v>991</v>
      </c>
      <c r="B40" s="110" t="s">
        <v>992</v>
      </c>
      <c r="C40" s="110"/>
      <c r="D40" s="98" t="s">
        <v>969</v>
      </c>
      <c r="E40" s="62" t="s">
        <v>1108</v>
      </c>
      <c r="F40" s="96">
        <f t="shared" si="1"/>
        <v>95</v>
      </c>
      <c r="G40" s="97">
        <f t="shared" si="0"/>
        <v>97</v>
      </c>
      <c r="H40" s="96">
        <v>3</v>
      </c>
    </row>
    <row r="41" spans="1:8" s="98" customFormat="1">
      <c r="A41" s="62" t="s">
        <v>996</v>
      </c>
      <c r="B41" s="110" t="s">
        <v>995</v>
      </c>
      <c r="C41" s="110"/>
      <c r="D41" s="62" t="s">
        <v>970</v>
      </c>
      <c r="E41" s="62" t="s">
        <v>1098</v>
      </c>
      <c r="F41" s="96">
        <f t="shared" si="1"/>
        <v>98</v>
      </c>
      <c r="G41" s="97">
        <f t="shared" si="0"/>
        <v>100</v>
      </c>
      <c r="H41" s="96">
        <v>3</v>
      </c>
    </row>
    <row r="42" spans="1:8" s="98" customFormat="1">
      <c r="F42" s="97"/>
      <c r="G42" s="96"/>
    </row>
    <row r="43" spans="1:8" s="98" customFormat="1">
      <c r="F43" s="97"/>
      <c r="G43" s="97"/>
    </row>
    <row r="44" spans="1:8" s="98" customFormat="1">
      <c r="C44" s="98" t="s">
        <v>1221</v>
      </c>
      <c r="F44" s="97"/>
      <c r="G44" s="97"/>
    </row>
    <row r="45" spans="1:8" s="98" customFormat="1">
      <c r="A45" s="98" t="s">
        <v>1222</v>
      </c>
      <c r="B45" s="98" t="s">
        <v>1234</v>
      </c>
      <c r="F45" s="97"/>
      <c r="G45" s="97"/>
    </row>
    <row r="46" spans="1:8" s="98" customFormat="1">
      <c r="A46" s="98" t="s">
        <v>1249</v>
      </c>
      <c r="B46" s="98" t="s">
        <v>1233</v>
      </c>
      <c r="F46" s="97"/>
      <c r="G46" s="97"/>
    </row>
    <row r="47" spans="1:8" s="98" customFormat="1">
      <c r="A47" s="98" t="s">
        <v>1223</v>
      </c>
      <c r="B47" s="98" t="s">
        <v>1235</v>
      </c>
      <c r="F47" s="97"/>
      <c r="G47" s="97"/>
    </row>
    <row r="48" spans="1:8">
      <c r="A48" t="s">
        <v>1224</v>
      </c>
      <c r="B48" t="s">
        <v>1236</v>
      </c>
    </row>
    <row r="49" spans="1:8" s="98" customFormat="1">
      <c r="A49" s="98" t="s">
        <v>1225</v>
      </c>
      <c r="B49" s="98" t="s">
        <v>1227</v>
      </c>
    </row>
    <row r="50" spans="1:8" s="98" customFormat="1">
      <c r="A50" s="98" t="s">
        <v>1226</v>
      </c>
      <c r="B50" s="98" t="s">
        <v>1237</v>
      </c>
    </row>
    <row r="51" spans="1:8" s="98" customFormat="1"/>
    <row r="52" spans="1:8" s="98" customFormat="1"/>
    <row r="53" spans="1:8">
      <c r="C53" s="62" t="s">
        <v>1189</v>
      </c>
    </row>
    <row r="54" spans="1:8" s="92" customFormat="1">
      <c r="A54" s="62" t="s">
        <v>973</v>
      </c>
      <c r="B54" s="111" t="s">
        <v>1071</v>
      </c>
      <c r="C54" s="111"/>
      <c r="D54" s="92" t="s">
        <v>969</v>
      </c>
      <c r="E54" s="92" t="s">
        <v>1002</v>
      </c>
      <c r="F54" s="98"/>
      <c r="G54" s="92" t="s">
        <v>1078</v>
      </c>
      <c r="H54" s="92" t="s">
        <v>1096</v>
      </c>
    </row>
    <row r="55" spans="1:8">
      <c r="A55" s="62" t="s">
        <v>1013</v>
      </c>
      <c r="B55" s="110" t="s">
        <v>1074</v>
      </c>
      <c r="C55" s="110"/>
      <c r="D55" s="92" t="s">
        <v>969</v>
      </c>
      <c r="E55" s="62" t="s">
        <v>1002</v>
      </c>
      <c r="F55" s="62"/>
      <c r="G55" s="62" t="s">
        <v>1079</v>
      </c>
      <c r="H55" s="62" t="s">
        <v>1097</v>
      </c>
    </row>
    <row r="56" spans="1:8" s="92" customFormat="1">
      <c r="A56" s="62" t="s">
        <v>1012</v>
      </c>
      <c r="B56" s="111" t="s">
        <v>1066</v>
      </c>
      <c r="C56" s="111"/>
      <c r="D56" s="92" t="s">
        <v>1067</v>
      </c>
      <c r="E56" s="92" t="s">
        <v>1002</v>
      </c>
      <c r="F56" s="98"/>
      <c r="G56" s="92" t="s">
        <v>1080</v>
      </c>
      <c r="H56" s="36" t="s">
        <v>1106</v>
      </c>
    </row>
    <row r="57" spans="1:8">
      <c r="A57" s="62" t="s">
        <v>972</v>
      </c>
      <c r="B57" s="110" t="s">
        <v>1015</v>
      </c>
      <c r="C57" s="110"/>
      <c r="D57" s="92" t="s">
        <v>969</v>
      </c>
      <c r="E57" s="62" t="s">
        <v>1005</v>
      </c>
      <c r="F57" s="62"/>
      <c r="G57" s="62" t="s">
        <v>1081</v>
      </c>
      <c r="H57" s="62" t="s">
        <v>1095</v>
      </c>
    </row>
    <row r="58" spans="1:8">
      <c r="A58" s="62" t="s">
        <v>543</v>
      </c>
      <c r="B58" s="111" t="s">
        <v>1100</v>
      </c>
      <c r="C58" s="111"/>
      <c r="D58" s="92" t="s">
        <v>1072</v>
      </c>
      <c r="E58" s="62" t="s">
        <v>1005</v>
      </c>
      <c r="F58" s="62"/>
      <c r="G58" s="92" t="s">
        <v>1082</v>
      </c>
      <c r="H58" s="92" t="s">
        <v>1093</v>
      </c>
    </row>
    <row r="59" spans="1:8" s="92" customFormat="1">
      <c r="A59" s="62" t="s">
        <v>994</v>
      </c>
      <c r="B59" s="111" t="s">
        <v>1104</v>
      </c>
      <c r="C59" s="111"/>
      <c r="D59" s="92" t="s">
        <v>993</v>
      </c>
      <c r="E59" s="92" t="s">
        <v>1005</v>
      </c>
      <c r="F59" s="98"/>
      <c r="G59" s="92" t="s">
        <v>1083</v>
      </c>
      <c r="H59" s="92" t="s">
        <v>1098</v>
      </c>
    </row>
    <row r="60" spans="1:8">
      <c r="A60" s="62" t="s">
        <v>971</v>
      </c>
      <c r="B60" s="110" t="s">
        <v>1003</v>
      </c>
      <c r="C60" s="110"/>
      <c r="D60" s="92" t="s">
        <v>969</v>
      </c>
      <c r="E60" s="62" t="s">
        <v>1005</v>
      </c>
      <c r="F60" s="62"/>
      <c r="G60" s="62" t="s">
        <v>1084</v>
      </c>
      <c r="H60" s="62" t="s">
        <v>1095</v>
      </c>
    </row>
    <row r="61" spans="1:8">
      <c r="A61" s="62" t="s">
        <v>716</v>
      </c>
      <c r="B61" s="110" t="s">
        <v>1014</v>
      </c>
      <c r="C61" s="110"/>
      <c r="D61" s="92" t="s">
        <v>969</v>
      </c>
      <c r="E61" s="62" t="s">
        <v>1005</v>
      </c>
      <c r="F61" s="62"/>
      <c r="G61" s="62" t="s">
        <v>1085</v>
      </c>
      <c r="H61" s="62" t="s">
        <v>1095</v>
      </c>
    </row>
    <row r="62" spans="1:8" s="92" customFormat="1">
      <c r="A62" s="62" t="s">
        <v>997</v>
      </c>
      <c r="B62" s="111" t="s">
        <v>1077</v>
      </c>
      <c r="C62" s="111"/>
      <c r="D62" s="92" t="s">
        <v>969</v>
      </c>
      <c r="E62" s="92" t="s">
        <v>1005</v>
      </c>
      <c r="F62" s="98"/>
      <c r="G62" s="36" t="s">
        <v>1086</v>
      </c>
      <c r="H62" s="36" t="s">
        <v>1105</v>
      </c>
    </row>
    <row r="63" spans="1:8">
      <c r="A63" s="62" t="s">
        <v>1011</v>
      </c>
      <c r="B63" s="110" t="s">
        <v>990</v>
      </c>
      <c r="C63" s="110"/>
      <c r="D63" s="62" t="s">
        <v>970</v>
      </c>
      <c r="E63" s="62" t="s">
        <v>1006</v>
      </c>
      <c r="F63" s="62"/>
      <c r="G63" s="62" t="s">
        <v>1087</v>
      </c>
      <c r="H63" s="62" t="s">
        <v>1098</v>
      </c>
    </row>
    <row r="64" spans="1:8" s="92" customFormat="1">
      <c r="A64" s="62" t="s">
        <v>991</v>
      </c>
      <c r="B64" s="110" t="s">
        <v>992</v>
      </c>
      <c r="C64" s="110"/>
      <c r="D64" s="92" t="s">
        <v>969</v>
      </c>
      <c r="E64" s="62" t="s">
        <v>1006</v>
      </c>
      <c r="F64" s="62"/>
      <c r="G64" s="62" t="s">
        <v>1088</v>
      </c>
      <c r="H64" s="62" t="s">
        <v>1108</v>
      </c>
    </row>
    <row r="65" spans="1:8" s="92" customFormat="1">
      <c r="A65" s="62" t="s">
        <v>996</v>
      </c>
      <c r="B65" s="110" t="s">
        <v>995</v>
      </c>
      <c r="C65" s="110"/>
      <c r="D65" s="62" t="s">
        <v>970</v>
      </c>
      <c r="E65" s="62" t="s">
        <v>1006</v>
      </c>
      <c r="F65" s="62"/>
      <c r="G65" s="62" t="s">
        <v>1089</v>
      </c>
      <c r="H65" s="62" t="s">
        <v>1098</v>
      </c>
    </row>
    <row r="66" spans="1:8" s="92" customFormat="1">
      <c r="A66" s="62"/>
      <c r="D66" s="62"/>
      <c r="F66" s="98"/>
    </row>
    <row r="68" spans="1:8">
      <c r="A68" t="s">
        <v>1021</v>
      </c>
      <c r="B68" s="62" t="s">
        <v>1020</v>
      </c>
      <c r="C68" s="92" t="s">
        <v>1024</v>
      </c>
      <c r="D68" s="62" t="s">
        <v>1023</v>
      </c>
      <c r="E68" s="92" t="s">
        <v>1025</v>
      </c>
      <c r="G68" s="62" t="s">
        <v>1009</v>
      </c>
    </row>
    <row r="69" spans="1:8">
      <c r="B69" s="62" t="s">
        <v>1019</v>
      </c>
      <c r="D69" s="62" t="s">
        <v>1022</v>
      </c>
      <c r="E69" s="92"/>
      <c r="G69" s="62" t="s">
        <v>1022</v>
      </c>
    </row>
    <row r="70" spans="1:8">
      <c r="B70" s="62" t="s">
        <v>1018</v>
      </c>
      <c r="D70" s="62" t="s">
        <v>1018</v>
      </c>
      <c r="E70" s="92"/>
      <c r="G70" s="62" t="s">
        <v>1018</v>
      </c>
    </row>
    <row r="72" spans="1:8">
      <c r="A72" s="92" t="s">
        <v>1026</v>
      </c>
      <c r="B72" s="62" t="s">
        <v>1007</v>
      </c>
      <c r="C72" s="92" t="s">
        <v>1029</v>
      </c>
      <c r="D72" s="62" t="s">
        <v>1031</v>
      </c>
      <c r="E72" s="92" t="s">
        <v>1033</v>
      </c>
      <c r="G72" s="62" t="s">
        <v>1032</v>
      </c>
    </row>
    <row r="73" spans="1:8">
      <c r="A73" s="92"/>
      <c r="B73" s="62" t="s">
        <v>1028</v>
      </c>
      <c r="C73" s="92"/>
      <c r="D73" s="62" t="s">
        <v>1030</v>
      </c>
      <c r="E73" s="92"/>
      <c r="G73" s="62" t="s">
        <v>1030</v>
      </c>
    </row>
    <row r="74" spans="1:8">
      <c r="A74" s="92"/>
      <c r="B74" s="62" t="s">
        <v>1027</v>
      </c>
      <c r="C74" s="92"/>
      <c r="D74" s="62" t="s">
        <v>1027</v>
      </c>
      <c r="E74" s="92"/>
      <c r="G74" s="62" t="s">
        <v>1027</v>
      </c>
    </row>
    <row r="76" spans="1:8">
      <c r="A76" s="92" t="s">
        <v>1034</v>
      </c>
      <c r="B76" s="62" t="s">
        <v>1037</v>
      </c>
      <c r="C76" s="92" t="s">
        <v>1041</v>
      </c>
      <c r="D76" s="62" t="s">
        <v>1016</v>
      </c>
      <c r="E76" s="92" t="s">
        <v>1040</v>
      </c>
      <c r="G76" s="62" t="s">
        <v>1039</v>
      </c>
    </row>
    <row r="77" spans="1:8">
      <c r="A77" s="92"/>
      <c r="B77" s="62" t="s">
        <v>1036</v>
      </c>
      <c r="C77" s="92"/>
      <c r="D77" s="62" t="s">
        <v>1038</v>
      </c>
      <c r="E77" s="92"/>
      <c r="G77" s="62" t="s">
        <v>1038</v>
      </c>
    </row>
    <row r="78" spans="1:8">
      <c r="A78" s="92"/>
      <c r="B78" s="62" t="s">
        <v>1035</v>
      </c>
      <c r="C78" s="92"/>
      <c r="D78" s="62" t="s">
        <v>1035</v>
      </c>
      <c r="E78" s="92"/>
      <c r="G78" s="62" t="s">
        <v>1035</v>
      </c>
    </row>
    <row r="80" spans="1:8">
      <c r="A80" s="92" t="s">
        <v>1042</v>
      </c>
      <c r="B80" s="62" t="s">
        <v>1048</v>
      </c>
      <c r="C80" s="92" t="s">
        <v>1043</v>
      </c>
      <c r="D80" s="62" t="s">
        <v>1008</v>
      </c>
      <c r="E80" s="92" t="s">
        <v>1044</v>
      </c>
      <c r="G80" s="62" t="s">
        <v>1049</v>
      </c>
    </row>
    <row r="81" spans="1:7">
      <c r="A81" s="92"/>
      <c r="B81" s="62" t="s">
        <v>1047</v>
      </c>
      <c r="C81" s="92"/>
      <c r="D81" s="62" t="s">
        <v>1046</v>
      </c>
      <c r="E81" s="92"/>
      <c r="G81" s="62" t="s">
        <v>1046</v>
      </c>
    </row>
    <row r="82" spans="1:7">
      <c r="A82" s="92"/>
      <c r="B82" s="62" t="s">
        <v>1045</v>
      </c>
      <c r="C82" s="92"/>
      <c r="D82" s="62" t="s">
        <v>1045</v>
      </c>
      <c r="E82" s="92"/>
      <c r="G82" s="62" t="s">
        <v>1045</v>
      </c>
    </row>
  </sheetData>
  <mergeCells count="24">
    <mergeCell ref="B41:C41"/>
    <mergeCell ref="B35:C35"/>
    <mergeCell ref="B33:C33"/>
    <mergeCell ref="B34:C34"/>
    <mergeCell ref="B36:C36"/>
    <mergeCell ref="B37:C37"/>
    <mergeCell ref="B38:C38"/>
    <mergeCell ref="B40:C40"/>
    <mergeCell ref="B32:C32"/>
    <mergeCell ref="B27:C27"/>
    <mergeCell ref="B58:C58"/>
    <mergeCell ref="B65:C65"/>
    <mergeCell ref="B59:C59"/>
    <mergeCell ref="B28:C28"/>
    <mergeCell ref="B62:C62"/>
    <mergeCell ref="B29:C29"/>
    <mergeCell ref="B56:C56"/>
    <mergeCell ref="B54:C54"/>
    <mergeCell ref="B55:C55"/>
    <mergeCell ref="B57:C57"/>
    <mergeCell ref="B61:C61"/>
    <mergeCell ref="B60:C60"/>
    <mergeCell ref="B63:C63"/>
    <mergeCell ref="B64:C64"/>
  </mergeCells>
  <pageMargins left="0.75" right="0.75" top="1" bottom="1" header="0.5" footer="0.5"/>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J6" sqref="J6"/>
    </sheetView>
  </sheetViews>
  <sheetFormatPr defaultRowHeight="15.6"/>
  <cols>
    <col min="3" max="3" width="8.796875" style="92"/>
    <col min="5" max="5" width="20.69921875" customWidth="1"/>
  </cols>
  <sheetData>
    <row r="1" spans="1:5" s="92" customFormat="1">
      <c r="A1" s="92" t="s">
        <v>1001</v>
      </c>
      <c r="B1" s="92" t="s">
        <v>997</v>
      </c>
      <c r="C1" s="92" t="s">
        <v>1000</v>
      </c>
      <c r="E1" s="92" t="s">
        <v>998</v>
      </c>
    </row>
    <row r="2" spans="1:5" s="104" customFormat="1">
      <c r="A2" s="104" t="s">
        <v>123</v>
      </c>
      <c r="B2">
        <v>0</v>
      </c>
      <c r="C2" s="92">
        <v>0</v>
      </c>
    </row>
    <row r="3" spans="1:5" s="104" customFormat="1">
      <c r="A3" s="104" t="s">
        <v>124</v>
      </c>
      <c r="B3" s="92">
        <v>20</v>
      </c>
      <c r="C3" s="92">
        <v>20</v>
      </c>
    </row>
    <row r="4" spans="1:5">
      <c r="A4" t="s">
        <v>125</v>
      </c>
      <c r="B4">
        <v>22</v>
      </c>
      <c r="C4" s="92">
        <v>42</v>
      </c>
    </row>
    <row r="5" spans="1:5">
      <c r="A5" t="s">
        <v>126</v>
      </c>
      <c r="B5">
        <v>24</v>
      </c>
      <c r="C5" s="92">
        <v>66</v>
      </c>
      <c r="E5" t="s">
        <v>1101</v>
      </c>
    </row>
    <row r="6" spans="1:5">
      <c r="A6" t="s">
        <v>127</v>
      </c>
      <c r="B6">
        <v>26</v>
      </c>
      <c r="C6" s="92">
        <v>92</v>
      </c>
      <c r="E6" t="s">
        <v>1102</v>
      </c>
    </row>
    <row r="7" spans="1:5">
      <c r="A7" t="s">
        <v>128</v>
      </c>
      <c r="B7">
        <v>28</v>
      </c>
      <c r="C7" s="92">
        <v>130</v>
      </c>
      <c r="E7" t="s">
        <v>999</v>
      </c>
    </row>
    <row r="8" spans="1:5">
      <c r="A8" t="s">
        <v>129</v>
      </c>
      <c r="B8">
        <v>30</v>
      </c>
      <c r="C8" s="92">
        <v>160</v>
      </c>
      <c r="E8" t="s">
        <v>1103</v>
      </c>
    </row>
    <row r="9" spans="1:5">
      <c r="A9" t="s">
        <v>130</v>
      </c>
      <c r="B9">
        <v>32</v>
      </c>
      <c r="C9" s="92">
        <v>192</v>
      </c>
    </row>
    <row r="10" spans="1:5">
      <c r="A10" t="s">
        <v>131</v>
      </c>
      <c r="B10">
        <v>34</v>
      </c>
      <c r="C10" s="92">
        <v>226</v>
      </c>
    </row>
    <row r="11" spans="1:5">
      <c r="A11" t="s">
        <v>132</v>
      </c>
      <c r="B11">
        <v>36</v>
      </c>
      <c r="C11" s="92">
        <v>262</v>
      </c>
    </row>
    <row r="12" spans="1:5">
      <c r="A12" t="s">
        <v>133</v>
      </c>
      <c r="B12">
        <v>38</v>
      </c>
      <c r="C12" s="92">
        <v>300</v>
      </c>
    </row>
    <row r="13" spans="1:5">
      <c r="A13" t="s">
        <v>134</v>
      </c>
      <c r="B13">
        <v>40</v>
      </c>
      <c r="C13" s="92">
        <v>340</v>
      </c>
    </row>
    <row r="14" spans="1:5">
      <c r="A14" t="s">
        <v>135</v>
      </c>
      <c r="B14">
        <v>42</v>
      </c>
      <c r="C14" s="92">
        <v>382</v>
      </c>
    </row>
    <row r="15" spans="1:5">
      <c r="A15" t="s">
        <v>136</v>
      </c>
      <c r="B15" s="92">
        <v>44</v>
      </c>
      <c r="C15" s="92">
        <v>426</v>
      </c>
    </row>
    <row r="16" spans="1:5">
      <c r="A16" t="s">
        <v>137</v>
      </c>
      <c r="B16">
        <v>46</v>
      </c>
      <c r="C16" s="92">
        <v>472</v>
      </c>
    </row>
    <row r="17" spans="1:3">
      <c r="A17" t="s">
        <v>138</v>
      </c>
      <c r="B17">
        <v>48</v>
      </c>
      <c r="C17" s="92">
        <v>520</v>
      </c>
    </row>
    <row r="18" spans="1:3">
      <c r="A18" t="s">
        <v>139</v>
      </c>
      <c r="B18">
        <v>50</v>
      </c>
      <c r="C18" s="92">
        <v>570</v>
      </c>
    </row>
    <row r="19" spans="1:3">
      <c r="A19" t="s">
        <v>140</v>
      </c>
      <c r="B19">
        <v>52</v>
      </c>
      <c r="C19" s="92">
        <v>622</v>
      </c>
    </row>
    <row r="20" spans="1:3">
      <c r="A20" t="s">
        <v>141</v>
      </c>
    </row>
    <row r="21" spans="1:3">
      <c r="A21" t="s">
        <v>142</v>
      </c>
    </row>
    <row r="22" spans="1:3">
      <c r="A22" t="s">
        <v>143</v>
      </c>
    </row>
    <row r="23" spans="1:3">
      <c r="A23" t="s">
        <v>144</v>
      </c>
    </row>
    <row r="24" spans="1:3">
      <c r="A24" t="s">
        <v>145</v>
      </c>
    </row>
    <row r="25" spans="1:3">
      <c r="A25" t="s">
        <v>146</v>
      </c>
    </row>
    <row r="26" spans="1:3" s="92" customFormat="1">
      <c r="A26" s="92" t="s">
        <v>147</v>
      </c>
    </row>
    <row r="27" spans="1:3">
      <c r="A27" t="s">
        <v>148</v>
      </c>
    </row>
    <row r="28" spans="1:3">
      <c r="A28" t="s">
        <v>149</v>
      </c>
    </row>
    <row r="29" spans="1:3">
      <c r="A29" t="s">
        <v>150</v>
      </c>
    </row>
    <row r="30" spans="1:3">
      <c r="A30"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selection activeCell="B16" sqref="B16"/>
    </sheetView>
  </sheetViews>
  <sheetFormatPr defaultColWidth="11.19921875" defaultRowHeight="15.6"/>
  <cols>
    <col min="1" max="1" width="15.796875" customWidth="1"/>
    <col min="2" max="2" width="20.69921875" customWidth="1"/>
    <col min="3" max="3" width="7.796875" customWidth="1"/>
  </cols>
  <sheetData>
    <row r="1" spans="1:10" ht="28.05" customHeight="1">
      <c r="A1" s="76" t="s">
        <v>346</v>
      </c>
    </row>
    <row r="2" spans="1:10">
      <c r="A2" s="62" t="s">
        <v>730</v>
      </c>
      <c r="G2" t="s">
        <v>358</v>
      </c>
      <c r="H2" t="s">
        <v>359</v>
      </c>
      <c r="I2" t="s">
        <v>473</v>
      </c>
    </row>
    <row r="3" spans="1:10">
      <c r="A3" s="62" t="s">
        <v>731</v>
      </c>
      <c r="G3" t="s">
        <v>370</v>
      </c>
      <c r="H3" t="s">
        <v>368</v>
      </c>
      <c r="I3" t="s">
        <v>361</v>
      </c>
    </row>
    <row r="4" spans="1:10">
      <c r="A4" s="62" t="s">
        <v>732</v>
      </c>
      <c r="G4" t="s">
        <v>375</v>
      </c>
      <c r="H4" s="62" t="s">
        <v>376</v>
      </c>
      <c r="I4" t="s">
        <v>362</v>
      </c>
      <c r="J4" t="s">
        <v>396</v>
      </c>
    </row>
    <row r="6" spans="1:10">
      <c r="A6" t="s">
        <v>372</v>
      </c>
      <c r="B6" s="62" t="s">
        <v>948</v>
      </c>
      <c r="C6" s="62" t="s">
        <v>369</v>
      </c>
      <c r="G6" t="s">
        <v>371</v>
      </c>
    </row>
    <row r="7" spans="1:10">
      <c r="A7" t="s">
        <v>356</v>
      </c>
      <c r="B7" t="s">
        <v>357</v>
      </c>
      <c r="C7" s="62" t="s">
        <v>943</v>
      </c>
    </row>
    <row r="8" spans="1:10">
      <c r="A8" t="s">
        <v>347</v>
      </c>
      <c r="B8" s="36" t="s">
        <v>935</v>
      </c>
      <c r="C8" s="62" t="s">
        <v>362</v>
      </c>
    </row>
    <row r="9" spans="1:10">
      <c r="A9" s="62" t="s">
        <v>953</v>
      </c>
      <c r="B9" s="62" t="s">
        <v>952</v>
      </c>
      <c r="C9" s="62" t="s">
        <v>944</v>
      </c>
      <c r="H9" s="62"/>
      <c r="I9" s="62"/>
    </row>
    <row r="10" spans="1:10">
      <c r="A10" t="s">
        <v>384</v>
      </c>
      <c r="B10" t="s">
        <v>383</v>
      </c>
      <c r="C10" s="62" t="s">
        <v>367</v>
      </c>
    </row>
    <row r="11" spans="1:10">
      <c r="A11" s="62" t="s">
        <v>942</v>
      </c>
      <c r="B11" s="62" t="s">
        <v>941</v>
      </c>
      <c r="C11" s="62" t="s">
        <v>936</v>
      </c>
    </row>
    <row r="12" spans="1:10">
      <c r="A12" s="62" t="s">
        <v>377</v>
      </c>
      <c r="B12" t="s">
        <v>940</v>
      </c>
      <c r="C12" s="62" t="s">
        <v>364</v>
      </c>
    </row>
    <row r="13" spans="1:10">
      <c r="A13" s="62" t="s">
        <v>954</v>
      </c>
      <c r="B13" s="62" t="s">
        <v>951</v>
      </c>
      <c r="C13" s="62" t="s">
        <v>945</v>
      </c>
      <c r="F13" t="s">
        <v>380</v>
      </c>
      <c r="G13" t="s">
        <v>378</v>
      </c>
      <c r="H13" t="s">
        <v>364</v>
      </c>
    </row>
    <row r="14" spans="1:10">
      <c r="A14" t="s">
        <v>53</v>
      </c>
      <c r="B14" s="62" t="s">
        <v>360</v>
      </c>
      <c r="C14" s="62" t="s">
        <v>366</v>
      </c>
    </row>
    <row r="15" spans="1:10">
      <c r="A15" t="s">
        <v>379</v>
      </c>
      <c r="B15" t="s">
        <v>354</v>
      </c>
      <c r="C15" s="62" t="s">
        <v>947</v>
      </c>
      <c r="G15" s="62" t="s">
        <v>362</v>
      </c>
    </row>
    <row r="16" spans="1:10">
      <c r="A16" t="s">
        <v>352</v>
      </c>
      <c r="B16" s="62" t="s">
        <v>1154</v>
      </c>
      <c r="C16" t="s">
        <v>363</v>
      </c>
      <c r="G16" s="62" t="s">
        <v>355</v>
      </c>
      <c r="H16" s="62" t="s">
        <v>946</v>
      </c>
      <c r="I16" s="62" t="s">
        <v>366</v>
      </c>
    </row>
    <row r="17" spans="1:4">
      <c r="A17" t="s">
        <v>350</v>
      </c>
      <c r="B17" t="s">
        <v>351</v>
      </c>
      <c r="C17" t="s">
        <v>365</v>
      </c>
    </row>
    <row r="18" spans="1:4">
      <c r="A18" t="s">
        <v>382</v>
      </c>
      <c r="B18" t="s">
        <v>373</v>
      </c>
      <c r="C18" t="s">
        <v>937</v>
      </c>
    </row>
    <row r="19" spans="1:4">
      <c r="A19" s="62" t="s">
        <v>950</v>
      </c>
      <c r="B19" t="s">
        <v>381</v>
      </c>
      <c r="C19" t="s">
        <v>938</v>
      </c>
      <c r="D19" s="62" t="s">
        <v>253</v>
      </c>
    </row>
    <row r="20" spans="1:4">
      <c r="A20" t="s">
        <v>353</v>
      </c>
      <c r="B20" t="s">
        <v>349</v>
      </c>
      <c r="C20" s="62" t="s">
        <v>939</v>
      </c>
    </row>
    <row r="21" spans="1:4">
      <c r="A21" t="s">
        <v>348</v>
      </c>
      <c r="B21" t="s">
        <v>374</v>
      </c>
      <c r="C21" s="62" t="s">
        <v>949</v>
      </c>
    </row>
    <row r="23" spans="1:4">
      <c r="A23" t="s">
        <v>385</v>
      </c>
    </row>
    <row r="25" spans="1:4">
      <c r="B25" s="37"/>
    </row>
  </sheetData>
  <pageMargins left="0.75" right="0.75" top="1" bottom="1" header="0.5" footer="0.5"/>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zoomScale="110" zoomScaleNormal="110" workbookViewId="0">
      <selection activeCell="K2" sqref="K2"/>
    </sheetView>
  </sheetViews>
  <sheetFormatPr defaultColWidth="11.19921875" defaultRowHeight="15.6"/>
  <cols>
    <col min="1" max="2" width="10.796875" customWidth="1"/>
  </cols>
  <sheetData/>
  <phoneticPr fontId="6" type="noConversion"/>
  <printOptions horizontalCentered="1"/>
  <pageMargins left="0" right="0" top="0" bottom="0" header="0.5" footer="0.5"/>
  <pageSetup scale="71" orientation="landscape"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defaultRowHeight="15.6"/>
  <sheetData>
    <row r="1" spans="1:1">
      <c r="A1" s="62" t="s">
        <v>899</v>
      </c>
    </row>
    <row r="3" spans="1:1">
      <c r="A3" s="62" t="s">
        <v>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Character Sheet</vt:lpstr>
      <vt:lpstr>Actions</vt:lpstr>
      <vt:lpstr>Elements</vt:lpstr>
      <vt:lpstr>Elements (3)</vt:lpstr>
      <vt:lpstr>Weapons</vt:lpstr>
      <vt:lpstr>EXP Chart</vt:lpstr>
      <vt:lpstr>Negotiations</vt:lpstr>
      <vt:lpstr>Class Cards</vt:lpstr>
      <vt:lpstr>Rules</vt:lpstr>
      <vt:lpstr>Blood Types</vt:lpstr>
      <vt:lpstr>Base Classes</vt:lpstr>
      <vt:lpstr>Class Cards OLD</vt:lpstr>
      <vt:lpstr>MOs</vt:lpstr>
      <vt:lpstr>Zephyr</vt:lpstr>
      <vt:lpstr>Sheet1</vt:lpstr>
      <vt:lpstr>Nationalities</vt:lpstr>
      <vt:lpstr>Web</vt:lpstr>
      <vt:lpstr>EXP Chart OLD</vt:lpstr>
      <vt:lpstr>Elements (2)</vt:lpstr>
      <vt:lpstr>Actions!Print_Area</vt:lpstr>
      <vt:lpstr>'Base Classes'!Print_Area</vt:lpstr>
      <vt:lpstr>'Character Sheet'!Print_Area</vt:lpstr>
      <vt:lpstr>'Class Cards'!Print_Area</vt:lpstr>
      <vt:lpstr>Elements!Print_Area</vt:lpstr>
      <vt:lpstr>'Elements (2)'!Print_Area</vt:lpstr>
      <vt:lpstr>'Elements (3)'!Print_Area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Kurt</cp:lastModifiedBy>
  <cp:lastPrinted>2013-06-13T18:12:51Z</cp:lastPrinted>
  <dcterms:created xsi:type="dcterms:W3CDTF">2010-03-23T23:50:36Z</dcterms:created>
  <dcterms:modified xsi:type="dcterms:W3CDTF">2016-12-02T08:15:13Z</dcterms:modified>
</cp:coreProperties>
</file>