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8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2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1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2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4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5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36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7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Full\en\WS\"/>
    </mc:Choice>
  </mc:AlternateContent>
  <xr:revisionPtr revIDLastSave="0" documentId="13_ncr:1_{7B43B678-F5F2-40F8-8903-81D77557CB5C}" xr6:coauthVersionLast="47" xr6:coauthVersionMax="47" xr10:uidLastSave="{00000000-0000-0000-0000-000000000000}"/>
  <bookViews>
    <workbookView xWindow="5070" yWindow="570" windowWidth="25305" windowHeight="21030" tabRatio="824" xr2:uid="{00000000-000D-0000-FFFF-FFFF00000000}"/>
  </bookViews>
  <sheets>
    <sheet name="ExpLog" sheetId="45" r:id="rId1"/>
    <sheet name="ExpInt" sheetId="33" r:id="rId2"/>
    <sheet name="Spence" sheetId="63" r:id="rId3"/>
    <sheet name="SinCos" sheetId="34" r:id="rId4"/>
    <sheet name="RGam" sheetId="61" r:id="rId5"/>
    <sheet name="Poch" sheetId="62" r:id="rId6"/>
    <sheet name="Beta" sheetId="60" r:id="rId7"/>
    <sheet name="PGam" sheetId="59" r:id="rId8"/>
    <sheet name="IGam" sheetId="58" r:id="rId9"/>
    <sheet name="IBeta" sheetId="56" r:id="rId10"/>
    <sheet name="Zeta" sheetId="55" r:id="rId11"/>
    <sheet name="Fres" sheetId="53" r:id="rId12"/>
    <sheet name="Dawson" sheetId="54" r:id="rId13"/>
    <sheet name="Besj" sheetId="35" r:id="rId14"/>
    <sheet name="Besy" sheetId="36" r:id="rId15"/>
    <sheet name="Besjd" sheetId="39" r:id="rId16"/>
    <sheet name="Besyd" sheetId="40" r:id="rId17"/>
    <sheet name="Sbesj" sheetId="26" r:id="rId18"/>
    <sheet name="Sbesy" sheetId="27" r:id="rId19"/>
    <sheet name="Besi" sheetId="29" r:id="rId20"/>
    <sheet name="Besk" sheetId="37" r:id="rId21"/>
    <sheet name="Besid" sheetId="41" r:id="rId22"/>
    <sheet name="Beskd" sheetId="42" r:id="rId23"/>
    <sheet name="Sbesi" sheetId="28" r:id="rId24"/>
    <sheet name="Sbesk" sheetId="38" r:id="rId25"/>
    <sheet name="Airy" sheetId="30" r:id="rId26"/>
    <sheet name="Jelli" sheetId="65" r:id="rId27"/>
    <sheet name="CElli" sheetId="32" r:id="rId28"/>
    <sheet name="ElliF" sheetId="43" r:id="rId29"/>
    <sheet name="ElliE" sheetId="44" r:id="rId30"/>
    <sheet name="ElliP" sheetId="46" r:id="rId31"/>
    <sheet name="ElliP (2)" sheetId="47" r:id="rId32"/>
    <sheet name="ElliRC" sheetId="48" r:id="rId33"/>
    <sheet name="ElliRD" sheetId="49" r:id="rId34"/>
    <sheet name="ElliRG" sheetId="50" r:id="rId35"/>
    <sheet name="ElliRF" sheetId="51" r:id="rId36"/>
    <sheet name="ElliRJ" sheetId="52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65" l="1"/>
  <c r="A7" i="65" s="1"/>
  <c r="A8" i="65" s="1"/>
  <c r="A9" i="65" s="1"/>
  <c r="A10" i="65" s="1"/>
  <c r="A11" i="65" s="1"/>
  <c r="A12" i="65" s="1"/>
  <c r="A13" i="65" s="1"/>
  <c r="A14" i="65" s="1"/>
  <c r="A15" i="65" s="1"/>
  <c r="A16" i="65" s="1"/>
  <c r="A17" i="65" s="1"/>
  <c r="A18" i="65" s="1"/>
  <c r="A19" i="65" s="1"/>
  <c r="A20" i="65" s="1"/>
  <c r="A21" i="65" s="1"/>
  <c r="A22" i="65" s="1"/>
  <c r="A23" i="65" s="1"/>
  <c r="A24" i="65" s="1"/>
  <c r="A25" i="65" s="1"/>
  <c r="A26" i="65" s="1"/>
  <c r="A27" i="65" s="1"/>
  <c r="A28" i="65" s="1"/>
  <c r="A29" i="65" s="1"/>
  <c r="A30" i="65" s="1"/>
  <c r="A31" i="65" s="1"/>
  <c r="A32" i="65" s="1"/>
  <c r="A33" i="65" s="1"/>
  <c r="A34" i="65" s="1"/>
  <c r="A35" i="65" s="1"/>
  <c r="A36" i="65" s="1"/>
  <c r="A37" i="65" s="1"/>
  <c r="A38" i="65" s="1"/>
  <c r="A39" i="65" s="1"/>
  <c r="A40" i="65" s="1"/>
  <c r="A41" i="65" s="1"/>
  <c r="A42" i="65" s="1"/>
  <c r="A43" i="65" s="1"/>
  <c r="A44" i="65" s="1"/>
  <c r="A45" i="65" s="1"/>
  <c r="A46" i="65" s="1"/>
  <c r="A47" i="65" s="1"/>
  <c r="A48" i="65" s="1"/>
  <c r="A49" i="65" s="1"/>
  <c r="A50" i="65" s="1"/>
  <c r="A51" i="65" s="1"/>
  <c r="A52" i="65" s="1"/>
  <c r="A53" i="65" s="1"/>
  <c r="A54" i="65" s="1"/>
  <c r="A55" i="65" s="1"/>
  <c r="G4" i="65"/>
  <c r="F4" i="65"/>
  <c r="E4" i="65"/>
  <c r="D4" i="65"/>
  <c r="C4" i="65"/>
  <c r="B4" i="65"/>
  <c r="E55" i="65" a="1"/>
  <c r="B55" i="65" a="1"/>
  <c r="C54" i="65" a="1"/>
  <c r="F53" i="65" a="1"/>
  <c r="G52" i="65" a="1"/>
  <c r="D52" i="65" a="1"/>
  <c r="E51" i="65" a="1"/>
  <c r="B51" i="65" a="1"/>
  <c r="C50" i="65" a="1"/>
  <c r="F49" i="65" a="1"/>
  <c r="G48" i="65" a="1"/>
  <c r="D48" i="65" a="1"/>
  <c r="E47" i="65" a="1"/>
  <c r="B47" i="65" a="1"/>
  <c r="C46" i="65" a="1"/>
  <c r="F45" i="65" a="1"/>
  <c r="G44" i="65" a="1"/>
  <c r="D44" i="65" a="1"/>
  <c r="E43" i="65" a="1"/>
  <c r="B43" i="65" a="1"/>
  <c r="C42" i="65" a="1"/>
  <c r="F41" i="65" a="1"/>
  <c r="G40" i="65" a="1"/>
  <c r="D40" i="65" a="1"/>
  <c r="E39" i="65" a="1"/>
  <c r="B39" i="65" a="1"/>
  <c r="C38" i="65" a="1"/>
  <c r="F37" i="65" a="1"/>
  <c r="G36" i="65" a="1"/>
  <c r="D36" i="65" a="1"/>
  <c r="E35" i="65" a="1"/>
  <c r="B35" i="65" a="1"/>
  <c r="C34" i="65" a="1"/>
  <c r="F33" i="65" a="1"/>
  <c r="G32" i="65" a="1"/>
  <c r="D32" i="65" a="1"/>
  <c r="E31" i="65" a="1"/>
  <c r="B31" i="65" a="1"/>
  <c r="C30" i="65" a="1"/>
  <c r="F29" i="65" a="1"/>
  <c r="G28" i="65" a="1"/>
  <c r="D28" i="65" a="1"/>
  <c r="E27" i="65" a="1"/>
  <c r="C27" i="65" a="1"/>
  <c r="G26" i="65" a="1"/>
  <c r="E26" i="65" a="1"/>
  <c r="C26" i="65" a="1"/>
  <c r="G25" i="65" a="1"/>
  <c r="E25" i="65" a="1"/>
  <c r="G55" i="65" a="1"/>
  <c r="D55" i="65" a="1"/>
  <c r="E54" i="65" a="1"/>
  <c r="B54" i="65" a="1"/>
  <c r="C53" i="65" a="1"/>
  <c r="F52" i="65" a="1"/>
  <c r="G51" i="65" a="1"/>
  <c r="D51" i="65" a="1"/>
  <c r="E50" i="65" a="1"/>
  <c r="B50" i="65" a="1"/>
  <c r="C49" i="65" a="1"/>
  <c r="F48" i="65" a="1"/>
  <c r="G47" i="65" a="1"/>
  <c r="D47" i="65" a="1"/>
  <c r="E46" i="65" a="1"/>
  <c r="B46" i="65" a="1"/>
  <c r="C45" i="65" a="1"/>
  <c r="F44" i="65" a="1"/>
  <c r="G43" i="65" a="1"/>
  <c r="D43" i="65" a="1"/>
  <c r="E42" i="65" a="1"/>
  <c r="B42" i="65" a="1"/>
  <c r="C41" i="65" a="1"/>
  <c r="F40" i="65" a="1"/>
  <c r="G39" i="65" a="1"/>
  <c r="D39" i="65" a="1"/>
  <c r="E38" i="65" a="1"/>
  <c r="B38" i="65" a="1"/>
  <c r="C37" i="65" a="1"/>
  <c r="F36" i="65" a="1"/>
  <c r="G35" i="65" a="1"/>
  <c r="D35" i="65" a="1"/>
  <c r="E34" i="65" a="1"/>
  <c r="B34" i="65" a="1"/>
  <c r="C33" i="65" a="1"/>
  <c r="F32" i="65" a="1"/>
  <c r="G31" i="65" a="1"/>
  <c r="D31" i="65" a="1"/>
  <c r="E30" i="65" a="1"/>
  <c r="B30" i="65" a="1"/>
  <c r="C29" i="65" a="1"/>
  <c r="F28" i="65" a="1"/>
  <c r="G27" i="65" a="1"/>
  <c r="F55" i="65" a="1"/>
  <c r="G54" i="65" a="1"/>
  <c r="B53" i="65" a="1"/>
  <c r="C52" i="65" a="1"/>
  <c r="D50" i="65" a="1"/>
  <c r="E49" i="65" a="1"/>
  <c r="F47" i="65" a="1"/>
  <c r="G46" i="65" a="1"/>
  <c r="B45" i="65" a="1"/>
  <c r="C44" i="65" a="1"/>
  <c r="D42" i="65" a="1"/>
  <c r="E41" i="65" a="1"/>
  <c r="F39" i="65" a="1"/>
  <c r="G38" i="65" a="1"/>
  <c r="B37" i="65" a="1"/>
  <c r="C36" i="65" a="1"/>
  <c r="D34" i="65" a="1"/>
  <c r="E33" i="65" a="1"/>
  <c r="F31" i="65" a="1"/>
  <c r="G30" i="65" a="1"/>
  <c r="B29" i="65" a="1"/>
  <c r="C28" i="65" a="1"/>
  <c r="D27" i="65" a="1"/>
  <c r="F26" i="65" a="1"/>
  <c r="B26" i="65" a="1"/>
  <c r="D25" i="65" a="1"/>
  <c r="E24" i="65" a="1"/>
  <c r="B24" i="65" a="1"/>
  <c r="C23" i="65" a="1"/>
  <c r="F22" i="65" a="1"/>
  <c r="G21" i="65" a="1"/>
  <c r="D21" i="65" a="1"/>
  <c r="E20" i="65" a="1"/>
  <c r="B20" i="65" a="1"/>
  <c r="C19" i="65" a="1"/>
  <c r="F18" i="65" a="1"/>
  <c r="G17" i="65" a="1"/>
  <c r="D17" i="65" a="1"/>
  <c r="E16" i="65" a="1"/>
  <c r="B16" i="65" a="1"/>
  <c r="F15" i="65" a="1"/>
  <c r="D15" i="65" a="1"/>
  <c r="B15" i="65" a="1"/>
  <c r="F14" i="65" a="1"/>
  <c r="D14" i="65" a="1"/>
  <c r="B14" i="65" a="1"/>
  <c r="F13" i="65" a="1"/>
  <c r="D13" i="65" a="1"/>
  <c r="B13" i="65" a="1"/>
  <c r="F12" i="65" a="1"/>
  <c r="D12" i="65" a="1"/>
  <c r="B12" i="65" a="1"/>
  <c r="F11" i="65" a="1"/>
  <c r="D11" i="65" a="1"/>
  <c r="B11" i="65" a="1"/>
  <c r="F10" i="65" a="1"/>
  <c r="D10" i="65" a="1"/>
  <c r="B10" i="65" a="1"/>
  <c r="F9" i="65" a="1"/>
  <c r="D9" i="65" a="1"/>
  <c r="B9" i="65" a="1"/>
  <c r="F8" i="65" a="1"/>
  <c r="D8" i="65" a="1"/>
  <c r="B8" i="65" a="1"/>
  <c r="F7" i="65" a="1"/>
  <c r="D7" i="65" a="1"/>
  <c r="B7" i="65" a="1"/>
  <c r="F6" i="65" a="1"/>
  <c r="D6" i="65" a="1"/>
  <c r="B6" i="65" a="1"/>
  <c r="C32" i="65" a="1"/>
  <c r="B27" i="65" a="1"/>
  <c r="F25" i="65" a="1"/>
  <c r="F24" i="65" a="1"/>
  <c r="D23" i="65" a="1"/>
  <c r="B22" i="65" a="1"/>
  <c r="F20" i="65" a="1"/>
  <c r="G19" i="65" a="1"/>
  <c r="E18" i="65" a="1"/>
  <c r="C17" i="65" a="1"/>
  <c r="G15" i="65" a="1"/>
  <c r="C15" i="65" a="1"/>
  <c r="E14" i="65" a="1"/>
  <c r="G13" i="65" a="1"/>
  <c r="C13" i="65" a="1"/>
  <c r="G12" i="65" a="1"/>
  <c r="C12" i="65" a="1"/>
  <c r="E11" i="65" a="1"/>
  <c r="G10" i="65" a="1"/>
  <c r="C10" i="65" a="1"/>
  <c r="G9" i="65" a="1"/>
  <c r="C9" i="65" a="1"/>
  <c r="E8" i="65" a="1"/>
  <c r="G7" i="65" a="1"/>
  <c r="C7" i="65" a="1"/>
  <c r="E6" i="65" a="1"/>
  <c r="C55" i="65" a="1"/>
  <c r="F54" i="65" a="1"/>
  <c r="G53" i="65" a="1"/>
  <c r="B52" i="65" a="1"/>
  <c r="C51" i="65" a="1"/>
  <c r="D49" i="65" a="1"/>
  <c r="E48" i="65" a="1"/>
  <c r="F46" i="65" a="1"/>
  <c r="G45" i="65" a="1"/>
  <c r="B44" i="65" a="1"/>
  <c r="C43" i="65" a="1"/>
  <c r="D41" i="65" a="1"/>
  <c r="E40" i="65" a="1"/>
  <c r="F38" i="65" a="1"/>
  <c r="G37" i="65" a="1"/>
  <c r="B36" i="65" a="1"/>
  <c r="C35" i="65" a="1"/>
  <c r="D33" i="65" a="1"/>
  <c r="E32" i="65" a="1"/>
  <c r="F30" i="65" a="1"/>
  <c r="G29" i="65" a="1"/>
  <c r="B28" i="65" a="1"/>
  <c r="G24" i="65" a="1"/>
  <c r="D24" i="65" a="1"/>
  <c r="E23" i="65" a="1"/>
  <c r="B23" i="65" a="1"/>
  <c r="C22" i="65" a="1"/>
  <c r="F21" i="65" a="1"/>
  <c r="G20" i="65" a="1"/>
  <c r="D20" i="65" a="1"/>
  <c r="E19" i="65" a="1"/>
  <c r="B19" i="65" a="1"/>
  <c r="C18" i="65" a="1"/>
  <c r="F17" i="65" a="1"/>
  <c r="G16" i="65" a="1"/>
  <c r="D16" i="65" a="1"/>
  <c r="D54" i="65" a="1"/>
  <c r="E53" i="65" a="1"/>
  <c r="F51" i="65" a="1"/>
  <c r="G50" i="65" a="1"/>
  <c r="B49" i="65" a="1"/>
  <c r="C48" i="65" a="1"/>
  <c r="D46" i="65" a="1"/>
  <c r="E45" i="65" a="1"/>
  <c r="F43" i="65" a="1"/>
  <c r="G42" i="65" a="1"/>
  <c r="B41" i="65" a="1"/>
  <c r="C40" i="65" a="1"/>
  <c r="D38" i="65" a="1"/>
  <c r="E37" i="65" a="1"/>
  <c r="F35" i="65" a="1"/>
  <c r="G34" i="65" a="1"/>
  <c r="B33" i="65" a="1"/>
  <c r="D30" i="65" a="1"/>
  <c r="E29" i="65" a="1"/>
  <c r="F27" i="65" a="1"/>
  <c r="D26" i="65" a="1"/>
  <c r="C25" i="65" a="1"/>
  <c r="G23" i="65" a="1"/>
  <c r="E22" i="65" a="1"/>
  <c r="C21" i="65" a="1"/>
  <c r="D19" i="65" a="1"/>
  <c r="B18" i="65" a="1"/>
  <c r="F16" i="65" a="1"/>
  <c r="E15" i="65" a="1"/>
  <c r="G14" i="65" a="1"/>
  <c r="C14" i="65" a="1"/>
  <c r="E13" i="65" a="1"/>
  <c r="E12" i="65" a="1"/>
  <c r="G11" i="65" a="1"/>
  <c r="C11" i="65" a="1"/>
  <c r="E10" i="65" a="1"/>
  <c r="E9" i="65" a="1"/>
  <c r="G8" i="65" a="1"/>
  <c r="C8" i="65" a="1"/>
  <c r="E7" i="65" a="1"/>
  <c r="G6" i="65" a="1"/>
  <c r="C6" i="65" a="1"/>
  <c r="B17" i="65" a="1"/>
  <c r="D53" i="65" a="1"/>
  <c r="G49" i="65" a="1"/>
  <c r="F42" i="65" a="1"/>
  <c r="C39" i="65" a="1"/>
  <c r="B32" i="65" a="1"/>
  <c r="E28" i="65" a="1"/>
  <c r="F23" i="65" a="1"/>
  <c r="C20" i="65" a="1"/>
  <c r="D18" i="65" a="1"/>
  <c r="E52" i="65" a="1"/>
  <c r="D45" i="65" a="1"/>
  <c r="G41" i="65" a="1"/>
  <c r="F34" i="65" a="1"/>
  <c r="C31" i="65" a="1"/>
  <c r="B25" i="65" a="1"/>
  <c r="E21" i="65" a="1"/>
  <c r="F19" i="65" a="1"/>
  <c r="C16" i="65" a="1"/>
  <c r="B48" i="65" a="1"/>
  <c r="E44" i="65" a="1"/>
  <c r="D37" i="65" a="1"/>
  <c r="G33" i="65" a="1"/>
  <c r="G22" i="65" a="1"/>
  <c r="B21" i="65" a="1"/>
  <c r="E17" i="65" a="1"/>
  <c r="F50" i="65" a="1"/>
  <c r="C47" i="65" a="1"/>
  <c r="B40" i="65" a="1"/>
  <c r="E36" i="65" a="1"/>
  <c r="D29" i="65" a="1"/>
  <c r="C24" i="65" a="1"/>
  <c r="D22" i="65" a="1"/>
  <c r="G18" i="65" a="1"/>
  <c r="F5" i="65" a="1"/>
  <c r="G5" i="65" a="1"/>
  <c r="D5" i="65" a="1"/>
  <c r="C5" i="65" a="1"/>
  <c r="E5" i="65" a="1"/>
  <c r="B5" i="65" a="1"/>
  <c r="C93" i="45"/>
  <c r="C89" i="45"/>
  <c r="C85" i="45"/>
  <c r="C81" i="45"/>
  <c r="C77" i="45"/>
  <c r="C73" i="45"/>
  <c r="C69" i="45"/>
  <c r="C65" i="45"/>
  <c r="C61" i="45"/>
  <c r="C57" i="45"/>
  <c r="C53" i="45"/>
  <c r="C49" i="45"/>
  <c r="C45" i="45"/>
  <c r="C41" i="45"/>
  <c r="C37" i="45"/>
  <c r="C33" i="45"/>
  <c r="C29" i="45"/>
  <c r="C25" i="45"/>
  <c r="C21" i="45"/>
  <c r="C17" i="45"/>
  <c r="C13" i="45"/>
  <c r="C9" i="45"/>
  <c r="C5" i="45"/>
  <c r="C56" i="45"/>
  <c r="C36" i="45"/>
  <c r="C28" i="45"/>
  <c r="C20" i="45"/>
  <c r="C12" i="45"/>
  <c r="C8" i="45"/>
  <c r="C92" i="45"/>
  <c r="C88" i="45"/>
  <c r="C84" i="45"/>
  <c r="C80" i="45"/>
  <c r="C76" i="45"/>
  <c r="C72" i="45"/>
  <c r="C68" i="45"/>
  <c r="C64" i="45"/>
  <c r="C60" i="45"/>
  <c r="C52" i="45"/>
  <c r="C48" i="45"/>
  <c r="C44" i="45"/>
  <c r="C40" i="45"/>
  <c r="C32" i="45"/>
  <c r="C24" i="45"/>
  <c r="C16" i="45"/>
  <c r="C91" i="45"/>
  <c r="C87" i="45"/>
  <c r="C83" i="45"/>
  <c r="C79" i="45"/>
  <c r="C75" i="45"/>
  <c r="C71" i="45"/>
  <c r="C67" i="45"/>
  <c r="C63" i="45"/>
  <c r="C59" i="45"/>
  <c r="C55" i="45"/>
  <c r="C51" i="45"/>
  <c r="C47" i="45"/>
  <c r="C43" i="45"/>
  <c r="C39" i="45"/>
  <c r="C35" i="45"/>
  <c r="C31" i="45"/>
  <c r="C27" i="45"/>
  <c r="C23" i="45"/>
  <c r="C19" i="45"/>
  <c r="C15" i="45"/>
  <c r="C11" i="45"/>
  <c r="C7" i="45"/>
  <c r="C90" i="45"/>
  <c r="C86" i="45"/>
  <c r="C82" i="45"/>
  <c r="C78" i="45"/>
  <c r="C74" i="45"/>
  <c r="C70" i="45"/>
  <c r="C66" i="45"/>
  <c r="C62" i="45"/>
  <c r="C58" i="45"/>
  <c r="C54" i="45"/>
  <c r="C50" i="45"/>
  <c r="C46" i="45"/>
  <c r="C42" i="45"/>
  <c r="C38" i="45"/>
  <c r="C34" i="45"/>
  <c r="C30" i="45"/>
  <c r="C26" i="45"/>
  <c r="C22" i="45"/>
  <c r="C18" i="45"/>
  <c r="C14" i="45"/>
  <c r="C10" i="45"/>
  <c r="C6" i="45"/>
  <c r="C4" i="45"/>
  <c r="G18" i="65" l="1"/>
  <c r="D22" i="65"/>
  <c r="C24" i="65"/>
  <c r="D29" i="65"/>
  <c r="E36" i="65"/>
  <c r="B40" i="65"/>
  <c r="C47" i="65"/>
  <c r="F50" i="65"/>
  <c r="E17" i="65"/>
  <c r="B21" i="65"/>
  <c r="G22" i="65"/>
  <c r="G33" i="65"/>
  <c r="D37" i="65"/>
  <c r="E44" i="65"/>
  <c r="B48" i="65"/>
  <c r="C16" i="65"/>
  <c r="F19" i="65"/>
  <c r="E21" i="65"/>
  <c r="B25" i="65"/>
  <c r="C31" i="65"/>
  <c r="F34" i="65"/>
  <c r="G41" i="65"/>
  <c r="D45" i="65"/>
  <c r="E52" i="65"/>
  <c r="D18" i="65"/>
  <c r="C20" i="65"/>
  <c r="F23" i="65"/>
  <c r="E28" i="65"/>
  <c r="B32" i="65"/>
  <c r="C39" i="65"/>
  <c r="F42" i="65"/>
  <c r="G49" i="65"/>
  <c r="D53" i="65"/>
  <c r="B17" i="65"/>
  <c r="C6" i="65"/>
  <c r="G6" i="65"/>
  <c r="E7" i="65"/>
  <c r="C8" i="65"/>
  <c r="G8" i="65"/>
  <c r="E9" i="65"/>
  <c r="E10" i="65"/>
  <c r="C11" i="65"/>
  <c r="G11" i="65"/>
  <c r="E12" i="65"/>
  <c r="E13" i="65"/>
  <c r="C14" i="65"/>
  <c r="G14" i="65"/>
  <c r="E15" i="65"/>
  <c r="F16" i="65"/>
  <c r="B18" i="65"/>
  <c r="D19" i="65"/>
  <c r="C21" i="65"/>
  <c r="E22" i="65"/>
  <c r="G23" i="65"/>
  <c r="C25" i="65"/>
  <c r="D26" i="65"/>
  <c r="F27" i="65"/>
  <c r="E29" i="65"/>
  <c r="D30" i="65"/>
  <c r="B33" i="65"/>
  <c r="G34" i="65"/>
  <c r="F35" i="65"/>
  <c r="E37" i="65"/>
  <c r="D38" i="65"/>
  <c r="C40" i="65"/>
  <c r="B41" i="65"/>
  <c r="G42" i="65"/>
  <c r="F43" i="65"/>
  <c r="E45" i="65"/>
  <c r="D46" i="65"/>
  <c r="C48" i="65"/>
  <c r="B49" i="65"/>
  <c r="G50" i="65"/>
  <c r="F51" i="65"/>
  <c r="E53" i="65"/>
  <c r="D54" i="65"/>
  <c r="D16" i="65"/>
  <c r="G16" i="65"/>
  <c r="F17" i="65"/>
  <c r="C18" i="65"/>
  <c r="B19" i="65"/>
  <c r="E19" i="65"/>
  <c r="D20" i="65"/>
  <c r="G20" i="65"/>
  <c r="F21" i="65"/>
  <c r="C22" i="65"/>
  <c r="B23" i="65"/>
  <c r="E23" i="65"/>
  <c r="D24" i="65"/>
  <c r="G24" i="65"/>
  <c r="B28" i="65"/>
  <c r="G29" i="65"/>
  <c r="F30" i="65"/>
  <c r="E32" i="65"/>
  <c r="D33" i="65"/>
  <c r="C35" i="65"/>
  <c r="B36" i="65"/>
  <c r="G37" i="65"/>
  <c r="F38" i="65"/>
  <c r="E40" i="65"/>
  <c r="D41" i="65"/>
  <c r="C43" i="65"/>
  <c r="B44" i="65"/>
  <c r="G45" i="65"/>
  <c r="F46" i="65"/>
  <c r="E48" i="65"/>
  <c r="D49" i="65"/>
  <c r="C51" i="65"/>
  <c r="B52" i="65"/>
  <c r="G53" i="65"/>
  <c r="F54" i="65"/>
  <c r="C55" i="65"/>
  <c r="E6" i="65"/>
  <c r="C7" i="65"/>
  <c r="G7" i="65"/>
  <c r="E8" i="65"/>
  <c r="C9" i="65"/>
  <c r="G9" i="65"/>
  <c r="C10" i="65"/>
  <c r="G10" i="65"/>
  <c r="E11" i="65"/>
  <c r="C12" i="65"/>
  <c r="G12" i="65"/>
  <c r="C13" i="65"/>
  <c r="G13" i="65"/>
  <c r="E14" i="65"/>
  <c r="C15" i="65"/>
  <c r="G15" i="65"/>
  <c r="C17" i="65"/>
  <c r="E18" i="65"/>
  <c r="G19" i="65"/>
  <c r="F20" i="65"/>
  <c r="B22" i="65"/>
  <c r="D23" i="65"/>
  <c r="F24" i="65"/>
  <c r="F25" i="65"/>
  <c r="B27" i="65"/>
  <c r="C32" i="65"/>
  <c r="B6" i="65"/>
  <c r="D6" i="65"/>
  <c r="F6" i="65"/>
  <c r="B7" i="65"/>
  <c r="D7" i="65"/>
  <c r="F7" i="65"/>
  <c r="B8" i="65"/>
  <c r="D8" i="65"/>
  <c r="F8" i="65"/>
  <c r="B9" i="65"/>
  <c r="D9" i="65"/>
  <c r="F9" i="65"/>
  <c r="B10" i="65"/>
  <c r="D10" i="65"/>
  <c r="F10" i="65"/>
  <c r="B11" i="65"/>
  <c r="D11" i="65"/>
  <c r="F11" i="65"/>
  <c r="B12" i="65"/>
  <c r="D12" i="65"/>
  <c r="F12" i="65"/>
  <c r="B13" i="65"/>
  <c r="D13" i="65"/>
  <c r="F13" i="65"/>
  <c r="B14" i="65"/>
  <c r="D14" i="65"/>
  <c r="F14" i="65"/>
  <c r="B15" i="65"/>
  <c r="D15" i="65"/>
  <c r="F15" i="65"/>
  <c r="B16" i="65"/>
  <c r="E16" i="65"/>
  <c r="D17" i="65"/>
  <c r="G17" i="65"/>
  <c r="F18" i="65"/>
  <c r="C19" i="65"/>
  <c r="B20" i="65"/>
  <c r="E20" i="65"/>
  <c r="D21" i="65"/>
  <c r="G21" i="65"/>
  <c r="F22" i="65"/>
  <c r="C23" i="65"/>
  <c r="B24" i="65"/>
  <c r="E24" i="65"/>
  <c r="D25" i="65"/>
  <c r="B26" i="65"/>
  <c r="F26" i="65"/>
  <c r="D27" i="65"/>
  <c r="C28" i="65"/>
  <c r="B29" i="65"/>
  <c r="G30" i="65"/>
  <c r="F31" i="65"/>
  <c r="E33" i="65"/>
  <c r="D34" i="65"/>
  <c r="C36" i="65"/>
  <c r="B37" i="65"/>
  <c r="G38" i="65"/>
  <c r="F39" i="65"/>
  <c r="E41" i="65"/>
  <c r="D42" i="65"/>
  <c r="C44" i="65"/>
  <c r="B45" i="65"/>
  <c r="G46" i="65"/>
  <c r="F47" i="65"/>
  <c r="E49" i="65"/>
  <c r="D50" i="65"/>
  <c r="C52" i="65"/>
  <c r="B53" i="65"/>
  <c r="G54" i="65"/>
  <c r="F55" i="65"/>
  <c r="G27" i="65"/>
  <c r="F28" i="65"/>
  <c r="C29" i="65"/>
  <c r="B30" i="65"/>
  <c r="E30" i="65"/>
  <c r="D31" i="65"/>
  <c r="G31" i="65"/>
  <c r="F32" i="65"/>
  <c r="C33" i="65"/>
  <c r="B34" i="65"/>
  <c r="E34" i="65"/>
  <c r="D35" i="65"/>
  <c r="G35" i="65"/>
  <c r="F36" i="65"/>
  <c r="C37" i="65"/>
  <c r="B38" i="65"/>
  <c r="E38" i="65"/>
  <c r="D39" i="65"/>
  <c r="G39" i="65"/>
  <c r="F40" i="65"/>
  <c r="C41" i="65"/>
  <c r="B42" i="65"/>
  <c r="E42" i="65"/>
  <c r="D43" i="65"/>
  <c r="G43" i="65"/>
  <c r="F44" i="65"/>
  <c r="C45" i="65"/>
  <c r="B46" i="65"/>
  <c r="E46" i="65"/>
  <c r="D47" i="65"/>
  <c r="G47" i="65"/>
  <c r="F48" i="65"/>
  <c r="C49" i="65"/>
  <c r="B50" i="65"/>
  <c r="E50" i="65"/>
  <c r="D51" i="65"/>
  <c r="G51" i="65"/>
  <c r="F52" i="65"/>
  <c r="C53" i="65"/>
  <c r="B54" i="65"/>
  <c r="E54" i="65"/>
  <c r="D55" i="65"/>
  <c r="G55" i="65"/>
  <c r="E25" i="65"/>
  <c r="G25" i="65"/>
  <c r="C26" i="65"/>
  <c r="E26" i="65"/>
  <c r="G26" i="65"/>
  <c r="C27" i="65"/>
  <c r="E27" i="65"/>
  <c r="D28" i="65"/>
  <c r="G28" i="65"/>
  <c r="F29" i="65"/>
  <c r="C30" i="65"/>
  <c r="B31" i="65"/>
  <c r="E31" i="65"/>
  <c r="D32" i="65"/>
  <c r="G32" i="65"/>
  <c r="F33" i="65"/>
  <c r="C34" i="65"/>
  <c r="B35" i="65"/>
  <c r="E35" i="65"/>
  <c r="D36" i="65"/>
  <c r="G36" i="65"/>
  <c r="F37" i="65"/>
  <c r="C38" i="65"/>
  <c r="B39" i="65"/>
  <c r="E39" i="65"/>
  <c r="D40" i="65"/>
  <c r="G40" i="65"/>
  <c r="F41" i="65"/>
  <c r="C42" i="65"/>
  <c r="B43" i="65"/>
  <c r="E43" i="65"/>
  <c r="D44" i="65"/>
  <c r="G44" i="65"/>
  <c r="F45" i="65"/>
  <c r="C46" i="65"/>
  <c r="B47" i="65"/>
  <c r="E47" i="65"/>
  <c r="D48" i="65"/>
  <c r="G48" i="65"/>
  <c r="F49" i="65"/>
  <c r="C50" i="65"/>
  <c r="B51" i="65"/>
  <c r="E51" i="65"/>
  <c r="D52" i="65"/>
  <c r="G52" i="65"/>
  <c r="F53" i="65"/>
  <c r="C54" i="65"/>
  <c r="B55" i="65"/>
  <c r="E55" i="65"/>
  <c r="G5" i="65"/>
  <c r="F5" i="65"/>
  <c r="D5" i="65"/>
  <c r="C5" i="65"/>
  <c r="E5" i="65"/>
  <c r="B5" i="65"/>
  <c r="G61" i="52"/>
  <c r="C61" i="52"/>
  <c r="E60" i="52"/>
  <c r="G59" i="52"/>
  <c r="C59" i="52"/>
  <c r="E58" i="52"/>
  <c r="G57" i="52"/>
  <c r="C57" i="52"/>
  <c r="E56" i="52"/>
  <c r="G55" i="52"/>
  <c r="C55" i="52"/>
  <c r="E54" i="52"/>
  <c r="G53" i="52"/>
  <c r="C53" i="52"/>
  <c r="E52" i="52"/>
  <c r="G51" i="52"/>
  <c r="C51" i="52"/>
  <c r="E50" i="52"/>
  <c r="G49" i="52"/>
  <c r="C49" i="52"/>
  <c r="E48" i="52"/>
  <c r="G47" i="52"/>
  <c r="C47" i="52"/>
  <c r="E46" i="52"/>
  <c r="G45" i="52"/>
  <c r="C45" i="52"/>
  <c r="E44" i="52"/>
  <c r="G43" i="52"/>
  <c r="C43" i="52"/>
  <c r="E42" i="52"/>
  <c r="G41" i="52"/>
  <c r="C41" i="52"/>
  <c r="E40" i="52"/>
  <c r="G39" i="52"/>
  <c r="C39" i="52"/>
  <c r="E38" i="52"/>
  <c r="G37" i="52"/>
  <c r="C37" i="52"/>
  <c r="E36" i="52"/>
  <c r="G35" i="52"/>
  <c r="C35" i="52"/>
  <c r="E34" i="52"/>
  <c r="G33" i="52"/>
  <c r="C33" i="52"/>
  <c r="E32" i="52"/>
  <c r="G31" i="52"/>
  <c r="C31" i="52"/>
  <c r="E30" i="52"/>
  <c r="G29" i="52"/>
  <c r="C29" i="52"/>
  <c r="E28" i="52"/>
  <c r="G27" i="52"/>
  <c r="C27" i="52"/>
  <c r="E26" i="52"/>
  <c r="G25" i="52"/>
  <c r="C25" i="52"/>
  <c r="E24" i="52"/>
  <c r="G23" i="52"/>
  <c r="C23" i="52"/>
  <c r="E22" i="52"/>
  <c r="G21" i="52"/>
  <c r="C21" i="52"/>
  <c r="E20" i="52"/>
  <c r="G19" i="52"/>
  <c r="E18" i="52"/>
  <c r="C17" i="52"/>
  <c r="G15" i="52"/>
  <c r="G13" i="52"/>
  <c r="G11" i="52"/>
  <c r="G9" i="52"/>
  <c r="G7" i="52"/>
  <c r="B29" i="52"/>
  <c r="B23" i="52"/>
  <c r="B21" i="52"/>
  <c r="D18" i="52"/>
  <c r="F15" i="52"/>
  <c r="F13" i="52"/>
  <c r="B11" i="52"/>
  <c r="B9" i="52"/>
  <c r="F61" i="52"/>
  <c r="B61" i="52"/>
  <c r="D60" i="52"/>
  <c r="F59" i="52"/>
  <c r="B59" i="52"/>
  <c r="D58" i="52"/>
  <c r="F57" i="52"/>
  <c r="B57" i="52"/>
  <c r="D56" i="52"/>
  <c r="F55" i="52"/>
  <c r="B55" i="52"/>
  <c r="D54" i="52"/>
  <c r="F53" i="52"/>
  <c r="B53" i="52"/>
  <c r="D52" i="52"/>
  <c r="F51" i="52"/>
  <c r="B51" i="52"/>
  <c r="D50" i="52"/>
  <c r="F49" i="52"/>
  <c r="B49" i="52"/>
  <c r="D48" i="52"/>
  <c r="F47" i="52"/>
  <c r="B47" i="52"/>
  <c r="D46" i="52"/>
  <c r="F45" i="52"/>
  <c r="B45" i="52"/>
  <c r="D44" i="52"/>
  <c r="F43" i="52"/>
  <c r="B43" i="52"/>
  <c r="D42" i="52"/>
  <c r="F41" i="52"/>
  <c r="B41" i="52"/>
  <c r="D40" i="52"/>
  <c r="F39" i="52"/>
  <c r="B39" i="52"/>
  <c r="D38" i="52"/>
  <c r="F37" i="52"/>
  <c r="B37" i="52"/>
  <c r="D36" i="52"/>
  <c r="F35" i="52"/>
  <c r="B35" i="52"/>
  <c r="D34" i="52"/>
  <c r="F33" i="52"/>
  <c r="B33" i="52"/>
  <c r="D32" i="52"/>
  <c r="F31" i="52"/>
  <c r="B31" i="52"/>
  <c r="D30" i="52"/>
  <c r="D28" i="52"/>
  <c r="B27" i="52"/>
  <c r="D26" i="52"/>
  <c r="F25" i="52"/>
  <c r="B25" i="52"/>
  <c r="D22" i="52"/>
  <c r="D20" i="52"/>
  <c r="D16" i="52"/>
  <c r="D12" i="52"/>
  <c r="F9" i="52"/>
  <c r="E61" i="52"/>
  <c r="G60" i="52"/>
  <c r="C60" i="52"/>
  <c r="E59" i="52"/>
  <c r="G58" i="52"/>
  <c r="C58" i="52"/>
  <c r="E57" i="52"/>
  <c r="G56" i="52"/>
  <c r="C56" i="52"/>
  <c r="E55" i="52"/>
  <c r="G54" i="52"/>
  <c r="C54" i="52"/>
  <c r="E53" i="52"/>
  <c r="G52" i="52"/>
  <c r="C52" i="52"/>
  <c r="E51" i="52"/>
  <c r="G50" i="52"/>
  <c r="C50" i="52"/>
  <c r="E49" i="52"/>
  <c r="G48" i="52"/>
  <c r="C48" i="52"/>
  <c r="E47" i="52"/>
  <c r="G46" i="52"/>
  <c r="C46" i="52"/>
  <c r="E45" i="52"/>
  <c r="G44" i="52"/>
  <c r="C44" i="52"/>
  <c r="E43" i="52"/>
  <c r="G42" i="52"/>
  <c r="C42" i="52"/>
  <c r="E41" i="52"/>
  <c r="G40" i="52"/>
  <c r="C40" i="52"/>
  <c r="E39" i="52"/>
  <c r="G38" i="52"/>
  <c r="C38" i="52"/>
  <c r="E37" i="52"/>
  <c r="G36" i="52"/>
  <c r="C36" i="52"/>
  <c r="E35" i="52"/>
  <c r="G34" i="52"/>
  <c r="C34" i="52"/>
  <c r="E33" i="52"/>
  <c r="G32" i="52"/>
  <c r="C32" i="52"/>
  <c r="E31" i="52"/>
  <c r="G30" i="52"/>
  <c r="C30" i="52"/>
  <c r="E29" i="52"/>
  <c r="G28" i="52"/>
  <c r="C28" i="52"/>
  <c r="E27" i="52"/>
  <c r="G26" i="52"/>
  <c r="C26" i="52"/>
  <c r="E25" i="52"/>
  <c r="G24" i="52"/>
  <c r="C24" i="52"/>
  <c r="E23" i="52"/>
  <c r="G22" i="52"/>
  <c r="C22" i="52"/>
  <c r="E21" i="52"/>
  <c r="G20" i="52"/>
  <c r="C20" i="52"/>
  <c r="E19" i="52"/>
  <c r="G18" i="52"/>
  <c r="C18" i="52"/>
  <c r="E17" i="52"/>
  <c r="G16" i="52"/>
  <c r="C16" i="52"/>
  <c r="E15" i="52"/>
  <c r="G14" i="52"/>
  <c r="C14" i="52"/>
  <c r="E13" i="52"/>
  <c r="G12" i="52"/>
  <c r="C12" i="52"/>
  <c r="E11" i="52"/>
  <c r="G10" i="52"/>
  <c r="C10" i="52"/>
  <c r="E9" i="52"/>
  <c r="G8" i="52"/>
  <c r="C8" i="52"/>
  <c r="E7" i="52"/>
  <c r="G17" i="52"/>
  <c r="E14" i="52"/>
  <c r="E12" i="52"/>
  <c r="E10" i="52"/>
  <c r="E8" i="52"/>
  <c r="F29" i="52"/>
  <c r="D24" i="52"/>
  <c r="F21" i="52"/>
  <c r="F19" i="52"/>
  <c r="F17" i="52"/>
  <c r="B15" i="52"/>
  <c r="B13" i="52"/>
  <c r="D10" i="52"/>
  <c r="F7" i="52"/>
  <c r="D61" i="52"/>
  <c r="F60" i="52"/>
  <c r="B60" i="52"/>
  <c r="D59" i="52"/>
  <c r="F58" i="52"/>
  <c r="B58" i="52"/>
  <c r="D57" i="52"/>
  <c r="F56" i="52"/>
  <c r="B56" i="52"/>
  <c r="D55" i="52"/>
  <c r="F54" i="52"/>
  <c r="B54" i="52"/>
  <c r="D53" i="52"/>
  <c r="F52" i="52"/>
  <c r="B52" i="52"/>
  <c r="D51" i="52"/>
  <c r="F50" i="52"/>
  <c r="B50" i="52"/>
  <c r="D49" i="52"/>
  <c r="F48" i="52"/>
  <c r="B48" i="52"/>
  <c r="D47" i="52"/>
  <c r="F46" i="52"/>
  <c r="B46" i="52"/>
  <c r="D45" i="52"/>
  <c r="F44" i="52"/>
  <c r="B44" i="52"/>
  <c r="D43" i="52"/>
  <c r="F42" i="52"/>
  <c r="B42" i="52"/>
  <c r="D41" i="52"/>
  <c r="F40" i="52"/>
  <c r="B40" i="52"/>
  <c r="D39" i="52"/>
  <c r="F38" i="52"/>
  <c r="B38" i="52"/>
  <c r="D37" i="52"/>
  <c r="F36" i="52"/>
  <c r="B36" i="52"/>
  <c r="D35" i="52"/>
  <c r="F34" i="52"/>
  <c r="B34" i="52"/>
  <c r="D33" i="52"/>
  <c r="F32" i="52"/>
  <c r="B32" i="52"/>
  <c r="D31" i="52"/>
  <c r="F30" i="52"/>
  <c r="B30" i="52"/>
  <c r="D29" i="52"/>
  <c r="F28" i="52"/>
  <c r="B28" i="52"/>
  <c r="D27" i="52"/>
  <c r="F26" i="52"/>
  <c r="B26" i="52"/>
  <c r="D25" i="52"/>
  <c r="F24" i="52"/>
  <c r="B24" i="52"/>
  <c r="D23" i="52"/>
  <c r="F22" i="52"/>
  <c r="B22" i="52"/>
  <c r="D21" i="52"/>
  <c r="F20" i="52"/>
  <c r="B20" i="52"/>
  <c r="D19" i="52"/>
  <c r="F18" i="52"/>
  <c r="B18" i="52"/>
  <c r="D17" i="52"/>
  <c r="F16" i="52"/>
  <c r="B16" i="52"/>
  <c r="D15" i="52"/>
  <c r="F14" i="52"/>
  <c r="B14" i="52"/>
  <c r="D13" i="52"/>
  <c r="F12" i="52"/>
  <c r="B12" i="52"/>
  <c r="D11" i="52"/>
  <c r="F10" i="52"/>
  <c r="B10" i="52"/>
  <c r="D9" i="52"/>
  <c r="F8" i="52"/>
  <c r="B8" i="52"/>
  <c r="D7" i="52"/>
  <c r="C19" i="52"/>
  <c r="E16" i="52"/>
  <c r="C15" i="52"/>
  <c r="C13" i="52"/>
  <c r="C11" i="52"/>
  <c r="C9" i="52"/>
  <c r="C7" i="52"/>
  <c r="F27" i="52"/>
  <c r="F23" i="52"/>
  <c r="B19" i="52"/>
  <c r="B17" i="52"/>
  <c r="D14" i="52"/>
  <c r="F11" i="52"/>
  <c r="D8" i="52"/>
  <c r="B7" i="52"/>
  <c r="G60" i="51"/>
  <c r="C60" i="51"/>
  <c r="E59" i="51"/>
  <c r="G58" i="51"/>
  <c r="C58" i="51"/>
  <c r="E57" i="51"/>
  <c r="G56" i="51"/>
  <c r="C56" i="51"/>
  <c r="E55" i="51"/>
  <c r="G54" i="51"/>
  <c r="C54" i="51"/>
  <c r="E53" i="51"/>
  <c r="G52" i="51"/>
  <c r="C52" i="51"/>
  <c r="E51" i="51"/>
  <c r="G50" i="51"/>
  <c r="C50" i="51"/>
  <c r="E49" i="51"/>
  <c r="G48" i="51"/>
  <c r="C48" i="51"/>
  <c r="E47" i="51"/>
  <c r="G46" i="51"/>
  <c r="C46" i="51"/>
  <c r="E45" i="51"/>
  <c r="G44" i="51"/>
  <c r="C44" i="51"/>
  <c r="E43" i="51"/>
  <c r="G42" i="51"/>
  <c r="C42" i="51"/>
  <c r="E41" i="51"/>
  <c r="G40" i="51"/>
  <c r="C40" i="51"/>
  <c r="E39" i="51"/>
  <c r="G38" i="51"/>
  <c r="C38" i="51"/>
  <c r="E37" i="51"/>
  <c r="G36" i="51"/>
  <c r="C36" i="51"/>
  <c r="E35" i="51"/>
  <c r="G34" i="51"/>
  <c r="C34" i="51"/>
  <c r="E33" i="51"/>
  <c r="G32" i="51"/>
  <c r="C32" i="51"/>
  <c r="E31" i="51"/>
  <c r="G30" i="51"/>
  <c r="C30" i="51"/>
  <c r="E29" i="51"/>
  <c r="G28" i="51"/>
  <c r="C28" i="51"/>
  <c r="E27" i="51"/>
  <c r="G26" i="51"/>
  <c r="C26" i="51"/>
  <c r="E25" i="51"/>
  <c r="G24" i="51"/>
  <c r="C24" i="51"/>
  <c r="E23" i="51"/>
  <c r="G22" i="51"/>
  <c r="C22" i="51"/>
  <c r="E21" i="51"/>
  <c r="G20" i="51"/>
  <c r="C20" i="51"/>
  <c r="E19" i="51"/>
  <c r="G18" i="51"/>
  <c r="C18" i="51"/>
  <c r="E17" i="51"/>
  <c r="G16" i="51"/>
  <c r="C16" i="51"/>
  <c r="E15" i="51"/>
  <c r="G14" i="51"/>
  <c r="C14" i="51"/>
  <c r="E13" i="51"/>
  <c r="G12" i="51"/>
  <c r="C12" i="51"/>
  <c r="E11" i="51"/>
  <c r="G10" i="51"/>
  <c r="C10" i="51"/>
  <c r="E9" i="51"/>
  <c r="G8" i="51"/>
  <c r="C8" i="51"/>
  <c r="E7" i="51"/>
  <c r="G6" i="51"/>
  <c r="C6" i="51"/>
  <c r="F20" i="51"/>
  <c r="D19" i="51"/>
  <c r="B18" i="51"/>
  <c r="F16" i="51"/>
  <c r="D15" i="51"/>
  <c r="B14" i="51"/>
  <c r="F12" i="51"/>
  <c r="D11" i="51"/>
  <c r="B10" i="51"/>
  <c r="F8" i="51"/>
  <c r="B8" i="51"/>
  <c r="F6" i="51"/>
  <c r="B37" i="51"/>
  <c r="F31" i="51"/>
  <c r="F29" i="51"/>
  <c r="F27" i="51"/>
  <c r="F25" i="51"/>
  <c r="B23" i="51"/>
  <c r="B21" i="51"/>
  <c r="F60" i="51"/>
  <c r="B60" i="51"/>
  <c r="D59" i="51"/>
  <c r="F58" i="51"/>
  <c r="B58" i="51"/>
  <c r="D57" i="51"/>
  <c r="F56" i="51"/>
  <c r="B56" i="51"/>
  <c r="D55" i="51"/>
  <c r="F54" i="51"/>
  <c r="B54" i="51"/>
  <c r="D53" i="51"/>
  <c r="F52" i="51"/>
  <c r="B52" i="51"/>
  <c r="D51" i="51"/>
  <c r="F50" i="51"/>
  <c r="B50" i="51"/>
  <c r="D49" i="51"/>
  <c r="F48" i="51"/>
  <c r="B48" i="51"/>
  <c r="D47" i="51"/>
  <c r="F46" i="51"/>
  <c r="B46" i="51"/>
  <c r="D45" i="51"/>
  <c r="F44" i="51"/>
  <c r="B44" i="51"/>
  <c r="D43" i="51"/>
  <c r="F42" i="51"/>
  <c r="B42" i="51"/>
  <c r="D41" i="51"/>
  <c r="F40" i="51"/>
  <c r="B40" i="51"/>
  <c r="D39" i="51"/>
  <c r="F38" i="51"/>
  <c r="B38" i="51"/>
  <c r="D37" i="51"/>
  <c r="F36" i="51"/>
  <c r="B36" i="51"/>
  <c r="D35" i="51"/>
  <c r="F34" i="51"/>
  <c r="B34" i="51"/>
  <c r="D33" i="51"/>
  <c r="F32" i="51"/>
  <c r="B32" i="51"/>
  <c r="D31" i="51"/>
  <c r="F30" i="51"/>
  <c r="B30" i="51"/>
  <c r="D29" i="51"/>
  <c r="F28" i="51"/>
  <c r="B28" i="51"/>
  <c r="D27" i="51"/>
  <c r="F26" i="51"/>
  <c r="B26" i="51"/>
  <c r="D25" i="51"/>
  <c r="F24" i="51"/>
  <c r="B24" i="51"/>
  <c r="D23" i="51"/>
  <c r="F22" i="51"/>
  <c r="B22" i="51"/>
  <c r="D21" i="51"/>
  <c r="B20" i="51"/>
  <c r="F18" i="51"/>
  <c r="D17" i="51"/>
  <c r="B16" i="51"/>
  <c r="F14" i="51"/>
  <c r="D13" i="51"/>
  <c r="B12" i="51"/>
  <c r="F10" i="51"/>
  <c r="D9" i="51"/>
  <c r="D7" i="51"/>
  <c r="D36" i="51"/>
  <c r="F33" i="51"/>
  <c r="D32" i="51"/>
  <c r="D30" i="51"/>
  <c r="D28" i="51"/>
  <c r="D26" i="51"/>
  <c r="D24" i="51"/>
  <c r="F21" i="51"/>
  <c r="E60" i="51"/>
  <c r="G59" i="51"/>
  <c r="C59" i="51"/>
  <c r="E58" i="51"/>
  <c r="G57" i="51"/>
  <c r="C57" i="51"/>
  <c r="E56" i="51"/>
  <c r="G55" i="51"/>
  <c r="C55" i="51"/>
  <c r="E54" i="51"/>
  <c r="G53" i="51"/>
  <c r="C53" i="51"/>
  <c r="E52" i="51"/>
  <c r="G51" i="51"/>
  <c r="C51" i="51"/>
  <c r="E50" i="51"/>
  <c r="G49" i="51"/>
  <c r="C49" i="51"/>
  <c r="E48" i="51"/>
  <c r="G47" i="51"/>
  <c r="C47" i="51"/>
  <c r="E46" i="51"/>
  <c r="G45" i="51"/>
  <c r="C45" i="51"/>
  <c r="E44" i="51"/>
  <c r="G43" i="51"/>
  <c r="C43" i="51"/>
  <c r="E42" i="51"/>
  <c r="G41" i="51"/>
  <c r="C41" i="51"/>
  <c r="E40" i="51"/>
  <c r="G39" i="51"/>
  <c r="C39" i="51"/>
  <c r="E38" i="51"/>
  <c r="G37" i="51"/>
  <c r="C37" i="51"/>
  <c r="E36" i="51"/>
  <c r="G35" i="51"/>
  <c r="C35" i="51"/>
  <c r="E34" i="51"/>
  <c r="G33" i="51"/>
  <c r="C33" i="51"/>
  <c r="E32" i="51"/>
  <c r="G31" i="51"/>
  <c r="C31" i="51"/>
  <c r="E30" i="51"/>
  <c r="G29" i="51"/>
  <c r="C29" i="51"/>
  <c r="E28" i="51"/>
  <c r="G27" i="51"/>
  <c r="C27" i="51"/>
  <c r="E26" i="51"/>
  <c r="G25" i="51"/>
  <c r="C25" i="51"/>
  <c r="E24" i="51"/>
  <c r="G23" i="51"/>
  <c r="C23" i="51"/>
  <c r="E22" i="51"/>
  <c r="G21" i="51"/>
  <c r="C21" i="51"/>
  <c r="E20" i="51"/>
  <c r="G19" i="51"/>
  <c r="C19" i="51"/>
  <c r="E18" i="51"/>
  <c r="G17" i="51"/>
  <c r="C17" i="51"/>
  <c r="E16" i="51"/>
  <c r="G15" i="51"/>
  <c r="C15" i="51"/>
  <c r="E14" i="51"/>
  <c r="G13" i="51"/>
  <c r="C13" i="51"/>
  <c r="E12" i="51"/>
  <c r="G11" i="51"/>
  <c r="C11" i="51"/>
  <c r="E10" i="51"/>
  <c r="G9" i="51"/>
  <c r="C9" i="51"/>
  <c r="E8" i="51"/>
  <c r="G7" i="51"/>
  <c r="C7" i="51"/>
  <c r="E6" i="51"/>
  <c r="D60" i="51"/>
  <c r="F59" i="51"/>
  <c r="B59" i="51"/>
  <c r="D58" i="51"/>
  <c r="F57" i="51"/>
  <c r="B57" i="51"/>
  <c r="D56" i="51"/>
  <c r="F55" i="51"/>
  <c r="B55" i="51"/>
  <c r="D54" i="51"/>
  <c r="F53" i="51"/>
  <c r="B53" i="51"/>
  <c r="D52" i="51"/>
  <c r="F51" i="51"/>
  <c r="B51" i="51"/>
  <c r="D50" i="51"/>
  <c r="F49" i="51"/>
  <c r="B49" i="51"/>
  <c r="D48" i="51"/>
  <c r="F47" i="51"/>
  <c r="B47" i="51"/>
  <c r="D46" i="51"/>
  <c r="F45" i="51"/>
  <c r="B45" i="51"/>
  <c r="D44" i="51"/>
  <c r="F43" i="51"/>
  <c r="B43" i="51"/>
  <c r="D42" i="51"/>
  <c r="F41" i="51"/>
  <c r="B41" i="51"/>
  <c r="D40" i="51"/>
  <c r="F39" i="51"/>
  <c r="B39" i="51"/>
  <c r="D38" i="51"/>
  <c r="F37" i="51"/>
  <c r="F35" i="51"/>
  <c r="B35" i="51"/>
  <c r="D34" i="51"/>
  <c r="B33" i="51"/>
  <c r="B31" i="51"/>
  <c r="B29" i="51"/>
  <c r="B27" i="51"/>
  <c r="B25" i="51"/>
  <c r="F23" i="51"/>
  <c r="D22" i="51"/>
  <c r="D20" i="51"/>
  <c r="F9" i="51"/>
  <c r="F19" i="51"/>
  <c r="B17" i="51"/>
  <c r="D14" i="51"/>
  <c r="F11" i="51"/>
  <c r="B9" i="51"/>
  <c r="D6" i="51"/>
  <c r="B19" i="51"/>
  <c r="D16" i="51"/>
  <c r="F13" i="51"/>
  <c r="B11" i="51"/>
  <c r="D8" i="51"/>
  <c r="D18" i="51"/>
  <c r="F15" i="51"/>
  <c r="B13" i="51"/>
  <c r="D10" i="51"/>
  <c r="F7" i="51"/>
  <c r="F17" i="51"/>
  <c r="B15" i="51"/>
  <c r="D12" i="51"/>
  <c r="B7" i="51"/>
  <c r="B6" i="51"/>
  <c r="G60" i="50"/>
  <c r="C60" i="50"/>
  <c r="E59" i="50"/>
  <c r="G58" i="50"/>
  <c r="C58" i="50"/>
  <c r="E57" i="50"/>
  <c r="G56" i="50"/>
  <c r="C56" i="50"/>
  <c r="E55" i="50"/>
  <c r="G54" i="50"/>
  <c r="C54" i="50"/>
  <c r="E53" i="50"/>
  <c r="G52" i="50"/>
  <c r="C52" i="50"/>
  <c r="E51" i="50"/>
  <c r="G50" i="50"/>
  <c r="C50" i="50"/>
  <c r="E49" i="50"/>
  <c r="G48" i="50"/>
  <c r="C48" i="50"/>
  <c r="E47" i="50"/>
  <c r="G46" i="50"/>
  <c r="C46" i="50"/>
  <c r="E45" i="50"/>
  <c r="G44" i="50"/>
  <c r="C44" i="50"/>
  <c r="E43" i="50"/>
  <c r="G42" i="50"/>
  <c r="C42" i="50"/>
  <c r="E41" i="50"/>
  <c r="G40" i="50"/>
  <c r="C40" i="50"/>
  <c r="E39" i="50"/>
  <c r="G38" i="50"/>
  <c r="C38" i="50"/>
  <c r="E37" i="50"/>
  <c r="G36" i="50"/>
  <c r="C36" i="50"/>
  <c r="E35" i="50"/>
  <c r="G34" i="50"/>
  <c r="C34" i="50"/>
  <c r="E33" i="50"/>
  <c r="G32" i="50"/>
  <c r="C32" i="50"/>
  <c r="E31" i="50"/>
  <c r="G30" i="50"/>
  <c r="C30" i="50"/>
  <c r="E29" i="50"/>
  <c r="G28" i="50"/>
  <c r="C28" i="50"/>
  <c r="E27" i="50"/>
  <c r="G26" i="50"/>
  <c r="C26" i="50"/>
  <c r="E25" i="50"/>
  <c r="G24" i="50"/>
  <c r="C24" i="50"/>
  <c r="E23" i="50"/>
  <c r="G22" i="50"/>
  <c r="C22" i="50"/>
  <c r="E21" i="50"/>
  <c r="G20" i="50"/>
  <c r="C20" i="50"/>
  <c r="E19" i="50"/>
  <c r="G18" i="50"/>
  <c r="C18" i="50"/>
  <c r="E17" i="50"/>
  <c r="G16" i="50"/>
  <c r="C16" i="50"/>
  <c r="E15" i="50"/>
  <c r="G14" i="50"/>
  <c r="C14" i="50"/>
  <c r="E13" i="50"/>
  <c r="G12" i="50"/>
  <c r="C12" i="50"/>
  <c r="E11" i="50"/>
  <c r="G10" i="50"/>
  <c r="C10" i="50"/>
  <c r="E9" i="50"/>
  <c r="F60" i="50"/>
  <c r="B60" i="50"/>
  <c r="D59" i="50"/>
  <c r="F58" i="50"/>
  <c r="B58" i="50"/>
  <c r="D57" i="50"/>
  <c r="F56" i="50"/>
  <c r="B56" i="50"/>
  <c r="D55" i="50"/>
  <c r="F54" i="50"/>
  <c r="B54" i="50"/>
  <c r="D53" i="50"/>
  <c r="F52" i="50"/>
  <c r="B52" i="50"/>
  <c r="D51" i="50"/>
  <c r="F50" i="50"/>
  <c r="B50" i="50"/>
  <c r="D49" i="50"/>
  <c r="F48" i="50"/>
  <c r="B48" i="50"/>
  <c r="D47" i="50"/>
  <c r="F46" i="50"/>
  <c r="B46" i="50"/>
  <c r="D45" i="50"/>
  <c r="F44" i="50"/>
  <c r="B44" i="50"/>
  <c r="D43" i="50"/>
  <c r="F42" i="50"/>
  <c r="B42" i="50"/>
  <c r="D41" i="50"/>
  <c r="F40" i="50"/>
  <c r="B40" i="50"/>
  <c r="D39" i="50"/>
  <c r="F38" i="50"/>
  <c r="B38" i="50"/>
  <c r="D37" i="50"/>
  <c r="F36" i="50"/>
  <c r="B36" i="50"/>
  <c r="D35" i="50"/>
  <c r="F34" i="50"/>
  <c r="B34" i="50"/>
  <c r="D33" i="50"/>
  <c r="F32" i="50"/>
  <c r="B32" i="50"/>
  <c r="D31" i="50"/>
  <c r="F30" i="50"/>
  <c r="B30" i="50"/>
  <c r="D29" i="50"/>
  <c r="F28" i="50"/>
  <c r="B28" i="50"/>
  <c r="D27" i="50"/>
  <c r="F26" i="50"/>
  <c r="B26" i="50"/>
  <c r="D25" i="50"/>
  <c r="F24" i="50"/>
  <c r="B24" i="50"/>
  <c r="D23" i="50"/>
  <c r="F22" i="50"/>
  <c r="E60" i="50"/>
  <c r="G59" i="50"/>
  <c r="C59" i="50"/>
  <c r="E58" i="50"/>
  <c r="G57" i="50"/>
  <c r="C57" i="50"/>
  <c r="E56" i="50"/>
  <c r="G55" i="50"/>
  <c r="C55" i="50"/>
  <c r="E54" i="50"/>
  <c r="G53" i="50"/>
  <c r="C53" i="50"/>
  <c r="E52" i="50"/>
  <c r="G51" i="50"/>
  <c r="C51" i="50"/>
  <c r="E50" i="50"/>
  <c r="G49" i="50"/>
  <c r="C49" i="50"/>
  <c r="E48" i="50"/>
  <c r="G47" i="50"/>
  <c r="C47" i="50"/>
  <c r="E46" i="50"/>
  <c r="G45" i="50"/>
  <c r="C45" i="50"/>
  <c r="E44" i="50"/>
  <c r="G43" i="50"/>
  <c r="C43" i="50"/>
  <c r="E42" i="50"/>
  <c r="G41" i="50"/>
  <c r="C41" i="50"/>
  <c r="E40" i="50"/>
  <c r="G39" i="50"/>
  <c r="C39" i="50"/>
  <c r="E38" i="50"/>
  <c r="G37" i="50"/>
  <c r="C37" i="50"/>
  <c r="E36" i="50"/>
  <c r="G35" i="50"/>
  <c r="C35" i="50"/>
  <c r="E34" i="50"/>
  <c r="G33" i="50"/>
  <c r="C33" i="50"/>
  <c r="E32" i="50"/>
  <c r="G31" i="50"/>
  <c r="C31" i="50"/>
  <c r="E30" i="50"/>
  <c r="G29" i="50"/>
  <c r="C29" i="50"/>
  <c r="E28" i="50"/>
  <c r="G27" i="50"/>
  <c r="C27" i="50"/>
  <c r="E26" i="50"/>
  <c r="G25" i="50"/>
  <c r="C25" i="50"/>
  <c r="E24" i="50"/>
  <c r="G23" i="50"/>
  <c r="C23" i="50"/>
  <c r="E22" i="50"/>
  <c r="G21" i="50"/>
  <c r="C21" i="50"/>
  <c r="E20" i="50"/>
  <c r="G19" i="50"/>
  <c r="C19" i="50"/>
  <c r="E18" i="50"/>
  <c r="G17" i="50"/>
  <c r="C17" i="50"/>
  <c r="E16" i="50"/>
  <c r="G15" i="50"/>
  <c r="C15" i="50"/>
  <c r="E14" i="50"/>
  <c r="G13" i="50"/>
  <c r="C13" i="50"/>
  <c r="E12" i="50"/>
  <c r="G11" i="50"/>
  <c r="C11" i="50"/>
  <c r="E10" i="50"/>
  <c r="G9" i="50"/>
  <c r="C9" i="50"/>
  <c r="E8" i="50"/>
  <c r="G7" i="50"/>
  <c r="C7" i="50"/>
  <c r="E6" i="50"/>
  <c r="D60" i="50"/>
  <c r="F59" i="50"/>
  <c r="B59" i="50"/>
  <c r="D58" i="50"/>
  <c r="F57" i="50"/>
  <c r="B57" i="50"/>
  <c r="D56" i="50"/>
  <c r="F55" i="50"/>
  <c r="B55" i="50"/>
  <c r="D54" i="50"/>
  <c r="F53" i="50"/>
  <c r="B53" i="50"/>
  <c r="D52" i="50"/>
  <c r="F51" i="50"/>
  <c r="B51" i="50"/>
  <c r="D50" i="50"/>
  <c r="F49" i="50"/>
  <c r="B49" i="50"/>
  <c r="D48" i="50"/>
  <c r="F47" i="50"/>
  <c r="B47" i="50"/>
  <c r="D46" i="50"/>
  <c r="F45" i="50"/>
  <c r="B45" i="50"/>
  <c r="D44" i="50"/>
  <c r="F43" i="50"/>
  <c r="B43" i="50"/>
  <c r="D42" i="50"/>
  <c r="F41" i="50"/>
  <c r="B41" i="50"/>
  <c r="D40" i="50"/>
  <c r="F39" i="50"/>
  <c r="B39" i="50"/>
  <c r="D38" i="50"/>
  <c r="F37" i="50"/>
  <c r="B37" i="50"/>
  <c r="D36" i="50"/>
  <c r="F35" i="50"/>
  <c r="B35" i="50"/>
  <c r="D34" i="50"/>
  <c r="F33" i="50"/>
  <c r="B33" i="50"/>
  <c r="D32" i="50"/>
  <c r="F31" i="50"/>
  <c r="B31" i="50"/>
  <c r="D30" i="50"/>
  <c r="F27" i="50"/>
  <c r="B25" i="50"/>
  <c r="D22" i="50"/>
  <c r="B21" i="50"/>
  <c r="F19" i="50"/>
  <c r="D18" i="50"/>
  <c r="B17" i="50"/>
  <c r="F15" i="50"/>
  <c r="D14" i="50"/>
  <c r="B13" i="50"/>
  <c r="F11" i="50"/>
  <c r="D10" i="50"/>
  <c r="B9" i="50"/>
  <c r="C8" i="50"/>
  <c r="D7" i="50"/>
  <c r="D6" i="50"/>
  <c r="F29" i="50"/>
  <c r="B27" i="50"/>
  <c r="D24" i="50"/>
  <c r="B22" i="50"/>
  <c r="F20" i="50"/>
  <c r="D19" i="50"/>
  <c r="B18" i="50"/>
  <c r="F16" i="50"/>
  <c r="D15" i="50"/>
  <c r="B14" i="50"/>
  <c r="F12" i="50"/>
  <c r="D11" i="50"/>
  <c r="B10" i="50"/>
  <c r="G8" i="50"/>
  <c r="B8" i="50"/>
  <c r="B7" i="50"/>
  <c r="C6" i="50"/>
  <c r="B29" i="50"/>
  <c r="D26" i="50"/>
  <c r="F23" i="50"/>
  <c r="F21" i="50"/>
  <c r="D20" i="50"/>
  <c r="B19" i="50"/>
  <c r="F17" i="50"/>
  <c r="D16" i="50"/>
  <c r="B15" i="50"/>
  <c r="F13" i="50"/>
  <c r="D12" i="50"/>
  <c r="B11" i="50"/>
  <c r="F9" i="50"/>
  <c r="F8" i="50"/>
  <c r="F7" i="50"/>
  <c r="G6" i="50"/>
  <c r="D28" i="50"/>
  <c r="F25" i="50"/>
  <c r="B23" i="50"/>
  <c r="D21" i="50"/>
  <c r="B20" i="50"/>
  <c r="F18" i="50"/>
  <c r="D17" i="50"/>
  <c r="B16" i="50"/>
  <c r="F14" i="50"/>
  <c r="D13" i="50"/>
  <c r="B12" i="50"/>
  <c r="F10" i="50"/>
  <c r="D9" i="50"/>
  <c r="D8" i="50"/>
  <c r="E7" i="50"/>
  <c r="F6" i="50"/>
  <c r="B6" i="50"/>
  <c r="G60" i="49"/>
  <c r="C60" i="49"/>
  <c r="E59" i="49"/>
  <c r="G58" i="49"/>
  <c r="C58" i="49"/>
  <c r="E57" i="49"/>
  <c r="G56" i="49"/>
  <c r="C56" i="49"/>
  <c r="E55" i="49"/>
  <c r="G54" i="49"/>
  <c r="C54" i="49"/>
  <c r="E53" i="49"/>
  <c r="G52" i="49"/>
  <c r="C52" i="49"/>
  <c r="E51" i="49"/>
  <c r="G50" i="49"/>
  <c r="C50" i="49"/>
  <c r="E49" i="49"/>
  <c r="G48" i="49"/>
  <c r="C48" i="49"/>
  <c r="E47" i="49"/>
  <c r="G46" i="49"/>
  <c r="C46" i="49"/>
  <c r="E45" i="49"/>
  <c r="G44" i="49"/>
  <c r="C44" i="49"/>
  <c r="E43" i="49"/>
  <c r="G42" i="49"/>
  <c r="C42" i="49"/>
  <c r="E41" i="49"/>
  <c r="G40" i="49"/>
  <c r="C40" i="49"/>
  <c r="E39" i="49"/>
  <c r="G38" i="49"/>
  <c r="C38" i="49"/>
  <c r="E37" i="49"/>
  <c r="G36" i="49"/>
  <c r="C36" i="49"/>
  <c r="E35" i="49"/>
  <c r="G34" i="49"/>
  <c r="C34" i="49"/>
  <c r="E33" i="49"/>
  <c r="G32" i="49"/>
  <c r="C32" i="49"/>
  <c r="E31" i="49"/>
  <c r="G30" i="49"/>
  <c r="C30" i="49"/>
  <c r="E29" i="49"/>
  <c r="G28" i="49"/>
  <c r="C28" i="49"/>
  <c r="E27" i="49"/>
  <c r="G26" i="49"/>
  <c r="C26" i="49"/>
  <c r="E25" i="49"/>
  <c r="G24" i="49"/>
  <c r="C24" i="49"/>
  <c r="E23" i="49"/>
  <c r="G22" i="49"/>
  <c r="C22" i="49"/>
  <c r="E21" i="49"/>
  <c r="G20" i="49"/>
  <c r="C20" i="49"/>
  <c r="E19" i="49"/>
  <c r="G18" i="49"/>
  <c r="C18" i="49"/>
  <c r="E17" i="49"/>
  <c r="G16" i="49"/>
  <c r="C16" i="49"/>
  <c r="E15" i="49"/>
  <c r="G14" i="49"/>
  <c r="G12" i="49"/>
  <c r="E11" i="49"/>
  <c r="E9" i="49"/>
  <c r="E7" i="49"/>
  <c r="B28" i="49"/>
  <c r="F24" i="49"/>
  <c r="D23" i="49"/>
  <c r="B22" i="49"/>
  <c r="D19" i="49"/>
  <c r="D17" i="49"/>
  <c r="F14" i="49"/>
  <c r="F12" i="49"/>
  <c r="B10" i="49"/>
  <c r="B8" i="49"/>
  <c r="F60" i="49"/>
  <c r="B60" i="49"/>
  <c r="D59" i="49"/>
  <c r="F58" i="49"/>
  <c r="B58" i="49"/>
  <c r="D57" i="49"/>
  <c r="F56" i="49"/>
  <c r="B56" i="49"/>
  <c r="D55" i="49"/>
  <c r="F54" i="49"/>
  <c r="B54" i="49"/>
  <c r="D53" i="49"/>
  <c r="F52" i="49"/>
  <c r="B52" i="49"/>
  <c r="D51" i="49"/>
  <c r="F50" i="49"/>
  <c r="B50" i="49"/>
  <c r="D49" i="49"/>
  <c r="F48" i="49"/>
  <c r="B48" i="49"/>
  <c r="D47" i="49"/>
  <c r="F46" i="49"/>
  <c r="B46" i="49"/>
  <c r="D45" i="49"/>
  <c r="F44" i="49"/>
  <c r="B44" i="49"/>
  <c r="D43" i="49"/>
  <c r="F42" i="49"/>
  <c r="B42" i="49"/>
  <c r="D41" i="49"/>
  <c r="F40" i="49"/>
  <c r="B40" i="49"/>
  <c r="D39" i="49"/>
  <c r="F38" i="49"/>
  <c r="B38" i="49"/>
  <c r="D37" i="49"/>
  <c r="F36" i="49"/>
  <c r="B36" i="49"/>
  <c r="D35" i="49"/>
  <c r="F34" i="49"/>
  <c r="B34" i="49"/>
  <c r="D33" i="49"/>
  <c r="F32" i="49"/>
  <c r="B32" i="49"/>
  <c r="D31" i="49"/>
  <c r="F30" i="49"/>
  <c r="B30" i="49"/>
  <c r="D29" i="49"/>
  <c r="F28" i="49"/>
  <c r="F26" i="49"/>
  <c r="D25" i="49"/>
  <c r="B24" i="49"/>
  <c r="F22" i="49"/>
  <c r="B20" i="49"/>
  <c r="F16" i="49"/>
  <c r="D13" i="49"/>
  <c r="F10" i="49"/>
  <c r="D7" i="49"/>
  <c r="E60" i="49"/>
  <c r="G59" i="49"/>
  <c r="C59" i="49"/>
  <c r="E58" i="49"/>
  <c r="G57" i="49"/>
  <c r="C57" i="49"/>
  <c r="E56" i="49"/>
  <c r="G55" i="49"/>
  <c r="C55" i="49"/>
  <c r="E54" i="49"/>
  <c r="G53" i="49"/>
  <c r="C53" i="49"/>
  <c r="E52" i="49"/>
  <c r="G51" i="49"/>
  <c r="C51" i="49"/>
  <c r="E50" i="49"/>
  <c r="G49" i="49"/>
  <c r="C49" i="49"/>
  <c r="E48" i="49"/>
  <c r="G47" i="49"/>
  <c r="C47" i="49"/>
  <c r="E46" i="49"/>
  <c r="G45" i="49"/>
  <c r="C45" i="49"/>
  <c r="E44" i="49"/>
  <c r="G43" i="49"/>
  <c r="C43" i="49"/>
  <c r="E42" i="49"/>
  <c r="G41" i="49"/>
  <c r="C41" i="49"/>
  <c r="E40" i="49"/>
  <c r="G39" i="49"/>
  <c r="C39" i="49"/>
  <c r="E38" i="49"/>
  <c r="G37" i="49"/>
  <c r="C37" i="49"/>
  <c r="E36" i="49"/>
  <c r="G35" i="49"/>
  <c r="C35" i="49"/>
  <c r="E34" i="49"/>
  <c r="G33" i="49"/>
  <c r="C33" i="49"/>
  <c r="E32" i="49"/>
  <c r="G31" i="49"/>
  <c r="C31" i="49"/>
  <c r="E30" i="49"/>
  <c r="G29" i="49"/>
  <c r="C29" i="49"/>
  <c r="E28" i="49"/>
  <c r="G27" i="49"/>
  <c r="C27" i="49"/>
  <c r="E26" i="49"/>
  <c r="G25" i="49"/>
  <c r="C25" i="49"/>
  <c r="E24" i="49"/>
  <c r="G23" i="49"/>
  <c r="C23" i="49"/>
  <c r="E22" i="49"/>
  <c r="G21" i="49"/>
  <c r="C21" i="49"/>
  <c r="E20" i="49"/>
  <c r="G19" i="49"/>
  <c r="C19" i="49"/>
  <c r="E18" i="49"/>
  <c r="G17" i="49"/>
  <c r="C17" i="49"/>
  <c r="E16" i="49"/>
  <c r="G15" i="49"/>
  <c r="C15" i="49"/>
  <c r="E14" i="49"/>
  <c r="G13" i="49"/>
  <c r="C13" i="49"/>
  <c r="E12" i="49"/>
  <c r="G11" i="49"/>
  <c r="C11" i="49"/>
  <c r="E10" i="49"/>
  <c r="G9" i="49"/>
  <c r="C9" i="49"/>
  <c r="E8" i="49"/>
  <c r="G7" i="49"/>
  <c r="C7" i="49"/>
  <c r="E6" i="49"/>
  <c r="C14" i="49"/>
  <c r="C12" i="49"/>
  <c r="C10" i="49"/>
  <c r="C8" i="49"/>
  <c r="C6" i="49"/>
  <c r="B26" i="49"/>
  <c r="D21" i="49"/>
  <c r="F18" i="49"/>
  <c r="B16" i="49"/>
  <c r="B14" i="49"/>
  <c r="D11" i="49"/>
  <c r="D9" i="49"/>
  <c r="F6" i="49"/>
  <c r="D60" i="49"/>
  <c r="F59" i="49"/>
  <c r="B59" i="49"/>
  <c r="D58" i="49"/>
  <c r="F57" i="49"/>
  <c r="B57" i="49"/>
  <c r="D56" i="49"/>
  <c r="F55" i="49"/>
  <c r="B55" i="49"/>
  <c r="D54" i="49"/>
  <c r="F53" i="49"/>
  <c r="B53" i="49"/>
  <c r="D52" i="49"/>
  <c r="F51" i="49"/>
  <c r="B51" i="49"/>
  <c r="D50" i="49"/>
  <c r="F49" i="49"/>
  <c r="B49" i="49"/>
  <c r="D48" i="49"/>
  <c r="F47" i="49"/>
  <c r="B47" i="49"/>
  <c r="D46" i="49"/>
  <c r="F45" i="49"/>
  <c r="B45" i="49"/>
  <c r="D44" i="49"/>
  <c r="F43" i="49"/>
  <c r="B43" i="49"/>
  <c r="D42" i="49"/>
  <c r="F41" i="49"/>
  <c r="B41" i="49"/>
  <c r="D40" i="49"/>
  <c r="F39" i="49"/>
  <c r="B39" i="49"/>
  <c r="D38" i="49"/>
  <c r="F37" i="49"/>
  <c r="B37" i="49"/>
  <c r="D36" i="49"/>
  <c r="F35" i="49"/>
  <c r="B35" i="49"/>
  <c r="D34" i="49"/>
  <c r="F33" i="49"/>
  <c r="B33" i="49"/>
  <c r="D32" i="49"/>
  <c r="F31" i="49"/>
  <c r="B31" i="49"/>
  <c r="D30" i="49"/>
  <c r="F29" i="49"/>
  <c r="B29" i="49"/>
  <c r="D28" i="49"/>
  <c r="F27" i="49"/>
  <c r="B27" i="49"/>
  <c r="D26" i="49"/>
  <c r="F25" i="49"/>
  <c r="B25" i="49"/>
  <c r="D24" i="49"/>
  <c r="F23" i="49"/>
  <c r="B23" i="49"/>
  <c r="D22" i="49"/>
  <c r="F21" i="49"/>
  <c r="B21" i="49"/>
  <c r="D20" i="49"/>
  <c r="F19" i="49"/>
  <c r="B19" i="49"/>
  <c r="D18" i="49"/>
  <c r="F17" i="49"/>
  <c r="B17" i="49"/>
  <c r="D16" i="49"/>
  <c r="F15" i="49"/>
  <c r="B15" i="49"/>
  <c r="D14" i="49"/>
  <c r="F13" i="49"/>
  <c r="B13" i="49"/>
  <c r="D12" i="49"/>
  <c r="F11" i="49"/>
  <c r="B11" i="49"/>
  <c r="D10" i="49"/>
  <c r="F9" i="49"/>
  <c r="B9" i="49"/>
  <c r="D8" i="49"/>
  <c r="F7" i="49"/>
  <c r="B7" i="49"/>
  <c r="D6" i="49"/>
  <c r="E13" i="49"/>
  <c r="G10" i="49"/>
  <c r="G8" i="49"/>
  <c r="G6" i="49"/>
  <c r="D27" i="49"/>
  <c r="F20" i="49"/>
  <c r="B18" i="49"/>
  <c r="D15" i="49"/>
  <c r="B12" i="49"/>
  <c r="F8" i="49"/>
  <c r="B6" i="49"/>
  <c r="G29" i="48"/>
  <c r="C29" i="48"/>
  <c r="E28" i="48"/>
  <c r="G27" i="48"/>
  <c r="C27" i="48"/>
  <c r="E26" i="48"/>
  <c r="G25" i="48"/>
  <c r="C25" i="48"/>
  <c r="E24" i="48"/>
  <c r="G23" i="48"/>
  <c r="C23" i="48"/>
  <c r="E22" i="48"/>
  <c r="G21" i="48"/>
  <c r="C21" i="48"/>
  <c r="E20" i="48"/>
  <c r="G19" i="48"/>
  <c r="C19" i="48"/>
  <c r="E18" i="48"/>
  <c r="G17" i="48"/>
  <c r="C17" i="48"/>
  <c r="E16" i="48"/>
  <c r="G15" i="48"/>
  <c r="C15" i="48"/>
  <c r="E14" i="48"/>
  <c r="G13" i="48"/>
  <c r="C13" i="48"/>
  <c r="E12" i="48"/>
  <c r="G11" i="48"/>
  <c r="C11" i="48"/>
  <c r="E10" i="48"/>
  <c r="G9" i="48"/>
  <c r="C9" i="48"/>
  <c r="E8" i="48"/>
  <c r="G7" i="48"/>
  <c r="C7" i="48"/>
  <c r="E6" i="48"/>
  <c r="G5" i="48"/>
  <c r="C5" i="48"/>
  <c r="E21" i="48"/>
  <c r="E19" i="48"/>
  <c r="C18" i="48"/>
  <c r="G16" i="48"/>
  <c r="E15" i="48"/>
  <c r="C14" i="48"/>
  <c r="E13" i="48"/>
  <c r="C12" i="48"/>
  <c r="G10" i="48"/>
  <c r="E9" i="48"/>
  <c r="C8" i="48"/>
  <c r="E7" i="48"/>
  <c r="C6" i="48"/>
  <c r="E5" i="48"/>
  <c r="F28" i="48"/>
  <c r="D23" i="48"/>
  <c r="B22" i="48"/>
  <c r="F20" i="48"/>
  <c r="D19" i="48"/>
  <c r="B18" i="48"/>
  <c r="F16" i="48"/>
  <c r="B16" i="48"/>
  <c r="F14" i="48"/>
  <c r="D13" i="48"/>
  <c r="F12" i="48"/>
  <c r="D11" i="48"/>
  <c r="B10" i="48"/>
  <c r="D9" i="48"/>
  <c r="D7" i="48"/>
  <c r="D5" i="48"/>
  <c r="F29" i="48"/>
  <c r="B29" i="48"/>
  <c r="D28" i="48"/>
  <c r="F27" i="48"/>
  <c r="B27" i="48"/>
  <c r="D26" i="48"/>
  <c r="F25" i="48"/>
  <c r="B25" i="48"/>
  <c r="D24" i="48"/>
  <c r="F23" i="48"/>
  <c r="B23" i="48"/>
  <c r="D22" i="48"/>
  <c r="F21" i="48"/>
  <c r="B21" i="48"/>
  <c r="D20" i="48"/>
  <c r="F19" i="48"/>
  <c r="B19" i="48"/>
  <c r="D18" i="48"/>
  <c r="F17" i="48"/>
  <c r="B17" i="48"/>
  <c r="D16" i="48"/>
  <c r="F15" i="48"/>
  <c r="B15" i="48"/>
  <c r="D14" i="48"/>
  <c r="F13" i="48"/>
  <c r="B13" i="48"/>
  <c r="D12" i="48"/>
  <c r="F11" i="48"/>
  <c r="B11" i="48"/>
  <c r="D10" i="48"/>
  <c r="F9" i="48"/>
  <c r="B9" i="48"/>
  <c r="D8" i="48"/>
  <c r="F7" i="48"/>
  <c r="B7" i="48"/>
  <c r="D6" i="48"/>
  <c r="F5" i="48"/>
  <c r="E29" i="48"/>
  <c r="G28" i="48"/>
  <c r="C28" i="48"/>
  <c r="E27" i="48"/>
  <c r="G26" i="48"/>
  <c r="C26" i="48"/>
  <c r="E25" i="48"/>
  <c r="G24" i="48"/>
  <c r="C24" i="48"/>
  <c r="E23" i="48"/>
  <c r="G22" i="48"/>
  <c r="C22" i="48"/>
  <c r="G20" i="48"/>
  <c r="C20" i="48"/>
  <c r="G18" i="48"/>
  <c r="E17" i="48"/>
  <c r="C16" i="48"/>
  <c r="G14" i="48"/>
  <c r="G12" i="48"/>
  <c r="E11" i="48"/>
  <c r="C10" i="48"/>
  <c r="G8" i="48"/>
  <c r="G6" i="48"/>
  <c r="D29" i="48"/>
  <c r="B28" i="48"/>
  <c r="D27" i="48"/>
  <c r="F26" i="48"/>
  <c r="B26" i="48"/>
  <c r="D25" i="48"/>
  <c r="F24" i="48"/>
  <c r="B24" i="48"/>
  <c r="F22" i="48"/>
  <c r="D21" i="48"/>
  <c r="B20" i="48"/>
  <c r="F18" i="48"/>
  <c r="D17" i="48"/>
  <c r="D15" i="48"/>
  <c r="B14" i="48"/>
  <c r="B12" i="48"/>
  <c r="F10" i="48"/>
  <c r="F8" i="48"/>
  <c r="B8" i="48"/>
  <c r="F6" i="48"/>
  <c r="B6" i="48"/>
  <c r="B5" i="48"/>
  <c r="H30" i="47"/>
  <c r="D30" i="47"/>
  <c r="F29" i="47"/>
  <c r="H28" i="47"/>
  <c r="D28" i="47"/>
  <c r="F27" i="47"/>
  <c r="H26" i="47"/>
  <c r="D26" i="47"/>
  <c r="F25" i="47"/>
  <c r="H24" i="47"/>
  <c r="D24" i="47"/>
  <c r="F23" i="47"/>
  <c r="H22" i="47"/>
  <c r="D22" i="47"/>
  <c r="F21" i="47"/>
  <c r="H20" i="47"/>
  <c r="D20" i="47"/>
  <c r="F19" i="47"/>
  <c r="H18" i="47"/>
  <c r="D18" i="47"/>
  <c r="F17" i="47"/>
  <c r="H16" i="47"/>
  <c r="D16" i="47"/>
  <c r="F15" i="47"/>
  <c r="H14" i="47"/>
  <c r="D14" i="47"/>
  <c r="F13" i="47"/>
  <c r="H12" i="47"/>
  <c r="D12" i="47"/>
  <c r="F11" i="47"/>
  <c r="H10" i="47"/>
  <c r="D10" i="47"/>
  <c r="F9" i="47"/>
  <c r="H8" i="47"/>
  <c r="D8" i="47"/>
  <c r="F7" i="47"/>
  <c r="H6" i="47"/>
  <c r="D6" i="47"/>
  <c r="G16" i="47"/>
  <c r="E15" i="47"/>
  <c r="C14" i="47"/>
  <c r="G12" i="47"/>
  <c r="E11" i="47"/>
  <c r="C10" i="47"/>
  <c r="G8" i="47"/>
  <c r="E7" i="47"/>
  <c r="C6" i="47"/>
  <c r="G11" i="47"/>
  <c r="E10" i="47"/>
  <c r="E8" i="47"/>
  <c r="E6" i="47"/>
  <c r="G30" i="47"/>
  <c r="C30" i="47"/>
  <c r="E29" i="47"/>
  <c r="G28" i="47"/>
  <c r="C28" i="47"/>
  <c r="E27" i="47"/>
  <c r="G26" i="47"/>
  <c r="C26" i="47"/>
  <c r="E25" i="47"/>
  <c r="G24" i="47"/>
  <c r="C24" i="47"/>
  <c r="E23" i="47"/>
  <c r="G22" i="47"/>
  <c r="C22" i="47"/>
  <c r="E21" i="47"/>
  <c r="G20" i="47"/>
  <c r="C20" i="47"/>
  <c r="E19" i="47"/>
  <c r="G18" i="47"/>
  <c r="C18" i="47"/>
  <c r="E17" i="47"/>
  <c r="C16" i="47"/>
  <c r="G14" i="47"/>
  <c r="E13" i="47"/>
  <c r="C12" i="47"/>
  <c r="G10" i="47"/>
  <c r="E9" i="47"/>
  <c r="C8" i="47"/>
  <c r="G6" i="47"/>
  <c r="C13" i="47"/>
  <c r="G9" i="47"/>
  <c r="G7" i="47"/>
  <c r="F30" i="47"/>
  <c r="H29" i="47"/>
  <c r="D29" i="47"/>
  <c r="F28" i="47"/>
  <c r="H27" i="47"/>
  <c r="D27" i="47"/>
  <c r="F26" i="47"/>
  <c r="H25" i="47"/>
  <c r="D25" i="47"/>
  <c r="F24" i="47"/>
  <c r="H23" i="47"/>
  <c r="D23" i="47"/>
  <c r="F22" i="47"/>
  <c r="H21" i="47"/>
  <c r="D21" i="47"/>
  <c r="F20" i="47"/>
  <c r="H19" i="47"/>
  <c r="D19" i="47"/>
  <c r="F18" i="47"/>
  <c r="H17" i="47"/>
  <c r="D17" i="47"/>
  <c r="F16" i="47"/>
  <c r="H15" i="47"/>
  <c r="D15" i="47"/>
  <c r="F14" i="47"/>
  <c r="H13" i="47"/>
  <c r="D13" i="47"/>
  <c r="F12" i="47"/>
  <c r="H11" i="47"/>
  <c r="D11" i="47"/>
  <c r="F10" i="47"/>
  <c r="H9" i="47"/>
  <c r="D9" i="47"/>
  <c r="F8" i="47"/>
  <c r="H7" i="47"/>
  <c r="D7" i="47"/>
  <c r="F6" i="47"/>
  <c r="E30" i="47"/>
  <c r="G29" i="47"/>
  <c r="C29" i="47"/>
  <c r="E28" i="47"/>
  <c r="G27" i="47"/>
  <c r="C27" i="47"/>
  <c r="E26" i="47"/>
  <c r="G25" i="47"/>
  <c r="C25" i="47"/>
  <c r="E24" i="47"/>
  <c r="G23" i="47"/>
  <c r="C23" i="47"/>
  <c r="E22" i="47"/>
  <c r="G21" i="47"/>
  <c r="C21" i="47"/>
  <c r="E20" i="47"/>
  <c r="G19" i="47"/>
  <c r="C19" i="47"/>
  <c r="E18" i="47"/>
  <c r="G17" i="47"/>
  <c r="C17" i="47"/>
  <c r="E16" i="47"/>
  <c r="G15" i="47"/>
  <c r="C15" i="47"/>
  <c r="E14" i="47"/>
  <c r="G13" i="47"/>
  <c r="E12" i="47"/>
  <c r="C11" i="47"/>
  <c r="C9" i="47"/>
  <c r="C7" i="47"/>
  <c r="H30" i="46"/>
  <c r="D30" i="46"/>
  <c r="F29" i="46"/>
  <c r="H28" i="46"/>
  <c r="D28" i="46"/>
  <c r="F27" i="46"/>
  <c r="H26" i="46"/>
  <c r="D26" i="46"/>
  <c r="F25" i="46"/>
  <c r="H24" i="46"/>
  <c r="D24" i="46"/>
  <c r="F23" i="46"/>
  <c r="H22" i="46"/>
  <c r="D22" i="46"/>
  <c r="F21" i="46"/>
  <c r="H20" i="46"/>
  <c r="D20" i="46"/>
  <c r="H18" i="46"/>
  <c r="D18" i="46"/>
  <c r="H16" i="46"/>
  <c r="F15" i="46"/>
  <c r="D14" i="46"/>
  <c r="H12" i="46"/>
  <c r="F11" i="46"/>
  <c r="D10" i="46"/>
  <c r="H8" i="46"/>
  <c r="F7" i="46"/>
  <c r="D6" i="46"/>
  <c r="C30" i="46"/>
  <c r="G28" i="46"/>
  <c r="E27" i="46"/>
  <c r="C26" i="46"/>
  <c r="G24" i="46"/>
  <c r="C24" i="46"/>
  <c r="G22" i="46"/>
  <c r="E21" i="46"/>
  <c r="C20" i="46"/>
  <c r="G18" i="46"/>
  <c r="E17" i="46"/>
  <c r="C16" i="46"/>
  <c r="G14" i="46"/>
  <c r="E13" i="46"/>
  <c r="C12" i="46"/>
  <c r="G10" i="46"/>
  <c r="E9" i="46"/>
  <c r="C8" i="46"/>
  <c r="G6" i="46"/>
  <c r="F30" i="46"/>
  <c r="H29" i="46"/>
  <c r="D29" i="46"/>
  <c r="F28" i="46"/>
  <c r="H27" i="46"/>
  <c r="D27" i="46"/>
  <c r="F26" i="46"/>
  <c r="H25" i="46"/>
  <c r="D25" i="46"/>
  <c r="F24" i="46"/>
  <c r="H23" i="46"/>
  <c r="D23" i="46"/>
  <c r="F22" i="46"/>
  <c r="H21" i="46"/>
  <c r="D21" i="46"/>
  <c r="F20" i="46"/>
  <c r="H19" i="46"/>
  <c r="D19" i="46"/>
  <c r="F18" i="46"/>
  <c r="H17" i="46"/>
  <c r="D17" i="46"/>
  <c r="F16" i="46"/>
  <c r="H15" i="46"/>
  <c r="D15" i="46"/>
  <c r="F14" i="46"/>
  <c r="H13" i="46"/>
  <c r="D13" i="46"/>
  <c r="F12" i="46"/>
  <c r="H11" i="46"/>
  <c r="D11" i="46"/>
  <c r="F10" i="46"/>
  <c r="H9" i="46"/>
  <c r="D9" i="46"/>
  <c r="F8" i="46"/>
  <c r="H7" i="46"/>
  <c r="D7" i="46"/>
  <c r="F6" i="46"/>
  <c r="E30" i="46"/>
  <c r="G29" i="46"/>
  <c r="C29" i="46"/>
  <c r="E28" i="46"/>
  <c r="G27" i="46"/>
  <c r="C27" i="46"/>
  <c r="E26" i="46"/>
  <c r="G25" i="46"/>
  <c r="C25" i="46"/>
  <c r="E24" i="46"/>
  <c r="G23" i="46"/>
  <c r="C23" i="46"/>
  <c r="E22" i="46"/>
  <c r="G21" i="46"/>
  <c r="C21" i="46"/>
  <c r="E20" i="46"/>
  <c r="G19" i="46"/>
  <c r="C19" i="46"/>
  <c r="E18" i="46"/>
  <c r="G17" i="46"/>
  <c r="C17" i="46"/>
  <c r="E16" i="46"/>
  <c r="G15" i="46"/>
  <c r="C15" i="46"/>
  <c r="E14" i="46"/>
  <c r="G13" i="46"/>
  <c r="C13" i="46"/>
  <c r="E12" i="46"/>
  <c r="G11" i="46"/>
  <c r="C11" i="46"/>
  <c r="E10" i="46"/>
  <c r="G9" i="46"/>
  <c r="C9" i="46"/>
  <c r="E8" i="46"/>
  <c r="G7" i="46"/>
  <c r="C7" i="46"/>
  <c r="E6" i="46"/>
  <c r="F19" i="46"/>
  <c r="F17" i="46"/>
  <c r="D16" i="46"/>
  <c r="H14" i="46"/>
  <c r="F13" i="46"/>
  <c r="D12" i="46"/>
  <c r="H10" i="46"/>
  <c r="F9" i="46"/>
  <c r="D8" i="46"/>
  <c r="H6" i="46"/>
  <c r="G30" i="46"/>
  <c r="E29" i="46"/>
  <c r="C28" i="46"/>
  <c r="G26" i="46"/>
  <c r="E25" i="46"/>
  <c r="E23" i="46"/>
  <c r="C22" i="46"/>
  <c r="G20" i="46"/>
  <c r="E19" i="46"/>
  <c r="C18" i="46"/>
  <c r="G16" i="46"/>
  <c r="E15" i="46"/>
  <c r="C14" i="46"/>
  <c r="G12" i="46"/>
  <c r="E11" i="46"/>
  <c r="C10" i="46"/>
  <c r="G8" i="46"/>
  <c r="E7" i="46"/>
  <c r="C6" i="46"/>
  <c r="A16" i="62"/>
  <c r="A31" i="62"/>
  <c r="A30" i="62" s="1"/>
  <c r="A29" i="62" s="1"/>
  <c r="A28" i="62" s="1"/>
  <c r="A27" i="62" s="1"/>
  <c r="A26" i="62" s="1"/>
  <c r="A25" i="62" s="1"/>
  <c r="A15" i="62" s="1"/>
  <c r="A14" i="62" s="1"/>
  <c r="A13" i="62" s="1"/>
  <c r="A12" i="62" s="1"/>
  <c r="A11" i="62" s="1"/>
  <c r="A10" i="62" s="1"/>
  <c r="A9" i="62" s="1"/>
  <c r="A32" i="62"/>
  <c r="A49" i="62"/>
  <c r="A48" i="62" s="1"/>
  <c r="A47" i="62" s="1"/>
  <c r="A46" i="62" s="1"/>
  <c r="A45" i="62" s="1"/>
  <c r="A44" i="62" s="1"/>
  <c r="A43" i="62" s="1"/>
  <c r="A42" i="62" s="1"/>
  <c r="A41" i="62" s="1"/>
  <c r="A37" i="62" s="1"/>
  <c r="H29" i="44"/>
  <c r="D29" i="44"/>
  <c r="F28" i="44"/>
  <c r="H27" i="44"/>
  <c r="D27" i="44"/>
  <c r="F26" i="44"/>
  <c r="H25" i="44"/>
  <c r="D25" i="44"/>
  <c r="F24" i="44"/>
  <c r="H23" i="44"/>
  <c r="D23" i="44"/>
  <c r="F22" i="44"/>
  <c r="H21" i="44"/>
  <c r="D21" i="44"/>
  <c r="F20" i="44"/>
  <c r="H19" i="44"/>
  <c r="D19" i="44"/>
  <c r="F18" i="44"/>
  <c r="H17" i="44"/>
  <c r="D17" i="44"/>
  <c r="F16" i="44"/>
  <c r="H15" i="44"/>
  <c r="D15" i="44"/>
  <c r="F14" i="44"/>
  <c r="H13" i="44"/>
  <c r="D13" i="44"/>
  <c r="F12" i="44"/>
  <c r="H11" i="44"/>
  <c r="D11" i="44"/>
  <c r="F10" i="44"/>
  <c r="H9" i="44"/>
  <c r="D9" i="44"/>
  <c r="F8" i="44"/>
  <c r="H7" i="44"/>
  <c r="D7" i="44"/>
  <c r="F6" i="44"/>
  <c r="H5" i="44"/>
  <c r="D5" i="44"/>
  <c r="G17" i="44"/>
  <c r="G15" i="44"/>
  <c r="E14" i="44"/>
  <c r="C13" i="44"/>
  <c r="G11" i="44"/>
  <c r="E10" i="44"/>
  <c r="G9" i="44"/>
  <c r="E8" i="44"/>
  <c r="C7" i="44"/>
  <c r="G5" i="44"/>
  <c r="E11" i="44"/>
  <c r="E9" i="44"/>
  <c r="E7" i="44"/>
  <c r="E5" i="44"/>
  <c r="G29" i="44"/>
  <c r="C29" i="44"/>
  <c r="E28" i="44"/>
  <c r="G27" i="44"/>
  <c r="C27" i="44"/>
  <c r="E26" i="44"/>
  <c r="G25" i="44"/>
  <c r="C25" i="44"/>
  <c r="E24" i="44"/>
  <c r="G23" i="44"/>
  <c r="C23" i="44"/>
  <c r="E22" i="44"/>
  <c r="G21" i="44"/>
  <c r="C21" i="44"/>
  <c r="E20" i="44"/>
  <c r="G19" i="44"/>
  <c r="C19" i="44"/>
  <c r="E18" i="44"/>
  <c r="C17" i="44"/>
  <c r="E16" i="44"/>
  <c r="C15" i="44"/>
  <c r="G13" i="44"/>
  <c r="E12" i="44"/>
  <c r="C11" i="44"/>
  <c r="C9" i="44"/>
  <c r="G7" i="44"/>
  <c r="E6" i="44"/>
  <c r="G10" i="44"/>
  <c r="C8" i="44"/>
  <c r="C6" i="44"/>
  <c r="F29" i="44"/>
  <c r="H28" i="44"/>
  <c r="D28" i="44"/>
  <c r="F27" i="44"/>
  <c r="H26" i="44"/>
  <c r="D26" i="44"/>
  <c r="F25" i="44"/>
  <c r="H24" i="44"/>
  <c r="D24" i="44"/>
  <c r="F23" i="44"/>
  <c r="H22" i="44"/>
  <c r="D22" i="44"/>
  <c r="F21" i="44"/>
  <c r="H20" i="44"/>
  <c r="D20" i="44"/>
  <c r="F19" i="44"/>
  <c r="H18" i="44"/>
  <c r="D18" i="44"/>
  <c r="F17" i="44"/>
  <c r="H16" i="44"/>
  <c r="D16" i="44"/>
  <c r="F15" i="44"/>
  <c r="H14" i="44"/>
  <c r="D14" i="44"/>
  <c r="F13" i="44"/>
  <c r="H12" i="44"/>
  <c r="D12" i="44"/>
  <c r="F11" i="44"/>
  <c r="H10" i="44"/>
  <c r="D10" i="44"/>
  <c r="F9" i="44"/>
  <c r="H8" i="44"/>
  <c r="D8" i="44"/>
  <c r="F7" i="44"/>
  <c r="H6" i="44"/>
  <c r="D6" i="44"/>
  <c r="F5" i="44"/>
  <c r="E29" i="44"/>
  <c r="G28" i="44"/>
  <c r="C28" i="44"/>
  <c r="E27" i="44"/>
  <c r="G26" i="44"/>
  <c r="C26" i="44"/>
  <c r="E25" i="44"/>
  <c r="G24" i="44"/>
  <c r="C24" i="44"/>
  <c r="E23" i="44"/>
  <c r="G22" i="44"/>
  <c r="C22" i="44"/>
  <c r="E21" i="44"/>
  <c r="G20" i="44"/>
  <c r="C20" i="44"/>
  <c r="E19" i="44"/>
  <c r="G18" i="44"/>
  <c r="C18" i="44"/>
  <c r="E17" i="44"/>
  <c r="G16" i="44"/>
  <c r="C16" i="44"/>
  <c r="E15" i="44"/>
  <c r="G14" i="44"/>
  <c r="C14" i="44"/>
  <c r="E13" i="44"/>
  <c r="G12" i="44"/>
  <c r="C12" i="44"/>
  <c r="C10" i="44"/>
  <c r="G8" i="44"/>
  <c r="G6" i="44"/>
  <c r="C5" i="44"/>
  <c r="H44" i="43"/>
  <c r="D44" i="43"/>
  <c r="F43" i="43"/>
  <c r="H42" i="43"/>
  <c r="D42" i="43"/>
  <c r="F41" i="43"/>
  <c r="H40" i="43"/>
  <c r="D40" i="43"/>
  <c r="F39" i="43"/>
  <c r="H38" i="43"/>
  <c r="D38" i="43"/>
  <c r="F37" i="43"/>
  <c r="H36" i="43"/>
  <c r="D36" i="43"/>
  <c r="F35" i="43"/>
  <c r="H34" i="43"/>
  <c r="D34" i="43"/>
  <c r="F33" i="43"/>
  <c r="H32" i="43"/>
  <c r="D32" i="43"/>
  <c r="F31" i="43"/>
  <c r="H30" i="43"/>
  <c r="D30" i="43"/>
  <c r="F29" i="43"/>
  <c r="H28" i="43"/>
  <c r="D28" i="43"/>
  <c r="F27" i="43"/>
  <c r="H26" i="43"/>
  <c r="D26" i="43"/>
  <c r="F25" i="43"/>
  <c r="H24" i="43"/>
  <c r="D24" i="43"/>
  <c r="F23" i="43"/>
  <c r="H22" i="43"/>
  <c r="D22" i="43"/>
  <c r="F21" i="43"/>
  <c r="H20" i="43"/>
  <c r="D20" i="43"/>
  <c r="F19" i="43"/>
  <c r="H18" i="43"/>
  <c r="D18" i="43"/>
  <c r="F17" i="43"/>
  <c r="H16" i="43"/>
  <c r="D16" i="43"/>
  <c r="F15" i="43"/>
  <c r="H14" i="43"/>
  <c r="D14" i="43"/>
  <c r="F13" i="43"/>
  <c r="H12" i="43"/>
  <c r="D12" i="43"/>
  <c r="F11" i="43"/>
  <c r="H10" i="43"/>
  <c r="D10" i="43"/>
  <c r="F9" i="43"/>
  <c r="H8" i="43"/>
  <c r="D8" i="43"/>
  <c r="F7" i="43"/>
  <c r="H6" i="43"/>
  <c r="D6" i="43"/>
  <c r="F5" i="43"/>
  <c r="E24" i="43"/>
  <c r="C21" i="43"/>
  <c r="C19" i="43"/>
  <c r="C17" i="43"/>
  <c r="C15" i="43"/>
  <c r="C13" i="43"/>
  <c r="E10" i="43"/>
  <c r="E8" i="43"/>
  <c r="G5" i="43"/>
  <c r="G44" i="43"/>
  <c r="C44" i="43"/>
  <c r="E43" i="43"/>
  <c r="G42" i="43"/>
  <c r="C42" i="43"/>
  <c r="E41" i="43"/>
  <c r="G40" i="43"/>
  <c r="C40" i="43"/>
  <c r="E39" i="43"/>
  <c r="G38" i="43"/>
  <c r="C38" i="43"/>
  <c r="E37" i="43"/>
  <c r="G36" i="43"/>
  <c r="C36" i="43"/>
  <c r="E35" i="43"/>
  <c r="G34" i="43"/>
  <c r="C34" i="43"/>
  <c r="E33" i="43"/>
  <c r="G32" i="43"/>
  <c r="C32" i="43"/>
  <c r="E31" i="43"/>
  <c r="G30" i="43"/>
  <c r="C30" i="43"/>
  <c r="E29" i="43"/>
  <c r="G28" i="43"/>
  <c r="C28" i="43"/>
  <c r="E27" i="43"/>
  <c r="G26" i="43"/>
  <c r="C26" i="43"/>
  <c r="E25" i="43"/>
  <c r="G24" i="43"/>
  <c r="C24" i="43"/>
  <c r="E23" i="43"/>
  <c r="G22" i="43"/>
  <c r="C22" i="43"/>
  <c r="E21" i="43"/>
  <c r="G20" i="43"/>
  <c r="C20" i="43"/>
  <c r="E19" i="43"/>
  <c r="G18" i="43"/>
  <c r="C18" i="43"/>
  <c r="E17" i="43"/>
  <c r="G16" i="43"/>
  <c r="C16" i="43"/>
  <c r="E15" i="43"/>
  <c r="G14" i="43"/>
  <c r="C14" i="43"/>
  <c r="E13" i="43"/>
  <c r="G12" i="43"/>
  <c r="C12" i="43"/>
  <c r="E11" i="43"/>
  <c r="G10" i="43"/>
  <c r="C10" i="43"/>
  <c r="E9" i="43"/>
  <c r="G8" i="43"/>
  <c r="C8" i="43"/>
  <c r="E7" i="43"/>
  <c r="G6" i="43"/>
  <c r="C6" i="43"/>
  <c r="E5" i="43"/>
  <c r="E26" i="43"/>
  <c r="E22" i="43"/>
  <c r="E20" i="43"/>
  <c r="G17" i="43"/>
  <c r="G15" i="43"/>
  <c r="G13" i="43"/>
  <c r="G11" i="43"/>
  <c r="G9" i="43"/>
  <c r="G7" i="43"/>
  <c r="E6" i="43"/>
  <c r="F44" i="43"/>
  <c r="H43" i="43"/>
  <c r="D43" i="43"/>
  <c r="F42" i="43"/>
  <c r="H41" i="43"/>
  <c r="D41" i="43"/>
  <c r="F40" i="43"/>
  <c r="H39" i="43"/>
  <c r="D39" i="43"/>
  <c r="F38" i="43"/>
  <c r="H37" i="43"/>
  <c r="D37" i="43"/>
  <c r="F36" i="43"/>
  <c r="H35" i="43"/>
  <c r="D35" i="43"/>
  <c r="F34" i="43"/>
  <c r="H33" i="43"/>
  <c r="D33" i="43"/>
  <c r="F32" i="43"/>
  <c r="H31" i="43"/>
  <c r="D31" i="43"/>
  <c r="F30" i="43"/>
  <c r="H29" i="43"/>
  <c r="D29" i="43"/>
  <c r="F28" i="43"/>
  <c r="H27" i="43"/>
  <c r="D27" i="43"/>
  <c r="F26" i="43"/>
  <c r="H25" i="43"/>
  <c r="D25" i="43"/>
  <c r="F24" i="43"/>
  <c r="H23" i="43"/>
  <c r="D23" i="43"/>
  <c r="F22" i="43"/>
  <c r="H21" i="43"/>
  <c r="D21" i="43"/>
  <c r="F20" i="43"/>
  <c r="H19" i="43"/>
  <c r="D19" i="43"/>
  <c r="F18" i="43"/>
  <c r="H17" i="43"/>
  <c r="D17" i="43"/>
  <c r="F16" i="43"/>
  <c r="H15" i="43"/>
  <c r="D15" i="43"/>
  <c r="F14" i="43"/>
  <c r="H13" i="43"/>
  <c r="D13" i="43"/>
  <c r="F12" i="43"/>
  <c r="H11" i="43"/>
  <c r="D11" i="43"/>
  <c r="F10" i="43"/>
  <c r="H9" i="43"/>
  <c r="D9" i="43"/>
  <c r="F8" i="43"/>
  <c r="H7" i="43"/>
  <c r="D7" i="43"/>
  <c r="F6" i="43"/>
  <c r="H5" i="43"/>
  <c r="D5" i="43"/>
  <c r="E44" i="43"/>
  <c r="G43" i="43"/>
  <c r="C43" i="43"/>
  <c r="E42" i="43"/>
  <c r="G41" i="43"/>
  <c r="C41" i="43"/>
  <c r="E40" i="43"/>
  <c r="G39" i="43"/>
  <c r="C39" i="43"/>
  <c r="E38" i="43"/>
  <c r="G37" i="43"/>
  <c r="C37" i="43"/>
  <c r="E36" i="43"/>
  <c r="G35" i="43"/>
  <c r="C35" i="43"/>
  <c r="E34" i="43"/>
  <c r="G33" i="43"/>
  <c r="C33" i="43"/>
  <c r="E32" i="43"/>
  <c r="G31" i="43"/>
  <c r="C31" i="43"/>
  <c r="E30" i="43"/>
  <c r="G29" i="43"/>
  <c r="C29" i="43"/>
  <c r="E28" i="43"/>
  <c r="G27" i="43"/>
  <c r="C27" i="43"/>
  <c r="G25" i="43"/>
  <c r="C25" i="43"/>
  <c r="G23" i="43"/>
  <c r="C23" i="43"/>
  <c r="G21" i="43"/>
  <c r="G19" i="43"/>
  <c r="E18" i="43"/>
  <c r="E16" i="43"/>
  <c r="E14" i="43"/>
  <c r="E12" i="43"/>
  <c r="C11" i="43"/>
  <c r="C9" i="43"/>
  <c r="C7" i="43"/>
  <c r="C5" i="43"/>
  <c r="G29" i="32"/>
  <c r="G27" i="32"/>
  <c r="G25" i="32"/>
  <c r="G23" i="32"/>
  <c r="G21" i="32"/>
  <c r="G19" i="32"/>
  <c r="G17" i="32"/>
  <c r="G15" i="32"/>
  <c r="G13" i="32"/>
  <c r="G11" i="32"/>
  <c r="G9" i="32"/>
  <c r="G7" i="32"/>
  <c r="G5" i="32"/>
  <c r="F26" i="32"/>
  <c r="F20" i="32"/>
  <c r="F12" i="32"/>
  <c r="F29" i="32"/>
  <c r="F27" i="32"/>
  <c r="F25" i="32"/>
  <c r="F23" i="32"/>
  <c r="F21" i="32"/>
  <c r="F19" i="32"/>
  <c r="F17" i="32"/>
  <c r="F15" i="32"/>
  <c r="F13" i="32"/>
  <c r="F11" i="32"/>
  <c r="F9" i="32"/>
  <c r="F7" i="32"/>
  <c r="F5" i="32"/>
  <c r="F22" i="32"/>
  <c r="F14" i="32"/>
  <c r="F8" i="32"/>
  <c r="G28" i="32"/>
  <c r="G26" i="32"/>
  <c r="G24" i="32"/>
  <c r="G22" i="32"/>
  <c r="G20" i="32"/>
  <c r="G18" i="32"/>
  <c r="G16" i="32"/>
  <c r="G14" i="32"/>
  <c r="G12" i="32"/>
  <c r="G10" i="32"/>
  <c r="G8" i="32"/>
  <c r="G6" i="32"/>
  <c r="F28" i="32"/>
  <c r="F24" i="32"/>
  <c r="F18" i="32"/>
  <c r="F16" i="32"/>
  <c r="F10" i="32"/>
  <c r="F6" i="32"/>
  <c r="E5" i="32"/>
  <c r="C29" i="32"/>
  <c r="D28" i="32"/>
  <c r="E27" i="32"/>
  <c r="C25" i="32"/>
  <c r="D24" i="32"/>
  <c r="E23" i="32"/>
  <c r="C21" i="32"/>
  <c r="D20" i="32"/>
  <c r="E19" i="32"/>
  <c r="C17" i="32"/>
  <c r="D16" i="32"/>
  <c r="E15" i="32"/>
  <c r="C13" i="32"/>
  <c r="D12" i="32"/>
  <c r="E11" i="32"/>
  <c r="C9" i="32"/>
  <c r="D8" i="32"/>
  <c r="E7" i="32"/>
  <c r="C27" i="32"/>
  <c r="D26" i="32"/>
  <c r="D22" i="32"/>
  <c r="C19" i="32"/>
  <c r="E17" i="32"/>
  <c r="C15" i="32"/>
  <c r="E13" i="32"/>
  <c r="D10" i="32"/>
  <c r="C7" i="32"/>
  <c r="D29" i="32"/>
  <c r="C26" i="32"/>
  <c r="C22" i="32"/>
  <c r="E20" i="32"/>
  <c r="C18" i="32"/>
  <c r="E16" i="32"/>
  <c r="D13" i="32"/>
  <c r="D9" i="32"/>
  <c r="C6" i="32"/>
  <c r="C28" i="32"/>
  <c r="D27" i="32"/>
  <c r="E26" i="32"/>
  <c r="C24" i="32"/>
  <c r="D23" i="32"/>
  <c r="E22" i="32"/>
  <c r="C20" i="32"/>
  <c r="D19" i="32"/>
  <c r="E18" i="32"/>
  <c r="C16" i="32"/>
  <c r="D15" i="32"/>
  <c r="E14" i="32"/>
  <c r="C12" i="32"/>
  <c r="D11" i="32"/>
  <c r="E10" i="32"/>
  <c r="C8" i="32"/>
  <c r="D7" i="32"/>
  <c r="E6" i="32"/>
  <c r="E29" i="32"/>
  <c r="E25" i="32"/>
  <c r="C23" i="32"/>
  <c r="E21" i="32"/>
  <c r="D18" i="32"/>
  <c r="D14" i="32"/>
  <c r="C11" i="32"/>
  <c r="E9" i="32"/>
  <c r="D6" i="32"/>
  <c r="E28" i="32"/>
  <c r="D25" i="32"/>
  <c r="E24" i="32"/>
  <c r="D21" i="32"/>
  <c r="D17" i="32"/>
  <c r="C14" i="32"/>
  <c r="E12" i="32"/>
  <c r="C10" i="32"/>
  <c r="E8" i="32"/>
  <c r="D5" i="32"/>
  <c r="C5" i="32"/>
  <c r="E38" i="30"/>
  <c r="E37" i="30"/>
  <c r="E36" i="30"/>
  <c r="E35" i="30"/>
  <c r="E34" i="30"/>
  <c r="E33" i="30"/>
  <c r="E32" i="30"/>
  <c r="E31" i="30"/>
  <c r="E30" i="30"/>
  <c r="E29" i="30"/>
  <c r="E28" i="30"/>
  <c r="E27" i="30"/>
  <c r="E26" i="30"/>
  <c r="E25" i="30"/>
  <c r="E24" i="30"/>
  <c r="E23" i="30"/>
  <c r="E22" i="30"/>
  <c r="E21" i="30"/>
  <c r="E20" i="30"/>
  <c r="E19" i="30"/>
  <c r="E18" i="30"/>
  <c r="E16" i="30"/>
  <c r="E13" i="30"/>
  <c r="E10" i="30"/>
  <c r="E8" i="30"/>
  <c r="E5" i="30"/>
  <c r="D33" i="30"/>
  <c r="D27" i="30"/>
  <c r="D24" i="30"/>
  <c r="D21" i="30"/>
  <c r="D18" i="30"/>
  <c r="D15" i="30"/>
  <c r="D12" i="30"/>
  <c r="D9" i="30"/>
  <c r="D6" i="30"/>
  <c r="D38" i="30"/>
  <c r="D37" i="30"/>
  <c r="D36" i="30"/>
  <c r="D34" i="30"/>
  <c r="D32" i="30"/>
  <c r="D31" i="30"/>
  <c r="D30" i="30"/>
  <c r="D29" i="30"/>
  <c r="D26" i="30"/>
  <c r="D23" i="30"/>
  <c r="D20" i="30"/>
  <c r="D17" i="30"/>
  <c r="D14" i="30"/>
  <c r="D11" i="30"/>
  <c r="D7" i="30"/>
  <c r="C38" i="30"/>
  <c r="C37" i="30"/>
  <c r="C36" i="30"/>
  <c r="C35" i="30"/>
  <c r="C34" i="30"/>
  <c r="C33" i="30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C11" i="30"/>
  <c r="C10" i="30"/>
  <c r="C9" i="30"/>
  <c r="C8" i="30"/>
  <c r="C7" i="30"/>
  <c r="C6" i="30"/>
  <c r="C5" i="30"/>
  <c r="B38" i="30"/>
  <c r="B37" i="30"/>
  <c r="B36" i="30"/>
  <c r="B35" i="30"/>
  <c r="B34" i="30"/>
  <c r="B33" i="30"/>
  <c r="B32" i="30"/>
  <c r="B31" i="30"/>
  <c r="B30" i="30"/>
  <c r="B29" i="30"/>
  <c r="B28" i="30"/>
  <c r="B27" i="30"/>
  <c r="B26" i="30"/>
  <c r="B25" i="30"/>
  <c r="B24" i="30"/>
  <c r="B23" i="30"/>
  <c r="B22" i="30"/>
  <c r="B21" i="30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E17" i="30"/>
  <c r="E15" i="30"/>
  <c r="E14" i="30"/>
  <c r="E12" i="30"/>
  <c r="E11" i="30"/>
  <c r="E9" i="30"/>
  <c r="E7" i="30"/>
  <c r="E6" i="30"/>
  <c r="D35" i="30"/>
  <c r="D28" i="30"/>
  <c r="D25" i="30"/>
  <c r="D22" i="30"/>
  <c r="D19" i="30"/>
  <c r="D16" i="30"/>
  <c r="D13" i="30"/>
  <c r="D10" i="30"/>
  <c r="D8" i="30"/>
  <c r="D5" i="30"/>
  <c r="E4" i="30"/>
  <c r="D4" i="30"/>
  <c r="C4" i="30"/>
  <c r="B4" i="30"/>
  <c r="E54" i="38"/>
  <c r="E53" i="38"/>
  <c r="E52" i="38"/>
  <c r="E51" i="38"/>
  <c r="E50" i="38"/>
  <c r="E49" i="38"/>
  <c r="E48" i="38"/>
  <c r="E47" i="38"/>
  <c r="E46" i="38"/>
  <c r="E45" i="38"/>
  <c r="E44" i="38"/>
  <c r="E43" i="38"/>
  <c r="E42" i="38"/>
  <c r="E41" i="38"/>
  <c r="E40" i="38"/>
  <c r="E39" i="38"/>
  <c r="E38" i="38"/>
  <c r="E37" i="38"/>
  <c r="E36" i="38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B53" i="38"/>
  <c r="B47" i="38"/>
  <c r="B43" i="38"/>
  <c r="B39" i="38"/>
  <c r="B37" i="38"/>
  <c r="B34" i="38"/>
  <c r="B31" i="38"/>
  <c r="B28" i="38"/>
  <c r="B25" i="38"/>
  <c r="B22" i="38"/>
  <c r="B19" i="38"/>
  <c r="B16" i="38"/>
  <c r="B13" i="38"/>
  <c r="B10" i="38"/>
  <c r="B7" i="38"/>
  <c r="D54" i="38"/>
  <c r="D53" i="38"/>
  <c r="D52" i="38"/>
  <c r="D51" i="38"/>
  <c r="D50" i="38"/>
  <c r="D49" i="38"/>
  <c r="D48" i="38"/>
  <c r="D47" i="38"/>
  <c r="D46" i="38"/>
  <c r="D45" i="38"/>
  <c r="D44" i="38"/>
  <c r="D43" i="38"/>
  <c r="D42" i="38"/>
  <c r="D41" i="38"/>
  <c r="D40" i="38"/>
  <c r="D39" i="38"/>
  <c r="D38" i="38"/>
  <c r="D37" i="38"/>
  <c r="D36" i="38"/>
  <c r="D35" i="38"/>
  <c r="D34" i="38"/>
  <c r="D33" i="38"/>
  <c r="D32" i="38"/>
  <c r="D31" i="38"/>
  <c r="D30" i="38"/>
  <c r="D29" i="38"/>
  <c r="D28" i="38"/>
  <c r="D27" i="38"/>
  <c r="D26" i="38"/>
  <c r="D25" i="38"/>
  <c r="D24" i="38"/>
  <c r="D23" i="38"/>
  <c r="D22" i="38"/>
  <c r="D21" i="38"/>
  <c r="D20" i="38"/>
  <c r="D19" i="38"/>
  <c r="D18" i="38"/>
  <c r="D17" i="38"/>
  <c r="D16" i="38"/>
  <c r="D15" i="38"/>
  <c r="D14" i="38"/>
  <c r="D13" i="38"/>
  <c r="D12" i="38"/>
  <c r="D11" i="38"/>
  <c r="D10" i="38"/>
  <c r="D9" i="38"/>
  <c r="D8" i="38"/>
  <c r="D7" i="38"/>
  <c r="D6" i="38"/>
  <c r="D5" i="38"/>
  <c r="B54" i="38"/>
  <c r="B51" i="38"/>
  <c r="B50" i="38"/>
  <c r="B49" i="38"/>
  <c r="B48" i="38"/>
  <c r="B46" i="38"/>
  <c r="B45" i="38"/>
  <c r="B42" i="38"/>
  <c r="B41" i="38"/>
  <c r="B38" i="38"/>
  <c r="B36" i="38"/>
  <c r="B33" i="38"/>
  <c r="B30" i="38"/>
  <c r="B27" i="38"/>
  <c r="B23" i="38"/>
  <c r="B20" i="38"/>
  <c r="B17" i="38"/>
  <c r="B14" i="38"/>
  <c r="B11" i="38"/>
  <c r="B8" i="38"/>
  <c r="C54" i="38"/>
  <c r="C53" i="38"/>
  <c r="C52" i="38"/>
  <c r="C51" i="38"/>
  <c r="C50" i="38"/>
  <c r="C49" i="38"/>
  <c r="C48" i="38"/>
  <c r="C47" i="38"/>
  <c r="C46" i="38"/>
  <c r="C45" i="38"/>
  <c r="C44" i="38"/>
  <c r="C43" i="38"/>
  <c r="C42" i="38"/>
  <c r="C41" i="38"/>
  <c r="C40" i="38"/>
  <c r="C39" i="38"/>
  <c r="C38" i="38"/>
  <c r="C37" i="38"/>
  <c r="C36" i="38"/>
  <c r="C35" i="38"/>
  <c r="C34" i="38"/>
  <c r="C33" i="38"/>
  <c r="C32" i="38"/>
  <c r="C31" i="38"/>
  <c r="C30" i="38"/>
  <c r="C29" i="38"/>
  <c r="C28" i="38"/>
  <c r="C27" i="38"/>
  <c r="C26" i="38"/>
  <c r="C25" i="38"/>
  <c r="C24" i="38"/>
  <c r="C23" i="38"/>
  <c r="C22" i="38"/>
  <c r="C21" i="38"/>
  <c r="C20" i="38"/>
  <c r="C19" i="38"/>
  <c r="C18" i="38"/>
  <c r="C17" i="38"/>
  <c r="C16" i="38"/>
  <c r="C15" i="38"/>
  <c r="C14" i="38"/>
  <c r="C13" i="38"/>
  <c r="C12" i="38"/>
  <c r="C11" i="38"/>
  <c r="C10" i="38"/>
  <c r="C9" i="38"/>
  <c r="C8" i="38"/>
  <c r="C7" i="38"/>
  <c r="C6" i="38"/>
  <c r="C5" i="38"/>
  <c r="B52" i="38"/>
  <c r="B44" i="38"/>
  <c r="B40" i="38"/>
  <c r="B35" i="38"/>
  <c r="B32" i="38"/>
  <c r="B29" i="38"/>
  <c r="B26" i="38"/>
  <c r="B24" i="38"/>
  <c r="B21" i="38"/>
  <c r="B18" i="38"/>
  <c r="B15" i="38"/>
  <c r="B12" i="38"/>
  <c r="B9" i="38"/>
  <c r="B6" i="38"/>
  <c r="B5" i="3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D39" i="28"/>
  <c r="D38" i="28"/>
  <c r="D37" i="28"/>
  <c r="D36" i="28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C49" i="28"/>
  <c r="C48" i="28"/>
  <c r="C47" i="28"/>
  <c r="C45" i="28"/>
  <c r="C44" i="28"/>
  <c r="C43" i="28"/>
  <c r="C42" i="28"/>
  <c r="C41" i="28"/>
  <c r="C40" i="28"/>
  <c r="C39" i="28"/>
  <c r="C37" i="28"/>
  <c r="C36" i="28"/>
  <c r="C34" i="28"/>
  <c r="C32" i="28"/>
  <c r="C30" i="28"/>
  <c r="C28" i="28"/>
  <c r="C27" i="28"/>
  <c r="C25" i="28"/>
  <c r="C23" i="28"/>
  <c r="C22" i="28"/>
  <c r="C20" i="28"/>
  <c r="C18" i="28"/>
  <c r="C16" i="28"/>
  <c r="C15" i="28"/>
  <c r="C13" i="28"/>
  <c r="C11" i="28"/>
  <c r="C9" i="28"/>
  <c r="C8" i="28"/>
  <c r="C6" i="28"/>
  <c r="B48" i="28"/>
  <c r="B46" i="28"/>
  <c r="B45" i="28"/>
  <c r="B44" i="28"/>
  <c r="B43" i="28"/>
  <c r="B42" i="28"/>
  <c r="B41" i="28"/>
  <c r="B40" i="28"/>
  <c r="B39" i="28"/>
  <c r="B38" i="28"/>
  <c r="B37" i="28"/>
  <c r="B36" i="28"/>
  <c r="B35" i="28"/>
  <c r="B34" i="28"/>
  <c r="B33" i="28"/>
  <c r="B32" i="28"/>
  <c r="B31" i="28"/>
  <c r="B30" i="28"/>
  <c r="D49" i="28"/>
  <c r="D48" i="28"/>
  <c r="D47" i="28"/>
  <c r="D46" i="28"/>
  <c r="D45" i="28"/>
  <c r="D44" i="28"/>
  <c r="D43" i="28"/>
  <c r="D42" i="28"/>
  <c r="D41" i="28"/>
  <c r="D40" i="28"/>
  <c r="C46" i="28"/>
  <c r="C38" i="28"/>
  <c r="C35" i="28"/>
  <c r="C33" i="28"/>
  <c r="C31" i="28"/>
  <c r="C29" i="28"/>
  <c r="C26" i="28"/>
  <c r="C24" i="28"/>
  <c r="C21" i="28"/>
  <c r="C19" i="28"/>
  <c r="C17" i="28"/>
  <c r="C14" i="28"/>
  <c r="C12" i="28"/>
  <c r="C10" i="28"/>
  <c r="C7" i="28"/>
  <c r="C5" i="28"/>
  <c r="B49" i="28"/>
  <c r="B47" i="28"/>
  <c r="B29" i="28"/>
  <c r="B25" i="28"/>
  <c r="B21" i="28"/>
  <c r="B17" i="28"/>
  <c r="B13" i="28"/>
  <c r="B9" i="28"/>
  <c r="B27" i="28"/>
  <c r="B23" i="28"/>
  <c r="B19" i="28"/>
  <c r="B11" i="28"/>
  <c r="B26" i="28"/>
  <c r="B18" i="28"/>
  <c r="B14" i="28"/>
  <c r="B28" i="28"/>
  <c r="B24" i="28"/>
  <c r="B20" i="28"/>
  <c r="B16" i="28"/>
  <c r="B12" i="28"/>
  <c r="B8" i="28"/>
  <c r="B15" i="28"/>
  <c r="B7" i="28"/>
  <c r="B22" i="28"/>
  <c r="B10" i="28"/>
  <c r="B6" i="28"/>
  <c r="B5" i="28"/>
  <c r="E54" i="42"/>
  <c r="E53" i="42"/>
  <c r="E52" i="42"/>
  <c r="E51" i="42"/>
  <c r="E50" i="42"/>
  <c r="E49" i="42"/>
  <c r="E48" i="42"/>
  <c r="E47" i="42"/>
  <c r="E46" i="42"/>
  <c r="E45" i="42"/>
  <c r="E44" i="42"/>
  <c r="E43" i="42"/>
  <c r="E42" i="42"/>
  <c r="E41" i="42"/>
  <c r="E40" i="42"/>
  <c r="E39" i="42"/>
  <c r="E38" i="42"/>
  <c r="E37" i="42"/>
  <c r="E36" i="42"/>
  <c r="E35" i="42"/>
  <c r="E34" i="42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B52" i="42"/>
  <c r="B44" i="42"/>
  <c r="B40" i="42"/>
  <c r="B37" i="42"/>
  <c r="B35" i="42"/>
  <c r="B32" i="42"/>
  <c r="B29" i="42"/>
  <c r="B26" i="42"/>
  <c r="B23" i="42"/>
  <c r="B20" i="42"/>
  <c r="B17" i="42"/>
  <c r="B14" i="42"/>
  <c r="B11" i="42"/>
  <c r="B9" i="42"/>
  <c r="B6" i="42"/>
  <c r="D54" i="42"/>
  <c r="D53" i="42"/>
  <c r="D52" i="42"/>
  <c r="D51" i="42"/>
  <c r="D50" i="42"/>
  <c r="D49" i="42"/>
  <c r="D48" i="42"/>
  <c r="D47" i="42"/>
  <c r="D46" i="42"/>
  <c r="D45" i="42"/>
  <c r="D44" i="42"/>
  <c r="D43" i="42"/>
  <c r="D42" i="42"/>
  <c r="D41" i="42"/>
  <c r="D40" i="42"/>
  <c r="D39" i="42"/>
  <c r="D38" i="42"/>
  <c r="D37" i="42"/>
  <c r="D36" i="42"/>
  <c r="D35" i="42"/>
  <c r="D34" i="42"/>
  <c r="D33" i="42"/>
  <c r="D32" i="42"/>
  <c r="D31" i="42"/>
  <c r="D30" i="42"/>
  <c r="D29" i="42"/>
  <c r="D28" i="42"/>
  <c r="D27" i="42"/>
  <c r="D26" i="42"/>
  <c r="D25" i="42"/>
  <c r="D24" i="42"/>
  <c r="D23" i="42"/>
  <c r="D22" i="42"/>
  <c r="D21" i="42"/>
  <c r="D20" i="42"/>
  <c r="D19" i="42"/>
  <c r="D18" i="42"/>
  <c r="D17" i="42"/>
  <c r="D16" i="42"/>
  <c r="D15" i="42"/>
  <c r="D14" i="42"/>
  <c r="D13" i="42"/>
  <c r="D12" i="42"/>
  <c r="D11" i="42"/>
  <c r="D10" i="42"/>
  <c r="D9" i="42"/>
  <c r="D8" i="42"/>
  <c r="D7" i="42"/>
  <c r="D6" i="42"/>
  <c r="D5" i="42"/>
  <c r="B54" i="42"/>
  <c r="B51" i="42"/>
  <c r="B50" i="42"/>
  <c r="B48" i="42"/>
  <c r="B46" i="42"/>
  <c r="B43" i="42"/>
  <c r="B41" i="42"/>
  <c r="B38" i="42"/>
  <c r="B34" i="42"/>
  <c r="B31" i="42"/>
  <c r="B28" i="42"/>
  <c r="B24" i="42"/>
  <c r="B21" i="42"/>
  <c r="B18" i="42"/>
  <c r="B15" i="42"/>
  <c r="B12" i="42"/>
  <c r="B8" i="42"/>
  <c r="C54" i="42"/>
  <c r="C53" i="42"/>
  <c r="C52" i="42"/>
  <c r="C51" i="42"/>
  <c r="C50" i="42"/>
  <c r="C49" i="42"/>
  <c r="C48" i="42"/>
  <c r="C47" i="42"/>
  <c r="C46" i="42"/>
  <c r="C45" i="42"/>
  <c r="C44" i="42"/>
  <c r="C43" i="42"/>
  <c r="C42" i="42"/>
  <c r="C41" i="42"/>
  <c r="C40" i="42"/>
  <c r="C39" i="42"/>
  <c r="C38" i="42"/>
  <c r="C37" i="42"/>
  <c r="C36" i="42"/>
  <c r="C35" i="42"/>
  <c r="C34" i="42"/>
  <c r="C33" i="42"/>
  <c r="C32" i="42"/>
  <c r="C31" i="42"/>
  <c r="C30" i="42"/>
  <c r="C29" i="42"/>
  <c r="C28" i="42"/>
  <c r="C27" i="42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9" i="42"/>
  <c r="C8" i="42"/>
  <c r="C7" i="42"/>
  <c r="C6" i="42"/>
  <c r="C5" i="42"/>
  <c r="B53" i="42"/>
  <c r="B49" i="42"/>
  <c r="B47" i="42"/>
  <c r="B45" i="42"/>
  <c r="B42" i="42"/>
  <c r="B39" i="42"/>
  <c r="B36" i="42"/>
  <c r="B33" i="42"/>
  <c r="B30" i="42"/>
  <c r="B27" i="42"/>
  <c r="B25" i="42"/>
  <c r="B22" i="42"/>
  <c r="B19" i="42"/>
  <c r="B16" i="42"/>
  <c r="B13" i="42"/>
  <c r="B10" i="42"/>
  <c r="B7" i="42"/>
  <c r="B5" i="42"/>
  <c r="E89" i="41"/>
  <c r="E88" i="41"/>
  <c r="E87" i="41"/>
  <c r="E86" i="41"/>
  <c r="E85" i="41"/>
  <c r="E84" i="41"/>
  <c r="E83" i="41"/>
  <c r="E82" i="41"/>
  <c r="E81" i="41"/>
  <c r="E80" i="41"/>
  <c r="E79" i="41"/>
  <c r="E78" i="41"/>
  <c r="E77" i="41"/>
  <c r="E76" i="41"/>
  <c r="E75" i="41"/>
  <c r="E74" i="41"/>
  <c r="E73" i="41"/>
  <c r="E72" i="41"/>
  <c r="E71" i="41"/>
  <c r="E70" i="41"/>
  <c r="E69" i="41"/>
  <c r="E68" i="41"/>
  <c r="E67" i="41"/>
  <c r="E66" i="41"/>
  <c r="E65" i="41"/>
  <c r="E64" i="41"/>
  <c r="E63" i="41"/>
  <c r="E62" i="41"/>
  <c r="E61" i="41"/>
  <c r="E60" i="41"/>
  <c r="E59" i="41"/>
  <c r="E58" i="41"/>
  <c r="E57" i="41"/>
  <c r="E56" i="41"/>
  <c r="E55" i="41"/>
  <c r="E54" i="41"/>
  <c r="E53" i="41"/>
  <c r="E52" i="41"/>
  <c r="E51" i="41"/>
  <c r="E50" i="41"/>
  <c r="E49" i="41"/>
  <c r="E48" i="41"/>
  <c r="E47" i="41"/>
  <c r="E46" i="41"/>
  <c r="E45" i="41"/>
  <c r="E44" i="41"/>
  <c r="E43" i="41"/>
  <c r="E42" i="41"/>
  <c r="E41" i="41"/>
  <c r="E40" i="41"/>
  <c r="E39" i="41"/>
  <c r="E38" i="41"/>
  <c r="E37" i="41"/>
  <c r="E36" i="41"/>
  <c r="E35" i="41"/>
  <c r="E34" i="41"/>
  <c r="E33" i="41"/>
  <c r="E32" i="41"/>
  <c r="E31" i="41"/>
  <c r="E30" i="41"/>
  <c r="E29" i="41"/>
  <c r="E28" i="41"/>
  <c r="E27" i="41"/>
  <c r="E26" i="41"/>
  <c r="E25" i="41"/>
  <c r="E24" i="41"/>
  <c r="E23" i="41"/>
  <c r="E22" i="41"/>
  <c r="E21" i="41"/>
  <c r="E20" i="41"/>
  <c r="E19" i="41"/>
  <c r="E18" i="41"/>
  <c r="E17" i="41"/>
  <c r="E16" i="41"/>
  <c r="E15" i="41"/>
  <c r="E14" i="41"/>
  <c r="E13" i="41"/>
  <c r="E12" i="41"/>
  <c r="E11" i="41"/>
  <c r="E10" i="41"/>
  <c r="E9" i="41"/>
  <c r="E8" i="41"/>
  <c r="E7" i="41"/>
  <c r="E6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C89" i="41"/>
  <c r="C88" i="41"/>
  <c r="C87" i="41"/>
  <c r="C86" i="41"/>
  <c r="C85" i="41"/>
  <c r="C84" i="41"/>
  <c r="C83" i="41"/>
  <c r="C82" i="41"/>
  <c r="C81" i="41"/>
  <c r="C80" i="41"/>
  <c r="C79" i="41"/>
  <c r="C78" i="41"/>
  <c r="C77" i="41"/>
  <c r="C76" i="41"/>
  <c r="C75" i="41"/>
  <c r="C74" i="41"/>
  <c r="C73" i="41"/>
  <c r="C72" i="41"/>
  <c r="C71" i="41"/>
  <c r="C70" i="41"/>
  <c r="C69" i="41"/>
  <c r="C68" i="41"/>
  <c r="C67" i="41"/>
  <c r="C66" i="41"/>
  <c r="C65" i="41"/>
  <c r="C64" i="41"/>
  <c r="C63" i="41"/>
  <c r="C62" i="41"/>
  <c r="C61" i="41"/>
  <c r="C60" i="41"/>
  <c r="C59" i="41"/>
  <c r="C58" i="41"/>
  <c r="C57" i="41"/>
  <c r="C56" i="41"/>
  <c r="C55" i="41"/>
  <c r="C54" i="41"/>
  <c r="C53" i="41"/>
  <c r="C52" i="41"/>
  <c r="C51" i="41"/>
  <c r="C50" i="41"/>
  <c r="C49" i="41"/>
  <c r="C48" i="41"/>
  <c r="C47" i="41"/>
  <c r="C46" i="41"/>
  <c r="C45" i="41"/>
  <c r="C44" i="41"/>
  <c r="C43" i="41"/>
  <c r="C42" i="41"/>
  <c r="C41" i="41"/>
  <c r="C40" i="41"/>
  <c r="C39" i="41"/>
  <c r="C38" i="41"/>
  <c r="C37" i="41"/>
  <c r="C36" i="41"/>
  <c r="C35" i="41"/>
  <c r="C34" i="41"/>
  <c r="C33" i="41"/>
  <c r="C32" i="41"/>
  <c r="C31" i="41"/>
  <c r="C30" i="41"/>
  <c r="C29" i="41"/>
  <c r="C28" i="41"/>
  <c r="C27" i="41"/>
  <c r="C26" i="41"/>
  <c r="C25" i="41"/>
  <c r="C24" i="41"/>
  <c r="C23" i="41"/>
  <c r="C22" i="41"/>
  <c r="C21" i="41"/>
  <c r="C20" i="41"/>
  <c r="C19" i="41"/>
  <c r="C18" i="41"/>
  <c r="C17" i="41"/>
  <c r="C16" i="41"/>
  <c r="C15" i="41"/>
  <c r="C14" i="41"/>
  <c r="C13" i="41"/>
  <c r="C12" i="41"/>
  <c r="C11" i="41"/>
  <c r="C10" i="41"/>
  <c r="C9" i="41"/>
  <c r="C8" i="41"/>
  <c r="C7" i="41"/>
  <c r="C6" i="41"/>
  <c r="C5" i="41"/>
  <c r="B89" i="41"/>
  <c r="B88" i="41"/>
  <c r="B87" i="41"/>
  <c r="B86" i="41"/>
  <c r="B85" i="41"/>
  <c r="B84" i="41"/>
  <c r="B83" i="41"/>
  <c r="B82" i="41"/>
  <c r="B81" i="41"/>
  <c r="B80" i="41"/>
  <c r="B79" i="41"/>
  <c r="B78" i="41"/>
  <c r="B77" i="41"/>
  <c r="B76" i="41"/>
  <c r="B75" i="41"/>
  <c r="B74" i="41"/>
  <c r="B73" i="41"/>
  <c r="B72" i="41"/>
  <c r="B71" i="41"/>
  <c r="B70" i="41"/>
  <c r="B69" i="41"/>
  <c r="B68" i="41"/>
  <c r="B67" i="41"/>
  <c r="B66" i="41"/>
  <c r="B65" i="41"/>
  <c r="B64" i="41"/>
  <c r="B63" i="41"/>
  <c r="B62" i="41"/>
  <c r="B61" i="41"/>
  <c r="B60" i="41"/>
  <c r="B59" i="41"/>
  <c r="B58" i="41"/>
  <c r="B57" i="41"/>
  <c r="B56" i="41"/>
  <c r="B55" i="41"/>
  <c r="B54" i="41"/>
  <c r="B53" i="41"/>
  <c r="B52" i="41"/>
  <c r="B51" i="41"/>
  <c r="B50" i="41"/>
  <c r="B49" i="41"/>
  <c r="B48" i="41"/>
  <c r="B45" i="41"/>
  <c r="B41" i="41"/>
  <c r="B37" i="41"/>
  <c r="B33" i="41"/>
  <c r="B29" i="41"/>
  <c r="B25" i="41"/>
  <c r="D21" i="41"/>
  <c r="D19" i="41"/>
  <c r="D17" i="41"/>
  <c r="D15" i="41"/>
  <c r="D13" i="41"/>
  <c r="D11" i="41"/>
  <c r="D9" i="41"/>
  <c r="D7" i="41"/>
  <c r="E5" i="41"/>
  <c r="B44" i="41"/>
  <c r="B40" i="41"/>
  <c r="B36" i="41"/>
  <c r="B32" i="41"/>
  <c r="B28" i="41"/>
  <c r="B24" i="41"/>
  <c r="B21" i="41"/>
  <c r="B19" i="41"/>
  <c r="B17" i="41"/>
  <c r="B15" i="41"/>
  <c r="B13" i="41"/>
  <c r="B11" i="41"/>
  <c r="B9" i="41"/>
  <c r="B7" i="41"/>
  <c r="D5" i="41"/>
  <c r="B47" i="41"/>
  <c r="B43" i="41"/>
  <c r="B39" i="41"/>
  <c r="B35" i="41"/>
  <c r="B31" i="41"/>
  <c r="B27" i="41"/>
  <c r="B23" i="41"/>
  <c r="D20" i="41"/>
  <c r="D18" i="41"/>
  <c r="D16" i="41"/>
  <c r="D14" i="41"/>
  <c r="D12" i="41"/>
  <c r="D10" i="41"/>
  <c r="D8" i="41"/>
  <c r="D6" i="41"/>
  <c r="B46" i="41"/>
  <c r="B42" i="41"/>
  <c r="B38" i="41"/>
  <c r="B34" i="41"/>
  <c r="B30" i="41"/>
  <c r="B26" i="41"/>
  <c r="B22" i="41"/>
  <c r="B20" i="41"/>
  <c r="B18" i="41"/>
  <c r="B16" i="41"/>
  <c r="B14" i="41"/>
  <c r="B12" i="41"/>
  <c r="B10" i="41"/>
  <c r="B8" i="41"/>
  <c r="B6" i="41"/>
  <c r="B5" i="41"/>
  <c r="E54" i="37"/>
  <c r="E53" i="37"/>
  <c r="E52" i="37"/>
  <c r="E51" i="37"/>
  <c r="E50" i="37"/>
  <c r="E49" i="37"/>
  <c r="E48" i="37"/>
  <c r="E47" i="37"/>
  <c r="E46" i="37"/>
  <c r="E45" i="37"/>
  <c r="E44" i="37"/>
  <c r="E43" i="37"/>
  <c r="E42" i="37"/>
  <c r="E41" i="37"/>
  <c r="E40" i="37"/>
  <c r="E39" i="37"/>
  <c r="E38" i="37"/>
  <c r="E37" i="37"/>
  <c r="E36" i="37"/>
  <c r="E35" i="37"/>
  <c r="E34" i="37"/>
  <c r="E33" i="37"/>
  <c r="E32" i="37"/>
  <c r="E31" i="37"/>
  <c r="E30" i="37"/>
  <c r="E29" i="37"/>
  <c r="E28" i="37"/>
  <c r="E27" i="37"/>
  <c r="E26" i="37"/>
  <c r="E25" i="37"/>
  <c r="E24" i="37"/>
  <c r="E23" i="37"/>
  <c r="E22" i="37"/>
  <c r="E21" i="37"/>
  <c r="E20" i="37"/>
  <c r="E19" i="37"/>
  <c r="E18" i="37"/>
  <c r="E17" i="37"/>
  <c r="E16" i="37"/>
  <c r="E15" i="37"/>
  <c r="E14" i="37"/>
  <c r="E13" i="37"/>
  <c r="E12" i="37"/>
  <c r="E11" i="37"/>
  <c r="E10" i="37"/>
  <c r="E9" i="37"/>
  <c r="E8" i="37"/>
  <c r="E7" i="37"/>
  <c r="E6" i="37"/>
  <c r="E5" i="37"/>
  <c r="D8" i="37"/>
  <c r="D6" i="37"/>
  <c r="C54" i="37"/>
  <c r="C52" i="37"/>
  <c r="C50" i="37"/>
  <c r="C48" i="37"/>
  <c r="C47" i="37"/>
  <c r="C45" i="37"/>
  <c r="C43" i="37"/>
  <c r="C42" i="37"/>
  <c r="C40" i="37"/>
  <c r="C38" i="37"/>
  <c r="C36" i="37"/>
  <c r="C34" i="37"/>
  <c r="C32" i="37"/>
  <c r="C31" i="37"/>
  <c r="C29" i="37"/>
  <c r="C27" i="37"/>
  <c r="C25" i="37"/>
  <c r="C22" i="37"/>
  <c r="C20" i="37"/>
  <c r="C18" i="37"/>
  <c r="C16" i="37"/>
  <c r="C15" i="37"/>
  <c r="C13" i="37"/>
  <c r="C11" i="37"/>
  <c r="C9" i="37"/>
  <c r="C7" i="37"/>
  <c r="C6" i="37"/>
  <c r="B52" i="37"/>
  <c r="B47" i="37"/>
  <c r="B45" i="37"/>
  <c r="B42" i="37"/>
  <c r="B39" i="37"/>
  <c r="B38" i="37"/>
  <c r="B35" i="37"/>
  <c r="B32" i="37"/>
  <c r="B30" i="37"/>
  <c r="B27" i="37"/>
  <c r="B24" i="37"/>
  <c r="B21" i="37"/>
  <c r="B20" i="37"/>
  <c r="B17" i="37"/>
  <c r="B14" i="37"/>
  <c r="B11" i="37"/>
  <c r="B9" i="37"/>
  <c r="B6" i="37"/>
  <c r="D54" i="37"/>
  <c r="D53" i="37"/>
  <c r="D52" i="37"/>
  <c r="D51" i="37"/>
  <c r="D50" i="37"/>
  <c r="D49" i="37"/>
  <c r="D48" i="37"/>
  <c r="D47" i="37"/>
  <c r="D46" i="37"/>
  <c r="D45" i="37"/>
  <c r="D44" i="37"/>
  <c r="D43" i="37"/>
  <c r="D42" i="37"/>
  <c r="D41" i="37"/>
  <c r="D40" i="37"/>
  <c r="D39" i="37"/>
  <c r="D38" i="37"/>
  <c r="D37" i="37"/>
  <c r="D36" i="37"/>
  <c r="D35" i="37"/>
  <c r="D34" i="37"/>
  <c r="D33" i="37"/>
  <c r="D32" i="37"/>
  <c r="D31" i="37"/>
  <c r="D30" i="37"/>
  <c r="D29" i="37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10" i="37"/>
  <c r="D9" i="37"/>
  <c r="D7" i="37"/>
  <c r="D5" i="37"/>
  <c r="C53" i="37"/>
  <c r="C51" i="37"/>
  <c r="C49" i="37"/>
  <c r="C46" i="37"/>
  <c r="C44" i="37"/>
  <c r="C41" i="37"/>
  <c r="C39" i="37"/>
  <c r="C37" i="37"/>
  <c r="C35" i="37"/>
  <c r="C33" i="37"/>
  <c r="C30" i="37"/>
  <c r="C28" i="37"/>
  <c r="C26" i="37"/>
  <c r="C23" i="37"/>
  <c r="C21" i="37"/>
  <c r="C19" i="37"/>
  <c r="C17" i="37"/>
  <c r="C14" i="37"/>
  <c r="C12" i="37"/>
  <c r="C10" i="37"/>
  <c r="C8" i="37"/>
  <c r="C5" i="37"/>
  <c r="B54" i="37"/>
  <c r="B51" i="37"/>
  <c r="B50" i="37"/>
  <c r="B49" i="37"/>
  <c r="B46" i="37"/>
  <c r="B43" i="37"/>
  <c r="B40" i="37"/>
  <c r="B36" i="37"/>
  <c r="B34" i="37"/>
  <c r="B31" i="37"/>
  <c r="B28" i="37"/>
  <c r="B25" i="37"/>
  <c r="B22" i="37"/>
  <c r="B18" i="37"/>
  <c r="B16" i="37"/>
  <c r="B13" i="37"/>
  <c r="B10" i="37"/>
  <c r="B7" i="37"/>
  <c r="C24" i="37"/>
  <c r="B53" i="37"/>
  <c r="B48" i="37"/>
  <c r="B44" i="37"/>
  <c r="B41" i="37"/>
  <c r="B37" i="37"/>
  <c r="B33" i="37"/>
  <c r="B29" i="37"/>
  <c r="B26" i="37"/>
  <c r="B23" i="37"/>
  <c r="B19" i="37"/>
  <c r="B15" i="37"/>
  <c r="B12" i="37"/>
  <c r="B8" i="37"/>
  <c r="B5" i="37"/>
  <c r="E89" i="29"/>
  <c r="E88" i="29"/>
  <c r="E87" i="29"/>
  <c r="E86" i="29"/>
  <c r="E85" i="29"/>
  <c r="E84" i="29"/>
  <c r="E83" i="29"/>
  <c r="E82" i="29"/>
  <c r="E81" i="29"/>
  <c r="E80" i="29"/>
  <c r="E79" i="29"/>
  <c r="E78" i="29"/>
  <c r="E77" i="29"/>
  <c r="E76" i="29"/>
  <c r="E75" i="29"/>
  <c r="E74" i="29"/>
  <c r="E73" i="29"/>
  <c r="E72" i="29"/>
  <c r="E71" i="29"/>
  <c r="E70" i="29"/>
  <c r="E69" i="29"/>
  <c r="E68" i="29"/>
  <c r="E67" i="29"/>
  <c r="E66" i="29"/>
  <c r="E65" i="29"/>
  <c r="E64" i="29"/>
  <c r="E63" i="29"/>
  <c r="E62" i="29"/>
  <c r="E61" i="29"/>
  <c r="E60" i="29"/>
  <c r="E59" i="29"/>
  <c r="E58" i="29"/>
  <c r="E57" i="29"/>
  <c r="E56" i="29"/>
  <c r="E55" i="29"/>
  <c r="E54" i="29"/>
  <c r="E53" i="29"/>
  <c r="E52" i="29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D89" i="29"/>
  <c r="D88" i="29"/>
  <c r="D87" i="29"/>
  <c r="D86" i="29"/>
  <c r="D85" i="29"/>
  <c r="D84" i="29"/>
  <c r="D83" i="29"/>
  <c r="D82" i="29"/>
  <c r="D81" i="29"/>
  <c r="D80" i="29"/>
  <c r="D79" i="29"/>
  <c r="D78" i="29"/>
  <c r="D77" i="29"/>
  <c r="D76" i="29"/>
  <c r="D75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C89" i="29"/>
  <c r="C88" i="29"/>
  <c r="C87" i="29"/>
  <c r="C86" i="29"/>
  <c r="C85" i="29"/>
  <c r="C84" i="29"/>
  <c r="C83" i="29"/>
  <c r="C82" i="29"/>
  <c r="C81" i="29"/>
  <c r="C80" i="29"/>
  <c r="C79" i="29"/>
  <c r="C78" i="29"/>
  <c r="C77" i="29"/>
  <c r="C76" i="29"/>
  <c r="C75" i="29"/>
  <c r="C74" i="29"/>
  <c r="C73" i="29"/>
  <c r="C72" i="29"/>
  <c r="C71" i="29"/>
  <c r="C70" i="29"/>
  <c r="C69" i="29"/>
  <c r="C68" i="29"/>
  <c r="C67" i="29"/>
  <c r="C66" i="29"/>
  <c r="C65" i="29"/>
  <c r="C64" i="29"/>
  <c r="C63" i="29"/>
  <c r="C62" i="29"/>
  <c r="C61" i="29"/>
  <c r="C60" i="29"/>
  <c r="C59" i="29"/>
  <c r="C58" i="29"/>
  <c r="C57" i="29"/>
  <c r="C56" i="29"/>
  <c r="C55" i="29"/>
  <c r="C54" i="29"/>
  <c r="C53" i="29"/>
  <c r="C52" i="29"/>
  <c r="C51" i="29"/>
  <c r="C50" i="29"/>
  <c r="C49" i="29"/>
  <c r="C48" i="29"/>
  <c r="C47" i="29"/>
  <c r="C46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C5" i="29"/>
  <c r="B89" i="29"/>
  <c r="B88" i="29"/>
  <c r="B87" i="29"/>
  <c r="B86" i="29"/>
  <c r="B85" i="29"/>
  <c r="B84" i="29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D43" i="29"/>
  <c r="D41" i="29"/>
  <c r="D39" i="29"/>
  <c r="D37" i="29"/>
  <c r="D35" i="29"/>
  <c r="D33" i="29"/>
  <c r="D31" i="29"/>
  <c r="D29" i="29"/>
  <c r="D27" i="29"/>
  <c r="D25" i="29"/>
  <c r="D23" i="29"/>
  <c r="D21" i="29"/>
  <c r="D19" i="29"/>
  <c r="D17" i="29"/>
  <c r="E15" i="29"/>
  <c r="D14" i="29"/>
  <c r="B13" i="29"/>
  <c r="E11" i="29"/>
  <c r="D10" i="29"/>
  <c r="B9" i="29"/>
  <c r="E7" i="29"/>
  <c r="D6" i="29"/>
  <c r="D13" i="29"/>
  <c r="E6" i="29"/>
  <c r="B46" i="29"/>
  <c r="B43" i="29"/>
  <c r="B41" i="29"/>
  <c r="B39" i="29"/>
  <c r="B37" i="29"/>
  <c r="B35" i="29"/>
  <c r="B33" i="29"/>
  <c r="B31" i="29"/>
  <c r="B29" i="29"/>
  <c r="B27" i="29"/>
  <c r="B25" i="29"/>
  <c r="B23" i="29"/>
  <c r="B21" i="29"/>
  <c r="B19" i="29"/>
  <c r="B17" i="29"/>
  <c r="D15" i="29"/>
  <c r="B14" i="29"/>
  <c r="E12" i="29"/>
  <c r="D11" i="29"/>
  <c r="B10" i="29"/>
  <c r="E8" i="29"/>
  <c r="D7" i="29"/>
  <c r="B6" i="29"/>
  <c r="B42" i="29"/>
  <c r="B36" i="29"/>
  <c r="B32" i="29"/>
  <c r="B26" i="29"/>
  <c r="B22" i="29"/>
  <c r="B18" i="29"/>
  <c r="E14" i="29"/>
  <c r="E10" i="29"/>
  <c r="B8" i="29"/>
  <c r="B45" i="29"/>
  <c r="D42" i="29"/>
  <c r="D40" i="29"/>
  <c r="D38" i="29"/>
  <c r="D36" i="29"/>
  <c r="D34" i="29"/>
  <c r="D32" i="29"/>
  <c r="D30" i="29"/>
  <c r="D28" i="29"/>
  <c r="D26" i="29"/>
  <c r="D24" i="29"/>
  <c r="D22" i="29"/>
  <c r="D20" i="29"/>
  <c r="D18" i="29"/>
  <c r="D16" i="29"/>
  <c r="B15" i="29"/>
  <c r="E13" i="29"/>
  <c r="D12" i="29"/>
  <c r="B11" i="29"/>
  <c r="E9" i="29"/>
  <c r="D8" i="29"/>
  <c r="B7" i="29"/>
  <c r="E5" i="29"/>
  <c r="B44" i="29"/>
  <c r="B40" i="29"/>
  <c r="B38" i="29"/>
  <c r="B34" i="29"/>
  <c r="B30" i="29"/>
  <c r="B28" i="29"/>
  <c r="B24" i="29"/>
  <c r="B20" i="29"/>
  <c r="B16" i="29"/>
  <c r="B12" i="29"/>
  <c r="D9" i="29"/>
  <c r="D5" i="29"/>
  <c r="B5" i="29"/>
  <c r="E89" i="27"/>
  <c r="E88" i="27"/>
  <c r="E87" i="27"/>
  <c r="E86" i="27"/>
  <c r="E85" i="27"/>
  <c r="E84" i="27"/>
  <c r="E83" i="27"/>
  <c r="E82" i="27"/>
  <c r="E81" i="27"/>
  <c r="E80" i="27"/>
  <c r="E79" i="27"/>
  <c r="E78" i="27"/>
  <c r="E77" i="27"/>
  <c r="E76" i="27"/>
  <c r="E75" i="27"/>
  <c r="E74" i="27"/>
  <c r="E73" i="27"/>
  <c r="E72" i="27"/>
  <c r="E71" i="27"/>
  <c r="E70" i="27"/>
  <c r="E69" i="27"/>
  <c r="E68" i="27"/>
  <c r="E67" i="27"/>
  <c r="E66" i="27"/>
  <c r="E65" i="27"/>
  <c r="E64" i="27"/>
  <c r="E63" i="27"/>
  <c r="E62" i="27"/>
  <c r="E61" i="27"/>
  <c r="E60" i="27"/>
  <c r="E59" i="27"/>
  <c r="E58" i="27"/>
  <c r="E57" i="27"/>
  <c r="E56" i="27"/>
  <c r="E55" i="27"/>
  <c r="E54" i="27"/>
  <c r="E53" i="27"/>
  <c r="E52" i="27"/>
  <c r="E51" i="27"/>
  <c r="E50" i="27"/>
  <c r="E49" i="27"/>
  <c r="E48" i="27"/>
  <c r="E47" i="27"/>
  <c r="E46" i="27"/>
  <c r="E45" i="27"/>
  <c r="E44" i="27"/>
  <c r="E43" i="27"/>
  <c r="E42" i="27"/>
  <c r="E41" i="27"/>
  <c r="E40" i="27"/>
  <c r="E39" i="27"/>
  <c r="E38" i="27"/>
  <c r="E37" i="27"/>
  <c r="E36" i="27"/>
  <c r="E35" i="27"/>
  <c r="E34" i="27"/>
  <c r="E33" i="27"/>
  <c r="E32" i="27"/>
  <c r="E31" i="27"/>
  <c r="E30" i="27"/>
  <c r="E29" i="27"/>
  <c r="E28" i="27"/>
  <c r="E27" i="27"/>
  <c r="E26" i="27"/>
  <c r="E25" i="27"/>
  <c r="E24" i="27"/>
  <c r="E23" i="27"/>
  <c r="E22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D41" i="27"/>
  <c r="D40" i="27"/>
  <c r="D39" i="27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C89" i="27"/>
  <c r="C88" i="27"/>
  <c r="C87" i="27"/>
  <c r="C86" i="27"/>
  <c r="C85" i="27"/>
  <c r="C84" i="27"/>
  <c r="C83" i="27"/>
  <c r="C82" i="27"/>
  <c r="C81" i="27"/>
  <c r="C80" i="27"/>
  <c r="C79" i="27"/>
  <c r="C78" i="27"/>
  <c r="C77" i="27"/>
  <c r="C76" i="27"/>
  <c r="C75" i="27"/>
  <c r="C74" i="27"/>
  <c r="C73" i="27"/>
  <c r="C72" i="27"/>
  <c r="C71" i="27"/>
  <c r="C70" i="27"/>
  <c r="C69" i="27"/>
  <c r="C68" i="27"/>
  <c r="C67" i="27"/>
  <c r="C66" i="27"/>
  <c r="C65" i="27"/>
  <c r="C64" i="27"/>
  <c r="C63" i="27"/>
  <c r="C62" i="27"/>
  <c r="C61" i="27"/>
  <c r="C60" i="27"/>
  <c r="C59" i="27"/>
  <c r="C58" i="27"/>
  <c r="C57" i="27"/>
  <c r="C56" i="27"/>
  <c r="C55" i="27"/>
  <c r="C54" i="27"/>
  <c r="C53" i="27"/>
  <c r="C52" i="27"/>
  <c r="C51" i="27"/>
  <c r="C50" i="27"/>
  <c r="C49" i="27"/>
  <c r="C48" i="27"/>
  <c r="B89" i="27"/>
  <c r="B85" i="27"/>
  <c r="B81" i="27"/>
  <c r="B77" i="27"/>
  <c r="B73" i="27"/>
  <c r="B69" i="27"/>
  <c r="B65" i="27"/>
  <c r="B61" i="27"/>
  <c r="B57" i="27"/>
  <c r="B53" i="27"/>
  <c r="B49" i="27"/>
  <c r="C46" i="27"/>
  <c r="C44" i="27"/>
  <c r="C42" i="27"/>
  <c r="C40" i="27"/>
  <c r="C38" i="27"/>
  <c r="C36" i="27"/>
  <c r="C34" i="27"/>
  <c r="C32" i="27"/>
  <c r="C30" i="27"/>
  <c r="C28" i="27"/>
  <c r="C26" i="27"/>
  <c r="C24" i="27"/>
  <c r="C22" i="27"/>
  <c r="B21" i="27"/>
  <c r="E19" i="27"/>
  <c r="C18" i="27"/>
  <c r="B17" i="27"/>
  <c r="E15" i="27"/>
  <c r="C14" i="27"/>
  <c r="B13" i="27"/>
  <c r="E11" i="27"/>
  <c r="C10" i="27"/>
  <c r="B9" i="27"/>
  <c r="E7" i="27"/>
  <c r="C6" i="27"/>
  <c r="B88" i="27"/>
  <c r="B84" i="27"/>
  <c r="B80" i="27"/>
  <c r="B76" i="27"/>
  <c r="B72" i="27"/>
  <c r="B68" i="27"/>
  <c r="B64" i="27"/>
  <c r="B60" i="27"/>
  <c r="B56" i="27"/>
  <c r="B52" i="27"/>
  <c r="B48" i="27"/>
  <c r="B46" i="27"/>
  <c r="B44" i="27"/>
  <c r="B42" i="27"/>
  <c r="B40" i="27"/>
  <c r="B38" i="27"/>
  <c r="B36" i="27"/>
  <c r="B34" i="27"/>
  <c r="B32" i="27"/>
  <c r="B30" i="27"/>
  <c r="B28" i="27"/>
  <c r="B26" i="27"/>
  <c r="B24" i="27"/>
  <c r="B22" i="27"/>
  <c r="E20" i="27"/>
  <c r="C19" i="27"/>
  <c r="B18" i="27"/>
  <c r="E16" i="27"/>
  <c r="C15" i="27"/>
  <c r="B14" i="27"/>
  <c r="E12" i="27"/>
  <c r="C11" i="27"/>
  <c r="B10" i="27"/>
  <c r="E8" i="27"/>
  <c r="C7" i="27"/>
  <c r="B6" i="27"/>
  <c r="B87" i="27"/>
  <c r="B83" i="27"/>
  <c r="B79" i="27"/>
  <c r="B75" i="27"/>
  <c r="B71" i="27"/>
  <c r="B67" i="27"/>
  <c r="B63" i="27"/>
  <c r="B59" i="27"/>
  <c r="B55" i="27"/>
  <c r="B51" i="27"/>
  <c r="C47" i="27"/>
  <c r="C45" i="27"/>
  <c r="C43" i="27"/>
  <c r="C41" i="27"/>
  <c r="C39" i="27"/>
  <c r="C37" i="27"/>
  <c r="C35" i="27"/>
  <c r="C33" i="27"/>
  <c r="C31" i="27"/>
  <c r="C29" i="27"/>
  <c r="C27" i="27"/>
  <c r="C25" i="27"/>
  <c r="C23" i="27"/>
  <c r="E21" i="27"/>
  <c r="C20" i="27"/>
  <c r="B19" i="27"/>
  <c r="E17" i="27"/>
  <c r="C16" i="27"/>
  <c r="B15" i="27"/>
  <c r="E13" i="27"/>
  <c r="C12" i="27"/>
  <c r="B11" i="27"/>
  <c r="E9" i="27"/>
  <c r="C8" i="27"/>
  <c r="B7" i="27"/>
  <c r="E5" i="27"/>
  <c r="B86" i="27"/>
  <c r="B82" i="27"/>
  <c r="B78" i="27"/>
  <c r="B74" i="27"/>
  <c r="B70" i="27"/>
  <c r="B66" i="27"/>
  <c r="B62" i="27"/>
  <c r="B58" i="27"/>
  <c r="C21" i="27"/>
  <c r="C13" i="27"/>
  <c r="C9" i="27"/>
  <c r="E6" i="27"/>
  <c r="B54" i="27"/>
  <c r="B50" i="27"/>
  <c r="B47" i="27"/>
  <c r="B45" i="27"/>
  <c r="B43" i="27"/>
  <c r="B41" i="27"/>
  <c r="B39" i="27"/>
  <c r="B37" i="27"/>
  <c r="B35" i="27"/>
  <c r="B33" i="27"/>
  <c r="B31" i="27"/>
  <c r="B29" i="27"/>
  <c r="B27" i="27"/>
  <c r="B25" i="27"/>
  <c r="B23" i="27"/>
  <c r="B20" i="27"/>
  <c r="E18" i="27"/>
  <c r="C17" i="27"/>
  <c r="B16" i="27"/>
  <c r="E14" i="27"/>
  <c r="B12" i="27"/>
  <c r="E10" i="27"/>
  <c r="B8" i="27"/>
  <c r="C5" i="27"/>
  <c r="B5" i="27"/>
  <c r="E49" i="26"/>
  <c r="E48" i="26"/>
  <c r="E47" i="26"/>
  <c r="E46" i="26"/>
  <c r="E45" i="26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B48" i="26"/>
  <c r="B41" i="26"/>
  <c r="B37" i="26"/>
  <c r="B34" i="26"/>
  <c r="B31" i="26"/>
  <c r="B28" i="26"/>
  <c r="B25" i="26"/>
  <c r="B22" i="26"/>
  <c r="B20" i="26"/>
  <c r="B17" i="26"/>
  <c r="B14" i="26"/>
  <c r="B11" i="26"/>
  <c r="B9" i="26"/>
  <c r="B6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5" i="26"/>
  <c r="B49" i="26"/>
  <c r="B46" i="26"/>
  <c r="B45" i="26"/>
  <c r="B44" i="26"/>
  <c r="B43" i="26"/>
  <c r="B40" i="26"/>
  <c r="B38" i="26"/>
  <c r="B36" i="26"/>
  <c r="B33" i="26"/>
  <c r="B30" i="26"/>
  <c r="B27" i="26"/>
  <c r="B24" i="26"/>
  <c r="B21" i="26"/>
  <c r="B18" i="26"/>
  <c r="B15" i="26"/>
  <c r="B12" i="26"/>
  <c r="B8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B47" i="26"/>
  <c r="B42" i="26"/>
  <c r="B39" i="26"/>
  <c r="B35" i="26"/>
  <c r="B32" i="26"/>
  <c r="B29" i="26"/>
  <c r="B26" i="26"/>
  <c r="B23" i="26"/>
  <c r="B19" i="26"/>
  <c r="B16" i="26"/>
  <c r="B13" i="26"/>
  <c r="B10" i="26"/>
  <c r="B7" i="26"/>
  <c r="B5" i="26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E5" i="40"/>
  <c r="D20" i="40"/>
  <c r="D18" i="40"/>
  <c r="D16" i="40"/>
  <c r="D14" i="40"/>
  <c r="D12" i="40"/>
  <c r="D10" i="40"/>
  <c r="D8" i="40"/>
  <c r="D6" i="40"/>
  <c r="D89" i="40"/>
  <c r="D88" i="40"/>
  <c r="D87" i="40"/>
  <c r="D86" i="40"/>
  <c r="D85" i="40"/>
  <c r="D84" i="40"/>
  <c r="D83" i="40"/>
  <c r="D82" i="40"/>
  <c r="D81" i="40"/>
  <c r="D80" i="40"/>
  <c r="D79" i="40"/>
  <c r="D78" i="40"/>
  <c r="D77" i="40"/>
  <c r="D76" i="40"/>
  <c r="D75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40" i="40"/>
  <c r="D39" i="40"/>
  <c r="D38" i="40"/>
  <c r="D37" i="40"/>
  <c r="D36" i="40"/>
  <c r="D35" i="40"/>
  <c r="D34" i="40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19" i="40"/>
  <c r="D17" i="40"/>
  <c r="D15" i="40"/>
  <c r="D13" i="40"/>
  <c r="D11" i="40"/>
  <c r="D9" i="40"/>
  <c r="D7" i="40"/>
  <c r="D5" i="40"/>
  <c r="C89" i="40"/>
  <c r="C88" i="40"/>
  <c r="C87" i="40"/>
  <c r="C86" i="40"/>
  <c r="C85" i="40"/>
  <c r="C84" i="40"/>
  <c r="C83" i="40"/>
  <c r="C82" i="40"/>
  <c r="C81" i="40"/>
  <c r="C80" i="40"/>
  <c r="C79" i="40"/>
  <c r="C78" i="40"/>
  <c r="C77" i="40"/>
  <c r="C76" i="40"/>
  <c r="C75" i="40"/>
  <c r="C74" i="40"/>
  <c r="C73" i="40"/>
  <c r="C72" i="40"/>
  <c r="C71" i="40"/>
  <c r="C70" i="40"/>
  <c r="C69" i="40"/>
  <c r="C68" i="40"/>
  <c r="C67" i="40"/>
  <c r="C66" i="40"/>
  <c r="C65" i="40"/>
  <c r="C64" i="40"/>
  <c r="C63" i="40"/>
  <c r="C62" i="40"/>
  <c r="C61" i="40"/>
  <c r="C60" i="40"/>
  <c r="C59" i="40"/>
  <c r="C58" i="40"/>
  <c r="C57" i="40"/>
  <c r="C56" i="40"/>
  <c r="C55" i="40"/>
  <c r="C54" i="40"/>
  <c r="C53" i="40"/>
  <c r="C52" i="40"/>
  <c r="C51" i="40"/>
  <c r="C50" i="40"/>
  <c r="C49" i="40"/>
  <c r="C48" i="40"/>
  <c r="C47" i="40"/>
  <c r="C46" i="40"/>
  <c r="C45" i="40"/>
  <c r="C44" i="40"/>
  <c r="C43" i="40"/>
  <c r="C42" i="40"/>
  <c r="C41" i="40"/>
  <c r="C40" i="40"/>
  <c r="C39" i="40"/>
  <c r="C38" i="40"/>
  <c r="C37" i="40"/>
  <c r="C36" i="40"/>
  <c r="C35" i="40"/>
  <c r="C34" i="40"/>
  <c r="C33" i="40"/>
  <c r="C32" i="40"/>
  <c r="C31" i="40"/>
  <c r="C30" i="40"/>
  <c r="C29" i="40"/>
  <c r="C28" i="40"/>
  <c r="C27" i="40"/>
  <c r="C26" i="40"/>
  <c r="C25" i="40"/>
  <c r="C24" i="40"/>
  <c r="C23" i="40"/>
  <c r="C22" i="40"/>
  <c r="C21" i="40"/>
  <c r="C20" i="40"/>
  <c r="C19" i="40"/>
  <c r="C18" i="40"/>
  <c r="C17" i="40"/>
  <c r="C16" i="40"/>
  <c r="C15" i="40"/>
  <c r="C14" i="40"/>
  <c r="C13" i="40"/>
  <c r="C12" i="40"/>
  <c r="C11" i="40"/>
  <c r="C10" i="40"/>
  <c r="C9" i="40"/>
  <c r="C8" i="40"/>
  <c r="C7" i="40"/>
  <c r="C6" i="40"/>
  <c r="C5" i="40"/>
  <c r="B89" i="40"/>
  <c r="B88" i="40"/>
  <c r="B87" i="40"/>
  <c r="B86" i="40"/>
  <c r="B85" i="40"/>
  <c r="B84" i="40"/>
  <c r="B83" i="40"/>
  <c r="B82" i="40"/>
  <c r="B81" i="40"/>
  <c r="B80" i="40"/>
  <c r="B79" i="40"/>
  <c r="B78" i="40"/>
  <c r="B77" i="40"/>
  <c r="B76" i="40"/>
  <c r="B75" i="40"/>
  <c r="B74" i="40"/>
  <c r="B73" i="40"/>
  <c r="B72" i="40"/>
  <c r="B71" i="40"/>
  <c r="B70" i="40"/>
  <c r="B69" i="40"/>
  <c r="B68" i="40"/>
  <c r="B67" i="40"/>
  <c r="B66" i="40"/>
  <c r="B65" i="40"/>
  <c r="B64" i="40"/>
  <c r="B63" i="40"/>
  <c r="B62" i="40"/>
  <c r="B61" i="40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3" i="40"/>
  <c r="B39" i="40"/>
  <c r="B35" i="40"/>
  <c r="B31" i="40"/>
  <c r="B27" i="40"/>
  <c r="B23" i="40"/>
  <c r="B19" i="40"/>
  <c r="B15" i="40"/>
  <c r="B11" i="40"/>
  <c r="B7" i="40"/>
  <c r="B36" i="40"/>
  <c r="B28" i="40"/>
  <c r="B20" i="40"/>
  <c r="B8" i="40"/>
  <c r="B46" i="40"/>
  <c r="B42" i="40"/>
  <c r="B38" i="40"/>
  <c r="B34" i="40"/>
  <c r="B30" i="40"/>
  <c r="B26" i="40"/>
  <c r="B22" i="40"/>
  <c r="B18" i="40"/>
  <c r="B14" i="40"/>
  <c r="B10" i="40"/>
  <c r="B6" i="40"/>
  <c r="B45" i="40"/>
  <c r="B41" i="40"/>
  <c r="B37" i="40"/>
  <c r="B33" i="40"/>
  <c r="B29" i="40"/>
  <c r="B25" i="40"/>
  <c r="B21" i="40"/>
  <c r="B17" i="40"/>
  <c r="B13" i="40"/>
  <c r="B9" i="40"/>
  <c r="B44" i="40"/>
  <c r="B40" i="40"/>
  <c r="B32" i="40"/>
  <c r="B24" i="40"/>
  <c r="B16" i="40"/>
  <c r="B12" i="40"/>
  <c r="B5" i="40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B80" i="39"/>
  <c r="B62" i="39"/>
  <c r="B58" i="39"/>
  <c r="B55" i="39"/>
  <c r="B52" i="39"/>
  <c r="B49" i="39"/>
  <c r="B46" i="39"/>
  <c r="B43" i="39"/>
  <c r="B40" i="39"/>
  <c r="B37" i="39"/>
  <c r="B34" i="39"/>
  <c r="B31" i="39"/>
  <c r="B28" i="39"/>
  <c r="B25" i="39"/>
  <c r="B22" i="39"/>
  <c r="B20" i="39"/>
  <c r="B17" i="39"/>
  <c r="B15" i="39"/>
  <c r="B13" i="39"/>
  <c r="B10" i="39"/>
  <c r="B7" i="39"/>
  <c r="D89" i="39"/>
  <c r="D88" i="39"/>
  <c r="D87" i="39"/>
  <c r="D86" i="39"/>
  <c r="D85" i="39"/>
  <c r="D84" i="39"/>
  <c r="D83" i="39"/>
  <c r="D82" i="39"/>
  <c r="D81" i="39"/>
  <c r="D80" i="39"/>
  <c r="D79" i="39"/>
  <c r="D78" i="39"/>
  <c r="D77" i="39"/>
  <c r="D76" i="39"/>
  <c r="D75" i="39"/>
  <c r="D74" i="39"/>
  <c r="D73" i="39"/>
  <c r="D72" i="39"/>
  <c r="D71" i="39"/>
  <c r="D70" i="39"/>
  <c r="D69" i="39"/>
  <c r="D68" i="39"/>
  <c r="D67" i="39"/>
  <c r="D66" i="39"/>
  <c r="D65" i="39"/>
  <c r="D64" i="39"/>
  <c r="D63" i="39"/>
  <c r="D62" i="39"/>
  <c r="D61" i="39"/>
  <c r="D60" i="39"/>
  <c r="D59" i="39"/>
  <c r="D58" i="39"/>
  <c r="D57" i="39"/>
  <c r="D56" i="39"/>
  <c r="D55" i="39"/>
  <c r="D54" i="39"/>
  <c r="D53" i="39"/>
  <c r="D52" i="39"/>
  <c r="D51" i="39"/>
  <c r="D50" i="39"/>
  <c r="D49" i="39"/>
  <c r="D48" i="39"/>
  <c r="D47" i="39"/>
  <c r="D46" i="39"/>
  <c r="D45" i="39"/>
  <c r="D44" i="39"/>
  <c r="D43" i="39"/>
  <c r="D42" i="39"/>
  <c r="D41" i="39"/>
  <c r="D40" i="39"/>
  <c r="D39" i="39"/>
  <c r="D38" i="39"/>
  <c r="D37" i="39"/>
  <c r="D36" i="39"/>
  <c r="D35" i="39"/>
  <c r="D34" i="39"/>
  <c r="D33" i="39"/>
  <c r="D32" i="39"/>
  <c r="D31" i="39"/>
  <c r="D30" i="39"/>
  <c r="D29" i="39"/>
  <c r="D28" i="39"/>
  <c r="D27" i="39"/>
  <c r="D26" i="39"/>
  <c r="D25" i="39"/>
  <c r="D24" i="39"/>
  <c r="D23" i="39"/>
  <c r="D22" i="39"/>
  <c r="D21" i="39"/>
  <c r="D20" i="39"/>
  <c r="D19" i="39"/>
  <c r="D18" i="39"/>
  <c r="D17" i="39"/>
  <c r="D16" i="39"/>
  <c r="D15" i="39"/>
  <c r="D14" i="39"/>
  <c r="D13" i="39"/>
  <c r="D12" i="39"/>
  <c r="D11" i="39"/>
  <c r="D10" i="39"/>
  <c r="D9" i="39"/>
  <c r="D8" i="39"/>
  <c r="D7" i="39"/>
  <c r="D6" i="39"/>
  <c r="D5" i="39"/>
  <c r="B89" i="39"/>
  <c r="B87" i="39"/>
  <c r="B86" i="39"/>
  <c r="B84" i="39"/>
  <c r="B82" i="39"/>
  <c r="B79" i="39"/>
  <c r="B77" i="39"/>
  <c r="B75" i="39"/>
  <c r="B72" i="39"/>
  <c r="B70" i="39"/>
  <c r="B68" i="39"/>
  <c r="B66" i="39"/>
  <c r="B64" i="39"/>
  <c r="B61" i="39"/>
  <c r="B59" i="39"/>
  <c r="B56" i="39"/>
  <c r="B53" i="39"/>
  <c r="B50" i="39"/>
  <c r="B47" i="39"/>
  <c r="B44" i="39"/>
  <c r="B41" i="39"/>
  <c r="B38" i="39"/>
  <c r="B35" i="39"/>
  <c r="B32" i="39"/>
  <c r="B29" i="39"/>
  <c r="B26" i="39"/>
  <c r="B24" i="39"/>
  <c r="B21" i="39"/>
  <c r="B18" i="39"/>
  <c r="B14" i="39"/>
  <c r="B11" i="39"/>
  <c r="B8" i="39"/>
  <c r="C89" i="39"/>
  <c r="C88" i="39"/>
  <c r="C87" i="39"/>
  <c r="C86" i="39"/>
  <c r="C85" i="39"/>
  <c r="C84" i="39"/>
  <c r="C83" i="39"/>
  <c r="C82" i="39"/>
  <c r="C81" i="39"/>
  <c r="C80" i="39"/>
  <c r="C79" i="39"/>
  <c r="C78" i="39"/>
  <c r="C77" i="39"/>
  <c r="C76" i="39"/>
  <c r="C75" i="39"/>
  <c r="C74" i="39"/>
  <c r="C73" i="39"/>
  <c r="C72" i="39"/>
  <c r="C71" i="39"/>
  <c r="C70" i="39"/>
  <c r="C69" i="39"/>
  <c r="C68" i="39"/>
  <c r="C67" i="39"/>
  <c r="C66" i="39"/>
  <c r="C65" i="39"/>
  <c r="C64" i="39"/>
  <c r="C63" i="39"/>
  <c r="C62" i="39"/>
  <c r="C61" i="39"/>
  <c r="C60" i="39"/>
  <c r="C59" i="39"/>
  <c r="C58" i="39"/>
  <c r="C57" i="39"/>
  <c r="C56" i="39"/>
  <c r="C55" i="39"/>
  <c r="C54" i="39"/>
  <c r="C53" i="39"/>
  <c r="C52" i="39"/>
  <c r="C51" i="39"/>
  <c r="C50" i="39"/>
  <c r="C49" i="39"/>
  <c r="C48" i="39"/>
  <c r="C47" i="39"/>
  <c r="C46" i="39"/>
  <c r="C45" i="39"/>
  <c r="C44" i="39"/>
  <c r="C43" i="39"/>
  <c r="C42" i="39"/>
  <c r="C41" i="39"/>
  <c r="C40" i="39"/>
  <c r="C39" i="39"/>
  <c r="C38" i="39"/>
  <c r="C37" i="39"/>
  <c r="C36" i="39"/>
  <c r="C35" i="39"/>
  <c r="C34" i="39"/>
  <c r="C33" i="39"/>
  <c r="C32" i="39"/>
  <c r="C31" i="39"/>
  <c r="C30" i="39"/>
  <c r="C29" i="39"/>
  <c r="C28" i="39"/>
  <c r="C27" i="39"/>
  <c r="C26" i="39"/>
  <c r="C25" i="39"/>
  <c r="C24" i="39"/>
  <c r="C23" i="39"/>
  <c r="C22" i="39"/>
  <c r="C21" i="39"/>
  <c r="C20" i="39"/>
  <c r="C19" i="39"/>
  <c r="C18" i="39"/>
  <c r="C17" i="39"/>
  <c r="C16" i="39"/>
  <c r="C15" i="39"/>
  <c r="C14" i="39"/>
  <c r="C13" i="39"/>
  <c r="C12" i="39"/>
  <c r="C11" i="39"/>
  <c r="C10" i="39"/>
  <c r="C9" i="39"/>
  <c r="C8" i="39"/>
  <c r="C7" i="39"/>
  <c r="C6" i="39"/>
  <c r="C5" i="39"/>
  <c r="B88" i="39"/>
  <c r="B85" i="39"/>
  <c r="B83" i="39"/>
  <c r="B81" i="39"/>
  <c r="B78" i="39"/>
  <c r="B76" i="39"/>
  <c r="B74" i="39"/>
  <c r="B73" i="39"/>
  <c r="B71" i="39"/>
  <c r="B69" i="39"/>
  <c r="B67" i="39"/>
  <c r="B65" i="39"/>
  <c r="B63" i="39"/>
  <c r="B60" i="39"/>
  <c r="B57" i="39"/>
  <c r="B54" i="39"/>
  <c r="B51" i="39"/>
  <c r="B48" i="39"/>
  <c r="B45" i="39"/>
  <c r="B42" i="39"/>
  <c r="B39" i="39"/>
  <c r="B36" i="39"/>
  <c r="B33" i="39"/>
  <c r="B30" i="39"/>
  <c r="B27" i="39"/>
  <c r="B23" i="39"/>
  <c r="B19" i="39"/>
  <c r="B16" i="39"/>
  <c r="B12" i="39"/>
  <c r="B9" i="39"/>
  <c r="B6" i="39"/>
  <c r="B5" i="39"/>
  <c r="E89" i="36"/>
  <c r="E88" i="36"/>
  <c r="E87" i="36"/>
  <c r="E86" i="36"/>
  <c r="E85" i="36"/>
  <c r="E84" i="36"/>
  <c r="E83" i="36"/>
  <c r="E82" i="36"/>
  <c r="E81" i="36"/>
  <c r="E80" i="36"/>
  <c r="E79" i="36"/>
  <c r="E78" i="36"/>
  <c r="E77" i="36"/>
  <c r="E76" i="36"/>
  <c r="E75" i="36"/>
  <c r="E74" i="36"/>
  <c r="E73" i="36"/>
  <c r="E72" i="36"/>
  <c r="E71" i="36"/>
  <c r="E70" i="36"/>
  <c r="E69" i="36"/>
  <c r="E68" i="36"/>
  <c r="E67" i="36"/>
  <c r="E66" i="36"/>
  <c r="E65" i="36"/>
  <c r="E64" i="36"/>
  <c r="E63" i="36"/>
  <c r="E62" i="36"/>
  <c r="E61" i="36"/>
  <c r="E60" i="36"/>
  <c r="E59" i="36"/>
  <c r="E58" i="36"/>
  <c r="E57" i="36"/>
  <c r="E56" i="36"/>
  <c r="E55" i="36"/>
  <c r="E54" i="36"/>
  <c r="E53" i="36"/>
  <c r="E52" i="36"/>
  <c r="E51" i="36"/>
  <c r="E50" i="36"/>
  <c r="E49" i="36"/>
  <c r="E48" i="36"/>
  <c r="E47" i="36"/>
  <c r="E46" i="36"/>
  <c r="E45" i="36"/>
  <c r="E44" i="36"/>
  <c r="E43" i="36"/>
  <c r="E42" i="36"/>
  <c r="E41" i="36"/>
  <c r="E40" i="36"/>
  <c r="E39" i="36"/>
  <c r="E38" i="36"/>
  <c r="E37" i="36"/>
  <c r="E36" i="36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E15" i="36"/>
  <c r="E14" i="36"/>
  <c r="E13" i="36"/>
  <c r="E12" i="36"/>
  <c r="E11" i="36"/>
  <c r="E10" i="36"/>
  <c r="E9" i="36"/>
  <c r="E8" i="36"/>
  <c r="E7" i="36"/>
  <c r="E6" i="36"/>
  <c r="E5" i="36"/>
  <c r="C15" i="36"/>
  <c r="C12" i="36"/>
  <c r="C10" i="36"/>
  <c r="C7" i="36"/>
  <c r="B87" i="36"/>
  <c r="B85" i="36"/>
  <c r="B82" i="36"/>
  <c r="B79" i="36"/>
  <c r="B76" i="36"/>
  <c r="B73" i="36"/>
  <c r="B70" i="36"/>
  <c r="B68" i="36"/>
  <c r="B65" i="36"/>
  <c r="B62" i="36"/>
  <c r="B57" i="36"/>
  <c r="B54" i="36"/>
  <c r="B51" i="36"/>
  <c r="B49" i="36"/>
  <c r="B46" i="36"/>
  <c r="B43" i="36"/>
  <c r="B40" i="36"/>
  <c r="B38" i="36"/>
  <c r="B35" i="36"/>
  <c r="B32" i="36"/>
  <c r="B29" i="36"/>
  <c r="B27" i="36"/>
  <c r="B24" i="36"/>
  <c r="B21" i="36"/>
  <c r="B19" i="36"/>
  <c r="B16" i="36"/>
  <c r="B14" i="36"/>
  <c r="B11" i="36"/>
  <c r="B8" i="36"/>
  <c r="D89" i="36"/>
  <c r="D88" i="36"/>
  <c r="D87" i="36"/>
  <c r="D86" i="36"/>
  <c r="D85" i="36"/>
  <c r="D84" i="36"/>
  <c r="D83" i="36"/>
  <c r="D82" i="36"/>
  <c r="D81" i="36"/>
  <c r="D80" i="36"/>
  <c r="D79" i="36"/>
  <c r="D78" i="36"/>
  <c r="D77" i="36"/>
  <c r="D76" i="36"/>
  <c r="D75" i="36"/>
  <c r="D74" i="36"/>
  <c r="D73" i="36"/>
  <c r="D72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C17" i="36"/>
  <c r="C13" i="36"/>
  <c r="C9" i="36"/>
  <c r="C6" i="36"/>
  <c r="B89" i="36"/>
  <c r="B84" i="36"/>
  <c r="B81" i="36"/>
  <c r="B78" i="36"/>
  <c r="B75" i="36"/>
  <c r="B72" i="36"/>
  <c r="B69" i="36"/>
  <c r="B66" i="36"/>
  <c r="B63" i="36"/>
  <c r="B60" i="36"/>
  <c r="B58" i="36"/>
  <c r="B55" i="36"/>
  <c r="B53" i="36"/>
  <c r="B50" i="36"/>
  <c r="B47" i="36"/>
  <c r="B44" i="36"/>
  <c r="B41" i="36"/>
  <c r="B37" i="36"/>
  <c r="B34" i="36"/>
  <c r="B31" i="36"/>
  <c r="B28" i="36"/>
  <c r="B25" i="36"/>
  <c r="B22" i="36"/>
  <c r="B18" i="36"/>
  <c r="B13" i="36"/>
  <c r="B10" i="36"/>
  <c r="B7" i="36"/>
  <c r="C89" i="36"/>
  <c r="C88" i="36"/>
  <c r="C87" i="36"/>
  <c r="C86" i="36"/>
  <c r="C85" i="36"/>
  <c r="C84" i="36"/>
  <c r="C83" i="36"/>
  <c r="C82" i="36"/>
  <c r="C81" i="36"/>
  <c r="C80" i="36"/>
  <c r="C79" i="36"/>
  <c r="C78" i="36"/>
  <c r="C77" i="36"/>
  <c r="C76" i="36"/>
  <c r="C75" i="36"/>
  <c r="C74" i="36"/>
  <c r="C73" i="36"/>
  <c r="C72" i="36"/>
  <c r="C71" i="36"/>
  <c r="C70" i="36"/>
  <c r="C69" i="36"/>
  <c r="C68" i="36"/>
  <c r="C67" i="36"/>
  <c r="C66" i="36"/>
  <c r="C65" i="36"/>
  <c r="C64" i="36"/>
  <c r="C63" i="36"/>
  <c r="C62" i="36"/>
  <c r="C61" i="36"/>
  <c r="C60" i="36"/>
  <c r="C59" i="36"/>
  <c r="C58" i="36"/>
  <c r="C57" i="36"/>
  <c r="C56" i="36"/>
  <c r="C55" i="36"/>
  <c r="C54" i="36"/>
  <c r="C53" i="36"/>
  <c r="C52" i="36"/>
  <c r="C51" i="36"/>
  <c r="C50" i="36"/>
  <c r="C49" i="36"/>
  <c r="C48" i="36"/>
  <c r="C47" i="36"/>
  <c r="C46" i="36"/>
  <c r="C45" i="36"/>
  <c r="C44" i="36"/>
  <c r="C43" i="36"/>
  <c r="C42" i="36"/>
  <c r="C41" i="36"/>
  <c r="C40" i="36"/>
  <c r="C39" i="36"/>
  <c r="C38" i="36"/>
  <c r="C37" i="36"/>
  <c r="C36" i="36"/>
  <c r="C35" i="36"/>
  <c r="C34" i="36"/>
  <c r="C33" i="36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6" i="36"/>
  <c r="C14" i="36"/>
  <c r="C11" i="36"/>
  <c r="C8" i="36"/>
  <c r="C5" i="36"/>
  <c r="B88" i="36"/>
  <c r="B86" i="36"/>
  <c r="B83" i="36"/>
  <c r="B80" i="36"/>
  <c r="B77" i="36"/>
  <c r="B74" i="36"/>
  <c r="B71" i="36"/>
  <c r="B67" i="36"/>
  <c r="B64" i="36"/>
  <c r="B61" i="36"/>
  <c r="B59" i="36"/>
  <c r="B56" i="36"/>
  <c r="B52" i="36"/>
  <c r="B48" i="36"/>
  <c r="B45" i="36"/>
  <c r="B42" i="36"/>
  <c r="B39" i="36"/>
  <c r="B36" i="36"/>
  <c r="B33" i="36"/>
  <c r="B30" i="36"/>
  <c r="B26" i="36"/>
  <c r="B23" i="36"/>
  <c r="B20" i="36"/>
  <c r="B17" i="36"/>
  <c r="B15" i="36"/>
  <c r="B12" i="36"/>
  <c r="B9" i="36"/>
  <c r="B6" i="36"/>
  <c r="B5" i="36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E5" i="35"/>
  <c r="D21" i="35"/>
  <c r="D18" i="35"/>
  <c r="D16" i="35"/>
  <c r="D14" i="35"/>
  <c r="D13" i="35"/>
  <c r="D11" i="35"/>
  <c r="D9" i="35"/>
  <c r="D7" i="35"/>
  <c r="D6" i="35"/>
  <c r="D89" i="35"/>
  <c r="D88" i="35"/>
  <c r="D87" i="35"/>
  <c r="D86" i="35"/>
  <c r="D85" i="35"/>
  <c r="D84" i="35"/>
  <c r="D83" i="35"/>
  <c r="D82" i="35"/>
  <c r="D81" i="35"/>
  <c r="D80" i="35"/>
  <c r="D79" i="35"/>
  <c r="D78" i="35"/>
  <c r="D77" i="35"/>
  <c r="D76" i="35"/>
  <c r="D75" i="35"/>
  <c r="D74" i="35"/>
  <c r="D73" i="35"/>
  <c r="D72" i="35"/>
  <c r="D71" i="35"/>
  <c r="D70" i="35"/>
  <c r="D69" i="35"/>
  <c r="D68" i="35"/>
  <c r="D67" i="35"/>
  <c r="D66" i="35"/>
  <c r="D65" i="35"/>
  <c r="D64" i="35"/>
  <c r="D63" i="35"/>
  <c r="D62" i="35"/>
  <c r="D61" i="35"/>
  <c r="D60" i="35"/>
  <c r="D59" i="35"/>
  <c r="D58" i="35"/>
  <c r="D57" i="35"/>
  <c r="D56" i="35"/>
  <c r="D55" i="35"/>
  <c r="D54" i="35"/>
  <c r="D53" i="35"/>
  <c r="D52" i="35"/>
  <c r="D51" i="35"/>
  <c r="D50" i="35"/>
  <c r="D49" i="35"/>
  <c r="D48" i="35"/>
  <c r="D47" i="35"/>
  <c r="D46" i="35"/>
  <c r="D45" i="35"/>
  <c r="D44" i="35"/>
  <c r="D43" i="35"/>
  <c r="D42" i="35"/>
  <c r="D41" i="35"/>
  <c r="D40" i="35"/>
  <c r="D39" i="35"/>
  <c r="D38" i="35"/>
  <c r="D37" i="35"/>
  <c r="D36" i="35"/>
  <c r="D35" i="35"/>
  <c r="D34" i="35"/>
  <c r="D33" i="35"/>
  <c r="D32" i="35"/>
  <c r="D31" i="35"/>
  <c r="D30" i="35"/>
  <c r="D29" i="35"/>
  <c r="D28" i="35"/>
  <c r="D27" i="35"/>
  <c r="D26" i="35"/>
  <c r="D25" i="35"/>
  <c r="D24" i="35"/>
  <c r="D23" i="35"/>
  <c r="D22" i="35"/>
  <c r="D20" i="35"/>
  <c r="D19" i="35"/>
  <c r="D17" i="35"/>
  <c r="D15" i="35"/>
  <c r="D12" i="35"/>
  <c r="D10" i="35"/>
  <c r="D8" i="35"/>
  <c r="D5" i="35"/>
  <c r="C89" i="35"/>
  <c r="C88" i="35"/>
  <c r="C87" i="35"/>
  <c r="C86" i="35"/>
  <c r="C85" i="35"/>
  <c r="C84" i="35"/>
  <c r="C83" i="35"/>
  <c r="C82" i="35"/>
  <c r="C81" i="35"/>
  <c r="C80" i="35"/>
  <c r="C79" i="35"/>
  <c r="C78" i="35"/>
  <c r="C77" i="35"/>
  <c r="C76" i="35"/>
  <c r="C75" i="35"/>
  <c r="C74" i="35"/>
  <c r="C73" i="35"/>
  <c r="C72" i="35"/>
  <c r="C71" i="35"/>
  <c r="C70" i="35"/>
  <c r="C69" i="35"/>
  <c r="C68" i="35"/>
  <c r="C67" i="35"/>
  <c r="C66" i="35"/>
  <c r="C65" i="35"/>
  <c r="C64" i="35"/>
  <c r="C63" i="35"/>
  <c r="C62" i="35"/>
  <c r="C61" i="35"/>
  <c r="C60" i="35"/>
  <c r="C59" i="35"/>
  <c r="C58" i="35"/>
  <c r="C57" i="35"/>
  <c r="C56" i="35"/>
  <c r="C55" i="35"/>
  <c r="C54" i="35"/>
  <c r="C53" i="35"/>
  <c r="C52" i="35"/>
  <c r="C51" i="35"/>
  <c r="C50" i="35"/>
  <c r="C49" i="35"/>
  <c r="C48" i="35"/>
  <c r="C47" i="35"/>
  <c r="C46" i="35"/>
  <c r="C45" i="35"/>
  <c r="C44" i="35"/>
  <c r="C43" i="35"/>
  <c r="C42" i="35"/>
  <c r="C41" i="35"/>
  <c r="C40" i="35"/>
  <c r="C39" i="35"/>
  <c r="C38" i="35"/>
  <c r="C37" i="35"/>
  <c r="C36" i="35"/>
  <c r="C35" i="35"/>
  <c r="C34" i="35"/>
  <c r="C33" i="35"/>
  <c r="C32" i="35"/>
  <c r="C31" i="35"/>
  <c r="C30" i="35"/>
  <c r="C29" i="35"/>
  <c r="C28" i="35"/>
  <c r="C27" i="35"/>
  <c r="C26" i="35"/>
  <c r="C25" i="35"/>
  <c r="C24" i="35"/>
  <c r="C23" i="35"/>
  <c r="C22" i="35"/>
  <c r="C21" i="35"/>
  <c r="C20" i="35"/>
  <c r="C19" i="35"/>
  <c r="C18" i="35"/>
  <c r="C17" i="35"/>
  <c r="C16" i="35"/>
  <c r="C15" i="35"/>
  <c r="C14" i="35"/>
  <c r="C13" i="35"/>
  <c r="C12" i="35"/>
  <c r="C11" i="35"/>
  <c r="C10" i="35"/>
  <c r="C9" i="35"/>
  <c r="C8" i="35"/>
  <c r="C7" i="35"/>
  <c r="C6" i="35"/>
  <c r="C5" i="35"/>
  <c r="B89" i="35"/>
  <c r="B88" i="35"/>
  <c r="B87" i="35"/>
  <c r="B86" i="35"/>
  <c r="B85" i="35"/>
  <c r="B84" i="35"/>
  <c r="B83" i="35"/>
  <c r="B82" i="35"/>
  <c r="B81" i="35"/>
  <c r="B80" i="35"/>
  <c r="B79" i="35"/>
  <c r="B78" i="35"/>
  <c r="B77" i="35"/>
  <c r="B76" i="35"/>
  <c r="B75" i="35"/>
  <c r="B74" i="35"/>
  <c r="B73" i="35"/>
  <c r="B72" i="35"/>
  <c r="B71" i="35"/>
  <c r="B70" i="35"/>
  <c r="B69" i="35"/>
  <c r="B68" i="35"/>
  <c r="B67" i="35"/>
  <c r="B66" i="35"/>
  <c r="B65" i="35"/>
  <c r="B64" i="35"/>
  <c r="B63" i="35"/>
  <c r="B62" i="35"/>
  <c r="B61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7" i="35"/>
  <c r="B48" i="35"/>
  <c r="B43" i="35"/>
  <c r="B39" i="35"/>
  <c r="B35" i="35"/>
  <c r="B31" i="35"/>
  <c r="B27" i="35"/>
  <c r="B23" i="35"/>
  <c r="B19" i="35"/>
  <c r="B15" i="35"/>
  <c r="B11" i="35"/>
  <c r="B7" i="35"/>
  <c r="B45" i="35"/>
  <c r="B41" i="35"/>
  <c r="B37" i="35"/>
  <c r="B33" i="35"/>
  <c r="B29" i="35"/>
  <c r="B21" i="35"/>
  <c r="B17" i="35"/>
  <c r="B9" i="35"/>
  <c r="B44" i="35"/>
  <c r="B36" i="35"/>
  <c r="B28" i="35"/>
  <c r="B24" i="35"/>
  <c r="B16" i="35"/>
  <c r="B8" i="35"/>
  <c r="B46" i="35"/>
  <c r="B42" i="35"/>
  <c r="B38" i="35"/>
  <c r="B34" i="35"/>
  <c r="B30" i="35"/>
  <c r="B26" i="35"/>
  <c r="B22" i="35"/>
  <c r="B18" i="35"/>
  <c r="B14" i="35"/>
  <c r="B10" i="35"/>
  <c r="B6" i="35"/>
  <c r="B25" i="35"/>
  <c r="B13" i="35"/>
  <c r="B40" i="35"/>
  <c r="B32" i="35"/>
  <c r="B20" i="35"/>
  <c r="B12" i="35"/>
  <c r="B5" i="35"/>
  <c r="B88" i="54"/>
  <c r="B84" i="54"/>
  <c r="B80" i="54"/>
  <c r="B76" i="54"/>
  <c r="B72" i="54"/>
  <c r="B68" i="54"/>
  <c r="B64" i="54"/>
  <c r="B60" i="54"/>
  <c r="B56" i="54"/>
  <c r="B52" i="54"/>
  <c r="B48" i="54"/>
  <c r="B44" i="54"/>
  <c r="B40" i="54"/>
  <c r="B36" i="54"/>
  <c r="B32" i="54"/>
  <c r="B28" i="54"/>
  <c r="B24" i="54"/>
  <c r="B20" i="54"/>
  <c r="B16" i="54"/>
  <c r="B12" i="54"/>
  <c r="B8" i="54"/>
  <c r="B43" i="54"/>
  <c r="B35" i="54"/>
  <c r="B31" i="54"/>
  <c r="B23" i="54"/>
  <c r="B15" i="54"/>
  <c r="B7" i="54"/>
  <c r="B87" i="54"/>
  <c r="B83" i="54"/>
  <c r="B79" i="54"/>
  <c r="B75" i="54"/>
  <c r="B71" i="54"/>
  <c r="B67" i="54"/>
  <c r="B63" i="54"/>
  <c r="B59" i="54"/>
  <c r="B55" i="54"/>
  <c r="B51" i="54"/>
  <c r="B47" i="54"/>
  <c r="B86" i="54"/>
  <c r="B82" i="54"/>
  <c r="B78" i="54"/>
  <c r="B74" i="54"/>
  <c r="B70" i="54"/>
  <c r="B66" i="54"/>
  <c r="B62" i="54"/>
  <c r="B58" i="54"/>
  <c r="B54" i="54"/>
  <c r="B50" i="54"/>
  <c r="B46" i="54"/>
  <c r="B42" i="54"/>
  <c r="B38" i="54"/>
  <c r="B34" i="54"/>
  <c r="B30" i="54"/>
  <c r="B26" i="54"/>
  <c r="B22" i="54"/>
  <c r="B18" i="54"/>
  <c r="B14" i="54"/>
  <c r="B10" i="54"/>
  <c r="B6" i="54"/>
  <c r="B85" i="54"/>
  <c r="B81" i="54"/>
  <c r="B77" i="54"/>
  <c r="B73" i="54"/>
  <c r="B69" i="54"/>
  <c r="B65" i="54"/>
  <c r="B61" i="54"/>
  <c r="B57" i="54"/>
  <c r="B53" i="54"/>
  <c r="B49" i="54"/>
  <c r="B45" i="54"/>
  <c r="B41" i="54"/>
  <c r="B37" i="54"/>
  <c r="B33" i="54"/>
  <c r="B29" i="54"/>
  <c r="B25" i="54"/>
  <c r="B21" i="54"/>
  <c r="B17" i="54"/>
  <c r="B13" i="54"/>
  <c r="B9" i="54"/>
  <c r="B5" i="54"/>
  <c r="B39" i="54"/>
  <c r="B27" i="54"/>
  <c r="B19" i="54"/>
  <c r="B11" i="54"/>
  <c r="B4" i="54"/>
  <c r="C73" i="53"/>
  <c r="C71" i="53"/>
  <c r="C69" i="53"/>
  <c r="C67" i="53"/>
  <c r="C65" i="53"/>
  <c r="C63" i="53"/>
  <c r="C61" i="53"/>
  <c r="C59" i="53"/>
  <c r="C57" i="53"/>
  <c r="C55" i="53"/>
  <c r="C53" i="53"/>
  <c r="C51" i="53"/>
  <c r="C49" i="53"/>
  <c r="C47" i="53"/>
  <c r="C45" i="53"/>
  <c r="C43" i="53"/>
  <c r="C41" i="53"/>
  <c r="C39" i="53"/>
  <c r="C37" i="53"/>
  <c r="C35" i="53"/>
  <c r="C33" i="53"/>
  <c r="C31" i="53"/>
  <c r="C29" i="53"/>
  <c r="C27" i="53"/>
  <c r="C25" i="53"/>
  <c r="C23" i="53"/>
  <c r="C21" i="53"/>
  <c r="C19" i="53"/>
  <c r="C17" i="53"/>
  <c r="C15" i="53"/>
  <c r="C13" i="53"/>
  <c r="C11" i="53"/>
  <c r="C9" i="53"/>
  <c r="C7" i="53"/>
  <c r="C5" i="53"/>
  <c r="B5" i="53"/>
  <c r="B18" i="53"/>
  <c r="B8" i="53"/>
  <c r="B73" i="53"/>
  <c r="B71" i="53"/>
  <c r="B69" i="53"/>
  <c r="B67" i="53"/>
  <c r="B65" i="53"/>
  <c r="B63" i="53"/>
  <c r="B61" i="53"/>
  <c r="B59" i="53"/>
  <c r="B57" i="53"/>
  <c r="B55" i="53"/>
  <c r="B53" i="53"/>
  <c r="B51" i="53"/>
  <c r="B49" i="53"/>
  <c r="B47" i="53"/>
  <c r="B45" i="53"/>
  <c r="B43" i="53"/>
  <c r="B41" i="53"/>
  <c r="B39" i="53"/>
  <c r="B37" i="53"/>
  <c r="B35" i="53"/>
  <c r="B33" i="53"/>
  <c r="B31" i="53"/>
  <c r="B29" i="53"/>
  <c r="B27" i="53"/>
  <c r="B25" i="53"/>
  <c r="B23" i="53"/>
  <c r="B21" i="53"/>
  <c r="B19" i="53"/>
  <c r="B17" i="53"/>
  <c r="B15" i="53"/>
  <c r="B13" i="53"/>
  <c r="B11" i="53"/>
  <c r="B9" i="53"/>
  <c r="B7" i="53"/>
  <c r="B16" i="53"/>
  <c r="B12" i="53"/>
  <c r="B6" i="53"/>
  <c r="C72" i="53"/>
  <c r="C70" i="53"/>
  <c r="C68" i="53"/>
  <c r="C66" i="53"/>
  <c r="C64" i="53"/>
  <c r="C62" i="53"/>
  <c r="C60" i="53"/>
  <c r="C58" i="53"/>
  <c r="C56" i="53"/>
  <c r="C54" i="53"/>
  <c r="C52" i="53"/>
  <c r="C50" i="53"/>
  <c r="C48" i="53"/>
  <c r="C46" i="53"/>
  <c r="C44" i="53"/>
  <c r="C42" i="53"/>
  <c r="C40" i="53"/>
  <c r="C38" i="53"/>
  <c r="C36" i="53"/>
  <c r="C34" i="53"/>
  <c r="C32" i="53"/>
  <c r="C30" i="53"/>
  <c r="C28" i="53"/>
  <c r="C26" i="53"/>
  <c r="C24" i="53"/>
  <c r="C22" i="53"/>
  <c r="C20" i="53"/>
  <c r="C18" i="53"/>
  <c r="C16" i="53"/>
  <c r="C14" i="53"/>
  <c r="C12" i="53"/>
  <c r="C10" i="53"/>
  <c r="C8" i="53"/>
  <c r="C6" i="53"/>
  <c r="B72" i="53"/>
  <c r="B70" i="53"/>
  <c r="B68" i="53"/>
  <c r="B66" i="53"/>
  <c r="B64" i="53"/>
  <c r="B62" i="53"/>
  <c r="B60" i="53"/>
  <c r="B58" i="53"/>
  <c r="B56" i="53"/>
  <c r="B54" i="53"/>
  <c r="B52" i="53"/>
  <c r="B50" i="53"/>
  <c r="B48" i="53"/>
  <c r="B46" i="53"/>
  <c r="B44" i="53"/>
  <c r="B42" i="53"/>
  <c r="B40" i="53"/>
  <c r="B38" i="53"/>
  <c r="B36" i="53"/>
  <c r="B34" i="53"/>
  <c r="B32" i="53"/>
  <c r="B30" i="53"/>
  <c r="B28" i="53"/>
  <c r="B26" i="53"/>
  <c r="B24" i="53"/>
  <c r="B22" i="53"/>
  <c r="B20" i="53"/>
  <c r="B14" i="53"/>
  <c r="B10" i="53"/>
  <c r="C4" i="53"/>
  <c r="B4" i="53"/>
  <c r="B113" i="55"/>
  <c r="B109" i="55"/>
  <c r="B105" i="55"/>
  <c r="B101" i="55"/>
  <c r="B97" i="55"/>
  <c r="B93" i="55"/>
  <c r="B89" i="55"/>
  <c r="B85" i="55"/>
  <c r="B77" i="55"/>
  <c r="B73" i="55"/>
  <c r="B69" i="55"/>
  <c r="B65" i="55"/>
  <c r="B61" i="55"/>
  <c r="B57" i="55"/>
  <c r="B53" i="55"/>
  <c r="B49" i="55"/>
  <c r="B45" i="55"/>
  <c r="B41" i="55"/>
  <c r="B37" i="55"/>
  <c r="B33" i="55"/>
  <c r="B29" i="55"/>
  <c r="B25" i="55"/>
  <c r="B21" i="55"/>
  <c r="B17" i="55"/>
  <c r="B13" i="55"/>
  <c r="B9" i="55"/>
  <c r="B5" i="55"/>
  <c r="B108" i="55"/>
  <c r="B104" i="55"/>
  <c r="B100" i="55"/>
  <c r="B92" i="55"/>
  <c r="B88" i="55"/>
  <c r="B80" i="55"/>
  <c r="B72" i="55"/>
  <c r="B64" i="55"/>
  <c r="B56" i="55"/>
  <c r="B48" i="55"/>
  <c r="B40" i="55"/>
  <c r="B36" i="55"/>
  <c r="B24" i="55"/>
  <c r="B16" i="55"/>
  <c r="B8" i="55"/>
  <c r="B107" i="55"/>
  <c r="B95" i="55"/>
  <c r="B87" i="55"/>
  <c r="B79" i="55"/>
  <c r="B71" i="55"/>
  <c r="B67" i="55"/>
  <c r="B59" i="55"/>
  <c r="B51" i="55"/>
  <c r="B43" i="55"/>
  <c r="B35" i="55"/>
  <c r="B27" i="55"/>
  <c r="B23" i="55"/>
  <c r="B15" i="55"/>
  <c r="B7" i="55"/>
  <c r="B110" i="55"/>
  <c r="B106" i="55"/>
  <c r="B98" i="55"/>
  <c r="B94" i="55"/>
  <c r="B90" i="55"/>
  <c r="B82" i="55"/>
  <c r="B78" i="55"/>
  <c r="B74" i="55"/>
  <c r="B66" i="55"/>
  <c r="B58" i="55"/>
  <c r="B50" i="55"/>
  <c r="B46" i="55"/>
  <c r="B38" i="55"/>
  <c r="B30" i="55"/>
  <c r="B22" i="55"/>
  <c r="B10" i="55"/>
  <c r="B112" i="55"/>
  <c r="B96" i="55"/>
  <c r="B84" i="55"/>
  <c r="B76" i="55"/>
  <c r="B68" i="55"/>
  <c r="B60" i="55"/>
  <c r="B52" i="55"/>
  <c r="B44" i="55"/>
  <c r="B32" i="55"/>
  <c r="B28" i="55"/>
  <c r="B20" i="55"/>
  <c r="B12" i="55"/>
  <c r="B111" i="55"/>
  <c r="B103" i="55"/>
  <c r="B99" i="55"/>
  <c r="B91" i="55"/>
  <c r="B83" i="55"/>
  <c r="B75" i="55"/>
  <c r="B63" i="55"/>
  <c r="B55" i="55"/>
  <c r="B47" i="55"/>
  <c r="B39" i="55"/>
  <c r="B31" i="55"/>
  <c r="B19" i="55"/>
  <c r="B11" i="55"/>
  <c r="B102" i="55"/>
  <c r="B86" i="55"/>
  <c r="B70" i="55"/>
  <c r="B62" i="55"/>
  <c r="B54" i="55"/>
  <c r="B42" i="55"/>
  <c r="B34" i="55"/>
  <c r="B26" i="55"/>
  <c r="B18" i="55"/>
  <c r="B14" i="55"/>
  <c r="B6" i="55"/>
  <c r="B4" i="55"/>
  <c r="F26" i="56"/>
  <c r="C21" i="56"/>
  <c r="F18" i="56"/>
  <c r="D16" i="56"/>
  <c r="F14" i="56"/>
  <c r="C13" i="56"/>
  <c r="E11" i="56"/>
  <c r="B10" i="56"/>
  <c r="D8" i="56"/>
  <c r="B25" i="56"/>
  <c r="F21" i="56"/>
  <c r="C20" i="56"/>
  <c r="F17" i="56"/>
  <c r="D15" i="56"/>
  <c r="B13" i="56"/>
  <c r="D11" i="56"/>
  <c r="B9" i="56"/>
  <c r="E6" i="56"/>
  <c r="E26" i="56"/>
  <c r="D23" i="56"/>
  <c r="D19" i="56"/>
  <c r="B17" i="56"/>
  <c r="F13" i="56"/>
  <c r="E10" i="56"/>
  <c r="C8" i="56"/>
  <c r="D26" i="56"/>
  <c r="E25" i="56"/>
  <c r="F24" i="56"/>
  <c r="B24" i="56"/>
  <c r="C23" i="56"/>
  <c r="D22" i="56"/>
  <c r="E21" i="56"/>
  <c r="F20" i="56"/>
  <c r="B20" i="56"/>
  <c r="C19" i="56"/>
  <c r="D18" i="56"/>
  <c r="E17" i="56"/>
  <c r="F16" i="56"/>
  <c r="B16" i="56"/>
  <c r="C15" i="56"/>
  <c r="D14" i="56"/>
  <c r="E13" i="56"/>
  <c r="F12" i="56"/>
  <c r="B12" i="56"/>
  <c r="C11" i="56"/>
  <c r="D10" i="56"/>
  <c r="E9" i="56"/>
  <c r="F8" i="56"/>
  <c r="B8" i="56"/>
  <c r="C7" i="56"/>
  <c r="D6" i="56"/>
  <c r="C26" i="56"/>
  <c r="D25" i="56"/>
  <c r="E24" i="56"/>
  <c r="F23" i="56"/>
  <c r="B23" i="56"/>
  <c r="C22" i="56"/>
  <c r="D21" i="56"/>
  <c r="E20" i="56"/>
  <c r="F19" i="56"/>
  <c r="B19" i="56"/>
  <c r="C18" i="56"/>
  <c r="D17" i="56"/>
  <c r="E16" i="56"/>
  <c r="F15" i="56"/>
  <c r="B15" i="56"/>
  <c r="C14" i="56"/>
  <c r="D13" i="56"/>
  <c r="E12" i="56"/>
  <c r="F11" i="56"/>
  <c r="B11" i="56"/>
  <c r="C10" i="56"/>
  <c r="D9" i="56"/>
  <c r="E8" i="56"/>
  <c r="F7" i="56"/>
  <c r="B7" i="56"/>
  <c r="C6" i="56"/>
  <c r="B26" i="56"/>
  <c r="C25" i="56"/>
  <c r="D24" i="56"/>
  <c r="E23" i="56"/>
  <c r="F22" i="56"/>
  <c r="B22" i="56"/>
  <c r="D20" i="56"/>
  <c r="E19" i="56"/>
  <c r="B18" i="56"/>
  <c r="C17" i="56"/>
  <c r="E15" i="56"/>
  <c r="B14" i="56"/>
  <c r="D12" i="56"/>
  <c r="F10" i="56"/>
  <c r="C9" i="56"/>
  <c r="E7" i="56"/>
  <c r="F6" i="56"/>
  <c r="F25" i="56"/>
  <c r="C24" i="56"/>
  <c r="E22" i="56"/>
  <c r="B21" i="56"/>
  <c r="E18" i="56"/>
  <c r="C16" i="56"/>
  <c r="E14" i="56"/>
  <c r="C12" i="56"/>
  <c r="F9" i="56"/>
  <c r="D7" i="56"/>
  <c r="B6" i="56"/>
  <c r="J25" i="58"/>
  <c r="F25" i="58"/>
  <c r="B25" i="58"/>
  <c r="G24" i="58"/>
  <c r="C24" i="58"/>
  <c r="H23" i="58"/>
  <c r="D23" i="58"/>
  <c r="I22" i="58"/>
  <c r="E22" i="58"/>
  <c r="J21" i="58"/>
  <c r="F21" i="58"/>
  <c r="B21" i="58"/>
  <c r="G20" i="58"/>
  <c r="C20" i="58"/>
  <c r="H19" i="58"/>
  <c r="D19" i="58"/>
  <c r="I18" i="58"/>
  <c r="E18" i="58"/>
  <c r="J17" i="58"/>
  <c r="F17" i="58"/>
  <c r="B17" i="58"/>
  <c r="G16" i="58"/>
  <c r="C16" i="58"/>
  <c r="H15" i="58"/>
  <c r="D15" i="58"/>
  <c r="I14" i="58"/>
  <c r="E14" i="58"/>
  <c r="J13" i="58"/>
  <c r="F13" i="58"/>
  <c r="B13" i="58"/>
  <c r="G12" i="58"/>
  <c r="C12" i="58"/>
  <c r="H11" i="58"/>
  <c r="D11" i="58"/>
  <c r="I10" i="58"/>
  <c r="E10" i="58"/>
  <c r="J9" i="58"/>
  <c r="F9" i="58"/>
  <c r="B9" i="58"/>
  <c r="G8" i="58"/>
  <c r="C8" i="58"/>
  <c r="H7" i="58"/>
  <c r="D7" i="58"/>
  <c r="I6" i="58"/>
  <c r="E6" i="58"/>
  <c r="J19" i="58"/>
  <c r="G18" i="58"/>
  <c r="H17" i="58"/>
  <c r="I16" i="58"/>
  <c r="J15" i="58"/>
  <c r="B15" i="58"/>
  <c r="C14" i="58"/>
  <c r="I12" i="58"/>
  <c r="J11" i="58"/>
  <c r="B11" i="58"/>
  <c r="G10" i="58"/>
  <c r="H9" i="58"/>
  <c r="I8" i="58"/>
  <c r="J7" i="58"/>
  <c r="B7" i="58"/>
  <c r="C6" i="58"/>
  <c r="C25" i="58"/>
  <c r="I23" i="58"/>
  <c r="J22" i="58"/>
  <c r="B22" i="58"/>
  <c r="C21" i="58"/>
  <c r="D20" i="58"/>
  <c r="E19" i="58"/>
  <c r="J18" i="58"/>
  <c r="B18" i="58"/>
  <c r="C17" i="58"/>
  <c r="D16" i="58"/>
  <c r="E15" i="58"/>
  <c r="B14" i="58"/>
  <c r="C13" i="58"/>
  <c r="D12" i="58"/>
  <c r="E11" i="58"/>
  <c r="F10" i="58"/>
  <c r="G9" i="58"/>
  <c r="D8" i="58"/>
  <c r="E7" i="58"/>
  <c r="F6" i="58"/>
  <c r="I25" i="58"/>
  <c r="E25" i="58"/>
  <c r="J24" i="58"/>
  <c r="F24" i="58"/>
  <c r="B24" i="58"/>
  <c r="G23" i="58"/>
  <c r="C23" i="58"/>
  <c r="H22" i="58"/>
  <c r="D22" i="58"/>
  <c r="I21" i="58"/>
  <c r="E21" i="58"/>
  <c r="J20" i="58"/>
  <c r="F20" i="58"/>
  <c r="B20" i="58"/>
  <c r="G19" i="58"/>
  <c r="C19" i="58"/>
  <c r="H18" i="58"/>
  <c r="D18" i="58"/>
  <c r="I17" i="58"/>
  <c r="E17" i="58"/>
  <c r="J16" i="58"/>
  <c r="F16" i="58"/>
  <c r="B16" i="58"/>
  <c r="G15" i="58"/>
  <c r="C15" i="58"/>
  <c r="H14" i="58"/>
  <c r="D14" i="58"/>
  <c r="I13" i="58"/>
  <c r="E13" i="58"/>
  <c r="J12" i="58"/>
  <c r="F12" i="58"/>
  <c r="B12" i="58"/>
  <c r="G11" i="58"/>
  <c r="C11" i="58"/>
  <c r="H10" i="58"/>
  <c r="D10" i="58"/>
  <c r="I9" i="58"/>
  <c r="E9" i="58"/>
  <c r="J8" i="58"/>
  <c r="F8" i="58"/>
  <c r="B8" i="58"/>
  <c r="G7" i="58"/>
  <c r="C7" i="58"/>
  <c r="H6" i="58"/>
  <c r="D6" i="58"/>
  <c r="H25" i="58"/>
  <c r="D25" i="58"/>
  <c r="I24" i="58"/>
  <c r="E24" i="58"/>
  <c r="J23" i="58"/>
  <c r="F23" i="58"/>
  <c r="B23" i="58"/>
  <c r="G22" i="58"/>
  <c r="C22" i="58"/>
  <c r="H21" i="58"/>
  <c r="D21" i="58"/>
  <c r="I20" i="58"/>
  <c r="E20" i="58"/>
  <c r="F19" i="58"/>
  <c r="B19" i="58"/>
  <c r="C18" i="58"/>
  <c r="D17" i="58"/>
  <c r="E16" i="58"/>
  <c r="F15" i="58"/>
  <c r="G14" i="58"/>
  <c r="H13" i="58"/>
  <c r="D13" i="58"/>
  <c r="E12" i="58"/>
  <c r="F11" i="58"/>
  <c r="C10" i="58"/>
  <c r="D9" i="58"/>
  <c r="E8" i="58"/>
  <c r="F7" i="58"/>
  <c r="G6" i="58"/>
  <c r="G25" i="58"/>
  <c r="H24" i="58"/>
  <c r="D24" i="58"/>
  <c r="E23" i="58"/>
  <c r="F22" i="58"/>
  <c r="G21" i="58"/>
  <c r="H20" i="58"/>
  <c r="I19" i="58"/>
  <c r="F18" i="58"/>
  <c r="G17" i="58"/>
  <c r="H16" i="58"/>
  <c r="I15" i="58"/>
  <c r="J14" i="58"/>
  <c r="F14" i="58"/>
  <c r="G13" i="58"/>
  <c r="H12" i="58"/>
  <c r="I11" i="58"/>
  <c r="J10" i="58"/>
  <c r="B10" i="58"/>
  <c r="C9" i="58"/>
  <c r="H8" i="58"/>
  <c r="I7" i="58"/>
  <c r="J6" i="58"/>
  <c r="B6" i="58"/>
  <c r="J5" i="58"/>
  <c r="I5" i="58"/>
  <c r="H5" i="58"/>
  <c r="G5" i="58"/>
  <c r="F5" i="58"/>
  <c r="E5" i="58"/>
  <c r="C5" i="58"/>
  <c r="D5" i="58"/>
  <c r="B5" i="58"/>
  <c r="I29" i="60"/>
  <c r="E29" i="60"/>
  <c r="I28" i="60"/>
  <c r="E28" i="60"/>
  <c r="I27" i="60"/>
  <c r="E27" i="60"/>
  <c r="I26" i="60"/>
  <c r="E26" i="60"/>
  <c r="I25" i="60"/>
  <c r="E25" i="60"/>
  <c r="I24" i="60"/>
  <c r="E24" i="60"/>
  <c r="I23" i="60"/>
  <c r="E23" i="60"/>
  <c r="I22" i="60"/>
  <c r="E22" i="60"/>
  <c r="I21" i="60"/>
  <c r="E21" i="60"/>
  <c r="I20" i="60"/>
  <c r="E20" i="60"/>
  <c r="I19" i="60"/>
  <c r="E19" i="60"/>
  <c r="I18" i="60"/>
  <c r="E18" i="60"/>
  <c r="I17" i="60"/>
  <c r="E17" i="60"/>
  <c r="I16" i="60"/>
  <c r="E16" i="60"/>
  <c r="I15" i="60"/>
  <c r="E15" i="60"/>
  <c r="I14" i="60"/>
  <c r="E14" i="60"/>
  <c r="I13" i="60"/>
  <c r="E13" i="60"/>
  <c r="I12" i="60"/>
  <c r="E12" i="60"/>
  <c r="I11" i="60"/>
  <c r="E11" i="60"/>
  <c r="I10" i="60"/>
  <c r="E10" i="60"/>
  <c r="I9" i="60"/>
  <c r="E9" i="60"/>
  <c r="I8" i="60"/>
  <c r="E8" i="60"/>
  <c r="I7" i="60"/>
  <c r="E7" i="60"/>
  <c r="I6" i="60"/>
  <c r="E6" i="60"/>
  <c r="G29" i="60"/>
  <c r="C29" i="60"/>
  <c r="G28" i="60"/>
  <c r="C28" i="60"/>
  <c r="C27" i="60"/>
  <c r="G26" i="60"/>
  <c r="C26" i="60"/>
  <c r="G25" i="60"/>
  <c r="C25" i="60"/>
  <c r="G24" i="60"/>
  <c r="C24" i="60"/>
  <c r="G23" i="60"/>
  <c r="G22" i="60"/>
  <c r="C22" i="60"/>
  <c r="C21" i="60"/>
  <c r="C20" i="60"/>
  <c r="G17" i="60"/>
  <c r="C16" i="60"/>
  <c r="C15" i="60"/>
  <c r="C14" i="60"/>
  <c r="C13" i="60"/>
  <c r="C12" i="60"/>
  <c r="G10" i="60"/>
  <c r="G9" i="60"/>
  <c r="G8" i="60"/>
  <c r="C8" i="60"/>
  <c r="C7" i="60"/>
  <c r="G6" i="60"/>
  <c r="F29" i="60"/>
  <c r="F27" i="60"/>
  <c r="F26" i="60"/>
  <c r="F25" i="60"/>
  <c r="F24" i="60"/>
  <c r="B24" i="60"/>
  <c r="B23" i="60"/>
  <c r="F22" i="60"/>
  <c r="F21" i="60"/>
  <c r="F20" i="60"/>
  <c r="B20" i="60"/>
  <c r="B19" i="60"/>
  <c r="F18" i="60"/>
  <c r="F17" i="60"/>
  <c r="F16" i="60"/>
  <c r="F15" i="60"/>
  <c r="F14" i="60"/>
  <c r="F13" i="60"/>
  <c r="F12" i="60"/>
  <c r="B12" i="60"/>
  <c r="B11" i="60"/>
  <c r="F10" i="60"/>
  <c r="F9" i="60"/>
  <c r="F8" i="60"/>
  <c r="F7" i="60"/>
  <c r="F6" i="60"/>
  <c r="H29" i="60"/>
  <c r="D29" i="60"/>
  <c r="H28" i="60"/>
  <c r="D28" i="60"/>
  <c r="H27" i="60"/>
  <c r="D27" i="60"/>
  <c r="H26" i="60"/>
  <c r="D26" i="60"/>
  <c r="H25" i="60"/>
  <c r="D25" i="60"/>
  <c r="H24" i="60"/>
  <c r="D24" i="60"/>
  <c r="H23" i="60"/>
  <c r="D23" i="60"/>
  <c r="H22" i="60"/>
  <c r="D22" i="60"/>
  <c r="H21" i="60"/>
  <c r="D21" i="60"/>
  <c r="H20" i="60"/>
  <c r="D20" i="60"/>
  <c r="H19" i="60"/>
  <c r="D19" i="60"/>
  <c r="H18" i="60"/>
  <c r="D18" i="60"/>
  <c r="H17" i="60"/>
  <c r="D17" i="60"/>
  <c r="H16" i="60"/>
  <c r="D16" i="60"/>
  <c r="H15" i="60"/>
  <c r="D15" i="60"/>
  <c r="H14" i="60"/>
  <c r="D14" i="60"/>
  <c r="H13" i="60"/>
  <c r="D13" i="60"/>
  <c r="H12" i="60"/>
  <c r="D12" i="60"/>
  <c r="H11" i="60"/>
  <c r="D11" i="60"/>
  <c r="H10" i="60"/>
  <c r="D10" i="60"/>
  <c r="H9" i="60"/>
  <c r="D9" i="60"/>
  <c r="H8" i="60"/>
  <c r="D8" i="60"/>
  <c r="H7" i="60"/>
  <c r="D7" i="60"/>
  <c r="H6" i="60"/>
  <c r="D6" i="60"/>
  <c r="G27" i="60"/>
  <c r="C23" i="60"/>
  <c r="G21" i="60"/>
  <c r="G20" i="60"/>
  <c r="G19" i="60"/>
  <c r="C19" i="60"/>
  <c r="G18" i="60"/>
  <c r="C18" i="60"/>
  <c r="C17" i="60"/>
  <c r="G16" i="60"/>
  <c r="G15" i="60"/>
  <c r="G14" i="60"/>
  <c r="G13" i="60"/>
  <c r="G12" i="60"/>
  <c r="G11" i="60"/>
  <c r="C11" i="60"/>
  <c r="C10" i="60"/>
  <c r="C9" i="60"/>
  <c r="G7" i="60"/>
  <c r="C6" i="60"/>
  <c r="B29" i="60"/>
  <c r="F28" i="60"/>
  <c r="B28" i="60"/>
  <c r="B27" i="60"/>
  <c r="B26" i="60"/>
  <c r="B25" i="60"/>
  <c r="F23" i="60"/>
  <c r="B22" i="60"/>
  <c r="B21" i="60"/>
  <c r="F19" i="60"/>
  <c r="B18" i="60"/>
  <c r="B17" i="60"/>
  <c r="B16" i="60"/>
  <c r="B15" i="60"/>
  <c r="B14" i="60"/>
  <c r="B13" i="60"/>
  <c r="F11" i="60"/>
  <c r="B10" i="60"/>
  <c r="B9" i="60"/>
  <c r="B8" i="60"/>
  <c r="B7" i="60"/>
  <c r="B6" i="60"/>
  <c r="H5" i="60"/>
  <c r="G5" i="60"/>
  <c r="I5" i="60"/>
  <c r="F5" i="60"/>
  <c r="E5" i="60"/>
  <c r="D5" i="60"/>
  <c r="C5" i="60"/>
  <c r="B5" i="60"/>
  <c r="C7" i="62"/>
  <c r="B7" i="62"/>
  <c r="C8" i="62"/>
  <c r="C6" i="62"/>
  <c r="B8" i="62"/>
  <c r="B6" i="62"/>
  <c r="C23" i="62"/>
  <c r="B23" i="62"/>
  <c r="C24" i="62"/>
  <c r="C22" i="62"/>
  <c r="B24" i="62"/>
  <c r="B22" i="62"/>
  <c r="C19" i="62"/>
  <c r="C17" i="62"/>
  <c r="B18" i="62"/>
  <c r="B19" i="62"/>
  <c r="B17" i="62"/>
  <c r="C18" i="62"/>
  <c r="C39" i="62"/>
  <c r="B39" i="62"/>
  <c r="C35" i="62"/>
  <c r="B35" i="62"/>
  <c r="C33" i="62"/>
  <c r="B33" i="62"/>
  <c r="C34" i="62"/>
  <c r="B34" i="62"/>
  <c r="C38" i="62"/>
  <c r="B38" i="62"/>
  <c r="C40" i="62"/>
  <c r="B40" i="62"/>
  <c r="D7" i="59"/>
  <c r="F6" i="59"/>
  <c r="B6" i="59"/>
  <c r="B7" i="59"/>
  <c r="E6" i="59"/>
  <c r="E7" i="59"/>
  <c r="D6" i="59"/>
  <c r="C7" i="59"/>
  <c r="F7" i="59"/>
  <c r="C6" i="59"/>
  <c r="G6" i="52" l="1"/>
  <c r="F6" i="52"/>
  <c r="E6" i="52"/>
  <c r="D6" i="52"/>
  <c r="C6" i="52"/>
  <c r="B6" i="52"/>
  <c r="G5" i="51"/>
  <c r="F5" i="51"/>
  <c r="E5" i="51"/>
  <c r="D5" i="51"/>
  <c r="C5" i="51"/>
  <c r="B5" i="51"/>
  <c r="G5" i="50"/>
  <c r="F5" i="50"/>
  <c r="E5" i="50"/>
  <c r="D5" i="50"/>
  <c r="C5" i="50"/>
  <c r="B5" i="50"/>
  <c r="G5" i="49"/>
  <c r="F5" i="49"/>
  <c r="E5" i="49"/>
  <c r="D5" i="49"/>
  <c r="C5" i="49"/>
  <c r="B5" i="49"/>
  <c r="G4" i="48"/>
  <c r="F4" i="48"/>
  <c r="E4" i="48"/>
  <c r="D4" i="48"/>
  <c r="C4" i="48"/>
  <c r="B4" i="48"/>
  <c r="H5" i="46"/>
  <c r="G5" i="46"/>
  <c r="F5" i="46"/>
  <c r="E5" i="46"/>
  <c r="D5" i="46"/>
  <c r="C5" i="46"/>
  <c r="H5" i="47"/>
  <c r="G5" i="47"/>
  <c r="F5" i="47"/>
  <c r="E5" i="47"/>
  <c r="D5" i="47"/>
  <c r="C5" i="47"/>
  <c r="H4" i="44"/>
  <c r="G4" i="44"/>
  <c r="F4" i="44"/>
  <c r="E4" i="44"/>
  <c r="D4" i="44"/>
  <c r="C4" i="44"/>
  <c r="H4" i="43"/>
  <c r="G4" i="43"/>
  <c r="F4" i="43"/>
  <c r="E4" i="43"/>
  <c r="D4" i="43"/>
  <c r="C4" i="43"/>
  <c r="G4" i="32"/>
  <c r="F4" i="32"/>
  <c r="E4" i="32"/>
  <c r="E4" i="42"/>
  <c r="D4" i="42"/>
  <c r="C4" i="42"/>
  <c r="B4" i="42"/>
  <c r="E4" i="41"/>
  <c r="D4" i="41"/>
  <c r="C4" i="41"/>
  <c r="B4" i="41"/>
  <c r="E4" i="37"/>
  <c r="D4" i="37"/>
  <c r="C4" i="37"/>
  <c r="B4" i="37"/>
  <c r="E4" i="29"/>
  <c r="D4" i="29"/>
  <c r="C4" i="29"/>
  <c r="B4" i="29"/>
  <c r="E4" i="38"/>
  <c r="D4" i="38"/>
  <c r="C4" i="38"/>
  <c r="B4" i="38"/>
  <c r="E4" i="28"/>
  <c r="D4" i="28"/>
  <c r="C4" i="28"/>
  <c r="B4" i="28"/>
  <c r="E4" i="27"/>
  <c r="D4" i="27"/>
  <c r="C4" i="27"/>
  <c r="B4" i="27"/>
  <c r="E4" i="26"/>
  <c r="D4" i="26"/>
  <c r="C4" i="26"/>
  <c r="B4" i="26"/>
  <c r="E4" i="40"/>
  <c r="D4" i="40"/>
  <c r="C4" i="40"/>
  <c r="B4" i="40"/>
  <c r="E4" i="39"/>
  <c r="D4" i="39"/>
  <c r="C4" i="39"/>
  <c r="B4" i="39"/>
  <c r="E4" i="36"/>
  <c r="D4" i="36"/>
  <c r="C4" i="36"/>
  <c r="B4" i="36"/>
  <c r="E4" i="35"/>
  <c r="D4" i="35"/>
  <c r="C4" i="35"/>
  <c r="B4" i="35"/>
  <c r="F5" i="56"/>
  <c r="E5" i="56"/>
  <c r="D5" i="56"/>
  <c r="C5" i="56"/>
  <c r="B5" i="56"/>
  <c r="J4" i="58"/>
  <c r="I4" i="58"/>
  <c r="H4" i="58"/>
  <c r="G4" i="58"/>
  <c r="F4" i="58"/>
  <c r="E4" i="58"/>
  <c r="D4" i="58"/>
  <c r="C4" i="58"/>
  <c r="B4" i="58"/>
  <c r="F5" i="59"/>
  <c r="E5" i="59"/>
  <c r="D5" i="59"/>
  <c r="C5" i="59"/>
  <c r="I4" i="60"/>
  <c r="H4" i="60"/>
  <c r="G4" i="60"/>
  <c r="F4" i="60"/>
  <c r="E4" i="60"/>
  <c r="D4" i="60"/>
  <c r="C4" i="60"/>
  <c r="B4" i="60"/>
  <c r="E4" i="33"/>
  <c r="D4" i="33"/>
  <c r="C4" i="33"/>
  <c r="B4" i="33"/>
  <c r="B68" i="61"/>
  <c r="B64" i="61"/>
  <c r="B60" i="61"/>
  <c r="B56" i="61"/>
  <c r="B52" i="61"/>
  <c r="B48" i="61"/>
  <c r="B44" i="61"/>
  <c r="B40" i="61"/>
  <c r="B36" i="61"/>
  <c r="B32" i="61"/>
  <c r="B28" i="61"/>
  <c r="B24" i="61"/>
  <c r="B20" i="61"/>
  <c r="B16" i="61"/>
  <c r="B12" i="61"/>
  <c r="B8" i="61"/>
  <c r="B19" i="61"/>
  <c r="B15" i="61"/>
  <c r="B11" i="61"/>
  <c r="B7" i="61"/>
  <c r="B66" i="61"/>
  <c r="B62" i="61"/>
  <c r="B58" i="61"/>
  <c r="B54" i="61"/>
  <c r="B50" i="61"/>
  <c r="B46" i="61"/>
  <c r="B42" i="61"/>
  <c r="B38" i="61"/>
  <c r="B34" i="61"/>
  <c r="B30" i="61"/>
  <c r="B26" i="61"/>
  <c r="B22" i="61"/>
  <c r="B18" i="61"/>
  <c r="B14" i="61"/>
  <c r="B10" i="61"/>
  <c r="B6" i="61"/>
  <c r="B65" i="61"/>
  <c r="B61" i="61"/>
  <c r="B57" i="61"/>
  <c r="B53" i="61"/>
  <c r="B49" i="61"/>
  <c r="B41" i="61"/>
  <c r="B37" i="61"/>
  <c r="B33" i="61"/>
  <c r="B29" i="61"/>
  <c r="B25" i="61"/>
  <c r="B21" i="61"/>
  <c r="B13" i="61"/>
  <c r="B9" i="61"/>
  <c r="B67" i="61"/>
  <c r="B63" i="61"/>
  <c r="B59" i="61"/>
  <c r="B55" i="61"/>
  <c r="B51" i="61"/>
  <c r="B47" i="61"/>
  <c r="B43" i="61"/>
  <c r="B39" i="61"/>
  <c r="B35" i="61"/>
  <c r="B31" i="61"/>
  <c r="B27" i="61"/>
  <c r="B23" i="61"/>
  <c r="B45" i="61"/>
  <c r="B17" i="61"/>
  <c r="B5" i="61"/>
  <c r="B4" i="61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D73" i="34"/>
  <c r="D72" i="34"/>
  <c r="D71" i="34"/>
  <c r="D70" i="34"/>
  <c r="D69" i="34"/>
  <c r="D68" i="34"/>
  <c r="D67" i="34"/>
  <c r="D66" i="34"/>
  <c r="D65" i="34"/>
  <c r="D64" i="34"/>
  <c r="D63" i="34"/>
  <c r="D62" i="34"/>
  <c r="D61" i="34"/>
  <c r="D60" i="34"/>
  <c r="D59" i="34"/>
  <c r="D58" i="34"/>
  <c r="D57" i="34"/>
  <c r="D56" i="34"/>
  <c r="D55" i="34"/>
  <c r="D54" i="34"/>
  <c r="D53" i="34"/>
  <c r="D52" i="34"/>
  <c r="D51" i="34"/>
  <c r="D50" i="34"/>
  <c r="D49" i="34"/>
  <c r="D48" i="34"/>
  <c r="D47" i="34"/>
  <c r="D46" i="34"/>
  <c r="D45" i="34"/>
  <c r="D44" i="34"/>
  <c r="D43" i="34"/>
  <c r="D42" i="34"/>
  <c r="D41" i="34"/>
  <c r="D40" i="34"/>
  <c r="D39" i="34"/>
  <c r="D38" i="34"/>
  <c r="D37" i="34"/>
  <c r="D36" i="34"/>
  <c r="D35" i="34"/>
  <c r="D34" i="34"/>
  <c r="D33" i="34"/>
  <c r="D32" i="34"/>
  <c r="D31" i="34"/>
  <c r="D30" i="34"/>
  <c r="D29" i="34"/>
  <c r="D28" i="34"/>
  <c r="D27" i="34"/>
  <c r="D26" i="34"/>
  <c r="D25" i="34"/>
  <c r="D24" i="34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D7" i="34"/>
  <c r="D6" i="34"/>
  <c r="D5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B73" i="34"/>
  <c r="B72" i="34"/>
  <c r="B71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52" i="34"/>
  <c r="B51" i="34"/>
  <c r="B50" i="34"/>
  <c r="B49" i="34"/>
  <c r="B48" i="34"/>
  <c r="B47" i="34"/>
  <c r="B46" i="34"/>
  <c r="B45" i="34"/>
  <c r="B44" i="34"/>
  <c r="B43" i="34"/>
  <c r="B42" i="34"/>
  <c r="B41" i="34"/>
  <c r="B40" i="34"/>
  <c r="B39" i="34"/>
  <c r="B38" i="34"/>
  <c r="B37" i="34"/>
  <c r="B36" i="34"/>
  <c r="B35" i="34"/>
  <c r="B34" i="34"/>
  <c r="B33" i="34"/>
  <c r="B32" i="34"/>
  <c r="B31" i="34"/>
  <c r="B30" i="34"/>
  <c r="B29" i="34"/>
  <c r="B28" i="34"/>
  <c r="B27" i="34"/>
  <c r="B26" i="34"/>
  <c r="B25" i="34"/>
  <c r="B24" i="34"/>
  <c r="B23" i="34"/>
  <c r="B22" i="34"/>
  <c r="B21" i="34"/>
  <c r="B20" i="34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E4" i="34"/>
  <c r="D4" i="34"/>
  <c r="C4" i="34"/>
  <c r="B4" i="34"/>
  <c r="E25" i="33"/>
  <c r="E15" i="33"/>
  <c r="E11" i="33"/>
  <c r="E9" i="33"/>
  <c r="E7" i="33"/>
  <c r="E5" i="33"/>
  <c r="D28" i="33"/>
  <c r="D25" i="33"/>
  <c r="D23" i="33"/>
  <c r="D21" i="33"/>
  <c r="D19" i="33"/>
  <c r="D17" i="33"/>
  <c r="D14" i="33"/>
  <c r="D12" i="33"/>
  <c r="D10" i="33"/>
  <c r="D8" i="33"/>
  <c r="D6" i="33"/>
  <c r="D15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C8" i="33"/>
  <c r="C7" i="33"/>
  <c r="C6" i="33"/>
  <c r="C5" i="33"/>
  <c r="B29" i="33"/>
  <c r="B28" i="33"/>
  <c r="B27" i="33"/>
  <c r="B26" i="33"/>
  <c r="B25" i="33"/>
  <c r="B24" i="33"/>
  <c r="B23" i="33"/>
  <c r="B22" i="33"/>
  <c r="B21" i="33"/>
  <c r="B20" i="33"/>
  <c r="B19" i="33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E29" i="33"/>
  <c r="E28" i="33"/>
  <c r="E27" i="33"/>
  <c r="E26" i="33"/>
  <c r="E24" i="33"/>
  <c r="E23" i="33"/>
  <c r="E22" i="33"/>
  <c r="E21" i="33"/>
  <c r="E20" i="33"/>
  <c r="E19" i="33"/>
  <c r="E18" i="33"/>
  <c r="E17" i="33"/>
  <c r="E16" i="33"/>
  <c r="E14" i="33"/>
  <c r="E13" i="33"/>
  <c r="E12" i="33"/>
  <c r="E10" i="33"/>
  <c r="E8" i="33"/>
  <c r="E6" i="33"/>
  <c r="D29" i="33"/>
  <c r="D27" i="33"/>
  <c r="D26" i="33"/>
  <c r="D24" i="33"/>
  <c r="D22" i="33"/>
  <c r="D20" i="33"/>
  <c r="D18" i="33"/>
  <c r="D16" i="33"/>
  <c r="D13" i="33"/>
  <c r="D11" i="33"/>
  <c r="D9" i="33"/>
  <c r="D7" i="33"/>
  <c r="D5" i="33"/>
  <c r="B5" i="33"/>
  <c r="D93" i="45"/>
  <c r="D89" i="45"/>
  <c r="D85" i="45"/>
  <c r="D81" i="45"/>
  <c r="D77" i="45"/>
  <c r="D73" i="45"/>
  <c r="D69" i="45"/>
  <c r="D65" i="45"/>
  <c r="D61" i="45"/>
  <c r="D57" i="45"/>
  <c r="D53" i="45"/>
  <c r="D49" i="45"/>
  <c r="D45" i="45"/>
  <c r="D41" i="45"/>
  <c r="D92" i="45"/>
  <c r="D88" i="45"/>
  <c r="D84" i="45"/>
  <c r="D80" i="45"/>
  <c r="D72" i="45"/>
  <c r="D68" i="45"/>
  <c r="D64" i="45"/>
  <c r="D60" i="45"/>
  <c r="D56" i="45"/>
  <c r="D52" i="45"/>
  <c r="D48" i="45"/>
  <c r="D44" i="45"/>
  <c r="D40" i="45"/>
  <c r="D91" i="45"/>
  <c r="D87" i="45"/>
  <c r="D83" i="45"/>
  <c r="D79" i="45"/>
  <c r="D75" i="45"/>
  <c r="D71" i="45"/>
  <c r="D67" i="45"/>
  <c r="D63" i="45"/>
  <c r="D59" i="45"/>
  <c r="D55" i="45"/>
  <c r="D51" i="45"/>
  <c r="D47" i="45"/>
  <c r="D43" i="45"/>
  <c r="D39" i="45"/>
  <c r="D90" i="45"/>
  <c r="D86" i="45"/>
  <c r="D82" i="45"/>
  <c r="D78" i="45"/>
  <c r="D74" i="45"/>
  <c r="D70" i="45"/>
  <c r="D62" i="45"/>
  <c r="D58" i="45"/>
  <c r="D54" i="45"/>
  <c r="D50" i="45"/>
  <c r="D46" i="45"/>
  <c r="D42" i="45"/>
  <c r="D66" i="45"/>
  <c r="B27" i="45"/>
  <c r="B25" i="45"/>
  <c r="B23" i="45"/>
  <c r="B21" i="45"/>
  <c r="B19" i="45"/>
  <c r="B17" i="45"/>
  <c r="B15" i="45"/>
  <c r="B13" i="45"/>
  <c r="B11" i="45"/>
  <c r="B9" i="45"/>
  <c r="B7" i="45"/>
  <c r="B5" i="45"/>
  <c r="B18" i="45"/>
  <c r="B12" i="45"/>
  <c r="B8" i="45"/>
  <c r="B93" i="45"/>
  <c r="B91" i="45"/>
  <c r="B89" i="45"/>
  <c r="B87" i="45"/>
  <c r="B85" i="45"/>
  <c r="B83" i="45"/>
  <c r="B81" i="45"/>
  <c r="B79" i="45"/>
  <c r="B77" i="45"/>
  <c r="B75" i="45"/>
  <c r="B73" i="45"/>
  <c r="B71" i="45"/>
  <c r="B69" i="45"/>
  <c r="B67" i="45"/>
  <c r="B65" i="45"/>
  <c r="B63" i="45"/>
  <c r="B61" i="45"/>
  <c r="B59" i="45"/>
  <c r="B57" i="45"/>
  <c r="B55" i="45"/>
  <c r="B53" i="45"/>
  <c r="B51" i="45"/>
  <c r="B49" i="45"/>
  <c r="B47" i="45"/>
  <c r="B45" i="45"/>
  <c r="B43" i="45"/>
  <c r="B41" i="45"/>
  <c r="B39" i="45"/>
  <c r="B37" i="45"/>
  <c r="B35" i="45"/>
  <c r="B33" i="45"/>
  <c r="B31" i="45"/>
  <c r="B29" i="45"/>
  <c r="B92" i="45"/>
  <c r="B90" i="45"/>
  <c r="B88" i="45"/>
  <c r="B86" i="45"/>
  <c r="B84" i="45"/>
  <c r="B82" i="45"/>
  <c r="B80" i="45"/>
  <c r="B78" i="45"/>
  <c r="B76" i="45"/>
  <c r="B74" i="45"/>
  <c r="B72" i="45"/>
  <c r="B70" i="45"/>
  <c r="B68" i="45"/>
  <c r="B66" i="45"/>
  <c r="B64" i="45"/>
  <c r="B62" i="45"/>
  <c r="B60" i="45"/>
  <c r="B58" i="45"/>
  <c r="B56" i="45"/>
  <c r="B54" i="45"/>
  <c r="B52" i="45"/>
  <c r="B50" i="45"/>
  <c r="B48" i="45"/>
  <c r="B46" i="45"/>
  <c r="B44" i="45"/>
  <c r="B42" i="45"/>
  <c r="B40" i="45"/>
  <c r="B38" i="45"/>
  <c r="B36" i="45"/>
  <c r="B34" i="45"/>
  <c r="B32" i="45"/>
  <c r="B30" i="45"/>
  <c r="B28" i="45"/>
  <c r="B26" i="45"/>
  <c r="B24" i="45"/>
  <c r="B22" i="45"/>
  <c r="B20" i="45"/>
  <c r="B16" i="45"/>
  <c r="B14" i="45"/>
  <c r="B10" i="45"/>
  <c r="B6" i="45"/>
  <c r="B4" i="45"/>
  <c r="A5" i="63" l="1"/>
  <c r="B5" i="63"/>
  <c r="A6" i="63" l="1"/>
  <c r="A4" i="61"/>
  <c r="A5" i="61" s="1"/>
  <c r="A6" i="61" s="1"/>
  <c r="A7" i="61" s="1"/>
  <c r="A8" i="61" s="1"/>
  <c r="A9" i="61" s="1"/>
  <c r="A10" i="61" s="1"/>
  <c r="A11" i="61" s="1"/>
  <c r="A12" i="61" s="1"/>
  <c r="A13" i="61" s="1"/>
  <c r="A14" i="61" s="1"/>
  <c r="A15" i="61" s="1"/>
  <c r="A16" i="61" s="1"/>
  <c r="A17" i="61" s="1"/>
  <c r="A18" i="61" s="1"/>
  <c r="A19" i="61" s="1"/>
  <c r="A20" i="61" s="1"/>
  <c r="A21" i="61" s="1"/>
  <c r="A22" i="61" s="1"/>
  <c r="A23" i="61" s="1"/>
  <c r="A24" i="61" s="1"/>
  <c r="A25" i="61" s="1"/>
  <c r="A26" i="61" s="1"/>
  <c r="A27" i="61" s="1"/>
  <c r="A28" i="61" s="1"/>
  <c r="A29" i="61" s="1"/>
  <c r="A30" i="61" s="1"/>
  <c r="A31" i="61" s="1"/>
  <c r="A32" i="61" s="1"/>
  <c r="A33" i="61" s="1"/>
  <c r="A34" i="61" s="1"/>
  <c r="A35" i="61" s="1"/>
  <c r="A36" i="61" s="1"/>
  <c r="A37" i="61" s="1"/>
  <c r="A38" i="61" s="1"/>
  <c r="A39" i="61" s="1"/>
  <c r="A40" i="61" s="1"/>
  <c r="A41" i="61" s="1"/>
  <c r="A42" i="61" s="1"/>
  <c r="A43" i="61" s="1"/>
  <c r="A44" i="61" s="1"/>
  <c r="A11" i="60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8" i="59"/>
  <c r="D8" i="59"/>
  <c r="C8" i="59"/>
  <c r="E8" i="59"/>
  <c r="B8" i="59"/>
  <c r="F8" i="59"/>
  <c r="B6" i="63"/>
  <c r="A9" i="59" l="1"/>
  <c r="A7" i="63"/>
  <c r="A6" i="58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8" i="56"/>
  <c r="A9" i="56" s="1"/>
  <c r="A10" i="56" s="1"/>
  <c r="A11" i="56" s="1"/>
  <c r="A12" i="56" s="1"/>
  <c r="A13" i="56" s="1"/>
  <c r="A14" i="56" s="1"/>
  <c r="A15" i="56" s="1"/>
  <c r="A16" i="56" s="1"/>
  <c r="A17" i="56" s="1"/>
  <c r="A18" i="56" s="1"/>
  <c r="A19" i="56" s="1"/>
  <c r="A20" i="56" s="1"/>
  <c r="A21" i="56" s="1"/>
  <c r="A22" i="56" s="1"/>
  <c r="A23" i="56" s="1"/>
  <c r="A24" i="56" s="1"/>
  <c r="A25" i="56" s="1"/>
  <c r="A5" i="55"/>
  <c r="A6" i="55" s="1"/>
  <c r="A7" i="55" s="1"/>
  <c r="A8" i="55" s="1"/>
  <c r="A9" i="55" s="1"/>
  <c r="A10" i="55" s="1"/>
  <c r="A11" i="55" s="1"/>
  <c r="A12" i="55" s="1"/>
  <c r="A13" i="55" s="1"/>
  <c r="A14" i="55" s="1"/>
  <c r="A15" i="55" s="1"/>
  <c r="A16" i="55" s="1"/>
  <c r="A17" i="55" s="1"/>
  <c r="A18" i="55" s="1"/>
  <c r="A19" i="55" s="1"/>
  <c r="A20" i="55" s="1"/>
  <c r="A21" i="55" s="1"/>
  <c r="A22" i="55" s="1"/>
  <c r="A23" i="55" s="1"/>
  <c r="A24" i="55" s="1"/>
  <c r="A25" i="55" s="1"/>
  <c r="A26" i="55" s="1"/>
  <c r="A27" i="55" s="1"/>
  <c r="A28" i="55" s="1"/>
  <c r="A29" i="55" s="1"/>
  <c r="A30" i="55" s="1"/>
  <c r="A31" i="55" s="1"/>
  <c r="A32" i="55" s="1"/>
  <c r="A33" i="55" s="1"/>
  <c r="A34" i="55" s="1"/>
  <c r="A35" i="55" s="1"/>
  <c r="A36" i="55" s="1"/>
  <c r="A37" i="55" s="1"/>
  <c r="A38" i="55" s="1"/>
  <c r="A39" i="55" s="1"/>
  <c r="A5" i="54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26" i="54" s="1"/>
  <c r="A27" i="54" s="1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38" i="54" s="1"/>
  <c r="A39" i="54" s="1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50" i="54" s="1"/>
  <c r="A51" i="54" s="1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62" i="54" s="1"/>
  <c r="A63" i="54" s="1"/>
  <c r="A64" i="54" s="1"/>
  <c r="A65" i="54" s="1"/>
  <c r="A66" i="54" s="1"/>
  <c r="A67" i="54" s="1"/>
  <c r="A68" i="54" s="1"/>
  <c r="A69" i="54" s="1"/>
  <c r="A70" i="54" s="1"/>
  <c r="A71" i="54" s="1"/>
  <c r="A72" i="54" s="1"/>
  <c r="A73" i="54" s="1"/>
  <c r="A74" i="54" s="1"/>
  <c r="A75" i="54" s="1"/>
  <c r="A76" i="54" s="1"/>
  <c r="A77" i="54" s="1"/>
  <c r="A78" i="54" s="1"/>
  <c r="A79" i="54" s="1"/>
  <c r="A80" i="54" s="1"/>
  <c r="A81" i="54" s="1"/>
  <c r="A82" i="54" s="1"/>
  <c r="A83" i="54" s="1"/>
  <c r="A84" i="54" s="1"/>
  <c r="A85" i="54" s="1"/>
  <c r="A86" i="54" s="1"/>
  <c r="A87" i="54" s="1"/>
  <c r="A88" i="54" s="1"/>
  <c r="A41" i="53"/>
  <c r="A42" i="53" s="1"/>
  <c r="A43" i="53" s="1"/>
  <c r="A44" i="53" s="1"/>
  <c r="A45" i="53" s="1"/>
  <c r="A46" i="53" s="1"/>
  <c r="A47" i="53" s="1"/>
  <c r="A48" i="53" s="1"/>
  <c r="A49" i="53" s="1"/>
  <c r="A50" i="53" s="1"/>
  <c r="A51" i="53" s="1"/>
  <c r="A52" i="53" s="1"/>
  <c r="A53" i="53" s="1"/>
  <c r="A54" i="53" s="1"/>
  <c r="A55" i="53" s="1"/>
  <c r="A56" i="53" s="1"/>
  <c r="A57" i="53" s="1"/>
  <c r="A58" i="53" s="1"/>
  <c r="A59" i="53" s="1"/>
  <c r="A60" i="53" s="1"/>
  <c r="A61" i="53" s="1"/>
  <c r="A62" i="53" s="1"/>
  <c r="A63" i="53" s="1"/>
  <c r="A64" i="53" s="1"/>
  <c r="A65" i="53" s="1"/>
  <c r="A66" i="53" s="1"/>
  <c r="A67" i="53" s="1"/>
  <c r="A68" i="53" s="1"/>
  <c r="A69" i="53" s="1"/>
  <c r="A70" i="53" s="1"/>
  <c r="A71" i="53" s="1"/>
  <c r="A72" i="53" s="1"/>
  <c r="A73" i="53" s="1"/>
  <c r="A38" i="53"/>
  <c r="A37" i="53" s="1"/>
  <c r="A36" i="53" s="1"/>
  <c r="A35" i="53" s="1"/>
  <c r="A34" i="53" s="1"/>
  <c r="A33" i="53" s="1"/>
  <c r="A32" i="53" s="1"/>
  <c r="A31" i="53" s="1"/>
  <c r="A30" i="53" s="1"/>
  <c r="A29" i="53" s="1"/>
  <c r="A28" i="53" s="1"/>
  <c r="A27" i="53" s="1"/>
  <c r="A26" i="53" s="1"/>
  <c r="A25" i="53" s="1"/>
  <c r="A24" i="53" s="1"/>
  <c r="A23" i="53" s="1"/>
  <c r="A22" i="53" s="1"/>
  <c r="A21" i="53" s="1"/>
  <c r="A20" i="53" s="1"/>
  <c r="A19" i="53" s="1"/>
  <c r="A18" i="53" s="1"/>
  <c r="A17" i="53" s="1"/>
  <c r="A16" i="53" s="1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8" i="52"/>
  <c r="A9" i="52" s="1"/>
  <c r="A10" i="52" s="1"/>
  <c r="A11" i="52" s="1"/>
  <c r="A12" i="52" s="1"/>
  <c r="A13" i="52" s="1"/>
  <c r="A14" i="52" s="1"/>
  <c r="A15" i="52" s="1"/>
  <c r="A16" i="52" s="1"/>
  <c r="A17" i="52" s="1"/>
  <c r="A18" i="52" s="1"/>
  <c r="A19" i="52" s="1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A33" i="52" s="1"/>
  <c r="A34" i="52" s="1"/>
  <c r="A35" i="52" s="1"/>
  <c r="A36" i="52" s="1"/>
  <c r="A37" i="52" s="1"/>
  <c r="A38" i="52" s="1"/>
  <c r="A39" i="52" s="1"/>
  <c r="A40" i="52" s="1"/>
  <c r="A41" i="52" s="1"/>
  <c r="A42" i="52" s="1"/>
  <c r="A43" i="52" s="1"/>
  <c r="A44" i="52" s="1"/>
  <c r="A45" i="52" s="1"/>
  <c r="A46" i="52" s="1"/>
  <c r="A47" i="52" s="1"/>
  <c r="A48" i="52" s="1"/>
  <c r="A49" i="52" s="1"/>
  <c r="A50" i="52" s="1"/>
  <c r="A51" i="52" s="1"/>
  <c r="A52" i="52" s="1"/>
  <c r="A53" i="52" s="1"/>
  <c r="A54" i="52" s="1"/>
  <c r="A55" i="52" s="1"/>
  <c r="A56" i="52" s="1"/>
  <c r="A57" i="52" s="1"/>
  <c r="A58" i="52" s="1"/>
  <c r="A59" i="52" s="1"/>
  <c r="A60" i="52" s="1"/>
  <c r="A61" i="52" s="1"/>
  <c r="A7" i="51"/>
  <c r="A8" i="51" s="1"/>
  <c r="A9" i="51" s="1"/>
  <c r="A10" i="51" s="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A50" i="51" s="1"/>
  <c r="A51" i="51" s="1"/>
  <c r="A52" i="51" s="1"/>
  <c r="A53" i="51" s="1"/>
  <c r="A54" i="51" s="1"/>
  <c r="A55" i="51" s="1"/>
  <c r="A56" i="51" s="1"/>
  <c r="A57" i="51" s="1"/>
  <c r="A58" i="51" s="1"/>
  <c r="A59" i="51" s="1"/>
  <c r="A60" i="51" s="1"/>
  <c r="A7" i="50"/>
  <c r="A8" i="50" s="1"/>
  <c r="A9" i="50" s="1"/>
  <c r="A10" i="50" s="1"/>
  <c r="A11" i="50" s="1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A24" i="50" s="1"/>
  <c r="A25" i="50" s="1"/>
  <c r="A26" i="50" s="1"/>
  <c r="A27" i="50" s="1"/>
  <c r="A28" i="50" s="1"/>
  <c r="A29" i="50" s="1"/>
  <c r="A30" i="50" s="1"/>
  <c r="A31" i="50" s="1"/>
  <c r="A32" i="50" s="1"/>
  <c r="A33" i="50" s="1"/>
  <c r="A34" i="50" s="1"/>
  <c r="A35" i="50" s="1"/>
  <c r="A36" i="50" s="1"/>
  <c r="A37" i="50" s="1"/>
  <c r="A38" i="50" s="1"/>
  <c r="A39" i="50" s="1"/>
  <c r="A40" i="50" s="1"/>
  <c r="A41" i="50" s="1"/>
  <c r="A42" i="50" s="1"/>
  <c r="A43" i="50" s="1"/>
  <c r="A44" i="50" s="1"/>
  <c r="A45" i="50" s="1"/>
  <c r="A46" i="50" s="1"/>
  <c r="A47" i="50" s="1"/>
  <c r="A48" i="50" s="1"/>
  <c r="A49" i="50" s="1"/>
  <c r="A50" i="50" s="1"/>
  <c r="A51" i="50" s="1"/>
  <c r="A52" i="50" s="1"/>
  <c r="A53" i="50" s="1"/>
  <c r="A54" i="50" s="1"/>
  <c r="A55" i="50" s="1"/>
  <c r="A56" i="50" s="1"/>
  <c r="A57" i="50" s="1"/>
  <c r="A58" i="50" s="1"/>
  <c r="A59" i="50" s="1"/>
  <c r="A60" i="50" s="1"/>
  <c r="A7" i="49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A18" i="49" s="1"/>
  <c r="A19" i="49" s="1"/>
  <c r="A20" i="49" s="1"/>
  <c r="A21" i="49" s="1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35" i="49" s="1"/>
  <c r="A36" i="49" s="1"/>
  <c r="A37" i="49" s="1"/>
  <c r="A38" i="49" s="1"/>
  <c r="A39" i="49" s="1"/>
  <c r="A40" i="49" s="1"/>
  <c r="A41" i="49" s="1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54" i="49" s="1"/>
  <c r="A55" i="49" s="1"/>
  <c r="A56" i="49" s="1"/>
  <c r="A57" i="49" s="1"/>
  <c r="A58" i="49" s="1"/>
  <c r="A59" i="49" s="1"/>
  <c r="A60" i="49" s="1"/>
  <c r="A6" i="48"/>
  <c r="A7" i="48" s="1"/>
  <c r="A8" i="48" s="1"/>
  <c r="A9" i="48" s="1"/>
  <c r="A10" i="48" s="1"/>
  <c r="A11" i="48" s="1"/>
  <c r="A12" i="48" s="1"/>
  <c r="A13" i="48" s="1"/>
  <c r="A14" i="48" s="1"/>
  <c r="A15" i="48" s="1"/>
  <c r="E9" i="59"/>
  <c r="B9" i="59"/>
  <c r="F9" i="59"/>
  <c r="C9" i="59"/>
  <c r="D9" i="59"/>
  <c r="B7" i="63"/>
  <c r="A10" i="59" l="1"/>
  <c r="A8" i="63"/>
  <c r="A40" i="55"/>
  <c r="A16" i="48"/>
  <c r="A17" i="48" s="1"/>
  <c r="A18" i="48" s="1"/>
  <c r="A19" i="48" s="1"/>
  <c r="A20" i="48" s="1"/>
  <c r="A21" i="48" s="1"/>
  <c r="A22" i="48" s="1"/>
  <c r="A23" i="48" s="1"/>
  <c r="A24" i="48" s="1"/>
  <c r="A25" i="48" s="1"/>
  <c r="A26" i="48" s="1"/>
  <c r="A27" i="48" s="1"/>
  <c r="A28" i="48" s="1"/>
  <c r="A29" i="48" s="1"/>
  <c r="C10" i="59"/>
  <c r="D10" i="59"/>
  <c r="F10" i="59"/>
  <c r="E10" i="59"/>
  <c r="B10" i="59"/>
  <c r="B8" i="63"/>
  <c r="A11" i="59" l="1"/>
  <c r="A9" i="63"/>
  <c r="A41" i="55"/>
  <c r="B11" i="59"/>
  <c r="E11" i="59"/>
  <c r="F11" i="59"/>
  <c r="C11" i="59"/>
  <c r="D11" i="59"/>
  <c r="B9" i="63"/>
  <c r="A12" i="59" l="1"/>
  <c r="A10" i="63"/>
  <c r="A42" i="55"/>
  <c r="C12" i="59"/>
  <c r="D12" i="59"/>
  <c r="F12" i="59"/>
  <c r="E12" i="59"/>
  <c r="B12" i="59"/>
  <c r="B10" i="63"/>
  <c r="A13" i="59" l="1"/>
  <c r="A11" i="63"/>
  <c r="A43" i="55"/>
  <c r="E13" i="59"/>
  <c r="B13" i="59"/>
  <c r="D13" i="59"/>
  <c r="F13" i="59"/>
  <c r="C13" i="59"/>
  <c r="B11" i="63"/>
  <c r="A14" i="59" l="1"/>
  <c r="A12" i="63"/>
  <c r="A44" i="55"/>
  <c r="E14" i="59"/>
  <c r="C14" i="59"/>
  <c r="F14" i="59"/>
  <c r="B14" i="59"/>
  <c r="D14" i="59"/>
  <c r="B12" i="63"/>
  <c r="A15" i="59" l="1"/>
  <c r="A13" i="63"/>
  <c r="A45" i="55"/>
  <c r="A28" i="47"/>
  <c r="B28" i="47" s="1"/>
  <c r="B27" i="47"/>
  <c r="B26" i="47"/>
  <c r="A7" i="47"/>
  <c r="B7" i="47" s="1"/>
  <c r="B6" i="47"/>
  <c r="A8" i="46"/>
  <c r="A9" i="46" s="1"/>
  <c r="A10" i="46" s="1"/>
  <c r="A11" i="46" s="1"/>
  <c r="A12" i="46" s="1"/>
  <c r="A13" i="46" s="1"/>
  <c r="A7" i="46"/>
  <c r="D15" i="59"/>
  <c r="B15" i="59"/>
  <c r="E15" i="59"/>
  <c r="F15" i="59"/>
  <c r="C15" i="59"/>
  <c r="B13" i="63"/>
  <c r="A16" i="59" l="1"/>
  <c r="A14" i="63"/>
  <c r="A46" i="55"/>
  <c r="A29" i="47"/>
  <c r="A8" i="47"/>
  <c r="B7" i="46"/>
  <c r="B6" i="46"/>
  <c r="A8" i="33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7" i="33"/>
  <c r="A42" i="34"/>
  <c r="A43" i="34" s="1"/>
  <c r="A44" i="34" s="1"/>
  <c r="A45" i="34" s="1"/>
  <c r="A46" i="34" s="1"/>
  <c r="A47" i="34" s="1"/>
  <c r="A48" i="34" s="1"/>
  <c r="A49" i="34" s="1"/>
  <c r="A50" i="34" s="1"/>
  <c r="A41" i="34"/>
  <c r="A38" i="34"/>
  <c r="A37" i="34"/>
  <c r="A36" i="34" s="1"/>
  <c r="A35" i="34" s="1"/>
  <c r="A34" i="34" s="1"/>
  <c r="A33" i="34" s="1"/>
  <c r="A41" i="45"/>
  <c r="A42" i="45" s="1"/>
  <c r="A43" i="45" s="1"/>
  <c r="A44" i="45" s="1"/>
  <c r="A45" i="45" s="1"/>
  <c r="A46" i="45" s="1"/>
  <c r="A47" i="45" s="1"/>
  <c r="A48" i="45" s="1"/>
  <c r="A49" i="45" s="1"/>
  <c r="A50" i="45" s="1"/>
  <c r="A51" i="45" s="1"/>
  <c r="A52" i="45" s="1"/>
  <c r="A53" i="45" s="1"/>
  <c r="A54" i="45" s="1"/>
  <c r="A55" i="45" s="1"/>
  <c r="A56" i="45" s="1"/>
  <c r="A57" i="45" s="1"/>
  <c r="A58" i="45" s="1"/>
  <c r="A59" i="45" s="1"/>
  <c r="A60" i="45" s="1"/>
  <c r="A61" i="45" s="1"/>
  <c r="A62" i="45" s="1"/>
  <c r="A63" i="45" s="1"/>
  <c r="A64" i="45" s="1"/>
  <c r="A65" i="45" s="1"/>
  <c r="A66" i="45" s="1"/>
  <c r="A67" i="45" s="1"/>
  <c r="A68" i="45" s="1"/>
  <c r="A69" i="45" s="1"/>
  <c r="A70" i="45" s="1"/>
  <c r="A71" i="45" s="1"/>
  <c r="A72" i="45" s="1"/>
  <c r="A73" i="45" s="1"/>
  <c r="A74" i="45" s="1"/>
  <c r="A75" i="45" s="1"/>
  <c r="A76" i="45" s="1"/>
  <c r="A77" i="45" s="1"/>
  <c r="A78" i="45" s="1"/>
  <c r="A79" i="45" s="1"/>
  <c r="A80" i="45" s="1"/>
  <c r="A81" i="45" s="1"/>
  <c r="A82" i="45" s="1"/>
  <c r="A83" i="45" s="1"/>
  <c r="A84" i="45" s="1"/>
  <c r="A85" i="45" s="1"/>
  <c r="A86" i="45" s="1"/>
  <c r="A87" i="45" s="1"/>
  <c r="A88" i="45" s="1"/>
  <c r="A37" i="45"/>
  <c r="A36" i="45" s="1"/>
  <c r="A35" i="45" s="1"/>
  <c r="A34" i="45" s="1"/>
  <c r="A33" i="45" s="1"/>
  <c r="F16" i="59"/>
  <c r="E16" i="59"/>
  <c r="B16" i="59"/>
  <c r="C16" i="59"/>
  <c r="D16" i="59"/>
  <c r="B14" i="63"/>
  <c r="A17" i="59" l="1"/>
  <c r="A15" i="63"/>
  <c r="A32" i="45"/>
  <c r="A31" i="45" s="1"/>
  <c r="A30" i="45" s="1"/>
  <c r="A29" i="45" s="1"/>
  <c r="A28" i="45" s="1"/>
  <c r="A27" i="45" s="1"/>
  <c r="A26" i="45" s="1"/>
  <c r="A25" i="45" s="1"/>
  <c r="A24" i="45" s="1"/>
  <c r="A47" i="55"/>
  <c r="B8" i="47"/>
  <c r="A9" i="47"/>
  <c r="A30" i="47"/>
  <c r="B30" i="47" s="1"/>
  <c r="B29" i="47"/>
  <c r="B8" i="46"/>
  <c r="A92" i="45"/>
  <c r="A93" i="45" s="1"/>
  <c r="A89" i="45"/>
  <c r="A90" i="45" s="1"/>
  <c r="A91" i="45" s="1"/>
  <c r="A32" i="34"/>
  <c r="A23" i="45"/>
  <c r="A22" i="45" s="1"/>
  <c r="A21" i="45" s="1"/>
  <c r="A20" i="45" s="1"/>
  <c r="A26" i="33"/>
  <c r="A27" i="33" s="1"/>
  <c r="A28" i="33" s="1"/>
  <c r="A29" i="33" s="1"/>
  <c r="C17" i="59"/>
  <c r="D17" i="59"/>
  <c r="F17" i="59"/>
  <c r="E17" i="59"/>
  <c r="B17" i="59"/>
  <c r="B15" i="63"/>
  <c r="A18" i="59" l="1"/>
  <c r="A16" i="63"/>
  <c r="A48" i="55"/>
  <c r="B9" i="47"/>
  <c r="A10" i="47"/>
  <c r="B9" i="46"/>
  <c r="A31" i="34"/>
  <c r="A19" i="45"/>
  <c r="A18" i="45" s="1"/>
  <c r="A17" i="45" s="1"/>
  <c r="A16" i="45" s="1"/>
  <c r="A15" i="45" s="1"/>
  <c r="A14" i="45" s="1"/>
  <c r="A13" i="45" s="1"/>
  <c r="A6" i="44"/>
  <c r="B6" i="44" s="1"/>
  <c r="B5" i="44"/>
  <c r="A6" i="43"/>
  <c r="B6" i="43" s="1"/>
  <c r="B5" i="43"/>
  <c r="B29" i="32"/>
  <c r="B28" i="32"/>
  <c r="B27" i="32"/>
  <c r="B26" i="32"/>
  <c r="B25" i="32"/>
  <c r="B5" i="32"/>
  <c r="A8" i="42"/>
  <c r="A9" i="42" s="1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6" i="41"/>
  <c r="A7" i="41" s="1"/>
  <c r="A8" i="41" s="1"/>
  <c r="A9" i="41" s="1"/>
  <c r="A10" i="41" s="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28" i="41" s="1"/>
  <c r="A29" i="41" s="1"/>
  <c r="A30" i="41" s="1"/>
  <c r="A31" i="41" s="1"/>
  <c r="A32" i="41" s="1"/>
  <c r="A33" i="41" s="1"/>
  <c r="A34" i="41" s="1"/>
  <c r="A35" i="41" s="1"/>
  <c r="A36" i="41" s="1"/>
  <c r="A37" i="41" s="1"/>
  <c r="A38" i="41" s="1"/>
  <c r="A39" i="41" s="1"/>
  <c r="A40" i="41" s="1"/>
  <c r="A41" i="41" s="1"/>
  <c r="A42" i="41" s="1"/>
  <c r="A43" i="41" s="1"/>
  <c r="A44" i="41" s="1"/>
  <c r="A45" i="41" s="1"/>
  <c r="A46" i="41" s="1"/>
  <c r="A47" i="41" s="1"/>
  <c r="A48" i="41" s="1"/>
  <c r="A49" i="41" s="1"/>
  <c r="A50" i="41" s="1"/>
  <c r="A51" i="41" s="1"/>
  <c r="A52" i="41" s="1"/>
  <c r="A53" i="41" s="1"/>
  <c r="A54" i="41" s="1"/>
  <c r="A55" i="41" s="1"/>
  <c r="A56" i="41" s="1"/>
  <c r="A57" i="41" s="1"/>
  <c r="A58" i="41" s="1"/>
  <c r="A59" i="41" s="1"/>
  <c r="A60" i="41" s="1"/>
  <c r="A61" i="41" s="1"/>
  <c r="A62" i="41" s="1"/>
  <c r="A63" i="41" s="1"/>
  <c r="A64" i="41" s="1"/>
  <c r="A65" i="41" s="1"/>
  <c r="A66" i="41" s="1"/>
  <c r="A67" i="41" s="1"/>
  <c r="A68" i="41" s="1"/>
  <c r="A69" i="41" s="1"/>
  <c r="A70" i="41" s="1"/>
  <c r="A71" i="41" s="1"/>
  <c r="A72" i="41" s="1"/>
  <c r="A73" i="41" s="1"/>
  <c r="A74" i="41" s="1"/>
  <c r="A75" i="41" s="1"/>
  <c r="A76" i="41" s="1"/>
  <c r="A77" i="41" s="1"/>
  <c r="A78" i="41" s="1"/>
  <c r="A79" i="41" s="1"/>
  <c r="A80" i="41" s="1"/>
  <c r="A81" i="41" s="1"/>
  <c r="A82" i="41" s="1"/>
  <c r="A83" i="41" s="1"/>
  <c r="A84" i="41" s="1"/>
  <c r="A85" i="41" s="1"/>
  <c r="A86" i="41" s="1"/>
  <c r="A87" i="41" s="1"/>
  <c r="A88" i="41" s="1"/>
  <c r="A89" i="41" s="1"/>
  <c r="A7" i="40"/>
  <c r="A8" i="40" s="1"/>
  <c r="A9" i="40" s="1"/>
  <c r="A10" i="40" s="1"/>
  <c r="A11" i="40" s="1"/>
  <c r="A12" i="40" s="1"/>
  <c r="A13" i="40" s="1"/>
  <c r="A14" i="40" s="1"/>
  <c r="A15" i="40" s="1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38" i="40" s="1"/>
  <c r="A39" i="40" s="1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74" i="40" s="1"/>
  <c r="A75" i="40" s="1"/>
  <c r="A76" i="40" s="1"/>
  <c r="A77" i="40" s="1"/>
  <c r="A78" i="40" s="1"/>
  <c r="A79" i="40" s="1"/>
  <c r="A80" i="40" s="1"/>
  <c r="A81" i="40" s="1"/>
  <c r="A82" i="40" s="1"/>
  <c r="A83" i="40" s="1"/>
  <c r="A84" i="40" s="1"/>
  <c r="A85" i="40" s="1"/>
  <c r="A86" i="40" s="1"/>
  <c r="A87" i="40" s="1"/>
  <c r="A88" i="40" s="1"/>
  <c r="A89" i="40" s="1"/>
  <c r="A6" i="39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38" i="39" s="1"/>
  <c r="A39" i="39" s="1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50" i="39" s="1"/>
  <c r="A51" i="39" s="1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2" i="39" s="1"/>
  <c r="A63" i="39" s="1"/>
  <c r="A64" i="39" s="1"/>
  <c r="A65" i="39" s="1"/>
  <c r="A66" i="39" s="1"/>
  <c r="A67" i="39" s="1"/>
  <c r="A68" i="39" s="1"/>
  <c r="A69" i="39" s="1"/>
  <c r="A70" i="39" s="1"/>
  <c r="A71" i="39" s="1"/>
  <c r="A72" i="39" s="1"/>
  <c r="A73" i="39" s="1"/>
  <c r="A74" i="39" s="1"/>
  <c r="A75" i="39" s="1"/>
  <c r="A76" i="39" s="1"/>
  <c r="A77" i="39" s="1"/>
  <c r="A78" i="39" s="1"/>
  <c r="A79" i="39" s="1"/>
  <c r="A80" i="39" s="1"/>
  <c r="A81" i="39" s="1"/>
  <c r="A82" i="39" s="1"/>
  <c r="A83" i="39" s="1"/>
  <c r="A84" i="39" s="1"/>
  <c r="A85" i="39" s="1"/>
  <c r="A86" i="39" s="1"/>
  <c r="A87" i="39" s="1"/>
  <c r="A88" i="39" s="1"/>
  <c r="A89" i="39" s="1"/>
  <c r="A7" i="27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8" i="38"/>
  <c r="A9" i="38" s="1"/>
  <c r="A10" i="38" s="1"/>
  <c r="A11" i="38" s="1"/>
  <c r="A12" i="38" s="1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8" i="37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50" i="37" s="1"/>
  <c r="A51" i="37" s="1"/>
  <c r="A52" i="37" s="1"/>
  <c r="A53" i="37" s="1"/>
  <c r="A54" i="37" s="1"/>
  <c r="A6" i="29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7" i="36"/>
  <c r="A8" i="36" s="1"/>
  <c r="A9" i="36" s="1"/>
  <c r="A10" i="36" s="1"/>
  <c r="A11" i="36" s="1"/>
  <c r="A12" i="36" s="1"/>
  <c r="A13" i="36" s="1"/>
  <c r="A14" i="36" s="1"/>
  <c r="A15" i="36" s="1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26" i="36" s="1"/>
  <c r="A27" i="36" s="1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38" i="36" s="1"/>
  <c r="A39" i="36" s="1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50" i="36" s="1"/>
  <c r="A51" i="36" s="1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2" i="36" s="1"/>
  <c r="A63" i="36" s="1"/>
  <c r="A64" i="36" s="1"/>
  <c r="A65" i="36" s="1"/>
  <c r="A66" i="36" s="1"/>
  <c r="A67" i="36" s="1"/>
  <c r="A68" i="36" s="1"/>
  <c r="A69" i="36" s="1"/>
  <c r="A70" i="36" s="1"/>
  <c r="A71" i="36" s="1"/>
  <c r="A72" i="36" s="1"/>
  <c r="A73" i="36" s="1"/>
  <c r="A74" i="36" s="1"/>
  <c r="A75" i="36" s="1"/>
  <c r="A76" i="36" s="1"/>
  <c r="A77" i="36" s="1"/>
  <c r="A78" i="36" s="1"/>
  <c r="A79" i="36" s="1"/>
  <c r="A80" i="36" s="1"/>
  <c r="A81" i="36" s="1"/>
  <c r="A82" i="36" s="1"/>
  <c r="A83" i="36" s="1"/>
  <c r="A84" i="36" s="1"/>
  <c r="A85" i="36" s="1"/>
  <c r="A86" i="36" s="1"/>
  <c r="A87" i="36" s="1"/>
  <c r="A88" i="36" s="1"/>
  <c r="A89" i="36" s="1"/>
  <c r="A6" i="35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E18" i="59"/>
  <c r="B18" i="59"/>
  <c r="C18" i="59"/>
  <c r="F18" i="59"/>
  <c r="D18" i="59"/>
  <c r="B16" i="63"/>
  <c r="A19" i="59" l="1"/>
  <c r="A17" i="63"/>
  <c r="A49" i="55"/>
  <c r="B10" i="47"/>
  <c r="A11" i="47"/>
  <c r="B10" i="46"/>
  <c r="A7" i="43"/>
  <c r="A8" i="43" s="1"/>
  <c r="B8" i="43" s="1"/>
  <c r="A30" i="34"/>
  <c r="A12" i="45"/>
  <c r="A7" i="44"/>
  <c r="F19" i="59"/>
  <c r="C19" i="59"/>
  <c r="D19" i="59"/>
  <c r="B19" i="59"/>
  <c r="E19" i="59"/>
  <c r="B17" i="63"/>
  <c r="A20" i="59" l="1"/>
  <c r="A18" i="63"/>
  <c r="A50" i="55"/>
  <c r="B11" i="47"/>
  <c r="A12" i="47"/>
  <c r="B11" i="46"/>
  <c r="A9" i="43"/>
  <c r="B9" i="43" s="1"/>
  <c r="B7" i="43"/>
  <c r="A29" i="34"/>
  <c r="A28" i="34" s="1"/>
  <c r="A11" i="45"/>
  <c r="B7" i="44"/>
  <c r="A8" i="44"/>
  <c r="E20" i="59"/>
  <c r="B20" i="59"/>
  <c r="F20" i="59"/>
  <c r="D20" i="59"/>
  <c r="C20" i="59"/>
  <c r="B18" i="63"/>
  <c r="A21" i="59" l="1"/>
  <c r="A19" i="63"/>
  <c r="A51" i="55"/>
  <c r="B12" i="47"/>
  <c r="A13" i="47"/>
  <c r="B12" i="46"/>
  <c r="A10" i="43"/>
  <c r="A11" i="43" s="1"/>
  <c r="A27" i="34"/>
  <c r="A10" i="45"/>
  <c r="B8" i="44"/>
  <c r="A9" i="44"/>
  <c r="F21" i="59"/>
  <c r="C21" i="59"/>
  <c r="D21" i="59"/>
  <c r="B21" i="59"/>
  <c r="E21" i="59"/>
  <c r="B19" i="63"/>
  <c r="A22" i="59" l="1"/>
  <c r="A20" i="63"/>
  <c r="A52" i="55"/>
  <c r="B13" i="47"/>
  <c r="A14" i="47"/>
  <c r="B13" i="46"/>
  <c r="A14" i="46"/>
  <c r="B10" i="43"/>
  <c r="A26" i="34"/>
  <c r="A9" i="45"/>
  <c r="B9" i="44"/>
  <c r="A10" i="44"/>
  <c r="A12" i="43"/>
  <c r="B11" i="43"/>
  <c r="E22" i="59"/>
  <c r="B22" i="59"/>
  <c r="D22" i="59"/>
  <c r="C22" i="59"/>
  <c r="F22" i="59"/>
  <c r="B20" i="63"/>
  <c r="A23" i="59" l="1"/>
  <c r="A21" i="63"/>
  <c r="A53" i="55"/>
  <c r="B14" i="47"/>
  <c r="A15" i="47"/>
  <c r="B14" i="46"/>
  <c r="A15" i="46"/>
  <c r="A25" i="34"/>
  <c r="A8" i="45"/>
  <c r="B10" i="44"/>
  <c r="A11" i="44"/>
  <c r="A13" i="43"/>
  <c r="B12" i="43"/>
  <c r="A6" i="32"/>
  <c r="A16" i="28"/>
  <c r="A7" i="28"/>
  <c r="A10" i="26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6" i="26"/>
  <c r="A7" i="26" s="1"/>
  <c r="A8" i="26" s="1"/>
  <c r="F23" i="59"/>
  <c r="C23" i="59"/>
  <c r="E23" i="59"/>
  <c r="B23" i="59"/>
  <c r="D23" i="59"/>
  <c r="B21" i="63"/>
  <c r="A24" i="59" l="1"/>
  <c r="A22" i="63"/>
  <c r="A7" i="32"/>
  <c r="B6" i="32"/>
  <c r="A54" i="55"/>
  <c r="B15" i="47"/>
  <c r="A16" i="47"/>
  <c r="B15" i="46"/>
  <c r="A16" i="46"/>
  <c r="A17" i="46" s="1"/>
  <c r="A18" i="46" s="1"/>
  <c r="A19" i="46" s="1"/>
  <c r="A24" i="34"/>
  <c r="A51" i="34"/>
  <c r="A7" i="45"/>
  <c r="B11" i="44"/>
  <c r="A12" i="44"/>
  <c r="A14" i="43"/>
  <c r="B13" i="43"/>
  <c r="A8" i="28"/>
  <c r="A17" i="28"/>
  <c r="C24" i="59"/>
  <c r="D24" i="59"/>
  <c r="E24" i="59"/>
  <c r="B24" i="59"/>
  <c r="F24" i="59"/>
  <c r="B22" i="63"/>
  <c r="A25" i="59" l="1"/>
  <c r="A23" i="63"/>
  <c r="A20" i="46"/>
  <c r="A21" i="46" s="1"/>
  <c r="A22" i="46" s="1"/>
  <c r="A23" i="46" s="1"/>
  <c r="A24" i="46" s="1"/>
  <c r="A25" i="46" s="1"/>
  <c r="A8" i="32"/>
  <c r="B7" i="32"/>
  <c r="A55" i="55"/>
  <c r="B16" i="47"/>
  <c r="A17" i="47"/>
  <c r="B16" i="46"/>
  <c r="A23" i="34"/>
  <c r="A22" i="34" s="1"/>
  <c r="A21" i="34" s="1"/>
  <c r="A20" i="34" s="1"/>
  <c r="A19" i="34" s="1"/>
  <c r="A18" i="34" s="1"/>
  <c r="A17" i="34" s="1"/>
  <c r="A16" i="34" s="1"/>
  <c r="A15" i="34" s="1"/>
  <c r="A14" i="34" s="1"/>
  <c r="A13" i="34" s="1"/>
  <c r="A12" i="34" s="1"/>
  <c r="A11" i="34" s="1"/>
  <c r="A10" i="34" s="1"/>
  <c r="A9" i="34" s="1"/>
  <c r="A8" i="34" s="1"/>
  <c r="A7" i="34" s="1"/>
  <c r="A6" i="34" s="1"/>
  <c r="A5" i="34" s="1"/>
  <c r="A4" i="34" s="1"/>
  <c r="A52" i="34"/>
  <c r="A6" i="45"/>
  <c r="B12" i="44"/>
  <c r="A13" i="44"/>
  <c r="A15" i="43"/>
  <c r="B14" i="43"/>
  <c r="A18" i="28"/>
  <c r="A9" i="28"/>
  <c r="E25" i="59"/>
  <c r="B25" i="59"/>
  <c r="F25" i="59"/>
  <c r="C25" i="59"/>
  <c r="D25" i="59"/>
  <c r="B23" i="63"/>
  <c r="A26" i="59" l="1"/>
  <c r="A24" i="63"/>
  <c r="A9" i="32"/>
  <c r="B8" i="32"/>
  <c r="A56" i="55"/>
  <c r="B17" i="47"/>
  <c r="A18" i="47"/>
  <c r="B17" i="46"/>
  <c r="A53" i="34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5" i="45"/>
  <c r="B13" i="44"/>
  <c r="A14" i="44"/>
  <c r="A16" i="43"/>
  <c r="B15" i="43"/>
  <c r="A10" i="28"/>
  <c r="A19" i="28"/>
  <c r="F26" i="59"/>
  <c r="D26" i="59"/>
  <c r="C26" i="59"/>
  <c r="E26" i="59"/>
  <c r="B26" i="59"/>
  <c r="B24" i="63"/>
  <c r="A25" i="63" l="1"/>
  <c r="A10" i="32"/>
  <c r="B9" i="32"/>
  <c r="A57" i="55"/>
  <c r="B18" i="47"/>
  <c r="A19" i="47"/>
  <c r="B18" i="46"/>
  <c r="A4" i="45"/>
  <c r="B14" i="44"/>
  <c r="A15" i="44"/>
  <c r="A17" i="43"/>
  <c r="B16" i="43"/>
  <c r="A20" i="28"/>
  <c r="A11" i="28"/>
  <c r="B25" i="63"/>
  <c r="A26" i="63" l="1"/>
  <c r="A11" i="32"/>
  <c r="B10" i="32"/>
  <c r="A58" i="55"/>
  <c r="B19" i="47"/>
  <c r="A20" i="47"/>
  <c r="B19" i="46"/>
  <c r="B15" i="44"/>
  <c r="A16" i="44"/>
  <c r="A18" i="43"/>
  <c r="B17" i="43"/>
  <c r="A12" i="28"/>
  <c r="A21" i="28"/>
  <c r="B26" i="63"/>
  <c r="A27" i="63" l="1"/>
  <c r="A12" i="32"/>
  <c r="B11" i="32"/>
  <c r="A59" i="55"/>
  <c r="B20" i="47"/>
  <c r="A21" i="47"/>
  <c r="B20" i="46"/>
  <c r="B16" i="44"/>
  <c r="A17" i="44"/>
  <c r="A19" i="43"/>
  <c r="B18" i="43"/>
  <c r="A22" i="28"/>
  <c r="A13" i="28"/>
  <c r="B27" i="63"/>
  <c r="A28" i="63" l="1"/>
  <c r="A13" i="32"/>
  <c r="B12" i="32"/>
  <c r="A45" i="61"/>
  <c r="A60" i="55"/>
  <c r="B21" i="47"/>
  <c r="A22" i="47"/>
  <c r="B21" i="46"/>
  <c r="B17" i="44"/>
  <c r="A18" i="44"/>
  <c r="A20" i="43"/>
  <c r="B19" i="43"/>
  <c r="A14" i="28"/>
  <c r="A23" i="28"/>
  <c r="B28" i="63"/>
  <c r="A29" i="63" l="1"/>
  <c r="A14" i="32"/>
  <c r="B13" i="32"/>
  <c r="A46" i="61"/>
  <c r="A61" i="55"/>
  <c r="B22" i="47"/>
  <c r="A23" i="47"/>
  <c r="B22" i="46"/>
  <c r="B18" i="44"/>
  <c r="A19" i="44"/>
  <c r="A21" i="43"/>
  <c r="B20" i="43"/>
  <c r="A24" i="28"/>
  <c r="B29" i="63"/>
  <c r="A30" i="63" l="1"/>
  <c r="A15" i="32"/>
  <c r="B14" i="32"/>
  <c r="A47" i="61"/>
  <c r="A62" i="55"/>
  <c r="B23" i="47"/>
  <c r="A24" i="47"/>
  <c r="B23" i="46"/>
  <c r="B19" i="44"/>
  <c r="A20" i="44"/>
  <c r="A22" i="43"/>
  <c r="B21" i="43"/>
  <c r="A25" i="28"/>
  <c r="A17" i="29"/>
  <c r="B30" i="63"/>
  <c r="A31" i="63" l="1"/>
  <c r="A16" i="32"/>
  <c r="B15" i="32"/>
  <c r="A48" i="61"/>
  <c r="A63" i="55"/>
  <c r="B24" i="47"/>
  <c r="A25" i="47"/>
  <c r="B25" i="47" s="1"/>
  <c r="B24" i="46"/>
  <c r="B20" i="44"/>
  <c r="A21" i="44"/>
  <c r="A23" i="43"/>
  <c r="B22" i="43"/>
  <c r="A26" i="28"/>
  <c r="A18" i="29"/>
  <c r="B31" i="63"/>
  <c r="A32" i="63" l="1"/>
  <c r="A17" i="32"/>
  <c r="B16" i="32"/>
  <c r="A49" i="61"/>
  <c r="A64" i="55"/>
  <c r="B25" i="46"/>
  <c r="A28" i="46"/>
  <c r="A29" i="46" s="1"/>
  <c r="A30" i="46" s="1"/>
  <c r="B21" i="44"/>
  <c r="A22" i="44"/>
  <c r="A24" i="43"/>
  <c r="B23" i="43"/>
  <c r="A27" i="28"/>
  <c r="A19" i="29"/>
  <c r="B32" i="63"/>
  <c r="A33" i="63" l="1"/>
  <c r="A18" i="32"/>
  <c r="B17" i="32"/>
  <c r="A50" i="61"/>
  <c r="A65" i="55"/>
  <c r="B26" i="46"/>
  <c r="B22" i="44"/>
  <c r="A23" i="44"/>
  <c r="B24" i="43"/>
  <c r="A25" i="43"/>
  <c r="A28" i="28"/>
  <c r="A20" i="29"/>
  <c r="B33" i="63"/>
  <c r="A34" i="63" l="1"/>
  <c r="A19" i="32"/>
  <c r="B18" i="32"/>
  <c r="A51" i="61"/>
  <c r="A66" i="55"/>
  <c r="B27" i="46"/>
  <c r="B23" i="44"/>
  <c r="A24" i="44"/>
  <c r="A26" i="43"/>
  <c r="B25" i="43"/>
  <c r="A29" i="28"/>
  <c r="A21" i="29"/>
  <c r="B34" i="63"/>
  <c r="A35" i="63" l="1"/>
  <c r="A20" i="32"/>
  <c r="B19" i="32"/>
  <c r="A52" i="61"/>
  <c r="A67" i="55"/>
  <c r="B28" i="46"/>
  <c r="B24" i="44"/>
  <c r="A25" i="44"/>
  <c r="A26" i="44" s="1"/>
  <c r="A27" i="44" s="1"/>
  <c r="A28" i="44" s="1"/>
  <c r="A29" i="44" s="1"/>
  <c r="A27" i="43"/>
  <c r="B26" i="43"/>
  <c r="A30" i="28"/>
  <c r="A22" i="29"/>
  <c r="B35" i="63"/>
  <c r="A36" i="63" l="1"/>
  <c r="A21" i="32"/>
  <c r="B20" i="32"/>
  <c r="A53" i="61"/>
  <c r="A68" i="55"/>
  <c r="B29" i="46"/>
  <c r="B25" i="44"/>
  <c r="B27" i="43"/>
  <c r="A28" i="43"/>
  <c r="A31" i="28"/>
  <c r="A23" i="29"/>
  <c r="B36" i="63"/>
  <c r="A37" i="63" l="1"/>
  <c r="A22" i="32"/>
  <c r="B21" i="32"/>
  <c r="A54" i="61"/>
  <c r="A69" i="55"/>
  <c r="B30" i="46"/>
  <c r="B26" i="44"/>
  <c r="B28" i="43"/>
  <c r="A29" i="43"/>
  <c r="A32" i="28"/>
  <c r="A24" i="29"/>
  <c r="B37" i="63"/>
  <c r="A38" i="63" l="1"/>
  <c r="A23" i="32"/>
  <c r="B22" i="32"/>
  <c r="A55" i="61"/>
  <c r="A70" i="55"/>
  <c r="B27" i="44"/>
  <c r="B29" i="43"/>
  <c r="A30" i="43"/>
  <c r="A33" i="28"/>
  <c r="A25" i="29"/>
  <c r="B38" i="63"/>
  <c r="A39" i="63" l="1"/>
  <c r="A24" i="32"/>
  <c r="B24" i="32" s="1"/>
  <c r="B23" i="32"/>
  <c r="A56" i="61"/>
  <c r="A71" i="55"/>
  <c r="B28" i="44"/>
  <c r="A31" i="43"/>
  <c r="B30" i="43"/>
  <c r="A34" i="28"/>
  <c r="A26" i="29"/>
  <c r="B39" i="63"/>
  <c r="A40" i="63" l="1"/>
  <c r="A57" i="61"/>
  <c r="A72" i="55"/>
  <c r="B29" i="44"/>
  <c r="A32" i="43"/>
  <c r="B31" i="43"/>
  <c r="A35" i="28"/>
  <c r="A27" i="29"/>
  <c r="B40" i="63"/>
  <c r="A41" i="63" l="1"/>
  <c r="A58" i="61"/>
  <c r="A73" i="55"/>
  <c r="A33" i="43"/>
  <c r="B32" i="43"/>
  <c r="A36" i="28"/>
  <c r="A28" i="29"/>
  <c r="B41" i="63"/>
  <c r="A42" i="63" l="1"/>
  <c r="A59" i="61"/>
  <c r="A74" i="55"/>
  <c r="B33" i="43"/>
  <c r="A34" i="43"/>
  <c r="A37" i="28"/>
  <c r="A29" i="29"/>
  <c r="B42" i="63"/>
  <c r="A43" i="63" l="1"/>
  <c r="A60" i="61"/>
  <c r="A75" i="55"/>
  <c r="B34" i="43"/>
  <c r="A35" i="43"/>
  <c r="A38" i="28"/>
  <c r="A30" i="29"/>
  <c r="B43" i="63"/>
  <c r="A44" i="63" l="1"/>
  <c r="A61" i="61"/>
  <c r="A76" i="55"/>
  <c r="B35" i="43"/>
  <c r="A36" i="43"/>
  <c r="A39" i="28"/>
  <c r="A31" i="29"/>
  <c r="B44" i="63"/>
  <c r="A45" i="63" l="1"/>
  <c r="A62" i="61"/>
  <c r="A77" i="55"/>
  <c r="A78" i="55" s="1"/>
  <c r="A79" i="55" s="1"/>
  <c r="A80" i="55" s="1"/>
  <c r="A81" i="55" s="1"/>
  <c r="A82" i="55" s="1"/>
  <c r="A83" i="55" s="1"/>
  <c r="A84" i="55" s="1"/>
  <c r="A85" i="55" s="1"/>
  <c r="A86" i="55" s="1"/>
  <c r="A87" i="55" s="1"/>
  <c r="A88" i="55" s="1"/>
  <c r="A89" i="55" s="1"/>
  <c r="A90" i="55" s="1"/>
  <c r="A91" i="55" s="1"/>
  <c r="A92" i="55" s="1"/>
  <c r="A93" i="55" s="1"/>
  <c r="A94" i="55" s="1"/>
  <c r="A95" i="55" s="1"/>
  <c r="A96" i="55" s="1"/>
  <c r="A97" i="55" s="1"/>
  <c r="A98" i="55" s="1"/>
  <c r="A99" i="55" s="1"/>
  <c r="A100" i="55" s="1"/>
  <c r="A101" i="55" s="1"/>
  <c r="A102" i="55" s="1"/>
  <c r="A103" i="55" s="1"/>
  <c r="A37" i="43"/>
  <c r="B36" i="43"/>
  <c r="A40" i="28"/>
  <c r="A32" i="29"/>
  <c r="B45" i="63"/>
  <c r="A46" i="63" l="1"/>
  <c r="A63" i="61"/>
  <c r="B37" i="43"/>
  <c r="A38" i="43"/>
  <c r="A41" i="28"/>
  <c r="A33" i="29"/>
  <c r="B46" i="63"/>
  <c r="A47" i="63" l="1"/>
  <c r="A64" i="61"/>
  <c r="A39" i="43"/>
  <c r="B38" i="43"/>
  <c r="A42" i="28"/>
  <c r="A34" i="29"/>
  <c r="B47" i="63"/>
  <c r="A48" i="63" l="1"/>
  <c r="A65" i="61"/>
  <c r="B39" i="43"/>
  <c r="A40" i="43"/>
  <c r="A43" i="28"/>
  <c r="A35" i="29"/>
  <c r="B48" i="63"/>
  <c r="A49" i="63" l="1"/>
  <c r="A66" i="61"/>
  <c r="A41" i="43"/>
  <c r="B40" i="43"/>
  <c r="A44" i="28"/>
  <c r="A36" i="29"/>
  <c r="B49" i="63"/>
  <c r="A50" i="63" l="1"/>
  <c r="A67" i="61"/>
  <c r="A42" i="43"/>
  <c r="B41" i="43"/>
  <c r="A45" i="28"/>
  <c r="A37" i="29"/>
  <c r="B50" i="63"/>
  <c r="A51" i="63" l="1"/>
  <c r="A68" i="61"/>
  <c r="B42" i="43"/>
  <c r="A43" i="43"/>
  <c r="A44" i="43" s="1"/>
  <c r="A46" i="28"/>
  <c r="A38" i="29"/>
  <c r="B51" i="63"/>
  <c r="A52" i="63" l="1"/>
  <c r="B43" i="43"/>
  <c r="A47" i="28"/>
  <c r="A39" i="29"/>
  <c r="B52" i="63"/>
  <c r="A53" i="63" l="1"/>
  <c r="B44" i="43"/>
  <c r="A48" i="28"/>
  <c r="A40" i="29"/>
  <c r="B53" i="63"/>
  <c r="A54" i="63" l="1"/>
  <c r="A49" i="28"/>
  <c r="A41" i="29"/>
  <c r="B54" i="63"/>
  <c r="A55" i="63" l="1"/>
  <c r="A42" i="29"/>
  <c r="B55" i="63"/>
  <c r="A56" i="63" l="1"/>
  <c r="A43" i="29"/>
  <c r="B56" i="63"/>
  <c r="A57" i="63" l="1"/>
  <c r="A44" i="29"/>
  <c r="B57" i="63"/>
  <c r="A58" i="63" l="1"/>
  <c r="A45" i="29"/>
  <c r="B58" i="63"/>
  <c r="A59" i="63" l="1"/>
  <c r="A46" i="29"/>
  <c r="B59" i="63"/>
  <c r="A60" i="63" l="1"/>
  <c r="A47" i="29"/>
  <c r="B60" i="63"/>
  <c r="A61" i="63" l="1"/>
  <c r="A48" i="29"/>
  <c r="B61" i="63"/>
  <c r="A62" i="63" l="1"/>
  <c r="A49" i="29"/>
  <c r="B62" i="63"/>
  <c r="A63" i="63" l="1"/>
  <c r="A50" i="29"/>
  <c r="B63" i="63"/>
  <c r="A64" i="63" l="1"/>
  <c r="A51" i="29"/>
  <c r="B64" i="63"/>
  <c r="A65" i="63" l="1"/>
  <c r="A52" i="29"/>
  <c r="B65" i="63"/>
  <c r="A66" i="63" l="1"/>
  <c r="A104" i="55"/>
  <c r="A53" i="29"/>
  <c r="B66" i="63"/>
  <c r="A67" i="63" l="1"/>
  <c r="A105" i="55"/>
  <c r="A54" i="29"/>
  <c r="B67" i="63"/>
  <c r="A68" i="63" l="1"/>
  <c r="A106" i="55"/>
  <c r="A55" i="29"/>
  <c r="B68" i="63"/>
  <c r="A69" i="63" l="1"/>
  <c r="A107" i="55"/>
  <c r="A56" i="29"/>
  <c r="B69" i="63"/>
  <c r="A108" i="55" l="1"/>
  <c r="A57" i="29"/>
  <c r="A109" i="55" l="1"/>
  <c r="A58" i="29"/>
  <c r="A110" i="55" l="1"/>
  <c r="A59" i="29"/>
  <c r="A111" i="55" l="1"/>
  <c r="A60" i="29"/>
  <c r="A112" i="55" l="1"/>
  <c r="A61" i="29"/>
  <c r="A113" i="55" l="1"/>
  <c r="A62" i="29"/>
  <c r="A63" i="29" l="1"/>
  <c r="A64" i="29" l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B45" i="62"/>
  <c r="C45" i="62"/>
  <c r="C46" i="62"/>
  <c r="B46" i="62"/>
  <c r="C47" i="62"/>
  <c r="B47" i="62"/>
  <c r="C48" i="62"/>
  <c r="B48" i="62"/>
  <c r="C49" i="62"/>
  <c r="B49" i="62"/>
  <c r="C50" i="62"/>
  <c r="B50" i="62"/>
  <c r="A51" i="62" l="1"/>
  <c r="C51" i="62"/>
  <c r="B51" i="62"/>
  <c r="A52" i="62" l="1"/>
  <c r="C52" i="62"/>
  <c r="B52" i="62"/>
  <c r="A53" i="62" l="1"/>
  <c r="C53" i="62"/>
  <c r="B53" i="62"/>
  <c r="A54" i="62" l="1"/>
  <c r="C54" i="62"/>
  <c r="B54" i="62"/>
  <c r="A55" i="62" l="1"/>
  <c r="C55" i="62"/>
  <c r="B55" i="62"/>
  <c r="A56" i="62" l="1"/>
  <c r="C56" i="62"/>
  <c r="B56" i="62"/>
  <c r="A57" i="62" l="1"/>
  <c r="C57" i="62"/>
  <c r="B57" i="62"/>
  <c r="A58" i="62" l="1"/>
  <c r="C58" i="62"/>
  <c r="B58" i="62"/>
  <c r="A59" i="62" l="1"/>
  <c r="C59" i="62"/>
  <c r="B59" i="62"/>
  <c r="A60" i="62" l="1"/>
  <c r="C60" i="62"/>
  <c r="B60" i="62"/>
  <c r="A61" i="62" l="1"/>
  <c r="C61" i="62"/>
  <c r="B61" i="62"/>
  <c r="A62" i="62" l="1"/>
  <c r="C62" i="62"/>
  <c r="B62" i="62"/>
  <c r="A63" i="62" l="1"/>
  <c r="C63" i="62"/>
  <c r="B63" i="62"/>
  <c r="A64" i="62" l="1"/>
  <c r="C64" i="62"/>
  <c r="B64" i="62"/>
  <c r="A65" i="62" l="1"/>
  <c r="C65" i="62"/>
  <c r="B65" i="62"/>
  <c r="A66" i="62" l="1"/>
  <c r="C66" i="62"/>
  <c r="B66" i="62"/>
  <c r="A67" i="62" l="1"/>
  <c r="C67" i="62"/>
  <c r="B67" i="62"/>
  <c r="A68" i="62" l="1"/>
  <c r="C68" i="62"/>
  <c r="B68" i="62"/>
  <c r="A69" i="62" l="1"/>
  <c r="C69" i="62"/>
  <c r="B69" i="62"/>
  <c r="A70" i="62" l="1"/>
  <c r="C70" i="62"/>
  <c r="B70" i="62"/>
  <c r="A71" i="62" l="1"/>
  <c r="C71" i="62"/>
  <c r="B71" i="62"/>
  <c r="A72" i="62" l="1"/>
  <c r="C72" i="62"/>
  <c r="B72" i="62"/>
  <c r="A73" i="62" l="1"/>
  <c r="C73" i="62"/>
  <c r="B73" i="62"/>
  <c r="A74" i="62" l="1"/>
  <c r="C74" i="62"/>
  <c r="B74" i="62"/>
  <c r="C5" i="62"/>
  <c r="B5" i="62"/>
  <c r="C9" i="62"/>
  <c r="B9" i="62"/>
  <c r="C10" i="62"/>
  <c r="B10" i="62"/>
  <c r="C11" i="62"/>
  <c r="B11" i="62"/>
  <c r="C12" i="62"/>
  <c r="B12" i="62"/>
  <c r="C13" i="62"/>
  <c r="B13" i="62"/>
  <c r="C15" i="62"/>
  <c r="B15" i="62"/>
  <c r="C16" i="62"/>
  <c r="B16" i="62"/>
  <c r="C14" i="62"/>
  <c r="B14" i="62"/>
  <c r="C20" i="62"/>
  <c r="B20" i="62"/>
  <c r="C25" i="62"/>
  <c r="B25" i="62"/>
  <c r="C26" i="62"/>
  <c r="B26" i="62"/>
  <c r="C27" i="62"/>
  <c r="B27" i="62"/>
  <c r="C28" i="62"/>
  <c r="B28" i="62"/>
  <c r="C29" i="62"/>
  <c r="B29" i="62"/>
  <c r="C30" i="62"/>
  <c r="B30" i="62"/>
  <c r="C31" i="62"/>
  <c r="B31" i="62"/>
  <c r="C32" i="62"/>
  <c r="B32" i="62"/>
  <c r="B36" i="62"/>
  <c r="C36" i="62"/>
  <c r="C43" i="62"/>
  <c r="B43" i="62"/>
  <c r="C44" i="62"/>
  <c r="B44" i="62"/>
  <c r="C42" i="62"/>
  <c r="B42" i="62"/>
  <c r="B41" i="62"/>
  <c r="C41" i="6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<sst xmlns="http://schemas.openxmlformats.org/spreadsheetml/2006/main" count="104" uniqueCount="65">
  <si>
    <t>x</t>
    <phoneticPr fontId="1"/>
  </si>
  <si>
    <t>Ai(x)</t>
    <phoneticPr fontId="1"/>
  </si>
  <si>
    <t>Bi(x)</t>
    <phoneticPr fontId="1"/>
  </si>
  <si>
    <t>Ai'(x)</t>
    <phoneticPr fontId="1"/>
  </si>
  <si>
    <t>Bi'(x)</t>
    <phoneticPr fontId="1"/>
  </si>
  <si>
    <t>k</t>
    <phoneticPr fontId="1"/>
  </si>
  <si>
    <t>K(k)</t>
    <phoneticPr fontId="1"/>
  </si>
  <si>
    <t>E(k)</t>
    <phoneticPr fontId="1"/>
  </si>
  <si>
    <t>Ei(x)</t>
    <phoneticPr fontId="1"/>
  </si>
  <si>
    <t>Ci(x)</t>
    <phoneticPr fontId="1"/>
  </si>
  <si>
    <t>Si(x)</t>
    <phoneticPr fontId="1"/>
  </si>
  <si>
    <t>Chi(x)</t>
    <phoneticPr fontId="1"/>
  </si>
  <si>
    <t>Shi(x)</t>
    <phoneticPr fontId="1"/>
  </si>
  <si>
    <t>WDigamma</t>
    <phoneticPr fontId="1"/>
  </si>
  <si>
    <t>WPolygamma</t>
    <phoneticPr fontId="1"/>
  </si>
  <si>
    <t>k^2</t>
    <phoneticPr fontId="1"/>
  </si>
  <si>
    <t>li(x)</t>
    <phoneticPr fontId="1"/>
  </si>
  <si>
    <t>C(x)</t>
    <phoneticPr fontId="1"/>
  </si>
  <si>
    <t>S(x)</t>
    <phoneticPr fontId="1"/>
  </si>
  <si>
    <t>Fresnel integrals</t>
    <phoneticPr fontId="1"/>
  </si>
  <si>
    <t>Dawson's function F(x)</t>
    <phoneticPr fontId="1"/>
  </si>
  <si>
    <t>F(x)</t>
    <phoneticPr fontId="1"/>
  </si>
  <si>
    <t>Riemann zeta function ζ(x)</t>
    <phoneticPr fontId="1"/>
  </si>
  <si>
    <t>ζ(x)</t>
    <phoneticPr fontId="1"/>
  </si>
  <si>
    <t>Incomplete beta function Ix(a, b)</t>
    <phoneticPr fontId="1"/>
  </si>
  <si>
    <t>Exponential integral En</t>
    <phoneticPr fontId="1"/>
  </si>
  <si>
    <t>Cosine and sine integrals</t>
    <phoneticPr fontId="1"/>
  </si>
  <si>
    <t>Exponential and logarithmic integrals</t>
    <phoneticPr fontId="1"/>
  </si>
  <si>
    <t>Bessel function Jn(x)</t>
    <phoneticPr fontId="1"/>
  </si>
  <si>
    <t>Bessel function Yn(x)</t>
    <phoneticPr fontId="1"/>
  </si>
  <si>
    <t>Modified Bessel function In(x)</t>
    <phoneticPr fontId="1"/>
  </si>
  <si>
    <t>Modified Bessel function Kn(x)</t>
    <phoneticPr fontId="1"/>
  </si>
  <si>
    <t>Airy functions Ai(x), Bi(x)</t>
    <phoneticPr fontId="1"/>
  </si>
  <si>
    <t>Complete elliptic integrals</t>
    <phoneticPr fontId="1"/>
  </si>
  <si>
    <t>Elliptic integral F(φ, k)</t>
    <phoneticPr fontId="1"/>
  </si>
  <si>
    <t>Elliptic integral E(φ, k)</t>
    <phoneticPr fontId="1"/>
  </si>
  <si>
    <t>Elliptic integral P(φ, n, k)</t>
    <phoneticPr fontId="1"/>
  </si>
  <si>
    <t>Carlson's elliptic integral RC(x, y)</t>
    <phoneticPr fontId="1"/>
  </si>
  <si>
    <t>Carlson's elliptic integral RD(x, y, z)</t>
    <phoneticPr fontId="1"/>
  </si>
  <si>
    <t>Carlson's elliptic integral RG(x, y, z)</t>
    <phoneticPr fontId="1"/>
  </si>
  <si>
    <t>Carlson's elliptic integral RF(x, y, z)</t>
    <phoneticPr fontId="1"/>
  </si>
  <si>
    <t>Carlson's elliptic integral RJ(x, y, z, p)</t>
    <phoneticPr fontId="1"/>
  </si>
  <si>
    <t>Modified spherical Bessel function in(x)</t>
    <phoneticPr fontId="1"/>
  </si>
  <si>
    <t>Modified spherical Bessel function kn(x)</t>
    <phoneticPr fontId="1"/>
  </si>
  <si>
    <t>Spherical Bessel function jn(x)</t>
    <phoneticPr fontId="1"/>
  </si>
  <si>
    <t>Spherical Bessel function yn(x)</t>
    <phoneticPr fontId="1"/>
  </si>
  <si>
    <t>Derivative of modified Bessel function I'n(x)</t>
    <phoneticPr fontId="1"/>
  </si>
  <si>
    <t>Derivative of modified Bessel function K'n(x)</t>
    <phoneticPr fontId="1"/>
  </si>
  <si>
    <t>Derivative of Bessel function Y'n(x)</t>
    <phoneticPr fontId="1"/>
  </si>
  <si>
    <t>Derivative of Bessel function J'n(x)</t>
    <phoneticPr fontId="1"/>
  </si>
  <si>
    <t>Polygamma function ψ(n, x)</t>
    <phoneticPr fontId="1"/>
  </si>
  <si>
    <t>ψ(x)</t>
    <phoneticPr fontId="1"/>
  </si>
  <si>
    <t>Beta function B(a, x)</t>
    <phoneticPr fontId="1"/>
  </si>
  <si>
    <t>Reciprocal of gamma function 1/Γ(x)</t>
    <phoneticPr fontId="1"/>
  </si>
  <si>
    <t>1/Γ(x)</t>
    <phoneticPr fontId="1"/>
  </si>
  <si>
    <t>Pochhammer's symbol</t>
    <phoneticPr fontId="1"/>
  </si>
  <si>
    <t>(a)x</t>
    <phoneticPr fontId="1"/>
  </si>
  <si>
    <t>((a)x - a)/x</t>
    <phoneticPr fontId="1"/>
  </si>
  <si>
    <t>Spence function Li2(x)</t>
    <phoneticPr fontId="1"/>
  </si>
  <si>
    <t>Li2(x)</t>
    <phoneticPr fontId="1"/>
  </si>
  <si>
    <t>Wspence</t>
    <phoneticPr fontId="1"/>
  </si>
  <si>
    <t>Incomplete gamma function γ(a, x), Γ(a, x), γ*(a, x)</t>
    <phoneticPr fontId="1"/>
  </si>
  <si>
    <t>E1(x)</t>
    <phoneticPr fontId="1"/>
  </si>
  <si>
    <t>Jacobi elliptic function</t>
    <phoneticPr fontId="1"/>
  </si>
  <si>
    <t>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</si>
</sst>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3" borderId="1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0" borderId="0" xfId="0" applyAlignment="1">
      <alignment horizontal="right" vertical="center"/>
    </xf>
    <xf numFmtId="0" fontId="0" fillId="3" borderId="11" xfId="0" applyNumberForma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3" borderId="11" xfId="0" applyFill="1" applyBorder="1">
      <alignment vertical="center"/>
    </xf>
    <xf numFmtId="0" fontId="0" fillId="3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339882019698029E-2"/>
          <c:y val="4.5477997823106166E-2"/>
          <c:w val="0.92739939190769471"/>
          <c:h val="0.90904394245352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ExpLog!$B$3</c:f>
              <c:strCache>
                <c:ptCount val="1"/>
                <c:pt idx="0">
                  <c:v>Ei(x)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ExpLog!$B$4:$B$93</c:f>
              <c:numCache>
                <c:formatCode>General</c:formatCode>
                <c:ptCount val="90"/>
                <c:pt idx="0">
                  <c:v>-1.3048381094197032E-2</c:v>
                </c:pt>
                <c:pt idx="1">
                  <c:v>-1.6855292445216045E-2</c:v>
                </c:pt>
                <c:pt idx="2">
                  <c:v>-2.1850221804082193E-2</c:v>
                </c:pt>
                <c:pt idx="3">
                  <c:v>-2.8440260935795676E-2</c:v>
                </c:pt>
                <c:pt idx="4">
                  <c:v>-3.7191137051932582E-2</c:v>
                </c:pt>
                <c:pt idx="5">
                  <c:v>-4.8900510708061146E-2</c:v>
                </c:pt>
                <c:pt idx="6">
                  <c:v>-6.4713129363868874E-2</c:v>
                </c:pt>
                <c:pt idx="7">
                  <c:v>-8.6308333697539791E-2</c:v>
                </c:pt>
                <c:pt idx="8">
                  <c:v>-0.11621931257135788</c:v>
                </c:pt>
                <c:pt idx="9">
                  <c:v>-0.15840843685146261</c:v>
                </c:pt>
                <c:pt idx="10">
                  <c:v>-0.21938393439552029</c:v>
                </c:pt>
                <c:pt idx="11">
                  <c:v>-0.26018393932599965</c:v>
                </c:pt>
                <c:pt idx="12">
                  <c:v>-0.31059657854554301</c:v>
                </c:pt>
                <c:pt idx="13">
                  <c:v>-0.37376884323350917</c:v>
                </c:pt>
                <c:pt idx="14">
                  <c:v>-0.45437950318940201</c:v>
                </c:pt>
                <c:pt idx="15">
                  <c:v>-0.55977359477616095</c:v>
                </c:pt>
                <c:pt idx="16">
                  <c:v>-0.6546134475437253</c:v>
                </c:pt>
                <c:pt idx="17">
                  <c:v>-0.73711214415499848</c:v>
                </c:pt>
                <c:pt idx="18">
                  <c:v>-0.83610116145500257</c:v>
                </c:pt>
                <c:pt idx="19">
                  <c:v>-0.95730830035678816</c:v>
                </c:pt>
                <c:pt idx="20">
                  <c:v>-1.1098831388953019</c:v>
                </c:pt>
                <c:pt idx="21">
                  <c:v>-1.2648584244126204</c:v>
                </c:pt>
                <c:pt idx="22">
                  <c:v>-1.4644616705202766</c:v>
                </c:pt>
                <c:pt idx="23">
                  <c:v>-1.5888993048587965</c:v>
                </c:pt>
                <c:pt idx="24">
                  <c:v>-1.7371066940656736</c:v>
                </c:pt>
                <c:pt idx="25">
                  <c:v>-1.822923958419391</c:v>
                </c:pt>
                <c:pt idx="26">
                  <c:v>-1.918744770032663</c:v>
                </c:pt>
                <c:pt idx="27">
                  <c:v>-2.0269410025857417</c:v>
                </c:pt>
                <c:pt idx="28">
                  <c:v>-2.1508381802567986</c:v>
                </c:pt>
                <c:pt idx="29">
                  <c:v>-2.2953069181437824</c:v>
                </c:pt>
                <c:pt idx="30">
                  <c:v>-2.4678984885099742</c:v>
                </c:pt>
                <c:pt idx="31">
                  <c:v>-2.6812636890252799</c:v>
                </c:pt>
                <c:pt idx="32">
                  <c:v>-2.9591187240212804</c:v>
                </c:pt>
                <c:pt idx="33">
                  <c:v>-3.3547077833097094</c:v>
                </c:pt>
                <c:pt idx="34">
                  <c:v>-4.0379295765381134</c:v>
                </c:pt>
                <c:pt idx="35">
                  <c:v>-68.500337124919838</c:v>
                </c:pt>
                <c:pt idx="36">
                  <c:v>-4.0179294654266693</c:v>
                </c:pt>
                <c:pt idx="37">
                  <c:v>-3.3147068944101536</c:v>
                </c:pt>
                <c:pt idx="38">
                  <c:v>-2.8991157239402789</c:v>
                </c:pt>
                <c:pt idx="39">
                  <c:v>-2.6012565775728262</c:v>
                </c:pt>
                <c:pt idx="40">
                  <c:v>-2.3678845985793746</c:v>
                </c:pt>
                <c:pt idx="41">
                  <c:v>-2.1752829155516236</c:v>
                </c:pt>
                <c:pt idx="42">
                  <c:v>-2.0108000635428875</c:v>
                </c:pt>
                <c:pt idx="43">
                  <c:v>-1.8668841027729968</c:v>
                </c:pt>
                <c:pt idx="44">
                  <c:v>-1.6228128139692766</c:v>
                </c:pt>
                <c:pt idx="45">
                  <c:v>-0.82176058790240014</c:v>
                </c:pt>
                <c:pt idx="46">
                  <c:v>-0.30266853926582571</c:v>
                </c:pt>
                <c:pt idx="47">
                  <c:v>0.10476521861932489</c:v>
                </c:pt>
                <c:pt idx="48">
                  <c:v>0.45421990486317354</c:v>
                </c:pt>
                <c:pt idx="49">
                  <c:v>0.76988128993735938</c:v>
                </c:pt>
                <c:pt idx="50">
                  <c:v>0.91938646824544334</c:v>
                </c:pt>
                <c:pt idx="51">
                  <c:v>1.0649071946242907</c:v>
                </c:pt>
                <c:pt idx="52">
                  <c:v>1.2073328160012222</c:v>
                </c:pt>
                <c:pt idx="53">
                  <c:v>1.3473965482123265</c:v>
                </c:pt>
                <c:pt idx="54">
                  <c:v>1.4857141762252544</c:v>
                </c:pt>
                <c:pt idx="55">
                  <c:v>1.4925939826851831</c:v>
                </c:pt>
                <c:pt idx="56">
                  <c:v>1.4994708138882269</c:v>
                </c:pt>
                <c:pt idx="57">
                  <c:v>1.5063447300629746</c:v>
                </c:pt>
                <c:pt idx="58">
                  <c:v>1.5132157910189585</c:v>
                </c:pt>
                <c:pt idx="59">
                  <c:v>1.5406726644642919</c:v>
                </c:pt>
                <c:pt idx="60">
                  <c:v>1.568088533644542</c:v>
                </c:pt>
                <c:pt idx="61">
                  <c:v>1.5954670359288246</c:v>
                </c:pt>
                <c:pt idx="62">
                  <c:v>1.6228117136968676</c:v>
                </c:pt>
                <c:pt idx="63">
                  <c:v>1.6501260188054072</c:v>
                </c:pt>
                <c:pt idx="64">
                  <c:v>1.6774133168131622</c:v>
                </c:pt>
                <c:pt idx="65">
                  <c:v>1.7046768909800787</c:v>
                </c:pt>
                <c:pt idx="66">
                  <c:v>1.7319199460553558</c:v>
                </c:pt>
                <c:pt idx="67">
                  <c:v>1.7591456118676905</c:v>
                </c:pt>
                <c:pt idx="68">
                  <c:v>1.7863569467301947</c:v>
                </c:pt>
                <c:pt idx="69">
                  <c:v>1.8135569406715359</c:v>
                </c:pt>
                <c:pt idx="70">
                  <c:v>1.8407485185040218</c:v>
                </c:pt>
                <c:pt idx="71">
                  <c:v>1.8679345427385858</c:v>
                </c:pt>
                <c:pt idx="72">
                  <c:v>1.8951178163559366</c:v>
                </c:pt>
                <c:pt idx="73">
                  <c:v>1.922301085442486</c:v>
                </c:pt>
                <c:pt idx="74">
                  <c:v>1.9494870416990673</c:v>
                </c:pt>
                <c:pt idx="75">
                  <c:v>1.9766783248299276</c:v>
                </c:pt>
                <c:pt idx="76">
                  <c:v>2.0038775248189595</c:v>
                </c:pt>
                <c:pt idx="77">
                  <c:v>2.0310871840996643</c:v>
                </c:pt>
                <c:pt idx="78">
                  <c:v>2.0583097996249289</c:v>
                </c:pt>
                <c:pt idx="79">
                  <c:v>2.0855478248422825</c:v>
                </c:pt>
                <c:pt idx="80">
                  <c:v>2.1128036715799325</c:v>
                </c:pt>
                <c:pt idx="81">
                  <c:v>2.1400797118485428</c:v>
                </c:pt>
                <c:pt idx="82">
                  <c:v>2.1673782795634029</c:v>
                </c:pt>
                <c:pt idx="83">
                  <c:v>2.1947016721913277</c:v>
                </c:pt>
                <c:pt idx="84">
                  <c:v>2.2220521523263712</c:v>
                </c:pt>
                <c:pt idx="85">
                  <c:v>3.0072074641506461</c:v>
                </c:pt>
                <c:pt idx="86">
                  <c:v>3.9209632013549047</c:v>
                </c:pt>
                <c:pt idx="87">
                  <c:v>4.9542343560018898</c:v>
                </c:pt>
                <c:pt idx="88">
                  <c:v>7.0737658945786013</c:v>
                </c:pt>
                <c:pt idx="89">
                  <c:v>9.933832570625416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1B-43C6-AB63-CA49B3C54257}"/>
            </c:ext>
          </c:extLst>
        </c:ser>
        <c:ser>
          <c:idx val="1"/>
          <c:order val="1"/>
          <c:tx>
            <c:strRef>
              <c:f>ExpLog!$C$3</c:f>
              <c:strCache>
                <c:ptCount val="1"/>
                <c:pt idx="0">
                  <c:v>E1(x)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ExpLog!$C$4:$C$93</c:f>
              <c:numCache>
                <c:formatCode>General</c:formatCode>
                <c:ptCount val="90"/>
                <c:pt idx="0">
                  <c:v>-9.9338325706254196</c:v>
                </c:pt>
                <c:pt idx="1">
                  <c:v>-8.6792977238091691</c:v>
                </c:pt>
                <c:pt idx="2">
                  <c:v>-7.5761147697875995</c:v>
                </c:pt>
                <c:pt idx="3">
                  <c:v>-6.600670276350538</c:v>
                </c:pt>
                <c:pt idx="4">
                  <c:v>-5.7326146998143797</c:v>
                </c:pt>
                <c:pt idx="5">
                  <c:v>-4.9542343560018889</c:v>
                </c:pt>
                <c:pt idx="6">
                  <c:v>-4.2498675574879332</c:v>
                </c:pt>
                <c:pt idx="7">
                  <c:v>-3.605319949019469</c:v>
                </c:pt>
                <c:pt idx="8">
                  <c:v>-3.0072074641506452</c:v>
                </c:pt>
                <c:pt idx="9">
                  <c:v>-2.4420922851926514</c:v>
                </c:pt>
                <c:pt idx="10">
                  <c:v>-1.8951178163559366</c:v>
                </c:pt>
                <c:pt idx="11">
                  <c:v>-1.6228117136968674</c:v>
                </c:pt>
                <c:pt idx="12">
                  <c:v>-1.3473965482123256</c:v>
                </c:pt>
                <c:pt idx="13">
                  <c:v>-1.0649071946242905</c:v>
                </c:pt>
                <c:pt idx="14">
                  <c:v>-0.76988128993735938</c:v>
                </c:pt>
                <c:pt idx="15">
                  <c:v>-0.45421990486317348</c:v>
                </c:pt>
                <c:pt idx="16">
                  <c:v>-0.2142698207821061</c:v>
                </c:pt>
                <c:pt idx="17">
                  <c:v>-2.9011221419282824E-2</c:v>
                </c:pt>
                <c:pt idx="18">
                  <c:v>0.17209509213544286</c:v>
                </c:pt>
                <c:pt idx="19">
                  <c:v>0.39486344480080937</c:v>
                </c:pt>
                <c:pt idx="20">
                  <c:v>0.64852910262746977</c:v>
                </c:pt>
                <c:pt idx="21">
                  <c:v>0.88409548742824828</c:v>
                </c:pt>
                <c:pt idx="22">
                  <c:v>1.1640864172983938</c:v>
                </c:pt>
                <c:pt idx="23">
                  <c:v>1.3286550699477742</c:v>
                </c:pt>
                <c:pt idx="24">
                  <c:v>1.5169587514820693</c:v>
                </c:pt>
                <c:pt idx="25">
                  <c:v>1.6228128139692768</c:v>
                </c:pt>
                <c:pt idx="26">
                  <c:v>1.7386637503469513</c:v>
                </c:pt>
                <c:pt idx="27">
                  <c:v>1.8668841027729968</c:v>
                </c:pt>
                <c:pt idx="28">
                  <c:v>2.0108000635428875</c:v>
                </c:pt>
                <c:pt idx="29">
                  <c:v>2.1752829155516236</c:v>
                </c:pt>
                <c:pt idx="30">
                  <c:v>2.3678845985793746</c:v>
                </c:pt>
                <c:pt idx="31">
                  <c:v>2.6012565775728262</c:v>
                </c:pt>
                <c:pt idx="32">
                  <c:v>2.8991157239402789</c:v>
                </c:pt>
                <c:pt idx="33">
                  <c:v>3.3147068944101536</c:v>
                </c:pt>
                <c:pt idx="34">
                  <c:v>4.0179294654266693</c:v>
                </c:pt>
                <c:pt idx="35">
                  <c:v>68.500337124919838</c:v>
                </c:pt>
                <c:pt idx="36">
                  <c:v>4.0379295765381134</c:v>
                </c:pt>
                <c:pt idx="37">
                  <c:v>3.3547077833097094</c:v>
                </c:pt>
                <c:pt idx="38">
                  <c:v>2.9591187240212804</c:v>
                </c:pt>
                <c:pt idx="39">
                  <c:v>2.6812636890252799</c:v>
                </c:pt>
                <c:pt idx="40">
                  <c:v>2.4678984885099742</c:v>
                </c:pt>
                <c:pt idx="41">
                  <c:v>2.2953069181437824</c:v>
                </c:pt>
                <c:pt idx="42">
                  <c:v>2.1508381802567986</c:v>
                </c:pt>
                <c:pt idx="43">
                  <c:v>2.0269410025857417</c:v>
                </c:pt>
                <c:pt idx="44">
                  <c:v>1.8229239584193906</c:v>
                </c:pt>
                <c:pt idx="45">
                  <c:v>1.2226505441838929</c:v>
                </c:pt>
                <c:pt idx="46">
                  <c:v>0.90567665167584666</c:v>
                </c:pt>
                <c:pt idx="47">
                  <c:v>0.70238011886566243</c:v>
                </c:pt>
                <c:pt idx="48">
                  <c:v>0.55977359477616095</c:v>
                </c:pt>
                <c:pt idx="49">
                  <c:v>0.45437950318940201</c:v>
                </c:pt>
                <c:pt idx="50">
                  <c:v>0.4115169759494795</c:v>
                </c:pt>
                <c:pt idx="51">
                  <c:v>0.37376884323350917</c:v>
                </c:pt>
                <c:pt idx="52">
                  <c:v>0.34034081291122986</c:v>
                </c:pt>
                <c:pt idx="53">
                  <c:v>0.31059657854554301</c:v>
                </c:pt>
                <c:pt idx="54">
                  <c:v>0.28401926850246129</c:v>
                </c:pt>
                <c:pt idx="55">
                  <c:v>0.2827655778233395</c:v>
                </c:pt>
                <c:pt idx="56">
                  <c:v>0.28151867942687697</c:v>
                </c:pt>
                <c:pt idx="57">
                  <c:v>0.28027852587964819</c:v>
                </c:pt>
                <c:pt idx="58">
                  <c:v>0.27904507018183961</c:v>
                </c:pt>
                <c:pt idx="59">
                  <c:v>0.2741773007823724</c:v>
                </c:pt>
                <c:pt idx="60">
                  <c:v>0.26941304633432017</c:v>
                </c:pt>
                <c:pt idx="61">
                  <c:v>0.26474949638510159</c:v>
                </c:pt>
                <c:pt idx="62">
                  <c:v>0.26018393932599959</c:v>
                </c:pt>
                <c:pt idx="63">
                  <c:v>0.25571375797753931</c:v>
                </c:pt>
                <c:pt idx="64">
                  <c:v>0.25133642541656154</c:v>
                </c:pt>
                <c:pt idx="65">
                  <c:v>0.24704950102931617</c:v>
                </c:pt>
                <c:pt idx="66">
                  <c:v>0.24285062677606076</c:v>
                </c:pt>
                <c:pt idx="67">
                  <c:v>0.23873752365373463</c:v>
                </c:pt>
                <c:pt idx="68">
                  <c:v>0.23470798834425494</c:v>
                </c:pt>
                <c:pt idx="69">
                  <c:v>0.23075989003689162</c:v>
                </c:pt>
                <c:pt idx="70">
                  <c:v>0.22689116741400334</c:v>
                </c:pt>
                <c:pt idx="71">
                  <c:v>0.22309982579017709</c:v>
                </c:pt>
                <c:pt idx="72">
                  <c:v>0.21938393439552026</c:v>
                </c:pt>
                <c:pt idx="73">
                  <c:v>0.21574162379448997</c:v>
                </c:pt>
                <c:pt idx="74">
                  <c:v>0.21217108343224886</c:v>
                </c:pt>
                <c:pt idx="75">
                  <c:v>0.20867055930107373</c:v>
                </c:pt>
                <c:pt idx="76">
                  <c:v>0.20523835171985602</c:v>
                </c:pt>
                <c:pt idx="77">
                  <c:v>0.20187281322019654</c:v>
                </c:pt>
                <c:pt idx="78">
                  <c:v>0.19857234653302802</c:v>
                </c:pt>
                <c:pt idx="79">
                  <c:v>0.19533540267009866</c:v>
                </c:pt>
                <c:pt idx="80">
                  <c:v>0.19216047909501835</c:v>
                </c:pt>
                <c:pt idx="81">
                  <c:v>0.18904611797891216</c:v>
                </c:pt>
                <c:pt idx="82">
                  <c:v>0.18599090453604017</c:v>
                </c:pt>
                <c:pt idx="83">
                  <c:v>0.18299346543503944</c:v>
                </c:pt>
                <c:pt idx="84">
                  <c:v>0.18005246728171567</c:v>
                </c:pt>
                <c:pt idx="85">
                  <c:v>0.11621931257135784</c:v>
                </c:pt>
                <c:pt idx="86">
                  <c:v>7.4654644401253023E-2</c:v>
                </c:pt>
                <c:pt idx="87">
                  <c:v>4.8900510708061125E-2</c:v>
                </c:pt>
                <c:pt idx="88">
                  <c:v>2.491491787026974E-2</c:v>
                </c:pt>
                <c:pt idx="89">
                  <c:v>1.3048381094197035E-2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9-4E2A-9912-CC476F56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07904"/>
        <c:axId val="26454416"/>
      </c:scatterChart>
      <c:valAx>
        <c:axId val="29607904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54416"/>
        <c:crosses val="autoZero"/>
        <c:crossBetween val="midCat"/>
      </c:valAx>
      <c:valAx>
        <c:axId val="26454416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0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87458745874589"/>
          <c:y val="0.10552449917324677"/>
          <c:w val="0.12756446038304617"/>
          <c:h val="0.12517471040272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49064667115418E-2"/>
          <c:y val="4.7389182452989134E-2"/>
          <c:w val="0.89231080707356913"/>
          <c:h val="0.9033559346748323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ExpLog!$D$3</c:f>
              <c:strCache>
                <c:ptCount val="1"/>
                <c:pt idx="0">
                  <c:v>li(x)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ExpLog!$A$39:$A$93</c:f>
              <c:numCache>
                <c:formatCode>General</c:formatCode>
                <c:ptCount val="55"/>
                <c:pt idx="0" formatCode="0.00E+00">
                  <c:v>1.0000000000000001E-30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 formatCode="0.00E+00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0.1</c:v>
                </c:pt>
                <c:pt idx="10">
                  <c:v>0.2</c:v>
                </c:pt>
                <c:pt idx="11">
                  <c:v>0.30000000000000004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0.70000000000000007</c:v>
                </c:pt>
                <c:pt idx="17">
                  <c:v>0.75000000000000011</c:v>
                </c:pt>
                <c:pt idx="18">
                  <c:v>0.80000000000000016</c:v>
                </c:pt>
                <c:pt idx="19">
                  <c:v>0.8500000000000002</c:v>
                </c:pt>
                <c:pt idx="20">
                  <c:v>0.85250000000000015</c:v>
                </c:pt>
                <c:pt idx="21">
                  <c:v>0.85500000000000009</c:v>
                </c:pt>
                <c:pt idx="22">
                  <c:v>0.85750000000000004</c:v>
                </c:pt>
                <c:pt idx="23">
                  <c:v>0.86</c:v>
                </c:pt>
                <c:pt idx="24">
                  <c:v>0.87</c:v>
                </c:pt>
                <c:pt idx="25">
                  <c:v>0.88</c:v>
                </c:pt>
                <c:pt idx="26">
                  <c:v>0.89</c:v>
                </c:pt>
                <c:pt idx="27">
                  <c:v>0.9</c:v>
                </c:pt>
                <c:pt idx="28">
                  <c:v>0.91</c:v>
                </c:pt>
                <c:pt idx="29">
                  <c:v>0.92</c:v>
                </c:pt>
                <c:pt idx="30">
                  <c:v>0.93</c:v>
                </c:pt>
                <c:pt idx="31">
                  <c:v>0.94000000000000006</c:v>
                </c:pt>
                <c:pt idx="32">
                  <c:v>0.95000000000000007</c:v>
                </c:pt>
                <c:pt idx="33">
                  <c:v>0.96000000000000008</c:v>
                </c:pt>
                <c:pt idx="34">
                  <c:v>0.97000000000000008</c:v>
                </c:pt>
                <c:pt idx="35">
                  <c:v>0.98000000000000009</c:v>
                </c:pt>
                <c:pt idx="36">
                  <c:v>0.9900000000000001</c:v>
                </c:pt>
                <c:pt idx="37">
                  <c:v>1</c:v>
                </c:pt>
                <c:pt idx="38">
                  <c:v>1.01</c:v>
                </c:pt>
                <c:pt idx="39">
                  <c:v>1.02</c:v>
                </c:pt>
                <c:pt idx="40">
                  <c:v>1.03</c:v>
                </c:pt>
                <c:pt idx="41">
                  <c:v>1.04</c:v>
                </c:pt>
                <c:pt idx="42">
                  <c:v>1.05</c:v>
                </c:pt>
                <c:pt idx="43">
                  <c:v>1.06</c:v>
                </c:pt>
                <c:pt idx="44">
                  <c:v>1.07</c:v>
                </c:pt>
                <c:pt idx="45">
                  <c:v>1.08</c:v>
                </c:pt>
                <c:pt idx="46">
                  <c:v>1.0900000000000001</c:v>
                </c:pt>
                <c:pt idx="47">
                  <c:v>1.1000000000000001</c:v>
                </c:pt>
                <c:pt idx="48">
                  <c:v>1.1100000000000001</c:v>
                </c:pt>
                <c:pt idx="49">
                  <c:v>1.1200000000000001</c:v>
                </c:pt>
                <c:pt idx="50">
                  <c:v>1.4000000000000001</c:v>
                </c:pt>
                <c:pt idx="51">
                  <c:v>1.7000000000000002</c:v>
                </c:pt>
                <c:pt idx="52">
                  <c:v>2</c:v>
                </c:pt>
                <c:pt idx="53">
                  <c:v>2.5</c:v>
                </c:pt>
                <c:pt idx="54">
                  <c:v>3</c:v>
                </c:pt>
              </c:numCache>
            </c:numRef>
          </c:xVal>
          <c:yVal>
            <c:numRef>
              <c:f>ExpLog!$D$39:$D$93</c:f>
              <c:numCache>
                <c:formatCode>General</c:formatCode>
                <c:ptCount val="55"/>
                <c:pt idx="0">
                  <c:v>-1.4272732536800953E-32</c:v>
                </c:pt>
                <c:pt idx="1">
                  <c:v>-1.8297434996255165E-3</c:v>
                </c:pt>
                <c:pt idx="2">
                  <c:v>-4.2052119298480514E-3</c:v>
                </c:pt>
                <c:pt idx="3">
                  <c:v>-6.913797303966053E-3</c:v>
                </c:pt>
                <c:pt idx="4">
                  <c:v>-9.8955013100430252E-3</c:v>
                </c:pt>
                <c:pt idx="5">
                  <c:v>-1.3119408874020093E-2</c:v>
                </c:pt>
                <c:pt idx="6">
                  <c:v>-1.6566673445876808E-2</c:v>
                </c:pt>
                <c:pt idx="7">
                  <c:v>-2.0224808842481901E-2</c:v>
                </c:pt>
                <c:pt idx="8">
                  <c:v>-2.4085162522188133E-2</c:v>
                </c:pt>
                <c:pt idx="9">
                  <c:v>-3.238978959329103E-2</c:v>
                </c:pt>
                <c:pt idx="10">
                  <c:v>-8.5126486728794068E-2</c:v>
                </c:pt>
                <c:pt idx="11">
                  <c:v>-0.15741490289468951</c:v>
                </c:pt>
                <c:pt idx="12">
                  <c:v>-0.25294941921262143</c:v>
                </c:pt>
                <c:pt idx="13">
                  <c:v>-0.37867104306108795</c:v>
                </c:pt>
                <c:pt idx="14">
                  <c:v>-0.54685141421041705</c:v>
                </c:pt>
                <c:pt idx="15">
                  <c:v>-0.65343058270148813</c:v>
                </c:pt>
                <c:pt idx="16">
                  <c:v>-0.78094687754556102</c:v>
                </c:pt>
                <c:pt idx="17">
                  <c:v>-0.93693001101264584</c:v>
                </c:pt>
                <c:pt idx="18">
                  <c:v>-1.1340119573823277</c:v>
                </c:pt>
                <c:pt idx="19">
                  <c:v>-1.3958923497953828</c:v>
                </c:pt>
                <c:pt idx="20">
                  <c:v>-1.4114159305703333</c:v>
                </c:pt>
                <c:pt idx="21">
                  <c:v>-1.4272274365600559</c:v>
                </c:pt>
                <c:pt idx="22">
                  <c:v>-1.4433368603182177</c:v>
                </c:pt>
                <c:pt idx="23">
                  <c:v>-1.4597547251334388</c:v>
                </c:pt>
                <c:pt idx="24">
                  <c:v>-1.5287418802519219</c:v>
                </c:pt>
                <c:pt idx="25">
                  <c:v>-1.6036733403489716</c:v>
                </c:pt>
                <c:pt idx="26">
                  <c:v>-1.6855829319163032</c:v>
                </c:pt>
                <c:pt idx="27">
                  <c:v>-1.7758006834235252</c:v>
                </c:pt>
                <c:pt idx="28">
                  <c:v>-1.8760780250844065</c:v>
                </c:pt>
                <c:pt idx="29">
                  <c:v>-1.9887870403542964</c:v>
                </c:pt>
                <c:pt idx="30">
                  <c:v>-2.1172534675826098</c:v>
                </c:pt>
                <c:pt idx="31">
                  <c:v>-2.266348140390213</c:v>
                </c:pt>
                <c:pt idx="32">
                  <c:v>-2.4436225538732268</c:v>
                </c:pt>
                <c:pt idx="33">
                  <c:v>-2.6617277328051299</c:v>
                </c:pt>
                <c:pt idx="34">
                  <c:v>-2.9443801128550966</c:v>
                </c:pt>
                <c:pt idx="35">
                  <c:v>-3.3448241193721056</c:v>
                </c:pt>
                <c:pt idx="36">
                  <c:v>-4.0329587017084734</c:v>
                </c:pt>
                <c:pt idx="38">
                  <c:v>-4.022958673929935</c:v>
                </c:pt>
                <c:pt idx="39">
                  <c:v>-3.3248238971258735</c:v>
                </c:pt>
                <c:pt idx="40">
                  <c:v>-2.9143793626727716</c:v>
                </c:pt>
                <c:pt idx="41">
                  <c:v>-2.621725954258816</c:v>
                </c:pt>
                <c:pt idx="42">
                  <c:v>-2.3936190793047114</c:v>
                </c:pt>
                <c:pt idx="43">
                  <c:v>-2.2063421345491014</c:v>
                </c:pt>
                <c:pt idx="44">
                  <c:v>-2.0472439271727625</c:v>
                </c:pt>
                <c:pt idx="45">
                  <c:v>-1.9087727934877248</c:v>
                </c:pt>
                <c:pt idx="46">
                  <c:v>-1.7860577306416299</c:v>
                </c:pt>
                <c:pt idx="47">
                  <c:v>-1.6757728303191988</c:v>
                </c:pt>
                <c:pt idx="48">
                  <c:v>-1.5755458382687535</c:v>
                </c:pt>
                <c:pt idx="49">
                  <c:v>-1.4836251525520849</c:v>
                </c:pt>
                <c:pt idx="50">
                  <c:v>-0.14499100479030624</c:v>
                </c:pt>
                <c:pt idx="51">
                  <c:v>0.55374376411047244</c:v>
                </c:pt>
                <c:pt idx="52">
                  <c:v>1.0451637801174927</c:v>
                </c:pt>
                <c:pt idx="53">
                  <c:v>1.667294667506324</c:v>
                </c:pt>
                <c:pt idx="54">
                  <c:v>2.1635885946671922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1E-454C-8B17-3967BDFF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29632"/>
        <c:axId val="1937701376"/>
      </c:scatterChart>
      <c:valAx>
        <c:axId val="193852963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7701376"/>
        <c:crosses val="autoZero"/>
        <c:crossBetween val="midCat"/>
      </c:valAx>
      <c:valAx>
        <c:axId val="1937701376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852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48564383997454"/>
          <c:y val="0.1172048251001873"/>
          <c:w val="0.11925256857803311"/>
          <c:h val="5.968211533240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9342178912718784"/>
        </c:manualLayout>
      </c:layout>
      <c:scatterChart>
        <c:scatterStyle val="smoothMarker"/>
        <c:varyColors val="0"/>
        <c:ser>
          <c:idx val="2"/>
          <c:order val="0"/>
          <c:tx>
            <c:strRef>
              <c:f>ExpInt!$B$4</c:f>
              <c:strCache>
                <c:ptCount val="1"/>
                <c:pt idx="0">
                  <c:v>En(x, 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ExpInt!$B$5:$B$29</c:f>
              <c:numCache>
                <c:formatCode>General</c:formatCode>
                <c:ptCount val="25"/>
                <c:pt idx="0">
                  <c:v>9.9999999999999988E+29</c:v>
                </c:pt>
                <c:pt idx="1">
                  <c:v>9.0483741803595947</c:v>
                </c:pt>
                <c:pt idx="2">
                  <c:v>4.0936537653899085</c:v>
                </c:pt>
                <c:pt idx="3">
                  <c:v>2.4693940689390592</c:v>
                </c:pt>
                <c:pt idx="4">
                  <c:v>1.6758001150890982</c:v>
                </c:pt>
                <c:pt idx="5">
                  <c:v>1.2130613194252668</c:v>
                </c:pt>
                <c:pt idx="6">
                  <c:v>0.91468606015671083</c:v>
                </c:pt>
                <c:pt idx="7">
                  <c:v>0.70940757684487077</c:v>
                </c:pt>
                <c:pt idx="8">
                  <c:v>0.56166120514652706</c:v>
                </c:pt>
                <c:pt idx="9">
                  <c:v>0.45174406637844355</c:v>
                </c:pt>
                <c:pt idx="10">
                  <c:v>0.36787944117144245</c:v>
                </c:pt>
                <c:pt idx="11">
                  <c:v>0.30261007608916329</c:v>
                </c:pt>
                <c:pt idx="12">
                  <c:v>0.25099517659350179</c:v>
                </c:pt>
                <c:pt idx="13">
                  <c:v>0.2096398407953943</c:v>
                </c:pt>
                <c:pt idx="14">
                  <c:v>0.17614068852971887</c:v>
                </c:pt>
                <c:pt idx="15">
                  <c:v>0.14875344009895317</c:v>
                </c:pt>
                <c:pt idx="16">
                  <c:v>0.12618532374665958</c:v>
                </c:pt>
                <c:pt idx="17">
                  <c:v>0.10746089650160855</c:v>
                </c:pt>
                <c:pt idx="18">
                  <c:v>9.183271567865911E-2</c:v>
                </c:pt>
                <c:pt idx="19">
                  <c:v>7.8720325906649971E-2</c:v>
                </c:pt>
                <c:pt idx="20">
                  <c:v>6.7667641618306296E-2</c:v>
                </c:pt>
                <c:pt idx="21">
                  <c:v>5.0365071982878991E-2</c:v>
                </c:pt>
                <c:pt idx="22">
                  <c:v>3.7799147203921836E-2</c:v>
                </c:pt>
                <c:pt idx="23">
                  <c:v>2.4890930644351744E-2</c:v>
                </c:pt>
                <c:pt idx="24">
                  <c:v>1.6595689455954639E-2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70-4928-9F6E-2C0271475284}"/>
            </c:ext>
          </c:extLst>
        </c:ser>
        <c:ser>
          <c:idx val="3"/>
          <c:order val="1"/>
          <c:tx>
            <c:strRef>
              <c:f>ExpInt!$C$4</c:f>
              <c:strCache>
                <c:ptCount val="1"/>
                <c:pt idx="0">
                  <c:v>En(x, 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ExpInt!$C$5:$C$29</c:f>
              <c:numCache>
                <c:formatCode>General</c:formatCode>
                <c:ptCount val="25"/>
                <c:pt idx="0">
                  <c:v>68.500337124919838</c:v>
                </c:pt>
                <c:pt idx="1">
                  <c:v>1.8229239584193906</c:v>
                </c:pt>
                <c:pt idx="2">
                  <c:v>1.2226505441838929</c:v>
                </c:pt>
                <c:pt idx="3">
                  <c:v>0.90567665167584666</c:v>
                </c:pt>
                <c:pt idx="4">
                  <c:v>0.70238011886566243</c:v>
                </c:pt>
                <c:pt idx="5">
                  <c:v>0.55977359477616095</c:v>
                </c:pt>
                <c:pt idx="6">
                  <c:v>0.45437950318940201</c:v>
                </c:pt>
                <c:pt idx="7">
                  <c:v>0.37376884323350917</c:v>
                </c:pt>
                <c:pt idx="8">
                  <c:v>0.31059657854554301</c:v>
                </c:pt>
                <c:pt idx="9">
                  <c:v>0.26018393932599965</c:v>
                </c:pt>
                <c:pt idx="10">
                  <c:v>0.21938393439552029</c:v>
                </c:pt>
                <c:pt idx="11">
                  <c:v>0.18599090453604014</c:v>
                </c:pt>
                <c:pt idx="12">
                  <c:v>0.15840843685146261</c:v>
                </c:pt>
                <c:pt idx="13">
                  <c:v>0.13545095784912914</c:v>
                </c:pt>
                <c:pt idx="14">
                  <c:v>0.11621931257135784</c:v>
                </c:pt>
                <c:pt idx="15">
                  <c:v>0.10001958240663264</c:v>
                </c:pt>
                <c:pt idx="16">
                  <c:v>8.6308333697539763E-2</c:v>
                </c:pt>
                <c:pt idx="17">
                  <c:v>7.4654644401253009E-2</c:v>
                </c:pt>
                <c:pt idx="18">
                  <c:v>6.4713129363868818E-2</c:v>
                </c:pt>
                <c:pt idx="19">
                  <c:v>5.6204378174534816E-2</c:v>
                </c:pt>
                <c:pt idx="20">
                  <c:v>4.8900510708061083E-2</c:v>
                </c:pt>
                <c:pt idx="21">
                  <c:v>3.7191137051932541E-2</c:v>
                </c:pt>
                <c:pt idx="22">
                  <c:v>2.8440260935795637E-2</c:v>
                </c:pt>
                <c:pt idx="23">
                  <c:v>1.9181871826586368E-2</c:v>
                </c:pt>
                <c:pt idx="24">
                  <c:v>1.3048381094197032E-2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70-4928-9F6E-2C0271475284}"/>
            </c:ext>
          </c:extLst>
        </c:ser>
        <c:ser>
          <c:idx val="4"/>
          <c:order val="2"/>
          <c:tx>
            <c:strRef>
              <c:f>ExpInt!$D$4</c:f>
              <c:strCache>
                <c:ptCount val="1"/>
                <c:pt idx="0">
                  <c:v>En(x, 2)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ExpInt!$D$5:$D$29</c:f>
              <c:numCache>
                <c:formatCode>General</c:formatCode>
                <c:ptCount val="25"/>
                <c:pt idx="0">
                  <c:v>1</c:v>
                </c:pt>
                <c:pt idx="1">
                  <c:v>0.7225450221940205</c:v>
                </c:pt>
                <c:pt idx="2">
                  <c:v>0.57420064424120321</c:v>
                </c:pt>
                <c:pt idx="3">
                  <c:v>0.46911522517896376</c:v>
                </c:pt>
                <c:pt idx="4">
                  <c:v>0.38936799848937431</c:v>
                </c:pt>
                <c:pt idx="5">
                  <c:v>0.32664386232455145</c:v>
                </c:pt>
                <c:pt idx="6">
                  <c:v>0.27618393418038151</c:v>
                </c:pt>
                <c:pt idx="7">
                  <c:v>0.23494711352795233</c:v>
                </c:pt>
                <c:pt idx="8">
                  <c:v>0.20085170128078608</c:v>
                </c:pt>
                <c:pt idx="9">
                  <c:v>0.17240411434719871</c:v>
                </c:pt>
                <c:pt idx="10">
                  <c:v>0.14849550677592274</c:v>
                </c:pt>
                <c:pt idx="11">
                  <c:v>0.12828108870843535</c:v>
                </c:pt>
                <c:pt idx="12">
                  <c:v>0.11110408769044752</c:v>
                </c:pt>
                <c:pt idx="13">
                  <c:v>9.6445547830144626E-2</c:v>
                </c:pt>
                <c:pt idx="14">
                  <c:v>8.3889926341704973E-2</c:v>
                </c:pt>
                <c:pt idx="15">
                  <c:v>7.3100786538481052E-2</c:v>
                </c:pt>
                <c:pt idx="16">
                  <c:v>6.3803184078591452E-2</c:v>
                </c:pt>
                <c:pt idx="17">
                  <c:v>5.5770628570604511E-2</c:v>
                </c:pt>
                <c:pt idx="18">
                  <c:v>4.8815255366622637E-2</c:v>
                </c:pt>
                <c:pt idx="19">
                  <c:v>4.2780300691018666E-2</c:v>
                </c:pt>
                <c:pt idx="20">
                  <c:v>3.7534261820490362E-2</c:v>
                </c:pt>
                <c:pt idx="21">
                  <c:v>2.8982656848082201E-2</c:v>
                </c:pt>
                <c:pt idx="22">
                  <c:v>2.2461327043502823E-2</c:v>
                </c:pt>
                <c:pt idx="23">
                  <c:v>1.541445880796651E-2</c:v>
                </c:pt>
                <c:pt idx="24">
                  <c:v>1.064192508527283E-2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470-4928-9F6E-2C0271475284}"/>
            </c:ext>
          </c:extLst>
        </c:ser>
        <c:ser>
          <c:idx val="5"/>
          <c:order val="3"/>
          <c:tx>
            <c:strRef>
              <c:f>ExpInt!$E$4</c:f>
              <c:strCache>
                <c:ptCount val="1"/>
                <c:pt idx="0">
                  <c:v>En(x, 3)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ExpInt!$A$5:$A$29</c:f>
              <c:numCache>
                <c:formatCode>General</c:formatCode>
                <c:ptCount val="25"/>
                <c:pt idx="0">
                  <c:v>1.0000000000000001E-30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2.2000000000000006</c:v>
                </c:pt>
                <c:pt idx="22">
                  <c:v>2.4000000000000008</c:v>
                </c:pt>
                <c:pt idx="23">
                  <c:v>2.7000000000000006</c:v>
                </c:pt>
                <c:pt idx="24">
                  <c:v>3.0000000000000004</c:v>
                </c:pt>
              </c:numCache>
            </c:numRef>
          </c:xVal>
          <c:yVal>
            <c:numRef>
              <c:f>ExpInt!$E$5:$E$29</c:f>
              <c:numCache>
                <c:formatCode>General</c:formatCode>
                <c:ptCount val="25"/>
                <c:pt idx="0">
                  <c:v>0.5</c:v>
                </c:pt>
                <c:pt idx="1">
                  <c:v>0.41629145790827882</c:v>
                </c:pt>
                <c:pt idx="2">
                  <c:v>0.35194531211487057</c:v>
                </c:pt>
                <c:pt idx="3">
                  <c:v>0.3000418265640144</c:v>
                </c:pt>
                <c:pt idx="4">
                  <c:v>0.25728642331994478</c:v>
                </c:pt>
                <c:pt idx="5">
                  <c:v>0.2216043642751796</c:v>
                </c:pt>
                <c:pt idx="6">
                  <c:v>0.19155063779289783</c:v>
                </c:pt>
                <c:pt idx="7">
                  <c:v>0.16606116216092145</c:v>
                </c:pt>
                <c:pt idx="8">
                  <c:v>0.14432380154629473</c:v>
                </c:pt>
                <c:pt idx="9">
                  <c:v>0.12570297841405959</c:v>
                </c:pt>
                <c:pt idx="10">
                  <c:v>0.10969196719775974</c:v>
                </c:pt>
                <c:pt idx="11">
                  <c:v>9.5880943059400134E-2</c:v>
                </c:pt>
                <c:pt idx="12">
                  <c:v>8.393465334183281E-2</c:v>
                </c:pt>
                <c:pt idx="13">
                  <c:v>7.3576290427412386E-2</c:v>
                </c:pt>
                <c:pt idx="14">
                  <c:v>6.4575533531609469E-2</c:v>
                </c:pt>
                <c:pt idx="15">
                  <c:v>5.6739490170354262E-2</c:v>
                </c:pt>
                <c:pt idx="16">
                  <c:v>4.9905711734454232E-2</c:v>
                </c:pt>
                <c:pt idx="17">
                  <c:v>4.393672774135355E-2</c:v>
                </c:pt>
                <c:pt idx="18">
                  <c:v>3.8715714280832897E-2</c:v>
                </c:pt>
                <c:pt idx="19">
                  <c:v>3.4143023954849604E-2</c:v>
                </c:pt>
                <c:pt idx="20">
                  <c:v>3.0133379797815843E-2</c:v>
                </c:pt>
                <c:pt idx="21">
                  <c:v>2.3520656648276506E-2</c:v>
                </c:pt>
                <c:pt idx="22">
                  <c:v>1.8405384192502757E-2</c:v>
                </c:pt>
                <c:pt idx="23">
                  <c:v>1.279323697912005E-2</c:v>
                </c:pt>
                <c:pt idx="24">
                  <c:v>8.9306465560227075E-3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470-4928-9F6E-2C0271475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64673194703101"/>
          <c:y val="5.1423441807584007E-2"/>
          <c:w val="0.1727147249031882"/>
          <c:h val="0.344956850780289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Spence!$B$4</c:f>
              <c:strCache>
                <c:ptCount val="1"/>
                <c:pt idx="0">
                  <c:v>Li2(x)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Spence!$A$5:$A$69</c:f>
              <c:numCache>
                <c:formatCode>General</c:formatCode>
                <c:ptCount val="65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1.2500000000000016</c:v>
                </c:pt>
                <c:pt idx="42">
                  <c:v>1.5000000000000016</c:v>
                </c:pt>
                <c:pt idx="43">
                  <c:v>1.7500000000000016</c:v>
                </c:pt>
                <c:pt idx="44">
                  <c:v>2.0000000000000018</c:v>
                </c:pt>
                <c:pt idx="45">
                  <c:v>2.2500000000000018</c:v>
                </c:pt>
                <c:pt idx="46">
                  <c:v>2.5000000000000018</c:v>
                </c:pt>
                <c:pt idx="47">
                  <c:v>2.7500000000000018</c:v>
                </c:pt>
                <c:pt idx="48">
                  <c:v>3.0000000000000018</c:v>
                </c:pt>
                <c:pt idx="49">
                  <c:v>3.2500000000000018</c:v>
                </c:pt>
                <c:pt idx="50">
                  <c:v>3.5000000000000018</c:v>
                </c:pt>
                <c:pt idx="51">
                  <c:v>3.7500000000000018</c:v>
                </c:pt>
                <c:pt idx="52">
                  <c:v>4.0000000000000018</c:v>
                </c:pt>
                <c:pt idx="53">
                  <c:v>4.2500000000000018</c:v>
                </c:pt>
                <c:pt idx="54">
                  <c:v>4.5000000000000018</c:v>
                </c:pt>
                <c:pt idx="55">
                  <c:v>4.7500000000000018</c:v>
                </c:pt>
                <c:pt idx="56">
                  <c:v>5.0000000000000018</c:v>
                </c:pt>
                <c:pt idx="57">
                  <c:v>5.2500000000000018</c:v>
                </c:pt>
                <c:pt idx="58">
                  <c:v>5.5000000000000018</c:v>
                </c:pt>
                <c:pt idx="59">
                  <c:v>5.7500000000000018</c:v>
                </c:pt>
                <c:pt idx="60">
                  <c:v>6.0000000000000018</c:v>
                </c:pt>
                <c:pt idx="61">
                  <c:v>6.2500000000000018</c:v>
                </c:pt>
                <c:pt idx="62">
                  <c:v>6.5000000000000018</c:v>
                </c:pt>
                <c:pt idx="63">
                  <c:v>6.7500000000000018</c:v>
                </c:pt>
                <c:pt idx="64">
                  <c:v>7.0000000000000018</c:v>
                </c:pt>
              </c:numCache>
            </c:numRef>
          </c:xVal>
          <c:yVal>
            <c:numRef>
              <c:f>Spence!$B$5:$B$69</c:f>
              <c:numCache>
                <c:formatCode>General</c:formatCode>
                <c:ptCount val="65"/>
                <c:pt idx="0">
                  <c:v>-1.9393754207667087</c:v>
                </c:pt>
                <c:pt idx="1">
                  <c:v>-1.8928076612853566</c:v>
                </c:pt>
                <c:pt idx="2">
                  <c:v>-1.8455056472766962</c:v>
                </c:pt>
                <c:pt idx="3">
                  <c:v>-1.7974405180829141</c:v>
                </c:pt>
                <c:pt idx="4">
                  <c:v>-1.748581522597636</c:v>
                </c:pt>
                <c:pt idx="5">
                  <c:v>-1.6988958419950135</c:v>
                </c:pt>
                <c:pt idx="6">
                  <c:v>-1.6483483904746903</c:v>
                </c:pt>
                <c:pt idx="7">
                  <c:v>-1.5969015905871107</c:v>
                </c:pt>
                <c:pt idx="8">
                  <c:v>-1.5445151190485944</c:v>
                </c:pt>
                <c:pt idx="9">
                  <c:v>-1.4911456181516796</c:v>
                </c:pt>
                <c:pt idx="10">
                  <c:v>-1.4367463668836797</c:v>
                </c:pt>
                <c:pt idx="11">
                  <c:v>-1.3812669046333776</c:v>
                </c:pt>
                <c:pt idx="12">
                  <c:v>-1.324652598823731</c:v>
                </c:pt>
                <c:pt idx="13">
                  <c:v>-1.2668441458663622</c:v>
                </c:pt>
                <c:pt idx="14">
                  <c:v>-1.207776992369137</c:v>
                </c:pt>
                <c:pt idx="15">
                  <c:v>-1.1473806603755694</c:v>
                </c:pt>
                <c:pt idx="16">
                  <c:v>-1.0855779563471237</c:v>
                </c:pt>
                <c:pt idx="17">
                  <c:v>-1.022284038302274</c:v>
                </c:pt>
                <c:pt idx="18">
                  <c:v>-0.9574053085587797</c:v>
                </c:pt>
                <c:pt idx="19">
                  <c:v>-0.89083809026228089</c:v>
                </c:pt>
                <c:pt idx="20">
                  <c:v>-0.82246703342411198</c:v>
                </c:pt>
                <c:pt idx="21">
                  <c:v>-0.75216317921726061</c:v>
                </c:pt>
                <c:pt idx="22">
                  <c:v>-0.67978158783468001</c:v>
                </c:pt>
                <c:pt idx="23">
                  <c:v>-0.60515840233770413</c:v>
                </c:pt>
                <c:pt idx="24">
                  <c:v>-0.52810717404466534</c:v>
                </c:pt>
                <c:pt idx="25">
                  <c:v>-0.44841420692364503</c:v>
                </c:pt>
                <c:pt idx="26">
                  <c:v>-0.36583257751244841</c:v>
                </c:pt>
                <c:pt idx="27">
                  <c:v>-0.28007433375958157</c:v>
                </c:pt>
                <c:pt idx="28">
                  <c:v>-0.19080013777753424</c:v>
                </c:pt>
                <c:pt idx="29">
                  <c:v>-9.7605235229320117E-2</c:v>
                </c:pt>
                <c:pt idx="30">
                  <c:v>1.5265566588595908E-15</c:v>
                </c:pt>
                <c:pt idx="31">
                  <c:v>0.10261779109939274</c:v>
                </c:pt>
                <c:pt idx="32">
                  <c:v>0.21100377543970647</c:v>
                </c:pt>
                <c:pt idx="33">
                  <c:v>0.32612951007547791</c:v>
                </c:pt>
                <c:pt idx="34">
                  <c:v>0.44928297447128368</c:v>
                </c:pt>
                <c:pt idx="35">
                  <c:v>0.58224052646501434</c:v>
                </c:pt>
                <c:pt idx="36">
                  <c:v>0.72758630771633526</c:v>
                </c:pt>
                <c:pt idx="37">
                  <c:v>0.88937762428604095</c:v>
                </c:pt>
                <c:pt idx="38">
                  <c:v>1.0747946000082507</c:v>
                </c:pt>
                <c:pt idx="39">
                  <c:v>1.2997147230049619</c:v>
                </c:pt>
                <c:pt idx="40">
                  <c:v>1.6449340668482806</c:v>
                </c:pt>
                <c:pt idx="41">
                  <c:v>2.190177011441647</c:v>
                </c:pt>
                <c:pt idx="42">
                  <c:v>2.3743952702724802</c:v>
                </c:pt>
                <c:pt idx="43">
                  <c:v>2.4486867653382038</c:v>
                </c:pt>
                <c:pt idx="44">
                  <c:v>2.4674011002723391</c:v>
                </c:pt>
                <c:pt idx="45">
                  <c:v>2.4540292197938176</c:v>
                </c:pt>
                <c:pt idx="46">
                  <c:v>2.4207908065659329</c:v>
                </c:pt>
                <c:pt idx="47">
                  <c:v>2.374727770472191</c:v>
                </c:pt>
                <c:pt idx="48">
                  <c:v>2.3201804233130972</c:v>
                </c:pt>
                <c:pt idx="49">
                  <c:v>2.2599555646906446</c:v>
                </c:pt>
                <c:pt idx="50">
                  <c:v>2.1959348115757793</c:v>
                </c:pt>
                <c:pt idx="51">
                  <c:v>2.1294150018428177</c:v>
                </c:pt>
                <c:pt idx="52">
                  <c:v>2.061309466777316</c:v>
                </c:pt>
                <c:pt idx="53">
                  <c:v>1.992272381213561</c:v>
                </c:pt>
                <c:pt idx="54">
                  <c:v>1.9227784014939695</c:v>
                </c:pt>
                <c:pt idx="55">
                  <c:v>1.8531752230542937</c:v>
                </c:pt>
                <c:pt idx="56">
                  <c:v>1.7837191612666292</c:v>
                </c:pt>
                <c:pt idx="57">
                  <c:v>1.7145997722448256</c:v>
                </c:pt>
                <c:pt idx="58">
                  <c:v>1.6459572161914902</c:v>
                </c:pt>
                <c:pt idx="59">
                  <c:v>1.5778947074978269</c:v>
                </c:pt>
                <c:pt idx="60">
                  <c:v>1.5104875731706005</c:v>
                </c:pt>
                <c:pt idx="61">
                  <c:v>1.4437899291418379</c:v>
                </c:pt>
                <c:pt idx="62">
                  <c:v>1.3778396575194081</c:v>
                </c:pt>
                <c:pt idx="63">
                  <c:v>1.3126621550956818</c:v>
                </c:pt>
                <c:pt idx="64">
                  <c:v>1.2482731820994233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5-459A-BF3C-3CA0BB8A5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7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  <c:majorUnit val="1"/>
      </c:valAx>
      <c:valAx>
        <c:axId val="455277840"/>
        <c:scaling>
          <c:orientation val="minMax"/>
          <c:max val="3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044400699912508E-2"/>
          <c:y val="8.1922220303155227E-2"/>
          <c:w val="0.19763342082239721"/>
          <c:h val="9.06591498379423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67147856517936E-2"/>
          <c:y val="5.0925925925925923E-2"/>
          <c:w val="0.89205796150481187"/>
          <c:h val="0.89872630504520268"/>
        </c:manualLayout>
      </c:layout>
      <c:scatterChart>
        <c:scatterStyle val="smoothMarker"/>
        <c:varyColors val="0"/>
        <c:ser>
          <c:idx val="0"/>
          <c:order val="0"/>
          <c:tx>
            <c:v>Ci(x)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SinCos!$B$4:$B$73</c:f>
              <c:numCache>
                <c:formatCode>General</c:formatCode>
                <c:ptCount val="70"/>
                <c:pt idx="0">
                  <c:v>-0.19002974965664379</c:v>
                </c:pt>
                <c:pt idx="1">
                  <c:v>-0.1976036133099352</c:v>
                </c:pt>
                <c:pt idx="2">
                  <c:v>-0.19704707972235624</c:v>
                </c:pt>
                <c:pt idx="3">
                  <c:v>-0.18766028680044078</c:v>
                </c:pt>
                <c:pt idx="4">
                  <c:v>-0.16901315676715689</c:v>
                </c:pt>
                <c:pt idx="5">
                  <c:v>-0.14098169788693052</c:v>
                </c:pt>
                <c:pt idx="6">
                  <c:v>-0.10377815035689797</c:v>
                </c:pt>
                <c:pt idx="7">
                  <c:v>-5.7974351859801043E-2</c:v>
                </c:pt>
                <c:pt idx="8">
                  <c:v>-4.5180779307423258E-3</c:v>
                </c:pt>
                <c:pt idx="9">
                  <c:v>5.5257411719942362E-2</c:v>
                </c:pt>
                <c:pt idx="10">
                  <c:v>0.11962978600800006</c:v>
                </c:pt>
                <c:pt idx="11">
                  <c:v>0.18648838964317571</c:v>
                </c:pt>
                <c:pt idx="12">
                  <c:v>0.25333661606258412</c:v>
                </c:pt>
                <c:pt idx="13">
                  <c:v>0.31729161743669798</c:v>
                </c:pt>
                <c:pt idx="14">
                  <c:v>0.37507459904983226</c:v>
                </c:pt>
                <c:pt idx="15">
                  <c:v>0.42298082877486504</c:v>
                </c:pt>
                <c:pt idx="16">
                  <c:v>0.45681112941833707</c:v>
                </c:pt>
                <c:pt idx="17">
                  <c:v>0.47173251693187779</c:v>
                </c:pt>
                <c:pt idx="18">
                  <c:v>0.46200658509467724</c:v>
                </c:pt>
                <c:pt idx="19">
                  <c:v>0.42045918289424045</c:v>
                </c:pt>
                <c:pt idx="20">
                  <c:v>0.33740392290096821</c:v>
                </c:pt>
                <c:pt idx="21">
                  <c:v>0.19827861595246721</c:v>
                </c:pt>
                <c:pt idx="22">
                  <c:v>-2.2270706959279574E-2</c:v>
                </c:pt>
                <c:pt idx="23">
                  <c:v>-0.37880934642524444</c:v>
                </c:pt>
                <c:pt idx="24">
                  <c:v>-1.042205595672782</c:v>
                </c:pt>
                <c:pt idx="25">
                  <c:v>-1.7278683866572968</c:v>
                </c:pt>
                <c:pt idx="26">
                  <c:v>-1.8327542604358447</c:v>
                </c:pt>
                <c:pt idx="27">
                  <c:v>-1.9501125528007326</c:v>
                </c:pt>
                <c:pt idx="28">
                  <c:v>-2.0832691219543102</c:v>
                </c:pt>
                <c:pt idx="29">
                  <c:v>-2.2370949168693031</c:v>
                </c:pt>
                <c:pt idx="30">
                  <c:v>-2.4191415435519081</c:v>
                </c:pt>
                <c:pt idx="31">
                  <c:v>-2.6420601333009488</c:v>
                </c:pt>
                <c:pt idx="32">
                  <c:v>-2.9295672239811177</c:v>
                </c:pt>
                <c:pt idx="33">
                  <c:v>-3.3349073388599617</c:v>
                </c:pt>
                <c:pt idx="34">
                  <c:v>-4.0279795209823916</c:v>
                </c:pt>
                <c:pt idx="35">
                  <c:v>-33.961560730009154</c:v>
                </c:pt>
                <c:pt idx="36">
                  <c:v>-4.0279795209823916</c:v>
                </c:pt>
                <c:pt idx="37">
                  <c:v>-3.3349073388599617</c:v>
                </c:pt>
                <c:pt idx="38">
                  <c:v>-2.9295672239811177</c:v>
                </c:pt>
                <c:pt idx="39">
                  <c:v>-2.6420601333009488</c:v>
                </c:pt>
                <c:pt idx="40">
                  <c:v>-2.4191415435519081</c:v>
                </c:pt>
                <c:pt idx="41">
                  <c:v>-2.2370949168693031</c:v>
                </c:pt>
                <c:pt idx="42">
                  <c:v>-2.0832691219543102</c:v>
                </c:pt>
                <c:pt idx="43">
                  <c:v>-1.9501125528007326</c:v>
                </c:pt>
                <c:pt idx="44">
                  <c:v>-1.8327542604358447</c:v>
                </c:pt>
                <c:pt idx="45">
                  <c:v>-1.7278683866572968</c:v>
                </c:pt>
                <c:pt idx="46">
                  <c:v>-1.042205595672782</c:v>
                </c:pt>
                <c:pt idx="47">
                  <c:v>-0.37880934642524444</c:v>
                </c:pt>
                <c:pt idx="48">
                  <c:v>-2.2270706959279574E-2</c:v>
                </c:pt>
                <c:pt idx="49">
                  <c:v>0.19827861595246721</c:v>
                </c:pt>
                <c:pt idx="50">
                  <c:v>0.33740392290096821</c:v>
                </c:pt>
                <c:pt idx="51">
                  <c:v>0.42045918289424045</c:v>
                </c:pt>
                <c:pt idx="52">
                  <c:v>0.46200658509467724</c:v>
                </c:pt>
                <c:pt idx="53">
                  <c:v>0.47173251693187779</c:v>
                </c:pt>
                <c:pt idx="54">
                  <c:v>0.45681112941833707</c:v>
                </c:pt>
                <c:pt idx="55">
                  <c:v>0.42298082877486504</c:v>
                </c:pt>
                <c:pt idx="56">
                  <c:v>0.37507459904983226</c:v>
                </c:pt>
                <c:pt idx="57">
                  <c:v>0.31729161743669798</c:v>
                </c:pt>
                <c:pt idx="58">
                  <c:v>0.25333661606258412</c:v>
                </c:pt>
                <c:pt idx="59">
                  <c:v>0.18648838964317571</c:v>
                </c:pt>
                <c:pt idx="60">
                  <c:v>0.11962978600800006</c:v>
                </c:pt>
                <c:pt idx="61">
                  <c:v>5.5257411719942362E-2</c:v>
                </c:pt>
                <c:pt idx="62">
                  <c:v>-4.5180779307423258E-3</c:v>
                </c:pt>
                <c:pt idx="63">
                  <c:v>-5.7974351859801043E-2</c:v>
                </c:pt>
                <c:pt idx="64">
                  <c:v>-0.10377815035689797</c:v>
                </c:pt>
                <c:pt idx="65">
                  <c:v>-0.14098169788693052</c:v>
                </c:pt>
                <c:pt idx="66">
                  <c:v>-0.16901315676715689</c:v>
                </c:pt>
                <c:pt idx="67">
                  <c:v>-0.18766028680044078</c:v>
                </c:pt>
                <c:pt idx="68">
                  <c:v>-0.19839124684247286</c:v>
                </c:pt>
                <c:pt idx="69">
                  <c:v>-0.19002974965664385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19-41DD-9F84-D1A20A436AC2}"/>
            </c:ext>
          </c:extLst>
        </c:ser>
        <c:ser>
          <c:idx val="1"/>
          <c:order val="1"/>
          <c:tx>
            <c:v>Si(x)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SinCos!$C$4:$C$73</c:f>
              <c:numCache>
                <c:formatCode>General</c:formatCode>
                <c:ptCount val="70"/>
                <c:pt idx="0">
                  <c:v>-1.5499312449446736</c:v>
                </c:pt>
                <c:pt idx="1">
                  <c:v>-1.5899752781723651</c:v>
                </c:pt>
                <c:pt idx="2">
                  <c:v>-1.6324603525003494</c:v>
                </c:pt>
                <c:pt idx="3">
                  <c:v>-1.675833959408374</c:v>
                </c:pt>
                <c:pt idx="4">
                  <c:v>-1.7183685636908683</c:v>
                </c:pt>
                <c:pt idx="5">
                  <c:v>-1.7582031389490529</c:v>
                </c:pt>
                <c:pt idx="6">
                  <c:v>-1.79339035484957</c:v>
                </c:pt>
                <c:pt idx="7">
                  <c:v>-1.8219481156495037</c:v>
                </c:pt>
                <c:pt idx="8">
                  <c:v>-1.8419139833261429</c:v>
                </c:pt>
                <c:pt idx="9">
                  <c:v>-1.8514008970184404</c:v>
                </c:pt>
                <c:pt idx="10">
                  <c:v>-1.8486525279994683</c:v>
                </c:pt>
                <c:pt idx="11">
                  <c:v>-1.8320965890813223</c:v>
                </c:pt>
                <c:pt idx="12">
                  <c:v>-1.8003944505267702</c:v>
                </c:pt>
                <c:pt idx="13">
                  <c:v>-1.7524855007617672</c:v>
                </c:pt>
                <c:pt idx="14">
                  <c:v>-1.6876248272410985</c:v>
                </c:pt>
                <c:pt idx="15">
                  <c:v>-1.6054129768026948</c:v>
                </c:pt>
                <c:pt idx="16">
                  <c:v>-1.5058167802555784</c:v>
                </c:pt>
                <c:pt idx="17">
                  <c:v>-1.3891804858704384</c:v>
                </c:pt>
                <c:pt idx="18">
                  <c:v>-1.256226732779218</c:v>
                </c:pt>
                <c:pt idx="19">
                  <c:v>-1.1080471990137186</c:v>
                </c:pt>
                <c:pt idx="20">
                  <c:v>-0.94608307036718298</c:v>
                </c:pt>
                <c:pt idx="21">
                  <c:v>-0.77209578548199664</c:v>
                </c:pt>
                <c:pt idx="22">
                  <c:v>-0.58812880960808012</c:v>
                </c:pt>
                <c:pt idx="23">
                  <c:v>-0.39646146475137289</c:v>
                </c:pt>
                <c:pt idx="24">
                  <c:v>-0.19955608852623385</c:v>
                </c:pt>
                <c:pt idx="25">
                  <c:v>-9.9944461108276955E-2</c:v>
                </c:pt>
                <c:pt idx="26">
                  <c:v>-8.9959509840144405E-2</c:v>
                </c:pt>
                <c:pt idx="27">
                  <c:v>-7.9971561016294504E-2</c:v>
                </c:pt>
                <c:pt idx="28">
                  <c:v>-6.9980947245377706E-2</c:v>
                </c:pt>
                <c:pt idx="29">
                  <c:v>-5.9988001295920655E-2</c:v>
                </c:pt>
                <c:pt idx="30">
                  <c:v>-4.9993056076366754E-2</c:v>
                </c:pt>
                <c:pt idx="31">
                  <c:v>-3.9996444615106465E-2</c:v>
                </c:pt>
                <c:pt idx="32">
                  <c:v>-2.9998500040499379E-2</c:v>
                </c:pt>
                <c:pt idx="33">
                  <c:v>-1.9999555560888851E-2</c:v>
                </c:pt>
                <c:pt idx="34">
                  <c:v>-9.9999444446111103E-3</c:v>
                </c:pt>
                <c:pt idx="35">
                  <c:v>1.0000000000000001E-15</c:v>
                </c:pt>
                <c:pt idx="36">
                  <c:v>9.9999444446111103E-3</c:v>
                </c:pt>
                <c:pt idx="37">
                  <c:v>1.9999555560888851E-2</c:v>
                </c:pt>
                <c:pt idx="38">
                  <c:v>2.9998500040499379E-2</c:v>
                </c:pt>
                <c:pt idx="39">
                  <c:v>3.9996444615106465E-2</c:v>
                </c:pt>
                <c:pt idx="40">
                  <c:v>4.9993056076366754E-2</c:v>
                </c:pt>
                <c:pt idx="41">
                  <c:v>5.9988001295920655E-2</c:v>
                </c:pt>
                <c:pt idx="42">
                  <c:v>6.9980947245377706E-2</c:v>
                </c:pt>
                <c:pt idx="43">
                  <c:v>7.9971561016294504E-2</c:v>
                </c:pt>
                <c:pt idx="44">
                  <c:v>8.9959509840144405E-2</c:v>
                </c:pt>
                <c:pt idx="45">
                  <c:v>9.9944461108276955E-2</c:v>
                </c:pt>
                <c:pt idx="46">
                  <c:v>0.19955608852623385</c:v>
                </c:pt>
                <c:pt idx="47">
                  <c:v>0.39646146475137289</c:v>
                </c:pt>
                <c:pt idx="48">
                  <c:v>0.58812880960808012</c:v>
                </c:pt>
                <c:pt idx="49">
                  <c:v>0.77209578548199664</c:v>
                </c:pt>
                <c:pt idx="50">
                  <c:v>0.94608307036718298</c:v>
                </c:pt>
                <c:pt idx="51">
                  <c:v>1.1080471990137186</c:v>
                </c:pt>
                <c:pt idx="52">
                  <c:v>1.256226732779218</c:v>
                </c:pt>
                <c:pt idx="53">
                  <c:v>1.3891804858704384</c:v>
                </c:pt>
                <c:pt idx="54">
                  <c:v>1.5058167802555784</c:v>
                </c:pt>
                <c:pt idx="55">
                  <c:v>1.6054129768026948</c:v>
                </c:pt>
                <c:pt idx="56">
                  <c:v>1.6876248272410985</c:v>
                </c:pt>
                <c:pt idx="57">
                  <c:v>1.7524855007617672</c:v>
                </c:pt>
                <c:pt idx="58">
                  <c:v>1.8003944505267702</c:v>
                </c:pt>
                <c:pt idx="59">
                  <c:v>1.8320965890813223</c:v>
                </c:pt>
                <c:pt idx="60">
                  <c:v>1.8486525279994683</c:v>
                </c:pt>
                <c:pt idx="61">
                  <c:v>1.8514008970184404</c:v>
                </c:pt>
                <c:pt idx="62">
                  <c:v>1.8419139833261429</c:v>
                </c:pt>
                <c:pt idx="63">
                  <c:v>1.8219481156495037</c:v>
                </c:pt>
                <c:pt idx="64">
                  <c:v>1.79339035484957</c:v>
                </c:pt>
                <c:pt idx="65">
                  <c:v>1.7582031389490529</c:v>
                </c:pt>
                <c:pt idx="66">
                  <c:v>1.7183685636908683</c:v>
                </c:pt>
                <c:pt idx="67">
                  <c:v>1.675833959408374</c:v>
                </c:pt>
                <c:pt idx="68">
                  <c:v>1.6110051718097811</c:v>
                </c:pt>
                <c:pt idx="69">
                  <c:v>1.5499312449446738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8419-41DD-9F84-D1A20A436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476176"/>
        <c:axId val="10134811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Chi(x)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SinCos!$D$4:$D$73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20.092063530105968</c:v>
                      </c:pt>
                      <c:pt idx="1">
                        <c:v>17.34821843991924</c:v>
                      </c:pt>
                      <c:pt idx="2">
                        <c:v>15.006129145329243</c:v>
                      </c:pt>
                      <c:pt idx="3">
                        <c:v>13.003318630782253</c:v>
                      </c:pt>
                      <c:pt idx="4">
                        <c:v>11.28721594280008</c:v>
                      </c:pt>
                      <c:pt idx="5">
                        <c:v>9.8135475588231902</c:v>
                      </c:pt>
                      <c:pt idx="6">
                        <c:v>8.5449910091722074</c:v>
                      </c:pt>
                      <c:pt idx="7">
                        <c:v>7.450046842602652</c:v>
                      </c:pt>
                      <c:pt idx="8">
                        <c:v>6.5020921653174435</c:v>
                      </c:pt>
                      <c:pt idx="9">
                        <c:v>5.6785848322346926</c:v>
                      </c:pt>
                      <c:pt idx="10">
                        <c:v>4.960392094765611</c:v>
                      </c:pt>
                      <c:pt idx="11">
                        <c:v>4.3312212156819765</c:v>
                      </c:pt>
                      <c:pt idx="12">
                        <c:v>3.7771322739917585</c:v>
                      </c:pt>
                      <c:pt idx="13">
                        <c:v>3.2861150077073713</c:v>
                      </c:pt>
                      <c:pt idx="14">
                        <c:v>2.8477117813812236</c:v>
                      </c:pt>
                      <c:pt idx="15">
                        <c:v>2.4526669226469138</c:v>
                      </c:pt>
                      <c:pt idx="16">
                        <c:v>2.092577214062032</c:v>
                      </c:pt>
                      <c:pt idx="17">
                        <c:v>1.7595058076609646</c:v>
                      </c:pt>
                      <c:pt idx="18">
                        <c:v>1.4454940757896437</c:v>
                      </c:pt>
                      <c:pt idx="19">
                        <c:v>1.1418419241705944</c:v>
                      </c:pt>
                      <c:pt idx="20">
                        <c:v>0.8378669409802082</c:v>
                      </c:pt>
                      <c:pt idx="21">
                        <c:v>0.51839998483339156</c:v>
                      </c:pt>
                      <c:pt idx="22">
                        <c:v>0.15775089337397885</c:v>
                      </c:pt>
                      <c:pt idx="23">
                        <c:v>-0.29880745012316878</c:v>
                      </c:pt>
                      <c:pt idx="24">
                        <c:v>-1.0222055660431466</c:v>
                      </c:pt>
                      <c:pt idx="25">
                        <c:v>-1.7228683861943339</c:v>
                      </c:pt>
                      <c:pt idx="26">
                        <c:v>-1.8287042601898071</c:v>
                      </c:pt>
                      <c:pt idx="27">
                        <c:v>-1.9469125526793691</c:v>
                      </c:pt>
                      <c:pt idx="28">
                        <c:v>-2.0808191218998431</c:v>
                      </c:pt>
                      <c:pt idx="29">
                        <c:v>-2.2352949168477032</c:v>
                      </c:pt>
                      <c:pt idx="30">
                        <c:v>-2.4178915435446742</c:v>
                      </c:pt>
                      <c:pt idx="31">
                        <c:v>-2.6412601332990531</c:v>
                      </c:pt>
                      <c:pt idx="32">
                        <c:v>-2.9291172239807794</c:v>
                      </c:pt>
                      <c:pt idx="33">
                        <c:v>-3.3347073388599315</c:v>
                      </c:pt>
                      <c:pt idx="34">
                        <c:v>-4.0279295209823918</c:v>
                      </c:pt>
                      <c:pt idx="35">
                        <c:v>-33.961560730009154</c:v>
                      </c:pt>
                      <c:pt idx="36">
                        <c:v>-4.0279295209823918</c:v>
                      </c:pt>
                      <c:pt idx="37">
                        <c:v>-3.3347073388599315</c:v>
                      </c:pt>
                      <c:pt idx="38">
                        <c:v>-2.9291172239807794</c:v>
                      </c:pt>
                      <c:pt idx="39">
                        <c:v>-2.6412601332990531</c:v>
                      </c:pt>
                      <c:pt idx="40">
                        <c:v>-2.4178915435446742</c:v>
                      </c:pt>
                      <c:pt idx="41">
                        <c:v>-2.2352949168477032</c:v>
                      </c:pt>
                      <c:pt idx="42">
                        <c:v>-2.0808191218998431</c:v>
                      </c:pt>
                      <c:pt idx="43">
                        <c:v>-1.9469125526793691</c:v>
                      </c:pt>
                      <c:pt idx="44">
                        <c:v>-1.8287042601898071</c:v>
                      </c:pt>
                      <c:pt idx="45">
                        <c:v>-1.7228683861943339</c:v>
                      </c:pt>
                      <c:pt idx="46">
                        <c:v>-1.0222055660431466</c:v>
                      </c:pt>
                      <c:pt idx="47">
                        <c:v>-0.29880745012316878</c:v>
                      </c:pt>
                      <c:pt idx="48">
                        <c:v>0.15775089337397885</c:v>
                      </c:pt>
                      <c:pt idx="49">
                        <c:v>0.51839998483339156</c:v>
                      </c:pt>
                      <c:pt idx="50">
                        <c:v>0.8378669409802082</c:v>
                      </c:pt>
                      <c:pt idx="51">
                        <c:v>1.1418419241705944</c:v>
                      </c:pt>
                      <c:pt idx="52">
                        <c:v>1.4454940757896437</c:v>
                      </c:pt>
                      <c:pt idx="53">
                        <c:v>1.7595058076609646</c:v>
                      </c:pt>
                      <c:pt idx="54">
                        <c:v>2.092577214062032</c:v>
                      </c:pt>
                      <c:pt idx="55">
                        <c:v>2.4526669226469138</c:v>
                      </c:pt>
                      <c:pt idx="56">
                        <c:v>2.8477117813812236</c:v>
                      </c:pt>
                      <c:pt idx="57">
                        <c:v>3.2861150077073713</c:v>
                      </c:pt>
                      <c:pt idx="58">
                        <c:v>3.7771322739917585</c:v>
                      </c:pt>
                      <c:pt idx="59">
                        <c:v>4.3312212156819765</c:v>
                      </c:pt>
                      <c:pt idx="60">
                        <c:v>4.960392094765611</c:v>
                      </c:pt>
                      <c:pt idx="61">
                        <c:v>5.6785848322346926</c:v>
                      </c:pt>
                      <c:pt idx="62">
                        <c:v>6.5020921653174435</c:v>
                      </c:pt>
                      <c:pt idx="63">
                        <c:v>7.450046842602652</c:v>
                      </c:pt>
                      <c:pt idx="64">
                        <c:v>8.5449910091722074</c:v>
                      </c:pt>
                      <c:pt idx="65">
                        <c:v>9.8135475588231902</c:v>
                      </c:pt>
                      <c:pt idx="66">
                        <c:v>11.28721594280008</c:v>
                      </c:pt>
                      <c:pt idx="67">
                        <c:v>13.003318630782253</c:v>
                      </c:pt>
                      <c:pt idx="68">
                        <c:v>16.131112166562637</c:v>
                      </c:pt>
                      <c:pt idx="69">
                        <c:v>20.092063530105957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419-41DD-9F84-D1A20A436AC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Shi(x)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SinCos!$E$4:$E$73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-20.093211825697246</c:v>
                      </c:pt>
                      <c:pt idx="1">
                        <c:v>-17.34967143385612</c:v>
                      </c:pt>
                      <c:pt idx="2">
                        <c:v>-15.007970151146484</c:v>
                      </c:pt>
                      <c:pt idx="3">
                        <c:v>-13.005654640822907</c:v>
                      </c:pt>
                      <c:pt idx="4">
                        <c:v>-11.290184704982023</c:v>
                      </c:pt>
                      <c:pt idx="5">
                        <c:v>-9.8173269112330406</c:v>
                      </c:pt>
                      <c:pt idx="6">
                        <c:v>-8.5498112559887041</c:v>
                      </c:pt>
                      <c:pt idx="7">
                        <c:v>-7.4562072569344489</c:v>
                      </c:pt>
                      <c:pt idx="8">
                        <c:v>-6.5099831388230092</c:v>
                      </c:pt>
                      <c:pt idx="9">
                        <c:v>-5.6887178247340415</c:v>
                      </c:pt>
                      <c:pt idx="10">
                        <c:v>-4.9734404758598085</c:v>
                      </c:pt>
                      <c:pt idx="11">
                        <c:v>-4.3480765081271926</c:v>
                      </c:pt>
                      <c:pt idx="12">
                        <c:v>-3.7989824957958409</c:v>
                      </c:pt>
                      <c:pt idx="13">
                        <c:v>-3.3145552686431667</c:v>
                      </c:pt>
                      <c:pt idx="14">
                        <c:v>-2.884902918433156</c:v>
                      </c:pt>
                      <c:pt idx="15">
                        <c:v>-2.5015674333549751</c:v>
                      </c:pt>
                      <c:pt idx="16">
                        <c:v>-2.1572903434259012</c:v>
                      </c:pt>
                      <c:pt idx="17">
                        <c:v>-1.8458141413585043</c:v>
                      </c:pt>
                      <c:pt idx="18">
                        <c:v>-1.5617133883610015</c:v>
                      </c:pt>
                      <c:pt idx="19">
                        <c:v>-1.300250361022057</c:v>
                      </c:pt>
                      <c:pt idx="20">
                        <c:v>-1.0572508753757284</c:v>
                      </c:pt>
                      <c:pt idx="21">
                        <c:v>-0.82899656337893446</c:v>
                      </c:pt>
                      <c:pt idx="22">
                        <c:v>-0.61213039656338086</c:v>
                      </c:pt>
                      <c:pt idx="23">
                        <c:v>-0.40357266874249365</c:v>
                      </c:pt>
                      <c:pt idx="24">
                        <c:v>-0.20044497814074638</c:v>
                      </c:pt>
                      <c:pt idx="25">
                        <c:v>-0.10005557222505698</c:v>
                      </c:pt>
                      <c:pt idx="26">
                        <c:v>-9.0040509842855831E-2</c:v>
                      </c:pt>
                      <c:pt idx="27">
                        <c:v>-8.0028449906372257E-2</c:v>
                      </c:pt>
                      <c:pt idx="28">
                        <c:v>-7.0019058356955668E-2</c:v>
                      </c:pt>
                      <c:pt idx="29">
                        <c:v>-6.0012001296079351E-2</c:v>
                      </c:pt>
                      <c:pt idx="30">
                        <c:v>-5.0006944965299928E-2</c:v>
                      </c:pt>
                      <c:pt idx="31">
                        <c:v>-4.0003555726226873E-2</c:v>
                      </c:pt>
                      <c:pt idx="32">
                        <c:v>-3.0001500040500617E-2</c:v>
                      </c:pt>
                      <c:pt idx="33">
                        <c:v>-2.0000444449777811E-2</c:v>
                      </c:pt>
                      <c:pt idx="34">
                        <c:v>-1.0000055555722222E-2</c:v>
                      </c:pt>
                      <c:pt idx="35">
                        <c:v>1.0000000000000001E-15</c:v>
                      </c:pt>
                      <c:pt idx="36">
                        <c:v>1.0000055555722222E-2</c:v>
                      </c:pt>
                      <c:pt idx="37">
                        <c:v>2.0000444449777811E-2</c:v>
                      </c:pt>
                      <c:pt idx="38">
                        <c:v>3.0001500040500617E-2</c:v>
                      </c:pt>
                      <c:pt idx="39">
                        <c:v>4.0003555726226873E-2</c:v>
                      </c:pt>
                      <c:pt idx="40">
                        <c:v>5.0006944965299928E-2</c:v>
                      </c:pt>
                      <c:pt idx="41">
                        <c:v>6.0012001296079351E-2</c:v>
                      </c:pt>
                      <c:pt idx="42">
                        <c:v>7.0019058356955668E-2</c:v>
                      </c:pt>
                      <c:pt idx="43">
                        <c:v>8.0028449906372257E-2</c:v>
                      </c:pt>
                      <c:pt idx="44">
                        <c:v>9.0040509842855831E-2</c:v>
                      </c:pt>
                      <c:pt idx="45">
                        <c:v>0.10005557222505698</c:v>
                      </c:pt>
                      <c:pt idx="46">
                        <c:v>0.20044497814074638</c:v>
                      </c:pt>
                      <c:pt idx="47">
                        <c:v>0.40357266874249365</c:v>
                      </c:pt>
                      <c:pt idx="48">
                        <c:v>0.61213039656338086</c:v>
                      </c:pt>
                      <c:pt idx="49">
                        <c:v>0.82899656337893446</c:v>
                      </c:pt>
                      <c:pt idx="50">
                        <c:v>1.0572508753757284</c:v>
                      </c:pt>
                      <c:pt idx="51">
                        <c:v>1.300250361022057</c:v>
                      </c:pt>
                      <c:pt idx="52">
                        <c:v>1.5617133883610015</c:v>
                      </c:pt>
                      <c:pt idx="53">
                        <c:v>1.8458141413585043</c:v>
                      </c:pt>
                      <c:pt idx="54">
                        <c:v>2.1572903434259012</c:v>
                      </c:pt>
                      <c:pt idx="55">
                        <c:v>2.5015674333549751</c:v>
                      </c:pt>
                      <c:pt idx="56">
                        <c:v>2.884902918433156</c:v>
                      </c:pt>
                      <c:pt idx="57">
                        <c:v>3.3145552686431667</c:v>
                      </c:pt>
                      <c:pt idx="58">
                        <c:v>3.7989824957958409</c:v>
                      </c:pt>
                      <c:pt idx="59">
                        <c:v>4.3480765081271926</c:v>
                      </c:pt>
                      <c:pt idx="60">
                        <c:v>4.9734404758598085</c:v>
                      </c:pt>
                      <c:pt idx="61">
                        <c:v>5.6887178247340415</c:v>
                      </c:pt>
                      <c:pt idx="62">
                        <c:v>6.5099831388230092</c:v>
                      </c:pt>
                      <c:pt idx="63">
                        <c:v>7.4562072569344489</c:v>
                      </c:pt>
                      <c:pt idx="64">
                        <c:v>8.5498112559887041</c:v>
                      </c:pt>
                      <c:pt idx="65">
                        <c:v>9.8173269112330406</c:v>
                      </c:pt>
                      <c:pt idx="66">
                        <c:v>11.290184704982023</c:v>
                      </c:pt>
                      <c:pt idx="67">
                        <c:v>13.005654640822907</c:v>
                      </c:pt>
                      <c:pt idx="68">
                        <c:v>16.132747416050144</c:v>
                      </c:pt>
                      <c:pt idx="69">
                        <c:v>20.093211825697235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419-41DD-9F84-D1A20A436AC2}"/>
                  </c:ext>
                </c:extLst>
              </c15:ser>
            </c15:filteredScatterSeries>
          </c:ext>
        </c:extLst>
      </c:scatterChart>
      <c:valAx>
        <c:axId val="1013476176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81168"/>
        <c:crosses val="autoZero"/>
        <c:crossBetween val="midCat"/>
      </c:valAx>
      <c:valAx>
        <c:axId val="1013481168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348884514435694"/>
          <c:y val="8.3911490230387867E-2"/>
          <c:w val="0.16799475065616792"/>
          <c:h val="0.17534776902887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67147856517936E-2"/>
          <c:y val="5.0925925925925923E-2"/>
          <c:w val="0.89205796150481187"/>
          <c:h val="0.89872630504520268"/>
        </c:manualLayout>
      </c:layout>
      <c:scatterChart>
        <c:scatterStyle val="smoothMarker"/>
        <c:varyColors val="0"/>
        <c:ser>
          <c:idx val="2"/>
          <c:order val="2"/>
          <c:tx>
            <c:v>Chi(x)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SinCos!$D$4:$D$73</c:f>
              <c:numCache>
                <c:formatCode>General</c:formatCode>
                <c:ptCount val="70"/>
                <c:pt idx="0">
                  <c:v>20.092063530105968</c:v>
                </c:pt>
                <c:pt idx="1">
                  <c:v>17.34821843991924</c:v>
                </c:pt>
                <c:pt idx="2">
                  <c:v>15.006129145329243</c:v>
                </c:pt>
                <c:pt idx="3">
                  <c:v>13.003318630782253</c:v>
                </c:pt>
                <c:pt idx="4">
                  <c:v>11.28721594280008</c:v>
                </c:pt>
                <c:pt idx="5">
                  <c:v>9.8135475588231902</c:v>
                </c:pt>
                <c:pt idx="6">
                  <c:v>8.5449910091722074</c:v>
                </c:pt>
                <c:pt idx="7">
                  <c:v>7.450046842602652</c:v>
                </c:pt>
                <c:pt idx="8">
                  <c:v>6.5020921653174435</c:v>
                </c:pt>
                <c:pt idx="9">
                  <c:v>5.6785848322346926</c:v>
                </c:pt>
                <c:pt idx="10">
                  <c:v>4.960392094765611</c:v>
                </c:pt>
                <c:pt idx="11">
                  <c:v>4.3312212156819765</c:v>
                </c:pt>
                <c:pt idx="12">
                  <c:v>3.7771322739917585</c:v>
                </c:pt>
                <c:pt idx="13">
                  <c:v>3.2861150077073713</c:v>
                </c:pt>
                <c:pt idx="14">
                  <c:v>2.8477117813812236</c:v>
                </c:pt>
                <c:pt idx="15">
                  <c:v>2.4526669226469138</c:v>
                </c:pt>
                <c:pt idx="16">
                  <c:v>2.092577214062032</c:v>
                </c:pt>
                <c:pt idx="17">
                  <c:v>1.7595058076609646</c:v>
                </c:pt>
                <c:pt idx="18">
                  <c:v>1.4454940757896437</c:v>
                </c:pt>
                <c:pt idx="19">
                  <c:v>1.1418419241705944</c:v>
                </c:pt>
                <c:pt idx="20">
                  <c:v>0.8378669409802082</c:v>
                </c:pt>
                <c:pt idx="21">
                  <c:v>0.51839998483339156</c:v>
                </c:pt>
                <c:pt idx="22">
                  <c:v>0.15775089337397885</c:v>
                </c:pt>
                <c:pt idx="23">
                  <c:v>-0.29880745012316878</c:v>
                </c:pt>
                <c:pt idx="24">
                  <c:v>-1.0222055660431466</c:v>
                </c:pt>
                <c:pt idx="25">
                  <c:v>-1.7228683861943339</c:v>
                </c:pt>
                <c:pt idx="26">
                  <c:v>-1.8287042601898071</c:v>
                </c:pt>
                <c:pt idx="27">
                  <c:v>-1.9469125526793691</c:v>
                </c:pt>
                <c:pt idx="28">
                  <c:v>-2.0808191218998431</c:v>
                </c:pt>
                <c:pt idx="29">
                  <c:v>-2.2352949168477032</c:v>
                </c:pt>
                <c:pt idx="30">
                  <c:v>-2.4178915435446742</c:v>
                </c:pt>
                <c:pt idx="31">
                  <c:v>-2.6412601332990531</c:v>
                </c:pt>
                <c:pt idx="32">
                  <c:v>-2.9291172239807794</c:v>
                </c:pt>
                <c:pt idx="33">
                  <c:v>-3.3347073388599315</c:v>
                </c:pt>
                <c:pt idx="34">
                  <c:v>-4.0279295209823918</c:v>
                </c:pt>
                <c:pt idx="35">
                  <c:v>-33.961560730009154</c:v>
                </c:pt>
                <c:pt idx="36">
                  <c:v>-4.0279295209823918</c:v>
                </c:pt>
                <c:pt idx="37">
                  <c:v>-3.3347073388599315</c:v>
                </c:pt>
                <c:pt idx="38">
                  <c:v>-2.9291172239807794</c:v>
                </c:pt>
                <c:pt idx="39">
                  <c:v>-2.6412601332990531</c:v>
                </c:pt>
                <c:pt idx="40">
                  <c:v>-2.4178915435446742</c:v>
                </c:pt>
                <c:pt idx="41">
                  <c:v>-2.2352949168477032</c:v>
                </c:pt>
                <c:pt idx="42">
                  <c:v>-2.0808191218998431</c:v>
                </c:pt>
                <c:pt idx="43">
                  <c:v>-1.9469125526793691</c:v>
                </c:pt>
                <c:pt idx="44">
                  <c:v>-1.8287042601898071</c:v>
                </c:pt>
                <c:pt idx="45">
                  <c:v>-1.7228683861943339</c:v>
                </c:pt>
                <c:pt idx="46">
                  <c:v>-1.0222055660431466</c:v>
                </c:pt>
                <c:pt idx="47">
                  <c:v>-0.29880745012316878</c:v>
                </c:pt>
                <c:pt idx="48">
                  <c:v>0.15775089337397885</c:v>
                </c:pt>
                <c:pt idx="49">
                  <c:v>0.51839998483339156</c:v>
                </c:pt>
                <c:pt idx="50">
                  <c:v>0.8378669409802082</c:v>
                </c:pt>
                <c:pt idx="51">
                  <c:v>1.1418419241705944</c:v>
                </c:pt>
                <c:pt idx="52">
                  <c:v>1.4454940757896437</c:v>
                </c:pt>
                <c:pt idx="53">
                  <c:v>1.7595058076609646</c:v>
                </c:pt>
                <c:pt idx="54">
                  <c:v>2.092577214062032</c:v>
                </c:pt>
                <c:pt idx="55">
                  <c:v>2.4526669226469138</c:v>
                </c:pt>
                <c:pt idx="56">
                  <c:v>2.8477117813812236</c:v>
                </c:pt>
                <c:pt idx="57">
                  <c:v>3.2861150077073713</c:v>
                </c:pt>
                <c:pt idx="58">
                  <c:v>3.7771322739917585</c:v>
                </c:pt>
                <c:pt idx="59">
                  <c:v>4.3312212156819765</c:v>
                </c:pt>
                <c:pt idx="60">
                  <c:v>4.960392094765611</c:v>
                </c:pt>
                <c:pt idx="61">
                  <c:v>5.6785848322346926</c:v>
                </c:pt>
                <c:pt idx="62">
                  <c:v>6.5020921653174435</c:v>
                </c:pt>
                <c:pt idx="63">
                  <c:v>7.450046842602652</c:v>
                </c:pt>
                <c:pt idx="64">
                  <c:v>8.5449910091722074</c:v>
                </c:pt>
                <c:pt idx="65">
                  <c:v>9.8135475588231902</c:v>
                </c:pt>
                <c:pt idx="66">
                  <c:v>11.28721594280008</c:v>
                </c:pt>
                <c:pt idx="67">
                  <c:v>13.003318630782253</c:v>
                </c:pt>
                <c:pt idx="68">
                  <c:v>16.131112166562637</c:v>
                </c:pt>
                <c:pt idx="69">
                  <c:v>20.092063530105957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409B-46D6-ADAF-345633CD839B}"/>
            </c:ext>
          </c:extLst>
        </c:ser>
        <c:ser>
          <c:idx val="3"/>
          <c:order val="3"/>
          <c:tx>
            <c:v>Shi(x)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SinCos!$A$4:$A$73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SinCos!$E$4:$E$73</c:f>
              <c:numCache>
                <c:formatCode>General</c:formatCode>
                <c:ptCount val="70"/>
                <c:pt idx="0">
                  <c:v>-20.093211825697246</c:v>
                </c:pt>
                <c:pt idx="1">
                  <c:v>-17.34967143385612</c:v>
                </c:pt>
                <c:pt idx="2">
                  <c:v>-15.007970151146484</c:v>
                </c:pt>
                <c:pt idx="3">
                  <c:v>-13.005654640822907</c:v>
                </c:pt>
                <c:pt idx="4">
                  <c:v>-11.290184704982023</c:v>
                </c:pt>
                <c:pt idx="5">
                  <c:v>-9.8173269112330406</c:v>
                </c:pt>
                <c:pt idx="6">
                  <c:v>-8.5498112559887041</c:v>
                </c:pt>
                <c:pt idx="7">
                  <c:v>-7.4562072569344489</c:v>
                </c:pt>
                <c:pt idx="8">
                  <c:v>-6.5099831388230092</c:v>
                </c:pt>
                <c:pt idx="9">
                  <c:v>-5.6887178247340415</c:v>
                </c:pt>
                <c:pt idx="10">
                  <c:v>-4.9734404758598085</c:v>
                </c:pt>
                <c:pt idx="11">
                  <c:v>-4.3480765081271926</c:v>
                </c:pt>
                <c:pt idx="12">
                  <c:v>-3.7989824957958409</c:v>
                </c:pt>
                <c:pt idx="13">
                  <c:v>-3.3145552686431667</c:v>
                </c:pt>
                <c:pt idx="14">
                  <c:v>-2.884902918433156</c:v>
                </c:pt>
                <c:pt idx="15">
                  <c:v>-2.5015674333549751</c:v>
                </c:pt>
                <c:pt idx="16">
                  <c:v>-2.1572903434259012</c:v>
                </c:pt>
                <c:pt idx="17">
                  <c:v>-1.8458141413585043</c:v>
                </c:pt>
                <c:pt idx="18">
                  <c:v>-1.5617133883610015</c:v>
                </c:pt>
                <c:pt idx="19">
                  <c:v>-1.300250361022057</c:v>
                </c:pt>
                <c:pt idx="20">
                  <c:v>-1.0572508753757284</c:v>
                </c:pt>
                <c:pt idx="21">
                  <c:v>-0.82899656337893446</c:v>
                </c:pt>
                <c:pt idx="22">
                  <c:v>-0.61213039656338086</c:v>
                </c:pt>
                <c:pt idx="23">
                  <c:v>-0.40357266874249365</c:v>
                </c:pt>
                <c:pt idx="24">
                  <c:v>-0.20044497814074638</c:v>
                </c:pt>
                <c:pt idx="25">
                  <c:v>-0.10005557222505698</c:v>
                </c:pt>
                <c:pt idx="26">
                  <c:v>-9.0040509842855831E-2</c:v>
                </c:pt>
                <c:pt idx="27">
                  <c:v>-8.0028449906372257E-2</c:v>
                </c:pt>
                <c:pt idx="28">
                  <c:v>-7.0019058356955668E-2</c:v>
                </c:pt>
                <c:pt idx="29">
                  <c:v>-6.0012001296079351E-2</c:v>
                </c:pt>
                <c:pt idx="30">
                  <c:v>-5.0006944965299928E-2</c:v>
                </c:pt>
                <c:pt idx="31">
                  <c:v>-4.0003555726226873E-2</c:v>
                </c:pt>
                <c:pt idx="32">
                  <c:v>-3.0001500040500617E-2</c:v>
                </c:pt>
                <c:pt idx="33">
                  <c:v>-2.0000444449777811E-2</c:v>
                </c:pt>
                <c:pt idx="34">
                  <c:v>-1.0000055555722222E-2</c:v>
                </c:pt>
                <c:pt idx="35">
                  <c:v>1.0000000000000001E-15</c:v>
                </c:pt>
                <c:pt idx="36">
                  <c:v>1.0000055555722222E-2</c:v>
                </c:pt>
                <c:pt idx="37">
                  <c:v>2.0000444449777811E-2</c:v>
                </c:pt>
                <c:pt idx="38">
                  <c:v>3.0001500040500617E-2</c:v>
                </c:pt>
                <c:pt idx="39">
                  <c:v>4.0003555726226873E-2</c:v>
                </c:pt>
                <c:pt idx="40">
                  <c:v>5.0006944965299928E-2</c:v>
                </c:pt>
                <c:pt idx="41">
                  <c:v>6.0012001296079351E-2</c:v>
                </c:pt>
                <c:pt idx="42">
                  <c:v>7.0019058356955668E-2</c:v>
                </c:pt>
                <c:pt idx="43">
                  <c:v>8.0028449906372257E-2</c:v>
                </c:pt>
                <c:pt idx="44">
                  <c:v>9.0040509842855831E-2</c:v>
                </c:pt>
                <c:pt idx="45">
                  <c:v>0.10005557222505698</c:v>
                </c:pt>
                <c:pt idx="46">
                  <c:v>0.20044497814074638</c:v>
                </c:pt>
                <c:pt idx="47">
                  <c:v>0.40357266874249365</c:v>
                </c:pt>
                <c:pt idx="48">
                  <c:v>0.61213039656338086</c:v>
                </c:pt>
                <c:pt idx="49">
                  <c:v>0.82899656337893446</c:v>
                </c:pt>
                <c:pt idx="50">
                  <c:v>1.0572508753757284</c:v>
                </c:pt>
                <c:pt idx="51">
                  <c:v>1.300250361022057</c:v>
                </c:pt>
                <c:pt idx="52">
                  <c:v>1.5617133883610015</c:v>
                </c:pt>
                <c:pt idx="53">
                  <c:v>1.8458141413585043</c:v>
                </c:pt>
                <c:pt idx="54">
                  <c:v>2.1572903434259012</c:v>
                </c:pt>
                <c:pt idx="55">
                  <c:v>2.5015674333549751</c:v>
                </c:pt>
                <c:pt idx="56">
                  <c:v>2.884902918433156</c:v>
                </c:pt>
                <c:pt idx="57">
                  <c:v>3.3145552686431667</c:v>
                </c:pt>
                <c:pt idx="58">
                  <c:v>3.7989824957958409</c:v>
                </c:pt>
                <c:pt idx="59">
                  <c:v>4.3480765081271926</c:v>
                </c:pt>
                <c:pt idx="60">
                  <c:v>4.9734404758598085</c:v>
                </c:pt>
                <c:pt idx="61">
                  <c:v>5.6887178247340415</c:v>
                </c:pt>
                <c:pt idx="62">
                  <c:v>6.5099831388230092</c:v>
                </c:pt>
                <c:pt idx="63">
                  <c:v>7.4562072569344489</c:v>
                </c:pt>
                <c:pt idx="64">
                  <c:v>8.5498112559887041</c:v>
                </c:pt>
                <c:pt idx="65">
                  <c:v>9.8173269112330406</c:v>
                </c:pt>
                <c:pt idx="66">
                  <c:v>11.290184704982023</c:v>
                </c:pt>
                <c:pt idx="67">
                  <c:v>13.005654640822907</c:v>
                </c:pt>
                <c:pt idx="68">
                  <c:v>16.132747416050144</c:v>
                </c:pt>
                <c:pt idx="69">
                  <c:v>20.093211825697235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09B-46D6-ADAF-345633CD8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476176"/>
        <c:axId val="1013481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Ci(x)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SinCos!$B$4:$B$73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-0.19002974965664379</c:v>
                      </c:pt>
                      <c:pt idx="1">
                        <c:v>-0.1976036133099352</c:v>
                      </c:pt>
                      <c:pt idx="2">
                        <c:v>-0.19704707972235624</c:v>
                      </c:pt>
                      <c:pt idx="3">
                        <c:v>-0.18766028680044078</c:v>
                      </c:pt>
                      <c:pt idx="4">
                        <c:v>-0.16901315676715689</c:v>
                      </c:pt>
                      <c:pt idx="5">
                        <c:v>-0.14098169788693052</c:v>
                      </c:pt>
                      <c:pt idx="6">
                        <c:v>-0.10377815035689797</c:v>
                      </c:pt>
                      <c:pt idx="7">
                        <c:v>-5.7974351859801043E-2</c:v>
                      </c:pt>
                      <c:pt idx="8">
                        <c:v>-4.5180779307423258E-3</c:v>
                      </c:pt>
                      <c:pt idx="9">
                        <c:v>5.5257411719942362E-2</c:v>
                      </c:pt>
                      <c:pt idx="10">
                        <c:v>0.11962978600800006</c:v>
                      </c:pt>
                      <c:pt idx="11">
                        <c:v>0.18648838964317571</c:v>
                      </c:pt>
                      <c:pt idx="12">
                        <c:v>0.25333661606258412</c:v>
                      </c:pt>
                      <c:pt idx="13">
                        <c:v>0.31729161743669798</c:v>
                      </c:pt>
                      <c:pt idx="14">
                        <c:v>0.37507459904983226</c:v>
                      </c:pt>
                      <c:pt idx="15">
                        <c:v>0.42298082877486504</c:v>
                      </c:pt>
                      <c:pt idx="16">
                        <c:v>0.45681112941833707</c:v>
                      </c:pt>
                      <c:pt idx="17">
                        <c:v>0.47173251693187779</c:v>
                      </c:pt>
                      <c:pt idx="18">
                        <c:v>0.46200658509467724</c:v>
                      </c:pt>
                      <c:pt idx="19">
                        <c:v>0.42045918289424045</c:v>
                      </c:pt>
                      <c:pt idx="20">
                        <c:v>0.33740392290096821</c:v>
                      </c:pt>
                      <c:pt idx="21">
                        <c:v>0.19827861595246721</c:v>
                      </c:pt>
                      <c:pt idx="22">
                        <c:v>-2.2270706959279574E-2</c:v>
                      </c:pt>
                      <c:pt idx="23">
                        <c:v>-0.37880934642524444</c:v>
                      </c:pt>
                      <c:pt idx="24">
                        <c:v>-1.042205595672782</c:v>
                      </c:pt>
                      <c:pt idx="25">
                        <c:v>-1.7278683866572968</c:v>
                      </c:pt>
                      <c:pt idx="26">
                        <c:v>-1.8327542604358447</c:v>
                      </c:pt>
                      <c:pt idx="27">
                        <c:v>-1.9501125528007326</c:v>
                      </c:pt>
                      <c:pt idx="28">
                        <c:v>-2.0832691219543102</c:v>
                      </c:pt>
                      <c:pt idx="29">
                        <c:v>-2.2370949168693031</c:v>
                      </c:pt>
                      <c:pt idx="30">
                        <c:v>-2.4191415435519081</c:v>
                      </c:pt>
                      <c:pt idx="31">
                        <c:v>-2.6420601333009488</c:v>
                      </c:pt>
                      <c:pt idx="32">
                        <c:v>-2.9295672239811177</c:v>
                      </c:pt>
                      <c:pt idx="33">
                        <c:v>-3.3349073388599617</c:v>
                      </c:pt>
                      <c:pt idx="34">
                        <c:v>-4.0279795209823916</c:v>
                      </c:pt>
                      <c:pt idx="35">
                        <c:v>-33.961560730009154</c:v>
                      </c:pt>
                      <c:pt idx="36">
                        <c:v>-4.0279795209823916</c:v>
                      </c:pt>
                      <c:pt idx="37">
                        <c:v>-3.3349073388599617</c:v>
                      </c:pt>
                      <c:pt idx="38">
                        <c:v>-2.9295672239811177</c:v>
                      </c:pt>
                      <c:pt idx="39">
                        <c:v>-2.6420601333009488</c:v>
                      </c:pt>
                      <c:pt idx="40">
                        <c:v>-2.4191415435519081</c:v>
                      </c:pt>
                      <c:pt idx="41">
                        <c:v>-2.2370949168693031</c:v>
                      </c:pt>
                      <c:pt idx="42">
                        <c:v>-2.0832691219543102</c:v>
                      </c:pt>
                      <c:pt idx="43">
                        <c:v>-1.9501125528007326</c:v>
                      </c:pt>
                      <c:pt idx="44">
                        <c:v>-1.8327542604358447</c:v>
                      </c:pt>
                      <c:pt idx="45">
                        <c:v>-1.7278683866572968</c:v>
                      </c:pt>
                      <c:pt idx="46">
                        <c:v>-1.042205595672782</c:v>
                      </c:pt>
                      <c:pt idx="47">
                        <c:v>-0.37880934642524444</c:v>
                      </c:pt>
                      <c:pt idx="48">
                        <c:v>-2.2270706959279574E-2</c:v>
                      </c:pt>
                      <c:pt idx="49">
                        <c:v>0.19827861595246721</c:v>
                      </c:pt>
                      <c:pt idx="50">
                        <c:v>0.33740392290096821</c:v>
                      </c:pt>
                      <c:pt idx="51">
                        <c:v>0.42045918289424045</c:v>
                      </c:pt>
                      <c:pt idx="52">
                        <c:v>0.46200658509467724</c:v>
                      </c:pt>
                      <c:pt idx="53">
                        <c:v>0.47173251693187779</c:v>
                      </c:pt>
                      <c:pt idx="54">
                        <c:v>0.45681112941833707</c:v>
                      </c:pt>
                      <c:pt idx="55">
                        <c:v>0.42298082877486504</c:v>
                      </c:pt>
                      <c:pt idx="56">
                        <c:v>0.37507459904983226</c:v>
                      </c:pt>
                      <c:pt idx="57">
                        <c:v>0.31729161743669798</c:v>
                      </c:pt>
                      <c:pt idx="58">
                        <c:v>0.25333661606258412</c:v>
                      </c:pt>
                      <c:pt idx="59">
                        <c:v>0.18648838964317571</c:v>
                      </c:pt>
                      <c:pt idx="60">
                        <c:v>0.11962978600800006</c:v>
                      </c:pt>
                      <c:pt idx="61">
                        <c:v>5.5257411719942362E-2</c:v>
                      </c:pt>
                      <c:pt idx="62">
                        <c:v>-4.5180779307423258E-3</c:v>
                      </c:pt>
                      <c:pt idx="63">
                        <c:v>-5.7974351859801043E-2</c:v>
                      </c:pt>
                      <c:pt idx="64">
                        <c:v>-0.10377815035689797</c:v>
                      </c:pt>
                      <c:pt idx="65">
                        <c:v>-0.14098169788693052</c:v>
                      </c:pt>
                      <c:pt idx="66">
                        <c:v>-0.16901315676715689</c:v>
                      </c:pt>
                      <c:pt idx="67">
                        <c:v>-0.18766028680044078</c:v>
                      </c:pt>
                      <c:pt idx="68">
                        <c:v>-0.19839124684247286</c:v>
                      </c:pt>
                      <c:pt idx="69">
                        <c:v>-0.19002974965664385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09B-46D6-ADAF-345633CD839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Si(x)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SinCos!$A$4:$A$73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-5.0000000000000018</c:v>
                      </c:pt>
                      <c:pt idx="1">
                        <c:v>-4.8000000000000016</c:v>
                      </c:pt>
                      <c:pt idx="2">
                        <c:v>-4.6000000000000014</c:v>
                      </c:pt>
                      <c:pt idx="3">
                        <c:v>-4.4000000000000012</c:v>
                      </c:pt>
                      <c:pt idx="4">
                        <c:v>-4.2000000000000011</c:v>
                      </c:pt>
                      <c:pt idx="5">
                        <c:v>-4.0000000000000009</c:v>
                      </c:pt>
                      <c:pt idx="6">
                        <c:v>-3.8000000000000012</c:v>
                      </c:pt>
                      <c:pt idx="7">
                        <c:v>-3.600000000000001</c:v>
                      </c:pt>
                      <c:pt idx="8">
                        <c:v>-3.4000000000000008</c:v>
                      </c:pt>
                      <c:pt idx="9">
                        <c:v>-3.2000000000000006</c:v>
                      </c:pt>
                      <c:pt idx="10">
                        <c:v>-3.0000000000000004</c:v>
                      </c:pt>
                      <c:pt idx="11">
                        <c:v>-2.8000000000000003</c:v>
                      </c:pt>
                      <c:pt idx="12">
                        <c:v>-2.6</c:v>
                      </c:pt>
                      <c:pt idx="13">
                        <c:v>-2.4</c:v>
                      </c:pt>
                      <c:pt idx="14">
                        <c:v>-2.1999999999999997</c:v>
                      </c:pt>
                      <c:pt idx="15">
                        <c:v>-1.9999999999999998</c:v>
                      </c:pt>
                      <c:pt idx="16">
                        <c:v>-1.7999999999999998</c:v>
                      </c:pt>
                      <c:pt idx="17">
                        <c:v>-1.5999999999999999</c:v>
                      </c:pt>
                      <c:pt idx="18">
                        <c:v>-1.4</c:v>
                      </c:pt>
                      <c:pt idx="19">
                        <c:v>-1.2</c:v>
                      </c:pt>
                      <c:pt idx="20">
                        <c:v>-1</c:v>
                      </c:pt>
                      <c:pt idx="21">
                        <c:v>-0.8</c:v>
                      </c:pt>
                      <c:pt idx="22">
                        <c:v>-0.60000000000000009</c:v>
                      </c:pt>
                      <c:pt idx="23">
                        <c:v>-0.4</c:v>
                      </c:pt>
                      <c:pt idx="24">
                        <c:v>-0.2</c:v>
                      </c:pt>
                      <c:pt idx="25">
                        <c:v>-9.9999999999999992E-2</c:v>
                      </c:pt>
                      <c:pt idx="26">
                        <c:v>-0.09</c:v>
                      </c:pt>
                      <c:pt idx="27">
                        <c:v>-0.08</c:v>
                      </c:pt>
                      <c:pt idx="28">
                        <c:v>-7.0000000000000007E-2</c:v>
                      </c:pt>
                      <c:pt idx="29">
                        <c:v>-6.0000000000000005E-2</c:v>
                      </c:pt>
                      <c:pt idx="30">
                        <c:v>-0.05</c:v>
                      </c:pt>
                      <c:pt idx="31">
                        <c:v>-0.04</c:v>
                      </c:pt>
                      <c:pt idx="32">
                        <c:v>-0.03</c:v>
                      </c:pt>
                      <c:pt idx="33">
                        <c:v>-0.02</c:v>
                      </c:pt>
                      <c:pt idx="34">
                        <c:v>-0.01</c:v>
                      </c:pt>
                      <c:pt idx="35">
                        <c:v>1.0000000000000001E-15</c:v>
                      </c:pt>
                      <c:pt idx="36">
                        <c:v>0.01</c:v>
                      </c:pt>
                      <c:pt idx="37">
                        <c:v>0.02</c:v>
                      </c:pt>
                      <c:pt idx="38">
                        <c:v>0.03</c:v>
                      </c:pt>
                      <c:pt idx="39">
                        <c:v>0.04</c:v>
                      </c:pt>
                      <c:pt idx="40">
                        <c:v>0.05</c:v>
                      </c:pt>
                      <c:pt idx="41">
                        <c:v>6.0000000000000005E-2</c:v>
                      </c:pt>
                      <c:pt idx="42">
                        <c:v>7.0000000000000007E-2</c:v>
                      </c:pt>
                      <c:pt idx="43">
                        <c:v>0.08</c:v>
                      </c:pt>
                      <c:pt idx="44">
                        <c:v>0.09</c:v>
                      </c:pt>
                      <c:pt idx="45">
                        <c:v>9.9999999999999992E-2</c:v>
                      </c:pt>
                      <c:pt idx="46">
                        <c:v>0.2</c:v>
                      </c:pt>
                      <c:pt idx="47">
                        <c:v>0.4</c:v>
                      </c:pt>
                      <c:pt idx="48">
                        <c:v>0.60000000000000009</c:v>
                      </c:pt>
                      <c:pt idx="49">
                        <c:v>0.8</c:v>
                      </c:pt>
                      <c:pt idx="50">
                        <c:v>1</c:v>
                      </c:pt>
                      <c:pt idx="51">
                        <c:v>1.2</c:v>
                      </c:pt>
                      <c:pt idx="52">
                        <c:v>1.4</c:v>
                      </c:pt>
                      <c:pt idx="53">
                        <c:v>1.5999999999999999</c:v>
                      </c:pt>
                      <c:pt idx="54">
                        <c:v>1.7999999999999998</c:v>
                      </c:pt>
                      <c:pt idx="55">
                        <c:v>1.9999999999999998</c:v>
                      </c:pt>
                      <c:pt idx="56">
                        <c:v>2.1999999999999997</c:v>
                      </c:pt>
                      <c:pt idx="57">
                        <c:v>2.4</c:v>
                      </c:pt>
                      <c:pt idx="58">
                        <c:v>2.6</c:v>
                      </c:pt>
                      <c:pt idx="59">
                        <c:v>2.8000000000000003</c:v>
                      </c:pt>
                      <c:pt idx="60">
                        <c:v>3.0000000000000004</c:v>
                      </c:pt>
                      <c:pt idx="61">
                        <c:v>3.2000000000000006</c:v>
                      </c:pt>
                      <c:pt idx="62">
                        <c:v>3.4000000000000008</c:v>
                      </c:pt>
                      <c:pt idx="63">
                        <c:v>3.600000000000001</c:v>
                      </c:pt>
                      <c:pt idx="64">
                        <c:v>3.8000000000000012</c:v>
                      </c:pt>
                      <c:pt idx="65">
                        <c:v>4.0000000000000009</c:v>
                      </c:pt>
                      <c:pt idx="66">
                        <c:v>4.2000000000000011</c:v>
                      </c:pt>
                      <c:pt idx="67">
                        <c:v>4.4000000000000012</c:v>
                      </c:pt>
                      <c:pt idx="68">
                        <c:v>4.7000000000000011</c:v>
                      </c:pt>
                      <c:pt idx="69">
                        <c:v>5.0000000000000009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SinCos!$C$4:$C$73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-1.5499312449446736</c:v>
                      </c:pt>
                      <c:pt idx="1">
                        <c:v>-1.5899752781723651</c:v>
                      </c:pt>
                      <c:pt idx="2">
                        <c:v>-1.6324603525003494</c:v>
                      </c:pt>
                      <c:pt idx="3">
                        <c:v>-1.675833959408374</c:v>
                      </c:pt>
                      <c:pt idx="4">
                        <c:v>-1.7183685636908683</c:v>
                      </c:pt>
                      <c:pt idx="5">
                        <c:v>-1.7582031389490529</c:v>
                      </c:pt>
                      <c:pt idx="6">
                        <c:v>-1.79339035484957</c:v>
                      </c:pt>
                      <c:pt idx="7">
                        <c:v>-1.8219481156495037</c:v>
                      </c:pt>
                      <c:pt idx="8">
                        <c:v>-1.8419139833261429</c:v>
                      </c:pt>
                      <c:pt idx="9">
                        <c:v>-1.8514008970184404</c:v>
                      </c:pt>
                      <c:pt idx="10">
                        <c:v>-1.8486525279994683</c:v>
                      </c:pt>
                      <c:pt idx="11">
                        <c:v>-1.8320965890813223</c:v>
                      </c:pt>
                      <c:pt idx="12">
                        <c:v>-1.8003944505267702</c:v>
                      </c:pt>
                      <c:pt idx="13">
                        <c:v>-1.7524855007617672</c:v>
                      </c:pt>
                      <c:pt idx="14">
                        <c:v>-1.6876248272410985</c:v>
                      </c:pt>
                      <c:pt idx="15">
                        <c:v>-1.6054129768026948</c:v>
                      </c:pt>
                      <c:pt idx="16">
                        <c:v>-1.5058167802555784</c:v>
                      </c:pt>
                      <c:pt idx="17">
                        <c:v>-1.3891804858704384</c:v>
                      </c:pt>
                      <c:pt idx="18">
                        <c:v>-1.256226732779218</c:v>
                      </c:pt>
                      <c:pt idx="19">
                        <c:v>-1.1080471990137186</c:v>
                      </c:pt>
                      <c:pt idx="20">
                        <c:v>-0.94608307036718298</c:v>
                      </c:pt>
                      <c:pt idx="21">
                        <c:v>-0.77209578548199664</c:v>
                      </c:pt>
                      <c:pt idx="22">
                        <c:v>-0.58812880960808012</c:v>
                      </c:pt>
                      <c:pt idx="23">
                        <c:v>-0.39646146475137289</c:v>
                      </c:pt>
                      <c:pt idx="24">
                        <c:v>-0.19955608852623385</c:v>
                      </c:pt>
                      <c:pt idx="25">
                        <c:v>-9.9944461108276955E-2</c:v>
                      </c:pt>
                      <c:pt idx="26">
                        <c:v>-8.9959509840144405E-2</c:v>
                      </c:pt>
                      <c:pt idx="27">
                        <c:v>-7.9971561016294504E-2</c:v>
                      </c:pt>
                      <c:pt idx="28">
                        <c:v>-6.9980947245377706E-2</c:v>
                      </c:pt>
                      <c:pt idx="29">
                        <c:v>-5.9988001295920655E-2</c:v>
                      </c:pt>
                      <c:pt idx="30">
                        <c:v>-4.9993056076366754E-2</c:v>
                      </c:pt>
                      <c:pt idx="31">
                        <c:v>-3.9996444615106465E-2</c:v>
                      </c:pt>
                      <c:pt idx="32">
                        <c:v>-2.9998500040499379E-2</c:v>
                      </c:pt>
                      <c:pt idx="33">
                        <c:v>-1.9999555560888851E-2</c:v>
                      </c:pt>
                      <c:pt idx="34">
                        <c:v>-9.9999444446111103E-3</c:v>
                      </c:pt>
                      <c:pt idx="35">
                        <c:v>1.0000000000000001E-15</c:v>
                      </c:pt>
                      <c:pt idx="36">
                        <c:v>9.9999444446111103E-3</c:v>
                      </c:pt>
                      <c:pt idx="37">
                        <c:v>1.9999555560888851E-2</c:v>
                      </c:pt>
                      <c:pt idx="38">
                        <c:v>2.9998500040499379E-2</c:v>
                      </c:pt>
                      <c:pt idx="39">
                        <c:v>3.9996444615106465E-2</c:v>
                      </c:pt>
                      <c:pt idx="40">
                        <c:v>4.9993056076366754E-2</c:v>
                      </c:pt>
                      <c:pt idx="41">
                        <c:v>5.9988001295920655E-2</c:v>
                      </c:pt>
                      <c:pt idx="42">
                        <c:v>6.9980947245377706E-2</c:v>
                      </c:pt>
                      <c:pt idx="43">
                        <c:v>7.9971561016294504E-2</c:v>
                      </c:pt>
                      <c:pt idx="44">
                        <c:v>8.9959509840144405E-2</c:v>
                      </c:pt>
                      <c:pt idx="45">
                        <c:v>9.9944461108276955E-2</c:v>
                      </c:pt>
                      <c:pt idx="46">
                        <c:v>0.19955608852623385</c:v>
                      </c:pt>
                      <c:pt idx="47">
                        <c:v>0.39646146475137289</c:v>
                      </c:pt>
                      <c:pt idx="48">
                        <c:v>0.58812880960808012</c:v>
                      </c:pt>
                      <c:pt idx="49">
                        <c:v>0.77209578548199664</c:v>
                      </c:pt>
                      <c:pt idx="50">
                        <c:v>0.94608307036718298</c:v>
                      </c:pt>
                      <c:pt idx="51">
                        <c:v>1.1080471990137186</c:v>
                      </c:pt>
                      <c:pt idx="52">
                        <c:v>1.256226732779218</c:v>
                      </c:pt>
                      <c:pt idx="53">
                        <c:v>1.3891804858704384</c:v>
                      </c:pt>
                      <c:pt idx="54">
                        <c:v>1.5058167802555784</c:v>
                      </c:pt>
                      <c:pt idx="55">
                        <c:v>1.6054129768026948</c:v>
                      </c:pt>
                      <c:pt idx="56">
                        <c:v>1.6876248272410985</c:v>
                      </c:pt>
                      <c:pt idx="57">
                        <c:v>1.7524855007617672</c:v>
                      </c:pt>
                      <c:pt idx="58">
                        <c:v>1.8003944505267702</c:v>
                      </c:pt>
                      <c:pt idx="59">
                        <c:v>1.8320965890813223</c:v>
                      </c:pt>
                      <c:pt idx="60">
                        <c:v>1.8486525279994683</c:v>
                      </c:pt>
                      <c:pt idx="61">
                        <c:v>1.8514008970184404</c:v>
                      </c:pt>
                      <c:pt idx="62">
                        <c:v>1.8419139833261429</c:v>
                      </c:pt>
                      <c:pt idx="63">
                        <c:v>1.8219481156495037</c:v>
                      </c:pt>
                      <c:pt idx="64">
                        <c:v>1.79339035484957</c:v>
                      </c:pt>
                      <c:pt idx="65">
                        <c:v>1.7582031389490529</c:v>
                      </c:pt>
                      <c:pt idx="66">
                        <c:v>1.7183685636908683</c:v>
                      </c:pt>
                      <c:pt idx="67">
                        <c:v>1.675833959408374</c:v>
                      </c:pt>
                      <c:pt idx="68">
                        <c:v>1.6110051718097811</c:v>
                      </c:pt>
                      <c:pt idx="69">
                        <c:v>1.5499312449446738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9B-46D6-ADAF-345633CD839B}"/>
                  </c:ext>
                </c:extLst>
              </c15:ser>
            </c15:filteredScatterSeries>
          </c:ext>
        </c:extLst>
      </c:scatterChart>
      <c:valAx>
        <c:axId val="1013476176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81168"/>
        <c:crosses val="autoZero"/>
        <c:crossBetween val="midCat"/>
      </c:valAx>
      <c:valAx>
        <c:axId val="1013481168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34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04440069991251"/>
          <c:y val="7.0022601341498986E-2"/>
          <c:w val="0.16799475065616792"/>
          <c:h val="0.17997739865850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RGam!$B$3</c:f>
              <c:strCache>
                <c:ptCount val="1"/>
                <c:pt idx="0">
                  <c:v>1/Γ(x)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RGam!$A$4:$A$68</c:f>
              <c:numCache>
                <c:formatCode>General</c:formatCode>
                <c:ptCount val="65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1.2500000000000016</c:v>
                </c:pt>
                <c:pt idx="42">
                  <c:v>1.5000000000000016</c:v>
                </c:pt>
                <c:pt idx="43">
                  <c:v>1.7500000000000016</c:v>
                </c:pt>
                <c:pt idx="44">
                  <c:v>2.0000000000000018</c:v>
                </c:pt>
                <c:pt idx="45">
                  <c:v>2.2500000000000018</c:v>
                </c:pt>
                <c:pt idx="46">
                  <c:v>2.5000000000000018</c:v>
                </c:pt>
                <c:pt idx="47">
                  <c:v>2.7500000000000018</c:v>
                </c:pt>
                <c:pt idx="48">
                  <c:v>3.0000000000000018</c:v>
                </c:pt>
                <c:pt idx="49">
                  <c:v>3.2500000000000018</c:v>
                </c:pt>
                <c:pt idx="50">
                  <c:v>3.5000000000000018</c:v>
                </c:pt>
                <c:pt idx="51">
                  <c:v>3.7500000000000018</c:v>
                </c:pt>
                <c:pt idx="52">
                  <c:v>4.0000000000000018</c:v>
                </c:pt>
                <c:pt idx="53">
                  <c:v>4.2500000000000018</c:v>
                </c:pt>
                <c:pt idx="54">
                  <c:v>4.5000000000000018</c:v>
                </c:pt>
                <c:pt idx="55">
                  <c:v>4.7500000000000018</c:v>
                </c:pt>
                <c:pt idx="56">
                  <c:v>5.0000000000000018</c:v>
                </c:pt>
                <c:pt idx="57">
                  <c:v>5.2500000000000018</c:v>
                </c:pt>
                <c:pt idx="58">
                  <c:v>5.5000000000000018</c:v>
                </c:pt>
                <c:pt idx="59">
                  <c:v>5.7500000000000018</c:v>
                </c:pt>
                <c:pt idx="60">
                  <c:v>6.0000000000000018</c:v>
                </c:pt>
                <c:pt idx="61">
                  <c:v>6.2500000000000018</c:v>
                </c:pt>
                <c:pt idx="62">
                  <c:v>6.5000000000000018</c:v>
                </c:pt>
                <c:pt idx="63">
                  <c:v>6.7500000000000018</c:v>
                </c:pt>
                <c:pt idx="64">
                  <c:v>7.0000000000000018</c:v>
                </c:pt>
              </c:numCache>
            </c:numRef>
          </c:xVal>
          <c:yVal>
            <c:numRef>
              <c:f>RGam!$B$4:$B$68</c:f>
              <c:numCache>
                <c:formatCode>General</c:formatCode>
                <c:ptCount val="65"/>
                <c:pt idx="0">
                  <c:v>0</c:v>
                </c:pt>
                <c:pt idx="1">
                  <c:v>-0.52125884133083089</c:v>
                </c:pt>
                <c:pt idx="2">
                  <c:v>-0.87826993314144308</c:v>
                </c:pt>
                <c:pt idx="3">
                  <c:v>-1.0740183539887447</c:v>
                </c:pt>
                <c:pt idx="4">
                  <c:v>-1.1252572011892499</c:v>
                </c:pt>
                <c:pt idx="5">
                  <c:v>-1.0578554691520428</c:v>
                </c:pt>
                <c:pt idx="6">
                  <c:v>-0.90250268296214564</c:v>
                </c:pt>
                <c:pt idx="7">
                  <c:v>-0.69103371592830831</c:v>
                </c:pt>
                <c:pt idx="8">
                  <c:v>-0.45351874615062271</c:v>
                </c:pt>
                <c:pt idx="9">
                  <c:v>-0.21616488453087176</c:v>
                </c:pt>
                <c:pt idx="10">
                  <c:v>1.7763568394002489E-15</c:v>
                </c:pt>
                <c:pt idx="11">
                  <c:v>0.17974442804511553</c:v>
                </c:pt>
                <c:pt idx="12">
                  <c:v>0.31366783326480197</c:v>
                </c:pt>
                <c:pt idx="13">
                  <c:v>0.39778457555138741</c:v>
                </c:pt>
                <c:pt idx="14">
                  <c:v>0.43279123122663476</c:v>
                </c:pt>
                <c:pt idx="15">
                  <c:v>0.42314218766081685</c:v>
                </c:pt>
                <c:pt idx="16">
                  <c:v>0.37604278456756024</c:v>
                </c:pt>
                <c:pt idx="17">
                  <c:v>0.3004494417079594</c:v>
                </c:pt>
                <c:pt idx="18">
                  <c:v>0.20614488461391856</c:v>
                </c:pt>
                <c:pt idx="19">
                  <c:v>0.10293565930041423</c:v>
                </c:pt>
                <c:pt idx="20">
                  <c:v>-1.6653345369377334E-15</c:v>
                </c:pt>
                <c:pt idx="21">
                  <c:v>-9.4602330550061453E-2</c:v>
                </c:pt>
                <c:pt idx="22">
                  <c:v>-0.17425990736933497</c:v>
                </c:pt>
                <c:pt idx="23">
                  <c:v>-0.23399092679493413</c:v>
                </c:pt>
                <c:pt idx="24">
                  <c:v>-0.27049451951664699</c:v>
                </c:pt>
                <c:pt idx="25">
                  <c:v>-0.28209479177387814</c:v>
                </c:pt>
                <c:pt idx="26">
                  <c:v>-0.26860198897682891</c:v>
                </c:pt>
                <c:pt idx="27">
                  <c:v>-0.23111495515996908</c:v>
                </c:pt>
                <c:pt idx="28">
                  <c:v>-0.17178740384493243</c:v>
                </c:pt>
                <c:pt idx="29">
                  <c:v>-9.3577872091285971E-2</c:v>
                </c:pt>
                <c:pt idx="30">
                  <c:v>1.5265566588595916E-15</c:v>
                </c:pt>
                <c:pt idx="31">
                  <c:v>0.10511370061117944</c:v>
                </c:pt>
                <c:pt idx="32">
                  <c:v>0.21782488421166904</c:v>
                </c:pt>
                <c:pt idx="33">
                  <c:v>0.33427275256419237</c:v>
                </c:pt>
                <c:pt idx="34">
                  <c:v>0.45082419919441286</c:v>
                </c:pt>
                <c:pt idx="35">
                  <c:v>0.56418958354775806</c:v>
                </c:pt>
                <c:pt idx="36">
                  <c:v>0.67150497244207497</c:v>
                </c:pt>
                <c:pt idx="37">
                  <c:v>0.77038318386656746</c:v>
                </c:pt>
                <c:pt idx="38">
                  <c:v>0.8589370192246687</c:v>
                </c:pt>
                <c:pt idx="39">
                  <c:v>0.93577872091287395</c:v>
                </c:pt>
                <c:pt idx="40">
                  <c:v>1.0000000000000009</c:v>
                </c:pt>
                <c:pt idx="41">
                  <c:v>1.1032626513208377</c:v>
                </c:pt>
                <c:pt idx="42">
                  <c:v>1.1283791670955126</c:v>
                </c:pt>
                <c:pt idx="43">
                  <c:v>1.0880652521310168</c:v>
                </c:pt>
                <c:pt idx="44">
                  <c:v>0.99999999999999933</c:v>
                </c:pt>
                <c:pt idx="45">
                  <c:v>0.88261012105666881</c:v>
                </c:pt>
                <c:pt idx="46">
                  <c:v>0.75225277806367419</c:v>
                </c:pt>
                <c:pt idx="47">
                  <c:v>0.62175157264629466</c:v>
                </c:pt>
                <c:pt idx="48">
                  <c:v>0.49999999999999922</c:v>
                </c:pt>
                <c:pt idx="49">
                  <c:v>0.39227116491407471</c:v>
                </c:pt>
                <c:pt idx="50">
                  <c:v>0.30090111122546942</c:v>
                </c:pt>
                <c:pt idx="51">
                  <c:v>0.22609148096228882</c:v>
                </c:pt>
                <c:pt idx="52">
                  <c:v>0.1666666666666663</c:v>
                </c:pt>
                <c:pt idx="53">
                  <c:v>0.12069881997356138</c:v>
                </c:pt>
                <c:pt idx="54">
                  <c:v>8.5971746064419791E-2</c:v>
                </c:pt>
                <c:pt idx="55">
                  <c:v>6.0291061589943649E-2</c:v>
                </c:pt>
                <c:pt idx="56">
                  <c:v>4.166666666666656E-2</c:v>
                </c:pt>
                <c:pt idx="57">
                  <c:v>2.8399722346720311E-2</c:v>
                </c:pt>
                <c:pt idx="58">
                  <c:v>1.9104832458759945E-2</c:v>
                </c:pt>
                <c:pt idx="59">
                  <c:v>1.2692855071567082E-2</c:v>
                </c:pt>
                <c:pt idx="60">
                  <c:v>8.3333333333333072E-3</c:v>
                </c:pt>
                <c:pt idx="61">
                  <c:v>5.4094709231848198E-3</c:v>
                </c:pt>
                <c:pt idx="62">
                  <c:v>3.4736059015927174E-3</c:v>
                </c:pt>
                <c:pt idx="63">
                  <c:v>2.2074530559247087E-3</c:v>
                </c:pt>
                <c:pt idx="64">
                  <c:v>1.3888888888888844E-3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9-4BEE-B8F2-C4363401A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7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  <c:majorUnit val="1"/>
      </c:valAx>
      <c:valAx>
        <c:axId val="455277840"/>
        <c:scaling>
          <c:orientation val="minMax"/>
          <c:max val="1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53493213944677E-2"/>
          <c:y val="3.699032717507493E-2"/>
          <c:w val="0.92594438617638009"/>
          <c:h val="0.92307653608489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Poch!$B$4</c:f>
              <c:strCache>
                <c:ptCount val="1"/>
                <c:pt idx="0">
                  <c:v>(a)x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Poch!$A$5:$A$74</c:f>
              <c:numCache>
                <c:formatCode>General</c:formatCode>
                <c:ptCount val="70"/>
                <c:pt idx="0">
                  <c:v>-4</c:v>
                </c:pt>
                <c:pt idx="1">
                  <c:v>-3.9990000000000001</c:v>
                </c:pt>
                <c:pt idx="2">
                  <c:v>-3.9950000000000001</c:v>
                </c:pt>
                <c:pt idx="3">
                  <c:v>-3.95</c:v>
                </c:pt>
                <c:pt idx="4">
                  <c:v>-3.9000000000000008</c:v>
                </c:pt>
                <c:pt idx="5">
                  <c:v>-3.8000000000000007</c:v>
                </c:pt>
                <c:pt idx="6">
                  <c:v>-3.7000000000000006</c:v>
                </c:pt>
                <c:pt idx="7">
                  <c:v>-3.6000000000000005</c:v>
                </c:pt>
                <c:pt idx="8">
                  <c:v>-3.5000000000000004</c:v>
                </c:pt>
                <c:pt idx="9">
                  <c:v>-3.4000000000000004</c:v>
                </c:pt>
                <c:pt idx="10">
                  <c:v>-3.3000000000000003</c:v>
                </c:pt>
                <c:pt idx="11">
                  <c:v>-3.2</c:v>
                </c:pt>
                <c:pt idx="12">
                  <c:v>-3.1</c:v>
                </c:pt>
                <c:pt idx="13">
                  <c:v>-3.05</c:v>
                </c:pt>
                <c:pt idx="14">
                  <c:v>-3.0049999999999999</c:v>
                </c:pt>
                <c:pt idx="15">
                  <c:v>-3.0019999999999998</c:v>
                </c:pt>
                <c:pt idx="16">
                  <c:v>-3</c:v>
                </c:pt>
                <c:pt idx="17">
                  <c:v>-2.9990000000000001</c:v>
                </c:pt>
                <c:pt idx="18">
                  <c:v>-2.9950000000000001</c:v>
                </c:pt>
                <c:pt idx="19">
                  <c:v>-2.95</c:v>
                </c:pt>
                <c:pt idx="20">
                  <c:v>-2.9000000000000008</c:v>
                </c:pt>
                <c:pt idx="21">
                  <c:v>-2.8000000000000007</c:v>
                </c:pt>
                <c:pt idx="22">
                  <c:v>-2.7000000000000006</c:v>
                </c:pt>
                <c:pt idx="23">
                  <c:v>-2.6000000000000005</c:v>
                </c:pt>
                <c:pt idx="24">
                  <c:v>-2.5000000000000004</c:v>
                </c:pt>
                <c:pt idx="25">
                  <c:v>-2.4000000000000004</c:v>
                </c:pt>
                <c:pt idx="26">
                  <c:v>-2.3000000000000003</c:v>
                </c:pt>
                <c:pt idx="27">
                  <c:v>-2.2000000000000002</c:v>
                </c:pt>
                <c:pt idx="28">
                  <c:v>-2.1</c:v>
                </c:pt>
                <c:pt idx="29">
                  <c:v>-2.0499999999999998</c:v>
                </c:pt>
                <c:pt idx="30">
                  <c:v>-2.0049999999999999</c:v>
                </c:pt>
                <c:pt idx="31">
                  <c:v>-2.0019999999999998</c:v>
                </c:pt>
                <c:pt idx="32">
                  <c:v>-1.9999999999999998</c:v>
                </c:pt>
                <c:pt idx="33">
                  <c:v>-1.9990000000000001</c:v>
                </c:pt>
                <c:pt idx="34">
                  <c:v>-1.9950000000000001</c:v>
                </c:pt>
                <c:pt idx="35">
                  <c:v>-1.95</c:v>
                </c:pt>
                <c:pt idx="36">
                  <c:v>-1.7999999999999998</c:v>
                </c:pt>
                <c:pt idx="37">
                  <c:v>-1.5999999999999999</c:v>
                </c:pt>
                <c:pt idx="38">
                  <c:v>-1.4</c:v>
                </c:pt>
                <c:pt idx="39">
                  <c:v>-1.2</c:v>
                </c:pt>
                <c:pt idx="40">
                  <c:v>-1</c:v>
                </c:pt>
                <c:pt idx="41">
                  <c:v>-0.8</c:v>
                </c:pt>
                <c:pt idx="42">
                  <c:v>-0.60000000000000009</c:v>
                </c:pt>
                <c:pt idx="43">
                  <c:v>-0.4</c:v>
                </c:pt>
                <c:pt idx="44">
                  <c:v>-0.2</c:v>
                </c:pt>
                <c:pt idx="45">
                  <c:v>0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Poch!$B$5:$B$74</c:f>
              <c:numCache>
                <c:formatCode>General</c:formatCode>
                <c:ptCount val="70"/>
                <c:pt idx="0">
                  <c:v>0</c:v>
                </c:pt>
                <c:pt idx="1">
                  <c:v>500.46232950544618</c:v>
                </c:pt>
                <c:pt idx="2">
                  <c:v>100.46609339943215</c:v>
                </c:pt>
                <c:pt idx="3">
                  <c:v>10.510167509449706</c:v>
                </c:pt>
                <c:pt idx="4">
                  <c:v>5.5634547945431567</c:v>
                </c:pt>
                <c:pt idx="5">
                  <c:v>3.1880859111102877</c:v>
                </c:pt>
                <c:pt idx="6">
                  <c:v>2.5139235190652043</c:v>
                </c:pt>
                <c:pt idx="7">
                  <c:v>2.3105828580809256</c:v>
                </c:pt>
                <c:pt idx="8">
                  <c:v>2.3632718012073539</c:v>
                </c:pt>
                <c:pt idx="9">
                  <c:v>2.6592718728800286</c:v>
                </c:pt>
                <c:pt idx="10">
                  <c:v>3.3283470067886074</c:v>
                </c:pt>
                <c:pt idx="11">
                  <c:v>4.8509571405220937</c:v>
                </c:pt>
                <c:pt idx="12">
                  <c:v>9.7148063829028946</c:v>
                </c:pt>
                <c:pt idx="13">
                  <c:v>19.646729850076873</c:v>
                </c:pt>
                <c:pt idx="14">
                  <c:v>199.58426244297735</c:v>
                </c:pt>
                <c:pt idx="15">
                  <c:v>499.58003734005308</c:v>
                </c:pt>
                <c:pt idx="17">
                  <c:v>-1000.4241966813868</c:v>
                </c:pt>
                <c:pt idx="18">
                  <c:v>-200.42985633186714</c:v>
                </c:pt>
                <c:pt idx="19">
                  <c:v>-20.494826643426929</c:v>
                </c:pt>
                <c:pt idx="20">
                  <c:v>-10.570564109632002</c:v>
                </c:pt>
                <c:pt idx="21">
                  <c:v>-5.7385546399985206</c:v>
                </c:pt>
                <c:pt idx="22">
                  <c:v>-4.2736699824108495</c:v>
                </c:pt>
                <c:pt idx="23">
                  <c:v>-3.6969325729294824</c:v>
                </c:pt>
                <c:pt idx="24">
                  <c:v>-3.5449077018110318</c:v>
                </c:pt>
                <c:pt idx="25">
                  <c:v>-3.7229806220320412</c:v>
                </c:pt>
                <c:pt idx="26">
                  <c:v>-4.3268511088251902</c:v>
                </c:pt>
                <c:pt idx="27">
                  <c:v>-5.8211485686265121</c:v>
                </c:pt>
                <c:pt idx="28">
                  <c:v>-10.686287021193186</c:v>
                </c:pt>
                <c:pt idx="29">
                  <c:v>-20.629066342580714</c:v>
                </c:pt>
                <c:pt idx="30">
                  <c:v>-200.5821837551922</c:v>
                </c:pt>
                <c:pt idx="31">
                  <c:v>-500.57919741473319</c:v>
                </c:pt>
                <c:pt idx="33">
                  <c:v>999.42377248470564</c:v>
                </c:pt>
                <c:pt idx="34">
                  <c:v>199.42770705020783</c:v>
                </c:pt>
                <c:pt idx="35">
                  <c:v>19.470085311255495</c:v>
                </c:pt>
                <c:pt idx="36">
                  <c:v>4.590843711998799</c:v>
                </c:pt>
                <c:pt idx="37">
                  <c:v>2.2181595437576873</c:v>
                </c:pt>
                <c:pt idx="38">
                  <c:v>1.4891922488128169</c:v>
                </c:pt>
                <c:pt idx="39">
                  <c:v>1.1642297137253033</c:v>
                </c:pt>
                <c:pt idx="40">
                  <c:v>1</c:v>
                </c:pt>
                <c:pt idx="41">
                  <c:v>0.91816874239976054</c:v>
                </c:pt>
                <c:pt idx="42">
                  <c:v>0.88726381750307537</c:v>
                </c:pt>
                <c:pt idx="43">
                  <c:v>0.89351534928769027</c:v>
                </c:pt>
                <c:pt idx="44">
                  <c:v>0.93138377098024272</c:v>
                </c:pt>
                <c:pt idx="45">
                  <c:v>1</c:v>
                </c:pt>
                <c:pt idx="46">
                  <c:v>1.1018024908797128</c:v>
                </c:pt>
                <c:pt idx="47">
                  <c:v>1.2421693445043054</c:v>
                </c:pt>
                <c:pt idx="48">
                  <c:v>1.4296245588603045</c:v>
                </c:pt>
                <c:pt idx="49">
                  <c:v>1.6764907877644366</c:v>
                </c:pt>
                <c:pt idx="50">
                  <c:v>2</c:v>
                </c:pt>
                <c:pt idx="51">
                  <c:v>2.4239654799353683</c:v>
                </c:pt>
                <c:pt idx="52">
                  <c:v>2.9812064268103327</c:v>
                </c:pt>
                <c:pt idx="53">
                  <c:v>3.7170238530367898</c:v>
                </c:pt>
                <c:pt idx="54">
                  <c:v>4.6941742057404223</c:v>
                </c:pt>
                <c:pt idx="55">
                  <c:v>6</c:v>
                </c:pt>
                <c:pt idx="56">
                  <c:v>7.7566895357931713</c:v>
                </c:pt>
                <c:pt idx="57">
                  <c:v>10.136101851155136</c:v>
                </c:pt>
                <c:pt idx="58">
                  <c:v>13.381285870932443</c:v>
                </c:pt>
                <c:pt idx="59">
                  <c:v>17.837861981813624</c:v>
                </c:pt>
                <c:pt idx="60">
                  <c:v>24</c:v>
                </c:pt>
                <c:pt idx="61">
                  <c:v>32.578096050331396</c:v>
                </c:pt>
                <c:pt idx="62">
                  <c:v>44.598848145082599</c:v>
                </c:pt>
                <c:pt idx="63">
                  <c:v>61.553915006289408</c:v>
                </c:pt>
                <c:pt idx="64">
                  <c:v>85.621737512705423</c:v>
                </c:pt>
                <c:pt idx="65">
                  <c:v>120.0000000000002</c:v>
                </c:pt>
                <c:pt idx="66">
                  <c:v>169.4060994617233</c:v>
                </c:pt>
                <c:pt idx="67">
                  <c:v>240.83377998344645</c:v>
                </c:pt>
                <c:pt idx="68">
                  <c:v>413.40751676527157</c:v>
                </c:pt>
                <c:pt idx="69">
                  <c:v>720.00000000000125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D9-46C7-81D4-311E8A9E0086}"/>
            </c:ext>
          </c:extLst>
        </c:ser>
        <c:ser>
          <c:idx val="1"/>
          <c:order val="1"/>
          <c:tx>
            <c:strRef>
              <c:f>Poch!$C$4</c:f>
              <c:strCache>
                <c:ptCount val="1"/>
                <c:pt idx="0">
                  <c:v>((a)x - a)/x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Poch!$A$5:$A$74</c:f>
              <c:numCache>
                <c:formatCode>General</c:formatCode>
                <c:ptCount val="70"/>
                <c:pt idx="0">
                  <c:v>-4</c:v>
                </c:pt>
                <c:pt idx="1">
                  <c:v>-3.9990000000000001</c:v>
                </c:pt>
                <c:pt idx="2">
                  <c:v>-3.9950000000000001</c:v>
                </c:pt>
                <c:pt idx="3">
                  <c:v>-3.95</c:v>
                </c:pt>
                <c:pt idx="4">
                  <c:v>-3.9000000000000008</c:v>
                </c:pt>
                <c:pt idx="5">
                  <c:v>-3.8000000000000007</c:v>
                </c:pt>
                <c:pt idx="6">
                  <c:v>-3.7000000000000006</c:v>
                </c:pt>
                <c:pt idx="7">
                  <c:v>-3.6000000000000005</c:v>
                </c:pt>
                <c:pt idx="8">
                  <c:v>-3.5000000000000004</c:v>
                </c:pt>
                <c:pt idx="9">
                  <c:v>-3.4000000000000004</c:v>
                </c:pt>
                <c:pt idx="10">
                  <c:v>-3.3000000000000003</c:v>
                </c:pt>
                <c:pt idx="11">
                  <c:v>-3.2</c:v>
                </c:pt>
                <c:pt idx="12">
                  <c:v>-3.1</c:v>
                </c:pt>
                <c:pt idx="13">
                  <c:v>-3.05</c:v>
                </c:pt>
                <c:pt idx="14">
                  <c:v>-3.0049999999999999</c:v>
                </c:pt>
                <c:pt idx="15">
                  <c:v>-3.0019999999999998</c:v>
                </c:pt>
                <c:pt idx="16">
                  <c:v>-3</c:v>
                </c:pt>
                <c:pt idx="17">
                  <c:v>-2.9990000000000001</c:v>
                </c:pt>
                <c:pt idx="18">
                  <c:v>-2.9950000000000001</c:v>
                </c:pt>
                <c:pt idx="19">
                  <c:v>-2.95</c:v>
                </c:pt>
                <c:pt idx="20">
                  <c:v>-2.9000000000000008</c:v>
                </c:pt>
                <c:pt idx="21">
                  <c:v>-2.8000000000000007</c:v>
                </c:pt>
                <c:pt idx="22">
                  <c:v>-2.7000000000000006</c:v>
                </c:pt>
                <c:pt idx="23">
                  <c:v>-2.6000000000000005</c:v>
                </c:pt>
                <c:pt idx="24">
                  <c:v>-2.5000000000000004</c:v>
                </c:pt>
                <c:pt idx="25">
                  <c:v>-2.4000000000000004</c:v>
                </c:pt>
                <c:pt idx="26">
                  <c:v>-2.3000000000000003</c:v>
                </c:pt>
                <c:pt idx="27">
                  <c:v>-2.2000000000000002</c:v>
                </c:pt>
                <c:pt idx="28">
                  <c:v>-2.1</c:v>
                </c:pt>
                <c:pt idx="29">
                  <c:v>-2.0499999999999998</c:v>
                </c:pt>
                <c:pt idx="30">
                  <c:v>-2.0049999999999999</c:v>
                </c:pt>
                <c:pt idx="31">
                  <c:v>-2.0019999999999998</c:v>
                </c:pt>
                <c:pt idx="32">
                  <c:v>-1.9999999999999998</c:v>
                </c:pt>
                <c:pt idx="33">
                  <c:v>-1.9990000000000001</c:v>
                </c:pt>
                <c:pt idx="34">
                  <c:v>-1.9950000000000001</c:v>
                </c:pt>
                <c:pt idx="35">
                  <c:v>-1.95</c:v>
                </c:pt>
                <c:pt idx="36">
                  <c:v>-1.7999999999999998</c:v>
                </c:pt>
                <c:pt idx="37">
                  <c:v>-1.5999999999999999</c:v>
                </c:pt>
                <c:pt idx="38">
                  <c:v>-1.4</c:v>
                </c:pt>
                <c:pt idx="39">
                  <c:v>-1.2</c:v>
                </c:pt>
                <c:pt idx="40">
                  <c:v>-1</c:v>
                </c:pt>
                <c:pt idx="41">
                  <c:v>-0.8</c:v>
                </c:pt>
                <c:pt idx="42">
                  <c:v>-0.60000000000000009</c:v>
                </c:pt>
                <c:pt idx="43">
                  <c:v>-0.4</c:v>
                </c:pt>
                <c:pt idx="44">
                  <c:v>-0.2</c:v>
                </c:pt>
                <c:pt idx="45">
                  <c:v>0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Poch!$C$5:$C$74</c:f>
              <c:numCache>
                <c:formatCode>General</c:formatCode>
                <c:ptCount val="70"/>
                <c:pt idx="0">
                  <c:v>0</c:v>
                </c:pt>
                <c:pt idx="1">
                  <c:v>-124.89680657800604</c:v>
                </c:pt>
                <c:pt idx="2">
                  <c:v>-24.897645406616309</c:v>
                </c:pt>
                <c:pt idx="3">
                  <c:v>-2.4076373441644825</c:v>
                </c:pt>
                <c:pt idx="4">
                  <c:v>-1.1701166139854247</c:v>
                </c:pt>
                <c:pt idx="5">
                  <c:v>-0.5758120818711282</c:v>
                </c:pt>
                <c:pt idx="6">
                  <c:v>-0.40916851866627135</c:v>
                </c:pt>
                <c:pt idx="7">
                  <c:v>-0.36405079391136813</c:v>
                </c:pt>
                <c:pt idx="8">
                  <c:v>-0.38950622891638681</c:v>
                </c:pt>
                <c:pt idx="9">
                  <c:v>-0.48802113908236133</c:v>
                </c:pt>
                <c:pt idx="10">
                  <c:v>-0.70555969902685067</c:v>
                </c:pt>
                <c:pt idx="11">
                  <c:v>-1.2034241064131541</c:v>
                </c:pt>
                <c:pt idx="12">
                  <c:v>-2.8112278654525467</c:v>
                </c:pt>
                <c:pt idx="13">
                  <c:v>-6.113681918057992</c:v>
                </c:pt>
                <c:pt idx="14">
                  <c:v>-66.084613125782809</c:v>
                </c:pt>
                <c:pt idx="15">
                  <c:v>-166.08262403066394</c:v>
                </c:pt>
                <c:pt idx="17">
                  <c:v>333.91937201780149</c:v>
                </c:pt>
                <c:pt idx="18">
                  <c:v>67.25537774018936</c:v>
                </c:pt>
                <c:pt idx="19">
                  <c:v>7.2863819130260774</c:v>
                </c:pt>
                <c:pt idx="20">
                  <c:v>3.9898496929765512</c:v>
                </c:pt>
                <c:pt idx="21">
                  <c:v>2.4066266571423283</c:v>
                </c:pt>
                <c:pt idx="22">
                  <c:v>1.9532111045966105</c:v>
                </c:pt>
                <c:pt idx="23">
                  <c:v>1.8065125280498004</c:v>
                </c:pt>
                <c:pt idx="24">
                  <c:v>1.8179630807244125</c:v>
                </c:pt>
                <c:pt idx="25">
                  <c:v>1.9679085925133504</c:v>
                </c:pt>
                <c:pt idx="26">
                  <c:v>2.3160222212283434</c:v>
                </c:pt>
                <c:pt idx="27">
                  <c:v>3.1005220766484145</c:v>
                </c:pt>
                <c:pt idx="28">
                  <c:v>5.5648985815205645</c:v>
                </c:pt>
                <c:pt idx="29">
                  <c:v>10.550764069551569</c:v>
                </c:pt>
                <c:pt idx="30">
                  <c:v>100.53974252129288</c:v>
                </c:pt>
                <c:pt idx="31">
                  <c:v>250.53905964771891</c:v>
                </c:pt>
                <c:pt idx="33">
                  <c:v>-499.4616170508782</c:v>
                </c:pt>
                <c:pt idx="34">
                  <c:v>-99.462509799602913</c:v>
                </c:pt>
                <c:pt idx="35">
                  <c:v>-9.4718386211566639</c:v>
                </c:pt>
                <c:pt idx="36">
                  <c:v>-1.9949131733326664</c:v>
                </c:pt>
                <c:pt idx="37">
                  <c:v>-0.76134971484855463</c:v>
                </c:pt>
                <c:pt idx="38">
                  <c:v>-0.34942303486629778</c:v>
                </c:pt>
                <c:pt idx="39">
                  <c:v>-0.13685809477108607</c:v>
                </c:pt>
                <c:pt idx="40">
                  <c:v>0</c:v>
                </c:pt>
                <c:pt idx="41">
                  <c:v>0.10228907200029932</c:v>
                </c:pt>
                <c:pt idx="42">
                  <c:v>0.18789363749487437</c:v>
                </c:pt>
                <c:pt idx="43">
                  <c:v>0.26621162678077431</c:v>
                </c:pt>
                <c:pt idx="44">
                  <c:v>0.3430811450987864</c:v>
                </c:pt>
                <c:pt idx="45">
                  <c:v>0.42278433509846713</c:v>
                </c:pt>
                <c:pt idx="46">
                  <c:v>0.50901245439856413</c:v>
                </c:pt>
                <c:pt idx="47">
                  <c:v>0.60542336126076346</c:v>
                </c:pt>
                <c:pt idx="48">
                  <c:v>0.71604093143384073</c:v>
                </c:pt>
                <c:pt idx="49">
                  <c:v>0.84561348470554576</c:v>
                </c:pt>
                <c:pt idx="50">
                  <c:v>1</c:v>
                </c:pt>
                <c:pt idx="51">
                  <c:v>1.1866378999461402</c:v>
                </c:pt>
                <c:pt idx="52">
                  <c:v>1.4151474477216663</c:v>
                </c:pt>
                <c:pt idx="53">
                  <c:v>1.6981399081479938</c:v>
                </c:pt>
                <c:pt idx="54">
                  <c:v>2.0523190031891239</c:v>
                </c:pt>
                <c:pt idx="55">
                  <c:v>2.5000000000000004</c:v>
                </c:pt>
                <c:pt idx="56">
                  <c:v>3.0712225162696236</c:v>
                </c:pt>
                <c:pt idx="57">
                  <c:v>3.8067091046479735</c:v>
                </c:pt>
                <c:pt idx="58">
                  <c:v>4.7620330272817082</c:v>
                </c:pt>
                <c:pt idx="59">
                  <c:v>6.0135221363620079</c:v>
                </c:pt>
                <c:pt idx="60">
                  <c:v>7.6666666666666652</c:v>
                </c:pt>
                <c:pt idx="61">
                  <c:v>9.8681550157285596</c:v>
                </c:pt>
                <c:pt idx="62">
                  <c:v>12.823190630906643</c:v>
                </c:pt>
                <c:pt idx="63">
                  <c:v>16.820531946191497</c:v>
                </c:pt>
                <c:pt idx="64">
                  <c:v>22.26887829281721</c:v>
                </c:pt>
                <c:pt idx="65">
                  <c:v>29.750000000000043</c:v>
                </c:pt>
                <c:pt idx="66">
                  <c:v>40.096690348029348</c:v>
                </c:pt>
                <c:pt idx="67">
                  <c:v>54.507677268965089</c:v>
                </c:pt>
                <c:pt idx="68">
                  <c:v>87.746280162823723</c:v>
                </c:pt>
                <c:pt idx="69">
                  <c:v>143.80000000000024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D9-46C7-81D4-311E8A9E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708112"/>
        <c:axId val="489399840"/>
      </c:scatterChart>
      <c:valAx>
        <c:axId val="643708112"/>
        <c:scaling>
          <c:orientation val="minMax"/>
          <c:max val="5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99840"/>
        <c:crosses val="autoZero"/>
        <c:crossBetween val="midCat"/>
      </c:valAx>
      <c:valAx>
        <c:axId val="489399840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70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324186116894425"/>
          <c:y val="0.73026354615483402"/>
          <c:w val="0.25655661829547644"/>
          <c:h val="0.11171919344760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92156384799726132"/>
        </c:manualLayout>
      </c:layout>
      <c:scatterChart>
        <c:scatterStyle val="smoothMarker"/>
        <c:varyColors val="0"/>
        <c:ser>
          <c:idx val="2"/>
          <c:order val="0"/>
          <c:tx>
            <c:strRef>
              <c:f>Beta!$B$4</c:f>
              <c:strCache>
                <c:ptCount val="1"/>
                <c:pt idx="0">
                  <c:v>B(0.5,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Beta!$B$5:$B$29</c:f>
              <c:numCache>
                <c:formatCode>General</c:formatCode>
                <c:ptCount val="25"/>
                <c:pt idx="0">
                  <c:v>10000000001.386293</c:v>
                </c:pt>
                <c:pt idx="1">
                  <c:v>101.37951033504426</c:v>
                </c:pt>
                <c:pt idx="2">
                  <c:v>51.372836761198641</c:v>
                </c:pt>
                <c:pt idx="3">
                  <c:v>21.353449332480043</c:v>
                </c:pt>
                <c:pt idx="4">
                  <c:v>11.323086975215752</c:v>
                </c:pt>
                <c:pt idx="5">
                  <c:v>5.2441151085842392</c:v>
                </c:pt>
                <c:pt idx="6">
                  <c:v>3.1415926535897936</c:v>
                </c:pt>
                <c:pt idx="7">
                  <c:v>2.3962804694711846</c:v>
                </c:pt>
                <c:pt idx="8">
                  <c:v>2</c:v>
                </c:pt>
                <c:pt idx="9">
                  <c:v>1.7480383695280799</c:v>
                </c:pt>
                <c:pt idx="10">
                  <c:v>1.5707963267948968</c:v>
                </c:pt>
                <c:pt idx="11">
                  <c:v>1.4377682816827109</c:v>
                </c:pt>
                <c:pt idx="12">
                  <c:v>1.3333333333333333</c:v>
                </c:pt>
                <c:pt idx="13">
                  <c:v>1.2485988353771997</c:v>
                </c:pt>
                <c:pt idx="14">
                  <c:v>1.1780972450961724</c:v>
                </c:pt>
                <c:pt idx="15">
                  <c:v>1.1182642190865526</c:v>
                </c:pt>
                <c:pt idx="16">
                  <c:v>1.0666666666666662</c:v>
                </c:pt>
                <c:pt idx="17">
                  <c:v>1.021580865308618</c:v>
                </c:pt>
                <c:pt idx="18">
                  <c:v>0.98174770424681024</c:v>
                </c:pt>
                <c:pt idx="19">
                  <c:v>0.94622356999631363</c:v>
                </c:pt>
                <c:pt idx="20">
                  <c:v>0.91428571428571437</c:v>
                </c:pt>
                <c:pt idx="21">
                  <c:v>0.88537008326746913</c:v>
                </c:pt>
                <c:pt idx="22">
                  <c:v>0.85902924121595914</c:v>
                </c:pt>
                <c:pt idx="23">
                  <c:v>0.83490314999674731</c:v>
                </c:pt>
                <c:pt idx="24">
                  <c:v>0.8126984126984127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91-4B62-8FA1-6120A4BE7876}"/>
            </c:ext>
          </c:extLst>
        </c:ser>
        <c:ser>
          <c:idx val="3"/>
          <c:order val="1"/>
          <c:tx>
            <c:strRef>
              <c:f>Beta!$C$4</c:f>
              <c:strCache>
                <c:ptCount val="1"/>
                <c:pt idx="0">
                  <c:v>B(1,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Beta!$C$5:$C$29</c:f>
              <c:numCache>
                <c:formatCode>General</c:formatCode>
                <c:ptCount val="25"/>
                <c:pt idx="0">
                  <c:v>10000000000</c:v>
                </c:pt>
                <c:pt idx="1">
                  <c:v>100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1.3333333333333333</c:v>
                </c:pt>
                <c:pt idx="8">
                  <c:v>1</c:v>
                </c:pt>
                <c:pt idx="9">
                  <c:v>0.8</c:v>
                </c:pt>
                <c:pt idx="10">
                  <c:v>0.66666666666666663</c:v>
                </c:pt>
                <c:pt idx="11">
                  <c:v>0.5714285714285714</c:v>
                </c:pt>
                <c:pt idx="12">
                  <c:v>0.5</c:v>
                </c:pt>
                <c:pt idx="13">
                  <c:v>0.44444444444444442</c:v>
                </c:pt>
                <c:pt idx="14">
                  <c:v>0.4</c:v>
                </c:pt>
                <c:pt idx="15">
                  <c:v>0.36363636363636365</c:v>
                </c:pt>
                <c:pt idx="16">
                  <c:v>0.33333333333333331</c:v>
                </c:pt>
                <c:pt idx="17">
                  <c:v>0.30769230769230771</c:v>
                </c:pt>
                <c:pt idx="18">
                  <c:v>0.2857142857142857</c:v>
                </c:pt>
                <c:pt idx="19">
                  <c:v>0.26666666666666666</c:v>
                </c:pt>
                <c:pt idx="20">
                  <c:v>0.25</c:v>
                </c:pt>
                <c:pt idx="21">
                  <c:v>0.23529411764705882</c:v>
                </c:pt>
                <c:pt idx="22">
                  <c:v>0.22222222222222221</c:v>
                </c:pt>
                <c:pt idx="23">
                  <c:v>0.21052631578947367</c:v>
                </c:pt>
                <c:pt idx="24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91-4B62-8FA1-6120A4BE7876}"/>
            </c:ext>
          </c:extLst>
        </c:ser>
        <c:ser>
          <c:idx val="4"/>
          <c:order val="2"/>
          <c:tx>
            <c:strRef>
              <c:f>Beta!$D$4</c:f>
              <c:strCache>
                <c:ptCount val="1"/>
                <c:pt idx="0">
                  <c:v>B(5,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Beta!$D$5:$D$29</c:f>
              <c:numCache>
                <c:formatCode>General</c:formatCode>
                <c:ptCount val="25"/>
                <c:pt idx="0">
                  <c:v>9999999997.9166641</c:v>
                </c:pt>
                <c:pt idx="1">
                  <c:v>97.945151491380102</c:v>
                </c:pt>
                <c:pt idx="2">
                  <c:v>47.972981309899168</c:v>
                </c:pt>
                <c:pt idx="3">
                  <c:v>18.052743629179709</c:v>
                </c:pt>
                <c:pt idx="4">
                  <c:v>8.1743590791584513</c:v>
                </c:pt>
                <c:pt idx="5">
                  <c:v>2.4711915535444935</c:v>
                </c:pt>
                <c:pt idx="6">
                  <c:v>0.8126984126984127</c:v>
                </c:pt>
                <c:pt idx="7">
                  <c:v>0.37329687856003646</c:v>
                </c:pt>
                <c:pt idx="8">
                  <c:v>0.2</c:v>
                </c:pt>
                <c:pt idx="9">
                  <c:v>0.11767578826402356</c:v>
                </c:pt>
                <c:pt idx="10">
                  <c:v>7.3881673881673868E-2</c:v>
                </c:pt>
                <c:pt idx="11">
                  <c:v>4.8690897203483005E-2</c:v>
                </c:pt>
                <c:pt idx="12">
                  <c:v>3.3333333333333333E-2</c:v>
                </c:pt>
                <c:pt idx="13">
                  <c:v>2.3535157652804711E-2</c:v>
                </c:pt>
                <c:pt idx="14">
                  <c:v>1.704961704961705E-2</c:v>
                </c:pt>
                <c:pt idx="15">
                  <c:v>1.2623565941643745E-2</c:v>
                </c:pt>
                <c:pt idx="16">
                  <c:v>9.5238095238095212E-3</c:v>
                </c:pt>
                <c:pt idx="17">
                  <c:v>7.3040144439738769E-3</c:v>
                </c:pt>
                <c:pt idx="18">
                  <c:v>5.6832056832056841E-3</c:v>
                </c:pt>
                <c:pt idx="19">
                  <c:v>4.4793298502606837E-3</c:v>
                </c:pt>
                <c:pt idx="20">
                  <c:v>3.5714285714285718E-3</c:v>
                </c:pt>
                <c:pt idx="21">
                  <c:v>2.8773390233836479E-3</c:v>
                </c:pt>
                <c:pt idx="22">
                  <c:v>2.3401435166141042E-3</c:v>
                </c:pt>
                <c:pt idx="23">
                  <c:v>1.9197127929688649E-3</c:v>
                </c:pt>
                <c:pt idx="24">
                  <c:v>1.5873015873015875E-3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91-4B62-8FA1-6120A4BE7876}"/>
            </c:ext>
          </c:extLst>
        </c:ser>
        <c:ser>
          <c:idx val="5"/>
          <c:order val="3"/>
          <c:tx>
            <c:strRef>
              <c:f>Beta!$E$4</c:f>
              <c:strCache>
                <c:ptCount val="1"/>
                <c:pt idx="0">
                  <c:v>B(10,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Beta!$E$5:$E$29</c:f>
              <c:numCache>
                <c:formatCode>General</c:formatCode>
                <c:ptCount val="25"/>
                <c:pt idx="0">
                  <c:v>9999999997.1710205</c:v>
                </c:pt>
                <c:pt idx="1">
                  <c:v>97.218118233524223</c:v>
                </c:pt>
                <c:pt idx="2">
                  <c:v>47.263978231085865</c:v>
                </c:pt>
                <c:pt idx="3">
                  <c:v>17.394609220105249</c:v>
                </c:pt>
                <c:pt idx="4">
                  <c:v>7.5913800009109815</c:v>
                </c:pt>
                <c:pt idx="5">
                  <c:v>2.0581887187972381</c:v>
                </c:pt>
                <c:pt idx="6">
                  <c:v>0.56754638550304193</c:v>
                </c:pt>
                <c:pt idx="7">
                  <c:v>0.21994807272728595</c:v>
                </c:pt>
                <c:pt idx="8">
                  <c:v>0.1</c:v>
                </c:pt>
                <c:pt idx="9">
                  <c:v>5.0199724848713149E-2</c:v>
                </c:pt>
                <c:pt idx="10">
                  <c:v>2.7026018357287719E-2</c:v>
                </c:pt>
                <c:pt idx="11">
                  <c:v>1.5345214376322268E-2</c:v>
                </c:pt>
                <c:pt idx="12">
                  <c:v>9.0909090909090957E-3</c:v>
                </c:pt>
                <c:pt idx="13">
                  <c:v>5.5777472054125699E-3</c:v>
                </c:pt>
                <c:pt idx="14">
                  <c:v>3.5251328292114433E-3</c:v>
                </c:pt>
                <c:pt idx="15">
                  <c:v>2.2854574603033166E-3</c:v>
                </c:pt>
                <c:pt idx="16">
                  <c:v>1.5151515151515162E-3</c:v>
                </c:pt>
                <c:pt idx="17">
                  <c:v>1.0244841805859826E-3</c:v>
                </c:pt>
                <c:pt idx="18">
                  <c:v>7.0502656584228837E-4</c:v>
                </c:pt>
                <c:pt idx="19">
                  <c:v>4.9294180516346075E-4</c:v>
                </c:pt>
                <c:pt idx="20">
                  <c:v>3.4965034965034981E-4</c:v>
                </c:pt>
                <c:pt idx="21">
                  <c:v>2.5128857259656165E-4</c:v>
                </c:pt>
                <c:pt idx="22">
                  <c:v>1.8278466521837105E-4</c:v>
                </c:pt>
                <c:pt idx="23">
                  <c:v>1.3443867413548931E-4</c:v>
                </c:pt>
                <c:pt idx="24">
                  <c:v>9.9900099900099941E-5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91-4B62-8FA1-6120A4BE7876}"/>
            </c:ext>
          </c:extLst>
        </c:ser>
        <c:ser>
          <c:idx val="0"/>
          <c:order val="4"/>
          <c:tx>
            <c:strRef>
              <c:f>Beta!$F$4</c:f>
              <c:strCache>
                <c:ptCount val="1"/>
                <c:pt idx="0">
                  <c:v>ln(B(0.5, x))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Beta!$F$5:$F$29</c:f>
              <c:numCache>
                <c:formatCode>General</c:formatCode>
                <c:ptCount val="25"/>
                <c:pt idx="0">
                  <c:v>23.025850930079088</c:v>
                </c:pt>
                <c:pt idx="1">
                  <c:v>4.6188710030369213</c:v>
                </c:pt>
                <c:pt idx="2">
                  <c:v>3.9391095650918984</c:v>
                </c:pt>
                <c:pt idx="3">
                  <c:v>3.0612132878653049</c:v>
                </c:pt>
                <c:pt idx="4">
                  <c:v>2.4268437365896709</c:v>
                </c:pt>
                <c:pt idx="5">
                  <c:v>1.6571065161914822</c:v>
                </c:pt>
                <c:pt idx="6">
                  <c:v>1.1447298858494004</c:v>
                </c:pt>
                <c:pt idx="7">
                  <c:v>0.87391773077780865</c:v>
                </c:pt>
                <c:pt idx="8">
                  <c:v>0.69314718055994529</c:v>
                </c:pt>
                <c:pt idx="9">
                  <c:v>0.55849422752337252</c:v>
                </c:pt>
                <c:pt idx="10">
                  <c:v>0.45158270528945499</c:v>
                </c:pt>
                <c:pt idx="11">
                  <c:v>0.3630921070118181</c:v>
                </c:pt>
                <c:pt idx="12">
                  <c:v>0.28768207245178101</c:v>
                </c:pt>
                <c:pt idx="13">
                  <c:v>0.2220219909021596</c:v>
                </c:pt>
                <c:pt idx="14">
                  <c:v>0.16390063283767389</c:v>
                </c:pt>
                <c:pt idx="15">
                  <c:v>0.11177767873091175</c:v>
                </c:pt>
                <c:pt idx="16">
                  <c:v>6.4538521137571164E-2</c:v>
                </c:pt>
                <c:pt idx="17">
                  <c:v>2.1351295440008525E-2</c:v>
                </c:pt>
                <c:pt idx="18">
                  <c:v>-1.8420923956280616E-2</c:v>
                </c:pt>
                <c:pt idx="19">
                  <c:v>-5.5276405932254212E-2</c:v>
                </c:pt>
                <c:pt idx="20">
                  <c:v>-8.9612158689687166E-2</c:v>
                </c:pt>
                <c:pt idx="21">
                  <c:v>-0.12174954820066532</c:v>
                </c:pt>
                <c:pt idx="22">
                  <c:v>-0.15195231658080324</c:v>
                </c:pt>
                <c:pt idx="23">
                  <c:v>-0.18043954888626018</c:v>
                </c:pt>
                <c:pt idx="24">
                  <c:v>-0.20739519434607046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91-4B62-8FA1-6120A4BE7876}"/>
            </c:ext>
          </c:extLst>
        </c:ser>
        <c:ser>
          <c:idx val="1"/>
          <c:order val="5"/>
          <c:tx>
            <c:strRef>
              <c:f>Beta!$G$4</c:f>
              <c:strCache>
                <c:ptCount val="1"/>
                <c:pt idx="0">
                  <c:v>ln(B(1, x))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Beta!$G$5:$G$29</c:f>
              <c:numCache>
                <c:formatCode>General</c:formatCode>
                <c:ptCount val="25"/>
                <c:pt idx="0">
                  <c:v>23.025850929940457</c:v>
                </c:pt>
                <c:pt idx="1">
                  <c:v>4.6051701859880909</c:v>
                </c:pt>
                <c:pt idx="2">
                  <c:v>3.912023005428146</c:v>
                </c:pt>
                <c:pt idx="3">
                  <c:v>2.9957322735539909</c:v>
                </c:pt>
                <c:pt idx="4">
                  <c:v>2.3025850929940459</c:v>
                </c:pt>
                <c:pt idx="5">
                  <c:v>1.3862943611198906</c:v>
                </c:pt>
                <c:pt idx="6">
                  <c:v>0.69314718055994529</c:v>
                </c:pt>
                <c:pt idx="7">
                  <c:v>0.28768207245178085</c:v>
                </c:pt>
                <c:pt idx="8">
                  <c:v>0</c:v>
                </c:pt>
                <c:pt idx="9">
                  <c:v>-0.22314355131420971</c:v>
                </c:pt>
                <c:pt idx="10">
                  <c:v>-0.40546510810816427</c:v>
                </c:pt>
                <c:pt idx="11">
                  <c:v>-0.55961578793542277</c:v>
                </c:pt>
                <c:pt idx="12">
                  <c:v>-0.69314718055994529</c:v>
                </c:pt>
                <c:pt idx="13">
                  <c:v>-0.81093021621632899</c:v>
                </c:pt>
                <c:pt idx="14">
                  <c:v>-0.916290731874155</c:v>
                </c:pt>
                <c:pt idx="15">
                  <c:v>-1.0116009116784797</c:v>
                </c:pt>
                <c:pt idx="16">
                  <c:v>-1.0986122886681098</c:v>
                </c:pt>
                <c:pt idx="17">
                  <c:v>-1.1786549963416457</c:v>
                </c:pt>
                <c:pt idx="18">
                  <c:v>-1.2527629684953681</c:v>
                </c:pt>
                <c:pt idx="19">
                  <c:v>-1.3217558399823197</c:v>
                </c:pt>
                <c:pt idx="20">
                  <c:v>-1.3862943611198906</c:v>
                </c:pt>
                <c:pt idx="21">
                  <c:v>-1.4469189829363258</c:v>
                </c:pt>
                <c:pt idx="22">
                  <c:v>-1.5040773967762739</c:v>
                </c:pt>
                <c:pt idx="23">
                  <c:v>-1.5581446180465497</c:v>
                </c:pt>
                <c:pt idx="24">
                  <c:v>-1.6094379124341003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91-4B62-8FA1-6120A4BE7876}"/>
            </c:ext>
          </c:extLst>
        </c:ser>
        <c:ser>
          <c:idx val="6"/>
          <c:order val="6"/>
          <c:tx>
            <c:strRef>
              <c:f>Beta!$H$4</c:f>
              <c:strCache>
                <c:ptCount val="1"/>
                <c:pt idx="0">
                  <c:v>ln(B(5, x))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Beta!$H$5:$H$29</c:f>
              <c:numCache>
                <c:formatCode>General</c:formatCode>
                <c:ptCount val="25"/>
                <c:pt idx="0">
                  <c:v>23.025850929732123</c:v>
                </c:pt>
                <c:pt idx="1">
                  <c:v>4.5844076433326224</c:v>
                </c:pt>
                <c:pt idx="2">
                  <c:v>3.870637963049091</c:v>
                </c:pt>
                <c:pt idx="3">
                  <c:v>2.8932976748444199</c:v>
                </c:pt>
                <c:pt idx="4">
                  <c:v>2.1010023136069269</c:v>
                </c:pt>
                <c:pt idx="5">
                  <c:v>0.90470044465932598</c:v>
                </c:pt>
                <c:pt idx="6">
                  <c:v>-0.20739519434607046</c:v>
                </c:pt>
                <c:pt idx="7">
                  <c:v>-0.98538125484304517</c:v>
                </c:pt>
                <c:pt idx="8">
                  <c:v>-1.6094379124341003</c:v>
                </c:pt>
                <c:pt idx="9">
                  <c:v>-2.1398219930640967</c:v>
                </c:pt>
                <c:pt idx="10">
                  <c:v>-2.605290467144441</c:v>
                </c:pt>
                <c:pt idx="11">
                  <c:v>-3.0222631821040853</c:v>
                </c:pt>
                <c:pt idx="12">
                  <c:v>-3.4011973816621555</c:v>
                </c:pt>
                <c:pt idx="13">
                  <c:v>-3.7492599054981968</c:v>
                </c:pt>
                <c:pt idx="14">
                  <c:v>-4.0716275359378677</c:v>
                </c:pt>
                <c:pt idx="15">
                  <c:v>-4.372189899053101</c:v>
                </c:pt>
                <c:pt idx="16">
                  <c:v>-4.6539603501575231</c:v>
                </c:pt>
                <c:pt idx="17">
                  <c:v>-4.9193311581484513</c:v>
                </c:pt>
                <c:pt idx="18">
                  <c:v>-5.1702398246059778</c:v>
                </c:pt>
                <c:pt idx="19">
                  <c:v>-5.4082818307398774</c:v>
                </c:pt>
                <c:pt idx="20">
                  <c:v>-5.6347896031692501</c:v>
                </c:pt>
                <c:pt idx="21">
                  <c:v>-5.8508893621533957</c:v>
                </c:pt>
                <c:pt idx="22">
                  <c:v>-6.0575430196068805</c:v>
                </c:pt>
                <c:pt idx="23">
                  <c:v>-6.25557969112708</c:v>
                </c:pt>
                <c:pt idx="24">
                  <c:v>-6.4457198193855785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491-4B62-8FA1-6120A4BE7876}"/>
            </c:ext>
          </c:extLst>
        </c:ser>
        <c:ser>
          <c:idx val="7"/>
          <c:order val="7"/>
          <c:tx>
            <c:strRef>
              <c:f>Beta!$I$4</c:f>
              <c:strCache>
                <c:ptCount val="1"/>
                <c:pt idx="0">
                  <c:v>ln(B(10, x))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Beta!$A$5:$A$29</c:f>
              <c:numCache>
                <c:formatCode>General</c:formatCode>
                <c:ptCount val="25"/>
                <c:pt idx="0">
                  <c:v>1E-10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1.75</c:v>
                </c:pt>
                <c:pt idx="12">
                  <c:v>2</c:v>
                </c:pt>
                <c:pt idx="13">
                  <c:v>2.25</c:v>
                </c:pt>
                <c:pt idx="14">
                  <c:v>2.5</c:v>
                </c:pt>
                <c:pt idx="15">
                  <c:v>2.75</c:v>
                </c:pt>
                <c:pt idx="16">
                  <c:v>3</c:v>
                </c:pt>
                <c:pt idx="17">
                  <c:v>3.25</c:v>
                </c:pt>
                <c:pt idx="18">
                  <c:v>3.5</c:v>
                </c:pt>
                <c:pt idx="19">
                  <c:v>3.75</c:v>
                </c:pt>
                <c:pt idx="20">
                  <c:v>4</c:v>
                </c:pt>
                <c:pt idx="21">
                  <c:v>4.25</c:v>
                </c:pt>
                <c:pt idx="22">
                  <c:v>4.5</c:v>
                </c:pt>
                <c:pt idx="23">
                  <c:v>4.75</c:v>
                </c:pt>
                <c:pt idx="24">
                  <c:v>5</c:v>
                </c:pt>
              </c:numCache>
            </c:numRef>
          </c:xVal>
          <c:yVal>
            <c:numRef>
              <c:f>Beta!$I$5:$I$29</c:f>
              <c:numCache>
                <c:formatCode>General</c:formatCode>
                <c:ptCount val="25"/>
                <c:pt idx="0">
                  <c:v>23.025850929657555</c:v>
                </c:pt>
                <c:pt idx="1">
                  <c:v>4.5769570956752439</c:v>
                </c:pt>
                <c:pt idx="2">
                  <c:v>3.8557484457675724</c:v>
                </c:pt>
                <c:pt idx="3">
                  <c:v>2.8561603432814406</c:v>
                </c:pt>
                <c:pt idx="4">
                  <c:v>2.0270133931824379</c:v>
                </c:pt>
                <c:pt idx="5">
                  <c:v>0.72182633330350077</c:v>
                </c:pt>
                <c:pt idx="6">
                  <c:v>-0.56643279639759392</c:v>
                </c:pt>
                <c:pt idx="7">
                  <c:v>-1.5143637935477532</c:v>
                </c:pt>
                <c:pt idx="8">
                  <c:v>-2.3025850929940459</c:v>
                </c:pt>
                <c:pt idx="9">
                  <c:v>-2.9917457334008075</c:v>
                </c:pt>
                <c:pt idx="10">
                  <c:v>-3.6109552341210169</c:v>
                </c:pt>
                <c:pt idx="11">
                  <c:v>-4.176951620573206</c:v>
                </c:pt>
                <c:pt idx="12">
                  <c:v>-4.7004803657924157</c:v>
                </c:pt>
                <c:pt idx="13">
                  <c:v>-5.1889703107370266</c:v>
                </c:pt>
                <c:pt idx="14">
                  <c:v>-5.647837161382057</c:v>
                </c:pt>
                <c:pt idx="15">
                  <c:v>-6.081189073227951</c:v>
                </c:pt>
                <c:pt idx="16">
                  <c:v>-6.492239835020472</c:v>
                </c:pt>
                <c:pt idx="17">
                  <c:v>-6.8835660315114318</c:v>
                </c:pt>
                <c:pt idx="18">
                  <c:v>-7.2572750738161584</c:v>
                </c:pt>
                <c:pt idx="19">
                  <c:v>-7.6151194331539065</c:v>
                </c:pt>
                <c:pt idx="20">
                  <c:v>-7.9585769038138974</c:v>
                </c:pt>
                <c:pt idx="21">
                  <c:v>-8.2889085876020197</c:v>
                </c:pt>
                <c:pt idx="22">
                  <c:v>-8.6072017907651723</c:v>
                </c:pt>
                <c:pt idx="23">
                  <c:v>-8.9144024172841672</c:v>
                </c:pt>
                <c:pt idx="24">
                  <c:v>-9.2113398723092654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491-4B62-8FA1-6120A4BE7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1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  <c:majorUnit val="5"/>
        <c:minorUnit val="2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288151398713452"/>
          <c:y val="6.6560766860664144E-2"/>
          <c:w val="0.46622632422055837"/>
          <c:h val="0.26226726007075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713223416133756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PGam!$B$5</c:f>
              <c:strCache>
                <c:ptCount val="1"/>
                <c:pt idx="0">
                  <c:v>ψ(x)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PGam!$B$6:$B$26</c:f>
              <c:numCache>
                <c:formatCode>General</c:formatCode>
                <c:ptCount val="21"/>
                <c:pt idx="0">
                  <c:v>-10000000000.577215</c:v>
                </c:pt>
                <c:pt idx="1">
                  <c:v>-4.2274535333762655</c:v>
                </c:pt>
                <c:pt idx="2">
                  <c:v>-1.9635100260214235</c:v>
                </c:pt>
                <c:pt idx="3">
                  <c:v>-1.0858608797864722</c:v>
                </c:pt>
                <c:pt idx="4">
                  <c:v>-0.57721566490153287</c:v>
                </c:pt>
                <c:pt idx="5">
                  <c:v>-0.22745353337626539</c:v>
                </c:pt>
                <c:pt idx="6">
                  <c:v>3.648997397857652E-2</c:v>
                </c:pt>
                <c:pt idx="7">
                  <c:v>0.24747245354686115</c:v>
                </c:pt>
                <c:pt idx="8">
                  <c:v>0.42278433509846713</c:v>
                </c:pt>
                <c:pt idx="9">
                  <c:v>0.57254646662373465</c:v>
                </c:pt>
                <c:pt idx="10">
                  <c:v>0.70315664064524319</c:v>
                </c:pt>
                <c:pt idx="11">
                  <c:v>0.81890102497543249</c:v>
                </c:pt>
                <c:pt idx="12">
                  <c:v>0.92278433509846713</c:v>
                </c:pt>
                <c:pt idx="13">
                  <c:v>1.016990911068179</c:v>
                </c:pt>
                <c:pt idx="14">
                  <c:v>1.1031566406452431</c:v>
                </c:pt>
                <c:pt idx="15">
                  <c:v>1.1825373886117962</c:v>
                </c:pt>
                <c:pt idx="16">
                  <c:v>1.2561176684318003</c:v>
                </c:pt>
                <c:pt idx="17">
                  <c:v>1.3246832187604869</c:v>
                </c:pt>
                <c:pt idx="18">
                  <c:v>1.3888709263595289</c:v>
                </c:pt>
                <c:pt idx="19">
                  <c:v>1.4492040552784629</c:v>
                </c:pt>
                <c:pt idx="20">
                  <c:v>1.5061176684318003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89-4F37-9FE5-3939D9A82D7C}"/>
            </c:ext>
          </c:extLst>
        </c:ser>
        <c:ser>
          <c:idx val="3"/>
          <c:order val="1"/>
          <c:tx>
            <c:strRef>
              <c:f>PGam!$C$5</c:f>
              <c:strCache>
                <c:ptCount val="1"/>
                <c:pt idx="0">
                  <c:v>ψ(0,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PGam!$C$6:$C$26</c:f>
              <c:numCache>
                <c:formatCode>General</c:formatCode>
                <c:ptCount val="21"/>
                <c:pt idx="0">
                  <c:v>-10000000000.577215</c:v>
                </c:pt>
                <c:pt idx="1">
                  <c:v>-4.2274535333762655</c:v>
                </c:pt>
                <c:pt idx="2">
                  <c:v>-1.9635100260214235</c:v>
                </c:pt>
                <c:pt idx="3">
                  <c:v>-1.0858608797864722</c:v>
                </c:pt>
                <c:pt idx="4">
                  <c:v>-0.57721566490153287</c:v>
                </c:pt>
                <c:pt idx="5">
                  <c:v>-0.22745353337626539</c:v>
                </c:pt>
                <c:pt idx="6">
                  <c:v>3.648997397857652E-2</c:v>
                </c:pt>
                <c:pt idx="7">
                  <c:v>0.24747245354686115</c:v>
                </c:pt>
                <c:pt idx="8">
                  <c:v>0.42278433509846713</c:v>
                </c:pt>
                <c:pt idx="9">
                  <c:v>0.57254646662373465</c:v>
                </c:pt>
                <c:pt idx="10">
                  <c:v>0.70315664064524319</c:v>
                </c:pt>
                <c:pt idx="11">
                  <c:v>0.81890102497543249</c:v>
                </c:pt>
                <c:pt idx="12">
                  <c:v>0.92278433509846713</c:v>
                </c:pt>
                <c:pt idx="13">
                  <c:v>1.016990911068179</c:v>
                </c:pt>
                <c:pt idx="14">
                  <c:v>1.1031566406452431</c:v>
                </c:pt>
                <c:pt idx="15">
                  <c:v>1.1825373886117962</c:v>
                </c:pt>
                <c:pt idx="16">
                  <c:v>1.2561176684318003</c:v>
                </c:pt>
                <c:pt idx="17">
                  <c:v>1.3246832187604869</c:v>
                </c:pt>
                <c:pt idx="18">
                  <c:v>1.3888709263595289</c:v>
                </c:pt>
                <c:pt idx="19">
                  <c:v>1.4492040552784629</c:v>
                </c:pt>
                <c:pt idx="20">
                  <c:v>1.5061176684318003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89-4F37-9FE5-3939D9A82D7C}"/>
            </c:ext>
          </c:extLst>
        </c:ser>
        <c:ser>
          <c:idx val="4"/>
          <c:order val="2"/>
          <c:tx>
            <c:strRef>
              <c:f>PGam!$D$5</c:f>
              <c:strCache>
                <c:ptCount val="1"/>
                <c:pt idx="0">
                  <c:v>ψ(1,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PGam!$D$6:$D$26</c:f>
              <c:numCache>
                <c:formatCode>General</c:formatCode>
                <c:ptCount val="21"/>
                <c:pt idx="0">
                  <c:v>9.9999999999999984E+19</c:v>
                </c:pt>
                <c:pt idx="1">
                  <c:v>17.197329154507109</c:v>
                </c:pt>
                <c:pt idx="2">
                  <c:v>4.934802200544679</c:v>
                </c:pt>
                <c:pt idx="3">
                  <c:v>2.5418796476716063</c:v>
                </c:pt>
                <c:pt idx="4">
                  <c:v>1.6449340668482264</c:v>
                </c:pt>
                <c:pt idx="5">
                  <c:v>1.1973291545071107</c:v>
                </c:pt>
                <c:pt idx="6">
                  <c:v>0.93480220054467944</c:v>
                </c:pt>
                <c:pt idx="7">
                  <c:v>0.76410186989382867</c:v>
                </c:pt>
                <c:pt idx="8">
                  <c:v>0.64493406684822641</c:v>
                </c:pt>
                <c:pt idx="9">
                  <c:v>0.55732915450711085</c:v>
                </c:pt>
                <c:pt idx="10">
                  <c:v>0.49035775610023491</c:v>
                </c:pt>
                <c:pt idx="11">
                  <c:v>0.43757125764893079</c:v>
                </c:pt>
                <c:pt idx="12">
                  <c:v>0.39493406684822641</c:v>
                </c:pt>
                <c:pt idx="13">
                  <c:v>0.35979829030957988</c:v>
                </c:pt>
                <c:pt idx="14">
                  <c:v>0.33035775610023482</c:v>
                </c:pt>
                <c:pt idx="15">
                  <c:v>0.30533985269025304</c:v>
                </c:pt>
                <c:pt idx="16">
                  <c:v>0.2838229557371153</c:v>
                </c:pt>
                <c:pt idx="17">
                  <c:v>0.26512373409656209</c:v>
                </c:pt>
                <c:pt idx="18">
                  <c:v>0.24872510303901038</c:v>
                </c:pt>
                <c:pt idx="19">
                  <c:v>0.23422874157914197</c:v>
                </c:pt>
                <c:pt idx="20">
                  <c:v>0.22132295573711533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89-4F37-9FE5-3939D9A82D7C}"/>
            </c:ext>
          </c:extLst>
        </c:ser>
        <c:ser>
          <c:idx val="5"/>
          <c:order val="3"/>
          <c:tx>
            <c:strRef>
              <c:f>PGam!$E$5</c:f>
              <c:strCache>
                <c:ptCount val="1"/>
                <c:pt idx="0">
                  <c:v>ψ(2,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PGam!$E$6:$E$26</c:f>
              <c:numCache>
                <c:formatCode>General</c:formatCode>
                <c:ptCount val="21"/>
                <c:pt idx="0">
                  <c:v>-1.9999999999999998E+30</c:v>
                </c:pt>
                <c:pt idx="1">
                  <c:v>-129.32773993753693</c:v>
                </c:pt>
                <c:pt idx="2">
                  <c:v>-16.82879664423432</c:v>
                </c:pt>
                <c:pt idx="3">
                  <c:v>-5.3026332163376395</c:v>
                </c:pt>
                <c:pt idx="4">
                  <c:v>-2.4041138063191885</c:v>
                </c:pt>
                <c:pt idx="5">
                  <c:v>-1.3277399375369201</c:v>
                </c:pt>
                <c:pt idx="6">
                  <c:v>-0.82879664423431998</c:v>
                </c:pt>
                <c:pt idx="7">
                  <c:v>-0.56189247559689903</c:v>
                </c:pt>
                <c:pt idx="8">
                  <c:v>-0.40411380631918853</c:v>
                </c:pt>
                <c:pt idx="9">
                  <c:v>-0.3037399375369203</c:v>
                </c:pt>
                <c:pt idx="10">
                  <c:v>-0.23620405164172736</c:v>
                </c:pt>
                <c:pt idx="11">
                  <c:v>-0.18871463303130123</c:v>
                </c:pt>
                <c:pt idx="12">
                  <c:v>-0.15411380631918858</c:v>
                </c:pt>
                <c:pt idx="13">
                  <c:v>-0.12815694713911516</c:v>
                </c:pt>
                <c:pt idx="14">
                  <c:v>-0.10820405164172739</c:v>
                </c:pt>
                <c:pt idx="15">
                  <c:v>-9.2546338515899246E-2</c:v>
                </c:pt>
                <c:pt idx="16">
                  <c:v>-8.00397322451145E-2</c:v>
                </c:pt>
                <c:pt idx="17">
                  <c:v>-6.9895681777258051E-2</c:v>
                </c:pt>
                <c:pt idx="18">
                  <c:v>-6.1556821321027695E-2</c:v>
                </c:pt>
                <c:pt idx="19">
                  <c:v>-5.4620412589973348E-2</c:v>
                </c:pt>
                <c:pt idx="20">
                  <c:v>-4.87897322451145E-2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89-4F37-9FE5-3939D9A82D7C}"/>
            </c:ext>
          </c:extLst>
        </c:ser>
        <c:ser>
          <c:idx val="0"/>
          <c:order val="4"/>
          <c:tx>
            <c:strRef>
              <c:f>PGam!$F$5</c:f>
              <c:strCache>
                <c:ptCount val="1"/>
                <c:pt idx="0">
                  <c:v>ψ(3,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PGam!$A$6:$A$26</c:f>
              <c:numCache>
                <c:formatCode>General</c:formatCode>
                <c:ptCount val="21"/>
                <c:pt idx="0">
                  <c:v>1E-10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PGam!$F$6:$F$26</c:f>
              <c:numCache>
                <c:formatCode>General</c:formatCode>
                <c:ptCount val="21"/>
                <c:pt idx="0">
                  <c:v>5.9999999999999995E+40</c:v>
                </c:pt>
                <c:pt idx="1">
                  <c:v>1538.7821440091882</c:v>
                </c:pt>
                <c:pt idx="2">
                  <c:v>97.409091034002401</c:v>
                </c:pt>
                <c:pt idx="3">
                  <c:v>19.763312534850602</c:v>
                </c:pt>
                <c:pt idx="4">
                  <c:v>6.4939394022668271</c:v>
                </c:pt>
                <c:pt idx="5">
                  <c:v>2.782144009188396</c:v>
                </c:pt>
                <c:pt idx="6">
                  <c:v>1.4090910340024372</c:v>
                </c:pt>
                <c:pt idx="7">
                  <c:v>0.80034957188763689</c:v>
                </c:pt>
                <c:pt idx="8">
                  <c:v>0.49393940226682925</c:v>
                </c:pt>
                <c:pt idx="9">
                  <c:v>0.32454400918839604</c:v>
                </c:pt>
                <c:pt idx="10">
                  <c:v>0.22390584881725209</c:v>
                </c:pt>
                <c:pt idx="11">
                  <c:v>0.16061612748946935</c:v>
                </c:pt>
                <c:pt idx="12">
                  <c:v>0.11893940226682916</c:v>
                </c:pt>
                <c:pt idx="13">
                  <c:v>9.0433355324655754E-2</c:v>
                </c:pt>
                <c:pt idx="14">
                  <c:v>7.0305848817252034E-2</c:v>
                </c:pt>
                <c:pt idx="15">
                  <c:v>5.5705260745394496E-2</c:v>
                </c:pt>
                <c:pt idx="16">
                  <c:v>4.4865328192755079E-2</c:v>
                </c:pt>
                <c:pt idx="17">
                  <c:v>3.6653725759864586E-2</c:v>
                </c:pt>
                <c:pt idx="18">
                  <c:v>3.0322508542366584E-2</c:v>
                </c:pt>
                <c:pt idx="19">
                  <c:v>2.5364520004653765E-2</c:v>
                </c:pt>
                <c:pt idx="20">
                  <c:v>2.1427828192755075E-2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89-4F37-9FE5-3939D9A82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3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46249228175353"/>
          <c:y val="4.3372253227358111E-2"/>
          <c:w val="0.46622632422055837"/>
          <c:h val="0.157919403720943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713223416133756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IGam!$B$4</c:f>
              <c:strCache>
                <c:ptCount val="1"/>
                <c:pt idx="0">
                  <c:v>γ(1,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IGam!$B$5:$B$25</c:f>
              <c:numCache>
                <c:formatCode>General</c:formatCode>
                <c:ptCount val="21"/>
                <c:pt idx="0">
                  <c:v>0</c:v>
                </c:pt>
                <c:pt idx="1">
                  <c:v>0.22119921692859512</c:v>
                </c:pt>
                <c:pt idx="2">
                  <c:v>0.39346934028736652</c:v>
                </c:pt>
                <c:pt idx="3">
                  <c:v>0.52763344725898531</c:v>
                </c:pt>
                <c:pt idx="4">
                  <c:v>0.63212055882855767</c:v>
                </c:pt>
                <c:pt idx="5">
                  <c:v>0.71349520313980985</c:v>
                </c:pt>
                <c:pt idx="6">
                  <c:v>0.77686983985157021</c:v>
                </c:pt>
                <c:pt idx="7">
                  <c:v>0.82622605654955483</c:v>
                </c:pt>
                <c:pt idx="8">
                  <c:v>0.8646647167633873</c:v>
                </c:pt>
                <c:pt idx="9">
                  <c:v>0.89460077543813565</c:v>
                </c:pt>
                <c:pt idx="10">
                  <c:v>0.91791500137610116</c:v>
                </c:pt>
                <c:pt idx="11">
                  <c:v>0.93607213879329243</c:v>
                </c:pt>
                <c:pt idx="12">
                  <c:v>0.95021293163213605</c:v>
                </c:pt>
                <c:pt idx="13">
                  <c:v>0.96122579216827797</c:v>
                </c:pt>
                <c:pt idx="14">
                  <c:v>0.96980261657768152</c:v>
                </c:pt>
                <c:pt idx="15">
                  <c:v>0.97648225414399092</c:v>
                </c:pt>
                <c:pt idx="16">
                  <c:v>0.98168436111126578</c:v>
                </c:pt>
                <c:pt idx="17">
                  <c:v>0.98573576609100078</c:v>
                </c:pt>
                <c:pt idx="18">
                  <c:v>0.98889100346175773</c:v>
                </c:pt>
                <c:pt idx="19">
                  <c:v>0.99134830479687941</c:v>
                </c:pt>
                <c:pt idx="20">
                  <c:v>0.99326205300091452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37-4275-9EC9-0418B47D71C2}"/>
            </c:ext>
          </c:extLst>
        </c:ser>
        <c:ser>
          <c:idx val="3"/>
          <c:order val="1"/>
          <c:tx>
            <c:strRef>
              <c:f>IGam!$C$4</c:f>
              <c:strCache>
                <c:ptCount val="1"/>
                <c:pt idx="0">
                  <c:v>γ(2,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IGam!$C$5:$C$25</c:f>
              <c:numCache>
                <c:formatCode>General</c:formatCode>
                <c:ptCount val="21"/>
                <c:pt idx="0">
                  <c:v>0</c:v>
                </c:pt>
                <c:pt idx="1">
                  <c:v>2.6499021160743909E-2</c:v>
                </c:pt>
                <c:pt idx="2">
                  <c:v>9.0204010431049864E-2</c:v>
                </c:pt>
                <c:pt idx="3">
                  <c:v>0.17335853270322427</c:v>
                </c:pt>
                <c:pt idx="4">
                  <c:v>0.26424111765711533</c:v>
                </c:pt>
                <c:pt idx="5">
                  <c:v>0.35536420706457228</c:v>
                </c:pt>
                <c:pt idx="6">
                  <c:v>0.44217459962892547</c:v>
                </c:pt>
                <c:pt idx="7">
                  <c:v>0.52212165551127587</c:v>
                </c:pt>
                <c:pt idx="8">
                  <c:v>0.59399415029016189</c:v>
                </c:pt>
                <c:pt idx="9">
                  <c:v>0.65745252017394096</c:v>
                </c:pt>
                <c:pt idx="10">
                  <c:v>0.71270250481635422</c:v>
                </c:pt>
                <c:pt idx="11">
                  <c:v>0.76027052047484656</c:v>
                </c:pt>
                <c:pt idx="12">
                  <c:v>0.80085172652854419</c:v>
                </c:pt>
                <c:pt idx="13">
                  <c:v>0.83520961671518146</c:v>
                </c:pt>
                <c:pt idx="14">
                  <c:v>0.86411177459956678</c:v>
                </c:pt>
                <c:pt idx="15">
                  <c:v>0.88829070718395675</c:v>
                </c:pt>
                <c:pt idx="16">
                  <c:v>0.90842180555632912</c:v>
                </c:pt>
                <c:pt idx="17">
                  <c:v>0.92511277197775388</c:v>
                </c:pt>
                <c:pt idx="18">
                  <c:v>0.93890051903966731</c:v>
                </c:pt>
                <c:pt idx="19">
                  <c:v>0.95025275258205633</c:v>
                </c:pt>
                <c:pt idx="20">
                  <c:v>0.95957231800548715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37-4275-9EC9-0418B47D71C2}"/>
            </c:ext>
          </c:extLst>
        </c:ser>
        <c:ser>
          <c:idx val="4"/>
          <c:order val="2"/>
          <c:tx>
            <c:strRef>
              <c:f>IGam!$D$4</c:f>
              <c:strCache>
                <c:ptCount val="1"/>
                <c:pt idx="0">
                  <c:v>γ(3,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IGam!$D$5:$D$25</c:f>
              <c:numCache>
                <c:formatCode>General</c:formatCode>
                <c:ptCount val="21"/>
                <c:pt idx="0">
                  <c:v>0</c:v>
                </c:pt>
                <c:pt idx="1">
                  <c:v>4.3229933795250249E-3</c:v>
                </c:pt>
                <c:pt idx="2">
                  <c:v>2.8775355933941364E-2</c:v>
                </c:pt>
                <c:pt idx="3">
                  <c:v>8.1010879489627735E-2</c:v>
                </c:pt>
                <c:pt idx="4">
                  <c:v>0.16060279414278839</c:v>
                </c:pt>
                <c:pt idx="5">
                  <c:v>0.26306466903509756</c:v>
                </c:pt>
                <c:pt idx="6">
                  <c:v>0.3823063389238836</c:v>
                </c:pt>
                <c:pt idx="7">
                  <c:v>0.51206060920556362</c:v>
                </c:pt>
                <c:pt idx="8">
                  <c:v>0.64664716763387298</c:v>
                </c:pt>
                <c:pt idx="9">
                  <c:v>0.78132146600344354</c:v>
                </c:pt>
                <c:pt idx="10">
                  <c:v>0.91237376823334104</c:v>
                </c:pt>
                <c:pt idx="11">
                  <c:v>1.0370865905739672</c:v>
                </c:pt>
                <c:pt idx="12">
                  <c:v>1.1536198377463129</c:v>
                </c:pt>
                <c:pt idx="13">
                  <c:v>1.2608666632077992</c:v>
                </c:pt>
                <c:pt idx="14">
                  <c:v>1.3583056022757318</c:v>
                </c:pt>
                <c:pt idx="15">
                  <c:v>1.4458631132677855</c:v>
                </c:pt>
                <c:pt idx="16">
                  <c:v>1.5237933888929114</c:v>
                </c:pt>
                <c:pt idx="17">
                  <c:v>1.5925778189742088</c:v>
                </c:pt>
                <c:pt idx="18">
                  <c:v>1.6528438581799278</c:v>
                </c:pt>
                <c:pt idx="19">
                  <c:v>1.7053016321437033</c:v>
                </c:pt>
                <c:pt idx="20">
                  <c:v>1.7506959610338377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37-4275-9EC9-0418B47D71C2}"/>
            </c:ext>
          </c:extLst>
        </c:ser>
        <c:ser>
          <c:idx val="5"/>
          <c:order val="3"/>
          <c:tx>
            <c:strRef>
              <c:f>IGam!$E$4</c:f>
              <c:strCache>
                <c:ptCount val="1"/>
                <c:pt idx="0">
                  <c:v>Γ(1,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IGam!$E$5:$E$25</c:f>
              <c:numCache>
                <c:formatCode>General</c:formatCode>
                <c:ptCount val="21"/>
                <c:pt idx="0">
                  <c:v>1</c:v>
                </c:pt>
                <c:pt idx="1">
                  <c:v>0.77880078307140466</c:v>
                </c:pt>
                <c:pt idx="2">
                  <c:v>0.60653065971263365</c:v>
                </c:pt>
                <c:pt idx="3">
                  <c:v>0.47236655274101469</c:v>
                </c:pt>
                <c:pt idx="4">
                  <c:v>0.36787944117144233</c:v>
                </c:pt>
                <c:pt idx="5">
                  <c:v>0.28650479686019009</c:v>
                </c:pt>
                <c:pt idx="6">
                  <c:v>0.22313016014842982</c:v>
                </c:pt>
                <c:pt idx="7">
                  <c:v>0.17377394345044514</c:v>
                </c:pt>
                <c:pt idx="8">
                  <c:v>0.1353352832366127</c:v>
                </c:pt>
                <c:pt idx="9">
                  <c:v>0.10539922456186433</c:v>
                </c:pt>
                <c:pt idx="10">
                  <c:v>8.20849986238988E-2</c:v>
                </c:pt>
                <c:pt idx="11">
                  <c:v>6.392786120670757E-2</c:v>
                </c:pt>
                <c:pt idx="12">
                  <c:v>4.9787068367863944E-2</c:v>
                </c:pt>
                <c:pt idx="13">
                  <c:v>3.8774207831722009E-2</c:v>
                </c:pt>
                <c:pt idx="14">
                  <c:v>3.0197383422318501E-2</c:v>
                </c:pt>
                <c:pt idx="15">
                  <c:v>2.3517745856009107E-2</c:v>
                </c:pt>
                <c:pt idx="16">
                  <c:v>1.8315638888734179E-2</c:v>
                </c:pt>
                <c:pt idx="17">
                  <c:v>1.4264233908999256E-2</c:v>
                </c:pt>
                <c:pt idx="18">
                  <c:v>1.1108996538242306E-2</c:v>
                </c:pt>
                <c:pt idx="19">
                  <c:v>8.6516952031206341E-3</c:v>
                </c:pt>
                <c:pt idx="20">
                  <c:v>6.737946999085467E-3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37-4275-9EC9-0418B47D71C2}"/>
            </c:ext>
          </c:extLst>
        </c:ser>
        <c:ser>
          <c:idx val="0"/>
          <c:order val="4"/>
          <c:tx>
            <c:strRef>
              <c:f>IGam!$F$4</c:f>
              <c:strCache>
                <c:ptCount val="1"/>
                <c:pt idx="0">
                  <c:v>Γ(2,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IGam!$F$5:$F$25</c:f>
              <c:numCache>
                <c:formatCode>General</c:formatCode>
                <c:ptCount val="21"/>
                <c:pt idx="0">
                  <c:v>1</c:v>
                </c:pt>
                <c:pt idx="1">
                  <c:v>0.97350097883925579</c:v>
                </c:pt>
                <c:pt idx="2">
                  <c:v>0.90979598956895036</c:v>
                </c:pt>
                <c:pt idx="3">
                  <c:v>0.82664146729677601</c:v>
                </c:pt>
                <c:pt idx="4">
                  <c:v>0.73575888234288467</c:v>
                </c:pt>
                <c:pt idx="5">
                  <c:v>0.64463579293542772</c:v>
                </c:pt>
                <c:pt idx="6">
                  <c:v>0.55782540037107453</c:v>
                </c:pt>
                <c:pt idx="7">
                  <c:v>0.47787834448872413</c:v>
                </c:pt>
                <c:pt idx="8">
                  <c:v>0.40600584970983811</c:v>
                </c:pt>
                <c:pt idx="9">
                  <c:v>0.3425474798260591</c:v>
                </c:pt>
                <c:pt idx="10">
                  <c:v>0.28729749518364578</c:v>
                </c:pt>
                <c:pt idx="11">
                  <c:v>0.23972947952515339</c:v>
                </c:pt>
                <c:pt idx="12">
                  <c:v>0.19914827347145578</c:v>
                </c:pt>
                <c:pt idx="13">
                  <c:v>0.16479038328481854</c:v>
                </c:pt>
                <c:pt idx="14">
                  <c:v>0.13588822540043324</c:v>
                </c:pt>
                <c:pt idx="15">
                  <c:v>0.11170929281604325</c:v>
                </c:pt>
                <c:pt idx="16">
                  <c:v>9.1578194443670893E-2</c:v>
                </c:pt>
                <c:pt idx="17">
                  <c:v>7.4887228022246094E-2</c:v>
                </c:pt>
                <c:pt idx="18">
                  <c:v>6.1099480960332686E-2</c:v>
                </c:pt>
                <c:pt idx="19">
                  <c:v>4.9747247417943646E-2</c:v>
                </c:pt>
                <c:pt idx="20">
                  <c:v>4.0427681994512805E-2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37-4275-9EC9-0418B47D71C2}"/>
            </c:ext>
          </c:extLst>
        </c:ser>
        <c:ser>
          <c:idx val="1"/>
          <c:order val="5"/>
          <c:tx>
            <c:strRef>
              <c:f>IGam!$G$4</c:f>
              <c:strCache>
                <c:ptCount val="1"/>
                <c:pt idx="0">
                  <c:v>Γ(3, 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IGam!$G$5:$G$25</c:f>
              <c:numCache>
                <c:formatCode>General</c:formatCode>
                <c:ptCount val="21"/>
                <c:pt idx="0">
                  <c:v>2</c:v>
                </c:pt>
                <c:pt idx="1">
                  <c:v>1.9956770066204748</c:v>
                </c:pt>
                <c:pt idx="2">
                  <c:v>1.9712246440660584</c:v>
                </c:pt>
                <c:pt idx="3">
                  <c:v>1.9189891205103728</c:v>
                </c:pt>
                <c:pt idx="4">
                  <c:v>1.8393972058572119</c:v>
                </c:pt>
                <c:pt idx="5">
                  <c:v>1.7369353309649029</c:v>
                </c:pt>
                <c:pt idx="6">
                  <c:v>1.6176936610761163</c:v>
                </c:pt>
                <c:pt idx="7">
                  <c:v>1.487939390794436</c:v>
                </c:pt>
                <c:pt idx="8">
                  <c:v>1.353352832366127</c:v>
                </c:pt>
                <c:pt idx="9">
                  <c:v>1.2186785339965565</c:v>
                </c:pt>
                <c:pt idx="10">
                  <c:v>1.087626231766659</c:v>
                </c:pt>
                <c:pt idx="11">
                  <c:v>0.96291340942603276</c:v>
                </c:pt>
                <c:pt idx="12">
                  <c:v>0.84638016225368706</c:v>
                </c:pt>
                <c:pt idx="13">
                  <c:v>0.73913333679220083</c:v>
                </c:pt>
                <c:pt idx="14">
                  <c:v>0.64169439772426817</c:v>
                </c:pt>
                <c:pt idx="15">
                  <c:v>0.55413688673221451</c:v>
                </c:pt>
                <c:pt idx="16">
                  <c:v>0.47620661110708862</c:v>
                </c:pt>
                <c:pt idx="17">
                  <c:v>0.40742218102579125</c:v>
                </c:pt>
                <c:pt idx="18">
                  <c:v>0.34715614182007204</c:v>
                </c:pt>
                <c:pt idx="19">
                  <c:v>0.29469836785629661</c:v>
                </c:pt>
                <c:pt idx="20">
                  <c:v>0.24930403896616227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237-4275-9EC9-0418B47D71C2}"/>
            </c:ext>
          </c:extLst>
        </c:ser>
        <c:ser>
          <c:idx val="6"/>
          <c:order val="6"/>
          <c:tx>
            <c:strRef>
              <c:f>IGam!$H$4</c:f>
              <c:strCache>
                <c:ptCount val="1"/>
                <c:pt idx="0">
                  <c:v>γ*(1, x)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IGam!$H$5:$H$25</c:f>
              <c:numCache>
                <c:formatCode>General</c:formatCode>
                <c:ptCount val="21"/>
                <c:pt idx="0">
                  <c:v>1</c:v>
                </c:pt>
                <c:pt idx="1">
                  <c:v>0.88479686771438049</c:v>
                </c:pt>
                <c:pt idx="2">
                  <c:v>0.78693868057473282</c:v>
                </c:pt>
                <c:pt idx="3">
                  <c:v>0.70351126301198053</c:v>
                </c:pt>
                <c:pt idx="4">
                  <c:v>0.63212055882855778</c:v>
                </c:pt>
                <c:pt idx="5">
                  <c:v>0.57079616251184795</c:v>
                </c:pt>
                <c:pt idx="6">
                  <c:v>0.51791322656771344</c:v>
                </c:pt>
                <c:pt idx="7">
                  <c:v>0.4721291751711742</c:v>
                </c:pt>
                <c:pt idx="8">
                  <c:v>0.43233235838169365</c:v>
                </c:pt>
                <c:pt idx="9">
                  <c:v>0.39760034463917138</c:v>
                </c:pt>
                <c:pt idx="10">
                  <c:v>0.36716600055044046</c:v>
                </c:pt>
                <c:pt idx="11">
                  <c:v>0.34038986865210635</c:v>
                </c:pt>
                <c:pt idx="12">
                  <c:v>0.31673764387737868</c:v>
                </c:pt>
                <c:pt idx="13">
                  <c:v>0.29576178220562394</c:v>
                </c:pt>
                <c:pt idx="14">
                  <c:v>0.27708646187933755</c:v>
                </c:pt>
                <c:pt idx="15">
                  <c:v>0.26039526777173089</c:v>
                </c:pt>
                <c:pt idx="16">
                  <c:v>0.24542109027781644</c:v>
                </c:pt>
                <c:pt idx="17">
                  <c:v>0.23193782731552962</c:v>
                </c:pt>
                <c:pt idx="18">
                  <c:v>0.21975355632483504</c:v>
                </c:pt>
                <c:pt idx="19">
                  <c:v>0.20870490627302721</c:v>
                </c:pt>
                <c:pt idx="20">
                  <c:v>0.19865241060018293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237-4275-9EC9-0418B47D71C2}"/>
            </c:ext>
          </c:extLst>
        </c:ser>
        <c:ser>
          <c:idx val="7"/>
          <c:order val="7"/>
          <c:tx>
            <c:strRef>
              <c:f>IGam!$I$4</c:f>
              <c:strCache>
                <c:ptCount val="1"/>
                <c:pt idx="0">
                  <c:v>γ*(2, x)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IGam!$I$5:$I$25</c:f>
              <c:numCache>
                <c:formatCode>General</c:formatCode>
                <c:ptCount val="21"/>
                <c:pt idx="0">
                  <c:v>0.5</c:v>
                </c:pt>
                <c:pt idx="1">
                  <c:v>0.42398433857190271</c:v>
                </c:pt>
                <c:pt idx="2">
                  <c:v>0.36081604172419951</c:v>
                </c:pt>
                <c:pt idx="3">
                  <c:v>0.30819294702795419</c:v>
                </c:pt>
                <c:pt idx="4">
                  <c:v>0.26424111765711539</c:v>
                </c:pt>
                <c:pt idx="5">
                  <c:v>0.22743309252132624</c:v>
                </c:pt>
                <c:pt idx="6">
                  <c:v>0.19652204427952241</c:v>
                </c:pt>
                <c:pt idx="7">
                  <c:v>0.17048870384041662</c:v>
                </c:pt>
                <c:pt idx="8">
                  <c:v>0.1484985375725405</c:v>
                </c:pt>
                <c:pt idx="9">
                  <c:v>0.12986716447880312</c:v>
                </c:pt>
                <c:pt idx="10">
                  <c:v>0.11403240077061665</c:v>
                </c:pt>
                <c:pt idx="11">
                  <c:v>0.10053163907105413</c:v>
                </c:pt>
                <c:pt idx="12">
                  <c:v>8.8983525169838235E-2</c:v>
                </c:pt>
                <c:pt idx="13">
                  <c:v>7.9073099807354427E-2</c:v>
                </c:pt>
                <c:pt idx="14">
                  <c:v>7.0539736702005432E-2</c:v>
                </c:pt>
                <c:pt idx="15">
                  <c:v>6.3167339177525816E-2</c:v>
                </c:pt>
                <c:pt idx="16">
                  <c:v>5.6776362847270563E-2</c:v>
                </c:pt>
                <c:pt idx="17">
                  <c:v>5.1217316095654192E-2</c:v>
                </c:pt>
                <c:pt idx="18">
                  <c:v>4.6365457730353929E-2</c:v>
                </c:pt>
                <c:pt idx="19">
                  <c:v>4.2116465488401381E-2</c:v>
                </c:pt>
                <c:pt idx="20">
                  <c:v>3.8382892720219504E-2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237-4275-9EC9-0418B47D71C2}"/>
            </c:ext>
          </c:extLst>
        </c:ser>
        <c:ser>
          <c:idx val="8"/>
          <c:order val="8"/>
          <c:tx>
            <c:strRef>
              <c:f>IGam!$J$4</c:f>
              <c:strCache>
                <c:ptCount val="1"/>
                <c:pt idx="0">
                  <c:v>γ*(3, x)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IGam!$A$5:$A$25</c:f>
              <c:numCache>
                <c:formatCode>General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</c:numCache>
            </c:numRef>
          </c:xVal>
          <c:yVal>
            <c:numRef>
              <c:f>IGam!$J$5:$J$25</c:f>
              <c:numCache>
                <c:formatCode>General</c:formatCode>
                <c:ptCount val="21"/>
                <c:pt idx="0">
                  <c:v>0.16666666666666666</c:v>
                </c:pt>
                <c:pt idx="1">
                  <c:v>0.13833578814480083</c:v>
                </c:pt>
                <c:pt idx="2">
                  <c:v>0.11510142373576547</c:v>
                </c:pt>
                <c:pt idx="3">
                  <c:v>9.6012894209929187E-2</c:v>
                </c:pt>
                <c:pt idx="4">
                  <c:v>8.0301397071394207E-2</c:v>
                </c:pt>
                <c:pt idx="5">
                  <c:v>6.7344555272984968E-2</c:v>
                </c:pt>
                <c:pt idx="6">
                  <c:v>5.6637976136871673E-2</c:v>
                </c:pt>
                <c:pt idx="7">
                  <c:v>4.7772418351539461E-2</c:v>
                </c:pt>
                <c:pt idx="8">
                  <c:v>4.0415447977117082E-2</c:v>
                </c:pt>
                <c:pt idx="9">
                  <c:v>3.4296689865720459E-2</c:v>
                </c:pt>
                <c:pt idx="10">
                  <c:v>2.9195960583466928E-2</c:v>
                </c:pt>
                <c:pt idx="11">
                  <c:v>2.4933712170072855E-2</c:v>
                </c:pt>
                <c:pt idx="12">
                  <c:v>2.1363330328635435E-2</c:v>
                </c:pt>
                <c:pt idx="13">
                  <c:v>1.8364921812767217E-2</c:v>
                </c:pt>
                <c:pt idx="14">
                  <c:v>1.5840298568813197E-2</c:v>
                </c:pt>
                <c:pt idx="15">
                  <c:v>1.3708924333205674E-2</c:v>
                </c:pt>
                <c:pt idx="16">
                  <c:v>1.190463585072587E-2</c:v>
                </c:pt>
                <c:pt idx="17">
                  <c:v>1.0372988033212842E-2</c:v>
                </c:pt>
                <c:pt idx="18">
                  <c:v>9.0691021024961807E-3</c:v>
                </c:pt>
                <c:pt idx="19">
                  <c:v>7.9559195551244279E-3</c:v>
                </c:pt>
                <c:pt idx="20">
                  <c:v>7.0027838441353539E-3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237-4275-9EC9-0418B47D7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58985579526318"/>
          <c:y val="4.9823990303274134E-2"/>
          <c:w val="0.57909148751721595"/>
          <c:h val="0.157919403720943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17711747872063E-2"/>
          <c:y val="3.9549600498832674E-2"/>
          <c:w val="0.88915819243185046"/>
          <c:h val="0.8713223416133756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IBeta!$B$5</c:f>
              <c:strCache>
                <c:ptCount val="1"/>
                <c:pt idx="0">
                  <c:v>Ix(9, 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IBeta!$B$6:$B$26</c:f>
              <c:numCache>
                <c:formatCode>General</c:formatCode>
                <c:ptCount val="21"/>
                <c:pt idx="0">
                  <c:v>0</c:v>
                </c:pt>
                <c:pt idx="1">
                  <c:v>1.9531250000000009E-12</c:v>
                </c:pt>
                <c:pt idx="2">
                  <c:v>1.0000000000000005E-9</c:v>
                </c:pt>
                <c:pt idx="3">
                  <c:v>3.8443359375000048E-8</c:v>
                </c:pt>
                <c:pt idx="4">
                  <c:v>5.1200000000000024E-7</c:v>
                </c:pt>
                <c:pt idx="5">
                  <c:v>3.814697265625E-6</c:v>
                </c:pt>
                <c:pt idx="6">
                  <c:v>1.9682999999999994E-5</c:v>
                </c:pt>
                <c:pt idx="7">
                  <c:v>7.8815638671874959E-5</c:v>
                </c:pt>
                <c:pt idx="8">
                  <c:v>2.621439999999998E-4</c:v>
                </c:pt>
                <c:pt idx="9">
                  <c:v>7.5668064257812431E-4</c:v>
                </c:pt>
                <c:pt idx="10">
                  <c:v>1.953124999999998E-3</c:v>
                </c:pt>
                <c:pt idx="11">
                  <c:v>4.6053665839843718E-3</c:v>
                </c:pt>
                <c:pt idx="12">
                  <c:v>1.0077695999999999E-2</c:v>
                </c:pt>
                <c:pt idx="13">
                  <c:v>2.0711912837890634E-2</c:v>
                </c:pt>
                <c:pt idx="14">
                  <c:v>4.0353607000000027E-2</c:v>
                </c:pt>
                <c:pt idx="15">
                  <c:v>7.5084686279296972E-2</c:v>
                </c:pt>
                <c:pt idx="16">
                  <c:v>0.13421772800000023</c:v>
                </c:pt>
                <c:pt idx="17">
                  <c:v>0.23161694628320359</c:v>
                </c:pt>
                <c:pt idx="18">
                  <c:v>0.38742048900000098</c:v>
                </c:pt>
                <c:pt idx="19">
                  <c:v>0.63024940972461108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E-428F-81A8-FE0B7210FF79}"/>
            </c:ext>
          </c:extLst>
        </c:ser>
        <c:ser>
          <c:idx val="3"/>
          <c:order val="1"/>
          <c:tx>
            <c:strRef>
              <c:f>IBeta!$C$5</c:f>
              <c:strCache>
                <c:ptCount val="1"/>
                <c:pt idx="0">
                  <c:v>Ix(7, 2)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IBeta!$C$6:$C$26</c:f>
              <c:numCache>
                <c:formatCode>General</c:formatCode>
                <c:ptCount val="21"/>
                <c:pt idx="0">
                  <c:v>0</c:v>
                </c:pt>
                <c:pt idx="1">
                  <c:v>5.9765625000000015E-9</c:v>
                </c:pt>
                <c:pt idx="2">
                  <c:v>7.3000000000000042E-7</c:v>
                </c:pt>
                <c:pt idx="3">
                  <c:v>1.1874726562500012E-5</c:v>
                </c:pt>
                <c:pt idx="4">
                  <c:v>8.4480000000000045E-5</c:v>
                </c:pt>
                <c:pt idx="5">
                  <c:v>3.814697265625E-4</c:v>
                </c:pt>
                <c:pt idx="6">
                  <c:v>1.2903299999999997E-3</c:v>
                </c:pt>
                <c:pt idx="7">
                  <c:v>3.5708309765624989E-3</c:v>
                </c:pt>
                <c:pt idx="8">
                  <c:v>8.5196799999999965E-3</c:v>
                </c:pt>
                <c:pt idx="9">
                  <c:v>1.8122968476562491E-2</c:v>
                </c:pt>
                <c:pt idx="10">
                  <c:v>3.5156249999999972E-2</c:v>
                </c:pt>
                <c:pt idx="11">
                  <c:v>6.3181062226562459E-2</c:v>
                </c:pt>
                <c:pt idx="12">
                  <c:v>0.10637567999999997</c:v>
                </c:pt>
                <c:pt idx="13">
                  <c:v>0.16912686222656254</c:v>
                </c:pt>
                <c:pt idx="14">
                  <c:v>0.25529833000000013</c:v>
                </c:pt>
                <c:pt idx="15">
                  <c:v>0.36708068847656278</c:v>
                </c:pt>
                <c:pt idx="16">
                  <c:v>0.50331648000000051</c:v>
                </c:pt>
                <c:pt idx="17">
                  <c:v>0.65718303097656317</c:v>
                </c:pt>
                <c:pt idx="18">
                  <c:v>0.81310473000000072</c:v>
                </c:pt>
                <c:pt idx="19">
                  <c:v>0.94275534972656305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DE-428F-81A8-FE0B7210FF79}"/>
            </c:ext>
          </c:extLst>
        </c:ser>
        <c:ser>
          <c:idx val="4"/>
          <c:order val="2"/>
          <c:tx>
            <c:strRef>
              <c:f>IBeta!$D$5</c:f>
              <c:strCache>
                <c:ptCount val="1"/>
                <c:pt idx="0">
                  <c:v>Ix(5, 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IBeta!$D$6:$D$26</c:f>
              <c:numCache>
                <c:formatCode>General</c:formatCode>
                <c:ptCount val="21"/>
                <c:pt idx="0">
                  <c:v>0</c:v>
                </c:pt>
                <c:pt idx="1">
                  <c:v>3.3222207031249994E-5</c:v>
                </c:pt>
                <c:pt idx="2">
                  <c:v>8.9092000000000012E-4</c:v>
                </c:pt>
                <c:pt idx="3">
                  <c:v>5.6286631054687543E-3</c:v>
                </c:pt>
                <c:pt idx="4">
                  <c:v>1.9581440000000012E-2</c:v>
                </c:pt>
                <c:pt idx="5">
                  <c:v>4.892730712890625E-2</c:v>
                </c:pt>
                <c:pt idx="6">
                  <c:v>9.8808659999999965E-2</c:v>
                </c:pt>
                <c:pt idx="7">
                  <c:v>0.17171928552734372</c:v>
                </c:pt>
                <c:pt idx="8">
                  <c:v>0.26656767999999997</c:v>
                </c:pt>
                <c:pt idx="9">
                  <c:v>0.37857905455078122</c:v>
                </c:pt>
                <c:pt idx="10">
                  <c:v>0.49999999999999978</c:v>
                </c:pt>
                <c:pt idx="11">
                  <c:v>0.62142094544921855</c:v>
                </c:pt>
                <c:pt idx="12">
                  <c:v>0.73343231999999992</c:v>
                </c:pt>
                <c:pt idx="13">
                  <c:v>0.82828071447265628</c:v>
                </c:pt>
                <c:pt idx="14">
                  <c:v>0.90119134000000012</c:v>
                </c:pt>
                <c:pt idx="15">
                  <c:v>0.95107269287109386</c:v>
                </c:pt>
                <c:pt idx="16">
                  <c:v>0.98041856000000005</c:v>
                </c:pt>
                <c:pt idx="17">
                  <c:v>0.99437133689453128</c:v>
                </c:pt>
                <c:pt idx="18">
                  <c:v>0.99910907999999998</c:v>
                </c:pt>
                <c:pt idx="19">
                  <c:v>0.99996677779296872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DE-428F-81A8-FE0B7210FF79}"/>
            </c:ext>
          </c:extLst>
        </c:ser>
        <c:ser>
          <c:idx val="5"/>
          <c:order val="3"/>
          <c:tx>
            <c:strRef>
              <c:f>IBeta!$E$5</c:f>
              <c:strCache>
                <c:ptCount val="1"/>
                <c:pt idx="0">
                  <c:v>Ix(2, 7)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IBeta!$E$6:$E$26</c:f>
              <c:numCache>
                <c:formatCode>General</c:formatCode>
                <c:ptCount val="21"/>
                <c:pt idx="0">
                  <c:v>0</c:v>
                </c:pt>
                <c:pt idx="1">
                  <c:v>5.7244650273437489E-2</c:v>
                </c:pt>
                <c:pt idx="2">
                  <c:v>0.18689527000000009</c:v>
                </c:pt>
                <c:pt idx="3">
                  <c:v>0.3428169690234375</c:v>
                </c:pt>
                <c:pt idx="4">
                  <c:v>0.49668352000000021</c:v>
                </c:pt>
                <c:pt idx="5">
                  <c:v>0.6329193115234375</c:v>
                </c:pt>
                <c:pt idx="6">
                  <c:v>0.74470167000000009</c:v>
                </c:pt>
                <c:pt idx="7">
                  <c:v>0.83087313777343752</c:v>
                </c:pt>
                <c:pt idx="8">
                  <c:v>0.89362431999999992</c:v>
                </c:pt>
                <c:pt idx="9">
                  <c:v>0.9368189377734375</c:v>
                </c:pt>
                <c:pt idx="10">
                  <c:v>0.96484375</c:v>
                </c:pt>
                <c:pt idx="11">
                  <c:v>0.98187703152343753</c:v>
                </c:pt>
                <c:pt idx="12">
                  <c:v>0.99148031999999997</c:v>
                </c:pt>
                <c:pt idx="13">
                  <c:v>0.99642916902343748</c:v>
                </c:pt>
                <c:pt idx="14">
                  <c:v>0.99870966999999999</c:v>
                </c:pt>
                <c:pt idx="15">
                  <c:v>0.9996185302734375</c:v>
                </c:pt>
                <c:pt idx="16">
                  <c:v>0.99991551999999995</c:v>
                </c:pt>
                <c:pt idx="17">
                  <c:v>0.9999881252734375</c:v>
                </c:pt>
                <c:pt idx="18">
                  <c:v>0.99999927</c:v>
                </c:pt>
                <c:pt idx="19">
                  <c:v>0.99999999402343753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DE-428F-81A8-FE0B7210FF79}"/>
            </c:ext>
          </c:extLst>
        </c:ser>
        <c:ser>
          <c:idx val="0"/>
          <c:order val="4"/>
          <c:tx>
            <c:strRef>
              <c:f>IBeta!$F$5</c:f>
              <c:strCache>
                <c:ptCount val="1"/>
                <c:pt idx="0">
                  <c:v>Ix(1, 9)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IBeta!$A$6:$A$26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xVal>
          <c:yVal>
            <c:numRef>
              <c:f>IBeta!$F$6:$F$26</c:f>
              <c:numCache>
                <c:formatCode>General</c:formatCode>
                <c:ptCount val="21"/>
                <c:pt idx="0">
                  <c:v>0</c:v>
                </c:pt>
                <c:pt idx="1">
                  <c:v>0.36975059027539064</c:v>
                </c:pt>
                <c:pt idx="2">
                  <c:v>0.61257951100000008</c:v>
                </c:pt>
                <c:pt idx="3">
                  <c:v>0.76838305371679694</c:v>
                </c:pt>
                <c:pt idx="4">
                  <c:v>0.86578227200000002</c:v>
                </c:pt>
                <c:pt idx="5">
                  <c:v>0.92491531372070313</c:v>
                </c:pt>
                <c:pt idx="6">
                  <c:v>0.95964639299999999</c:v>
                </c:pt>
                <c:pt idx="7">
                  <c:v>0.97928808716210936</c:v>
                </c:pt>
                <c:pt idx="8">
                  <c:v>0.98992230400000003</c:v>
                </c:pt>
                <c:pt idx="9">
                  <c:v>0.99539463341601564</c:v>
                </c:pt>
                <c:pt idx="10">
                  <c:v>0.998046875</c:v>
                </c:pt>
                <c:pt idx="11">
                  <c:v>0.99924331935742183</c:v>
                </c:pt>
                <c:pt idx="12">
                  <c:v>0.99973785599999998</c:v>
                </c:pt>
                <c:pt idx="13">
                  <c:v>0.99992118436132815</c:v>
                </c:pt>
                <c:pt idx="14">
                  <c:v>0.99998031700000001</c:v>
                </c:pt>
                <c:pt idx="15">
                  <c:v>0.99999618530273438</c:v>
                </c:pt>
                <c:pt idx="16">
                  <c:v>0.99999948800000005</c:v>
                </c:pt>
                <c:pt idx="17">
                  <c:v>0.99999996155664062</c:v>
                </c:pt>
                <c:pt idx="18">
                  <c:v>0.99999999900000003</c:v>
                </c:pt>
                <c:pt idx="19">
                  <c:v>0.9999999999980469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ADE-428F-81A8-FE0B7210F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85248"/>
        <c:axId val="294808640"/>
      </c:scatterChart>
      <c:valAx>
        <c:axId val="5553852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4808640"/>
        <c:crosses val="autoZero"/>
        <c:crossBetween val="midCat"/>
      </c:valAx>
      <c:valAx>
        <c:axId val="2948086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538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687744411138032"/>
          <c:y val="0.64442539986369107"/>
          <c:w val="0.1560974718212611"/>
          <c:h val="0.2610501587854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Zeta!$B$3</c:f>
              <c:strCache>
                <c:ptCount val="1"/>
                <c:pt idx="0">
                  <c:v>ζ(x)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Zeta!$A$4:$A$113</c:f>
              <c:numCache>
                <c:formatCode>General</c:formatCode>
                <c:ptCount val="110"/>
                <c:pt idx="0">
                  <c:v>-20</c:v>
                </c:pt>
                <c:pt idx="1">
                  <c:v>-19.75</c:v>
                </c:pt>
                <c:pt idx="2">
                  <c:v>-19.5</c:v>
                </c:pt>
                <c:pt idx="3">
                  <c:v>-19.25</c:v>
                </c:pt>
                <c:pt idx="4">
                  <c:v>-19</c:v>
                </c:pt>
                <c:pt idx="5">
                  <c:v>-18.75</c:v>
                </c:pt>
                <c:pt idx="6">
                  <c:v>-18.5</c:v>
                </c:pt>
                <c:pt idx="7">
                  <c:v>-18.25</c:v>
                </c:pt>
                <c:pt idx="8">
                  <c:v>-18</c:v>
                </c:pt>
                <c:pt idx="9">
                  <c:v>-17.75</c:v>
                </c:pt>
                <c:pt idx="10">
                  <c:v>-17.5</c:v>
                </c:pt>
                <c:pt idx="11">
                  <c:v>-17.25</c:v>
                </c:pt>
                <c:pt idx="12">
                  <c:v>-17</c:v>
                </c:pt>
                <c:pt idx="13">
                  <c:v>-16.75</c:v>
                </c:pt>
                <c:pt idx="14">
                  <c:v>-16.5</c:v>
                </c:pt>
                <c:pt idx="15">
                  <c:v>-16.25</c:v>
                </c:pt>
                <c:pt idx="16">
                  <c:v>-16</c:v>
                </c:pt>
                <c:pt idx="17">
                  <c:v>-15.75</c:v>
                </c:pt>
                <c:pt idx="18">
                  <c:v>-15.5</c:v>
                </c:pt>
                <c:pt idx="19">
                  <c:v>-15.25</c:v>
                </c:pt>
                <c:pt idx="20">
                  <c:v>-15</c:v>
                </c:pt>
                <c:pt idx="21">
                  <c:v>-14.75</c:v>
                </c:pt>
                <c:pt idx="22">
                  <c:v>-14.5</c:v>
                </c:pt>
                <c:pt idx="23">
                  <c:v>-14.25</c:v>
                </c:pt>
                <c:pt idx="24">
                  <c:v>-14</c:v>
                </c:pt>
                <c:pt idx="25">
                  <c:v>-13.5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-10</c:v>
                </c:pt>
                <c:pt idx="30">
                  <c:v>-9</c:v>
                </c:pt>
                <c:pt idx="31">
                  <c:v>-8</c:v>
                </c:pt>
                <c:pt idx="32">
                  <c:v>-7</c:v>
                </c:pt>
                <c:pt idx="33">
                  <c:v>-6</c:v>
                </c:pt>
                <c:pt idx="34">
                  <c:v>-5</c:v>
                </c:pt>
                <c:pt idx="35">
                  <c:v>-4</c:v>
                </c:pt>
                <c:pt idx="36">
                  <c:v>-3.5</c:v>
                </c:pt>
                <c:pt idx="37">
                  <c:v>-3</c:v>
                </c:pt>
                <c:pt idx="38">
                  <c:v>-2.5</c:v>
                </c:pt>
                <c:pt idx="39">
                  <c:v>-2</c:v>
                </c:pt>
                <c:pt idx="40">
                  <c:v>-1.5</c:v>
                </c:pt>
                <c:pt idx="41">
                  <c:v>-1</c:v>
                </c:pt>
                <c:pt idx="42">
                  <c:v>-0.9</c:v>
                </c:pt>
                <c:pt idx="43">
                  <c:v>-0.8</c:v>
                </c:pt>
                <c:pt idx="44">
                  <c:v>-0.70000000000000007</c:v>
                </c:pt>
                <c:pt idx="45">
                  <c:v>-0.60000000000000009</c:v>
                </c:pt>
                <c:pt idx="46">
                  <c:v>-0.50000000000000011</c:v>
                </c:pt>
                <c:pt idx="47">
                  <c:v>-0.40000000000000013</c:v>
                </c:pt>
                <c:pt idx="48">
                  <c:v>-0.30000000000000016</c:v>
                </c:pt>
                <c:pt idx="49">
                  <c:v>-0.25000000000000017</c:v>
                </c:pt>
                <c:pt idx="50">
                  <c:v>-0.20000000000000018</c:v>
                </c:pt>
                <c:pt idx="51">
                  <c:v>-0.15000000000000019</c:v>
                </c:pt>
                <c:pt idx="52">
                  <c:v>-0.10000000000000019</c:v>
                </c:pt>
                <c:pt idx="53">
                  <c:v>-5.0000000000000183E-2</c:v>
                </c:pt>
                <c:pt idx="54">
                  <c:v>-1.8041124150158794E-16</c:v>
                </c:pt>
                <c:pt idx="55">
                  <c:v>4.9999999999999822E-2</c:v>
                </c:pt>
                <c:pt idx="56">
                  <c:v>9.9999999999999825E-2</c:v>
                </c:pt>
                <c:pt idx="57">
                  <c:v>0.14999999999999983</c:v>
                </c:pt>
                <c:pt idx="58">
                  <c:v>0.19999999999999984</c:v>
                </c:pt>
                <c:pt idx="59">
                  <c:v>0.24999999999999983</c:v>
                </c:pt>
                <c:pt idx="60">
                  <c:v>0.29999999999999982</c:v>
                </c:pt>
                <c:pt idx="61">
                  <c:v>0.34999999999999981</c:v>
                </c:pt>
                <c:pt idx="62">
                  <c:v>0.3999999999999998</c:v>
                </c:pt>
                <c:pt idx="63">
                  <c:v>0.44999999999999979</c:v>
                </c:pt>
                <c:pt idx="64">
                  <c:v>0.49999999999999978</c:v>
                </c:pt>
                <c:pt idx="65">
                  <c:v>0.54999999999999982</c:v>
                </c:pt>
                <c:pt idx="66">
                  <c:v>0.59999999999999987</c:v>
                </c:pt>
                <c:pt idx="67">
                  <c:v>0.64999999999999991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0.85000000000000009</c:v>
                </c:pt>
                <c:pt idx="72">
                  <c:v>0.90000000000000013</c:v>
                </c:pt>
                <c:pt idx="73">
                  <c:v>0.95000000000000018</c:v>
                </c:pt>
                <c:pt idx="74">
                  <c:v>0.9700000000000002</c:v>
                </c:pt>
                <c:pt idx="75">
                  <c:v>0.9800000000000002</c:v>
                </c:pt>
                <c:pt idx="76">
                  <c:v>0.99000000000000021</c:v>
                </c:pt>
                <c:pt idx="77">
                  <c:v>1.0000000000000002</c:v>
                </c:pt>
                <c:pt idx="78">
                  <c:v>1.0100000000000002</c:v>
                </c:pt>
                <c:pt idx="79">
                  <c:v>1.0200000000000002</c:v>
                </c:pt>
                <c:pt idx="80">
                  <c:v>1.0500000000000003</c:v>
                </c:pt>
                <c:pt idx="81">
                  <c:v>1.0700000000000003</c:v>
                </c:pt>
                <c:pt idx="82">
                  <c:v>1.1100000000000003</c:v>
                </c:pt>
                <c:pt idx="83">
                  <c:v>1.1600000000000004</c:v>
                </c:pt>
                <c:pt idx="84">
                  <c:v>1.2100000000000004</c:v>
                </c:pt>
                <c:pt idx="85">
                  <c:v>1.2600000000000005</c:v>
                </c:pt>
                <c:pt idx="86">
                  <c:v>1.3100000000000005</c:v>
                </c:pt>
                <c:pt idx="87">
                  <c:v>1.3600000000000005</c:v>
                </c:pt>
                <c:pt idx="88">
                  <c:v>1.4100000000000006</c:v>
                </c:pt>
                <c:pt idx="89">
                  <c:v>1.4600000000000006</c:v>
                </c:pt>
                <c:pt idx="90">
                  <c:v>1.5100000000000007</c:v>
                </c:pt>
                <c:pt idx="91">
                  <c:v>1.5600000000000007</c:v>
                </c:pt>
                <c:pt idx="92">
                  <c:v>1.6100000000000008</c:v>
                </c:pt>
                <c:pt idx="93">
                  <c:v>1.6600000000000008</c:v>
                </c:pt>
                <c:pt idx="94">
                  <c:v>1.7100000000000009</c:v>
                </c:pt>
                <c:pt idx="95">
                  <c:v>1.7600000000000009</c:v>
                </c:pt>
                <c:pt idx="96">
                  <c:v>1.8100000000000009</c:v>
                </c:pt>
                <c:pt idx="97">
                  <c:v>1.860000000000001</c:v>
                </c:pt>
                <c:pt idx="98">
                  <c:v>1.910000000000001</c:v>
                </c:pt>
                <c:pt idx="99">
                  <c:v>2.0000000000000009</c:v>
                </c:pt>
                <c:pt idx="100">
                  <c:v>2.5000000000000009</c:v>
                </c:pt>
                <c:pt idx="101">
                  <c:v>3.0000000000000009</c:v>
                </c:pt>
                <c:pt idx="102">
                  <c:v>3.5000000000000009</c:v>
                </c:pt>
                <c:pt idx="103">
                  <c:v>4.0000000000000009</c:v>
                </c:pt>
                <c:pt idx="104">
                  <c:v>5.0000000000000009</c:v>
                </c:pt>
                <c:pt idx="105">
                  <c:v>6.0000000000000009</c:v>
                </c:pt>
                <c:pt idx="106">
                  <c:v>7.0000000000000009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</c:numCache>
            </c:numRef>
          </c:xVal>
          <c:yVal>
            <c:numRef>
              <c:f>Zeta!$B$4:$B$113</c:f>
              <c:numCache>
                <c:formatCode>General</c:formatCode>
                <c:ptCount val="110"/>
                <c:pt idx="0">
                  <c:v>0</c:v>
                </c:pt>
                <c:pt idx="1">
                  <c:v>24.014725934183367</c:v>
                </c:pt>
                <c:pt idx="2">
                  <c:v>33.168325785694648</c:v>
                </c:pt>
                <c:pt idx="3">
                  <c:v>32.494615345674809</c:v>
                </c:pt>
                <c:pt idx="4">
                  <c:v>26.456212121212122</c:v>
                </c:pt>
                <c:pt idx="5">
                  <c:v>18.444476558961771</c:v>
                </c:pt>
                <c:pt idx="6">
                  <c:v>10.687327069022006</c:v>
                </c:pt>
                <c:pt idx="7">
                  <c:v>4.3932427198581347</c:v>
                </c:pt>
                <c:pt idx="8">
                  <c:v>0</c:v>
                </c:pt>
                <c:pt idx="9">
                  <c:v>-2.5601755081533444</c:v>
                </c:pt>
                <c:pt idx="10">
                  <c:v>-3.6297592997745767</c:v>
                </c:pt>
                <c:pt idx="11">
                  <c:v>-3.6515611685710412</c:v>
                </c:pt>
                <c:pt idx="12">
                  <c:v>-3.0539543302701198</c:v>
                </c:pt>
                <c:pt idx="13">
                  <c:v>-2.187902280559773</c:v>
                </c:pt>
                <c:pt idx="14">
                  <c:v>-1.3032292507051146</c:v>
                </c:pt>
                <c:pt idx="15">
                  <c:v>-0.55092827053673665</c:v>
                </c:pt>
                <c:pt idx="16">
                  <c:v>0</c:v>
                </c:pt>
                <c:pt idx="17">
                  <c:v>0.33995330346203206</c:v>
                </c:pt>
                <c:pt idx="18">
                  <c:v>0.49627121991205786</c:v>
                </c:pt>
                <c:pt idx="19">
                  <c:v>0.51428047723410564</c:v>
                </c:pt>
                <c:pt idx="20">
                  <c:v>0.44325980392156861</c:v>
                </c:pt>
                <c:pt idx="21">
                  <c:v>0.32741472746521838</c:v>
                </c:pt>
                <c:pt idx="22">
                  <c:v>0.20117404938422703</c:v>
                </c:pt>
                <c:pt idx="23">
                  <c:v>8.7768760568378457E-2</c:v>
                </c:pt>
                <c:pt idx="24">
                  <c:v>0</c:v>
                </c:pt>
                <c:pt idx="25">
                  <c:v>-8.7175255906217289E-2</c:v>
                </c:pt>
                <c:pt idx="26">
                  <c:v>-8.3333333333333343E-2</c:v>
                </c:pt>
                <c:pt idx="27">
                  <c:v>0</c:v>
                </c:pt>
                <c:pt idx="28">
                  <c:v>2.1092796092796091E-2</c:v>
                </c:pt>
                <c:pt idx="29">
                  <c:v>0</c:v>
                </c:pt>
                <c:pt idx="30">
                  <c:v>-7.575757575757576E-3</c:v>
                </c:pt>
                <c:pt idx="31">
                  <c:v>0</c:v>
                </c:pt>
                <c:pt idx="32">
                  <c:v>4.1666666666666666E-3</c:v>
                </c:pt>
                <c:pt idx="33">
                  <c:v>0</c:v>
                </c:pt>
                <c:pt idx="34">
                  <c:v>-3.968253968253968E-3</c:v>
                </c:pt>
                <c:pt idx="35">
                  <c:v>0</c:v>
                </c:pt>
                <c:pt idx="36">
                  <c:v>4.4410113354794341E-3</c:v>
                </c:pt>
                <c:pt idx="37">
                  <c:v>8.3333333333333332E-3</c:v>
                </c:pt>
                <c:pt idx="38">
                  <c:v>8.5169287778503293E-3</c:v>
                </c:pt>
                <c:pt idx="39">
                  <c:v>0</c:v>
                </c:pt>
                <c:pt idx="40">
                  <c:v>-2.5485201889833047E-2</c:v>
                </c:pt>
                <c:pt idx="41">
                  <c:v>-8.3333333333333329E-2</c:v>
                </c:pt>
                <c:pt idx="42">
                  <c:v>-0.10119350398535192</c:v>
                </c:pt>
                <c:pt idx="43">
                  <c:v>-0.12198707766977117</c:v>
                </c:pt>
                <c:pt idx="44">
                  <c:v>-0.14623719172590802</c:v>
                </c:pt>
                <c:pt idx="45">
                  <c:v>-0.1745957119380134</c:v>
                </c:pt>
                <c:pt idx="46">
                  <c:v>-0.20788622497735454</c:v>
                </c:pt>
                <c:pt idx="47">
                  <c:v>-0.24716546083171465</c:v>
                </c:pt>
                <c:pt idx="48">
                  <c:v>-0.29381306812972091</c:v>
                </c:pt>
                <c:pt idx="49">
                  <c:v>-0.32045126422857728</c:v>
                </c:pt>
                <c:pt idx="50">
                  <c:v>-0.34966628059831401</c:v>
                </c:pt>
                <c:pt idx="51">
                  <c:v>-0.38179323627131073</c:v>
                </c:pt>
                <c:pt idx="52">
                  <c:v>-0.41722804076736714</c:v>
                </c:pt>
                <c:pt idx="53">
                  <c:v>-0.45644187238633027</c:v>
                </c:pt>
                <c:pt idx="54">
                  <c:v>-0.49999999999999983</c:v>
                </c:pt>
                <c:pt idx="55">
                  <c:v>-0.54858654857304578</c:v>
                </c:pt>
                <c:pt idx="56">
                  <c:v>-0.60303751985624154</c:v>
                </c:pt>
                <c:pt idx="57">
                  <c:v>-0.66438546743361959</c:v>
                </c:pt>
                <c:pt idx="58">
                  <c:v>-0.7339209248963402</c:v>
                </c:pt>
                <c:pt idx="59">
                  <c:v>-0.8132784052618911</c:v>
                </c:pt>
                <c:pt idx="60">
                  <c:v>-0.90455925725398367</c:v>
                </c:pt>
                <c:pt idx="61">
                  <c:v>-1.0105112244375911</c:v>
                </c:pt>
                <c:pt idx="62">
                  <c:v>-1.1347977838669812</c:v>
                </c:pt>
                <c:pt idx="63">
                  <c:v>-1.2824143966562049</c:v>
                </c:pt>
                <c:pt idx="64">
                  <c:v>-1.4603545088095859</c:v>
                </c:pt>
                <c:pt idx="65">
                  <c:v>-1.6787195525058738</c:v>
                </c:pt>
                <c:pt idx="66">
                  <c:v>-1.9526614482240001</c:v>
                </c:pt>
                <c:pt idx="67">
                  <c:v>-2.3059901085423755</c:v>
                </c:pt>
                <c:pt idx="68">
                  <c:v>-2.7783884455536954</c:v>
                </c:pt>
                <c:pt idx="69">
                  <c:v>-3.4412853869452231</c:v>
                </c:pt>
                <c:pt idx="70">
                  <c:v>-4.4375384158955518</c:v>
                </c:pt>
                <c:pt idx="71">
                  <c:v>-6.1004811903429053</c:v>
                </c:pt>
                <c:pt idx="72">
                  <c:v>-9.4301140194022661</c:v>
                </c:pt>
                <c:pt idx="73">
                  <c:v>-19.42643719693087</c:v>
                </c:pt>
                <c:pt idx="74">
                  <c:v>-32.758306495139067</c:v>
                </c:pt>
                <c:pt idx="75">
                  <c:v>-49.424242587327321</c:v>
                </c:pt>
                <c:pt idx="76">
                  <c:v>-99.423512977730326</c:v>
                </c:pt>
                <c:pt idx="78">
                  <c:v>100.57794333849456</c:v>
                </c:pt>
                <c:pt idx="79">
                  <c:v>50.578670041015009</c:v>
                </c:pt>
                <c:pt idx="80">
                  <c:v>20.580844302036898</c:v>
                </c:pt>
                <c:pt idx="81">
                  <c:v>14.868003203314117</c:v>
                </c:pt>
                <c:pt idx="82">
                  <c:v>9.6760754305862378</c:v>
                </c:pt>
                <c:pt idx="83">
                  <c:v>6.8387408242453427</c:v>
                </c:pt>
                <c:pt idx="84">
                  <c:v>5.3541950974628811</c:v>
                </c:pt>
                <c:pt idx="85">
                  <c:v>4.4419685150565051</c:v>
                </c:pt>
                <c:pt idx="86">
                  <c:v>3.8251200846430224</c:v>
                </c:pt>
                <c:pt idx="87">
                  <c:v>3.380564827672345</c:v>
                </c:pt>
                <c:pt idx="88">
                  <c:v>3.0452591446340485</c:v>
                </c:pt>
                <c:pt idx="89">
                  <c:v>2.7835696375650589</c:v>
                </c:pt>
                <c:pt idx="90">
                  <c:v>2.5738367426903532</c:v>
                </c:pt>
                <c:pt idx="91">
                  <c:v>2.402136416863164</c:v>
                </c:pt>
                <c:pt idx="92">
                  <c:v>2.2591098469359396</c:v>
                </c:pt>
                <c:pt idx="93">
                  <c:v>2.1382342002048622</c:v>
                </c:pt>
                <c:pt idx="94">
                  <c:v>2.0348240435678759</c:v>
                </c:pt>
                <c:pt idx="95">
                  <c:v>1.9454269392258099</c:v>
                </c:pt>
                <c:pt idx="96">
                  <c:v>1.8674428937293448</c:v>
                </c:pt>
                <c:pt idx="97">
                  <c:v>1.7988765572664138</c:v>
                </c:pt>
                <c:pt idx="98">
                  <c:v>1.7381711154057884</c:v>
                </c:pt>
                <c:pt idx="99">
                  <c:v>1.6449340668482255</c:v>
                </c:pt>
                <c:pt idx="100">
                  <c:v>1.3414872572509169</c:v>
                </c:pt>
                <c:pt idx="101">
                  <c:v>1.202056903159594</c:v>
                </c:pt>
                <c:pt idx="102">
                  <c:v>1.1267338673170566</c:v>
                </c:pt>
                <c:pt idx="103">
                  <c:v>1.0823232337111381</c:v>
                </c:pt>
                <c:pt idx="104">
                  <c:v>1.03692775514337</c:v>
                </c:pt>
                <c:pt idx="105">
                  <c:v>1.0173430619844492</c:v>
                </c:pt>
                <c:pt idx="106">
                  <c:v>1.0083492773819227</c:v>
                </c:pt>
                <c:pt idx="107">
                  <c:v>1.0040773561979439</c:v>
                </c:pt>
                <c:pt idx="108">
                  <c:v>1.0020083928260821</c:v>
                </c:pt>
                <c:pt idx="109">
                  <c:v>1.0009945751278178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A9-430F-B5A1-52B8DAAC3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4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53493213944677E-2"/>
          <c:y val="3.699032717507493E-2"/>
          <c:w val="0.92594438617638009"/>
          <c:h val="0.92307653608489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Fres!$B$3</c:f>
              <c:strCache>
                <c:ptCount val="1"/>
                <c:pt idx="0">
                  <c:v>C(x)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Fres!$A$4:$A$73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Fres!$B$4:$B$73</c:f>
              <c:numCache>
                <c:formatCode>General</c:formatCode>
                <c:ptCount val="70"/>
                <c:pt idx="0">
                  <c:v>-0.56363118870401219</c:v>
                </c:pt>
                <c:pt idx="1">
                  <c:v>-0.43379658162299617</c:v>
                </c:pt>
                <c:pt idx="2">
                  <c:v>-0.56723668228574731</c:v>
                </c:pt>
                <c:pt idx="3">
                  <c:v>-0.43833294083767954</c:v>
                </c:pt>
                <c:pt idx="4">
                  <c:v>-0.54171920316341471</c:v>
                </c:pt>
                <c:pt idx="5">
                  <c:v>-0.4984260330381784</c:v>
                </c:pt>
                <c:pt idx="6">
                  <c:v>-0.44809494701281871</c:v>
                </c:pt>
                <c:pt idx="7">
                  <c:v>-0.58795325967341561</c:v>
                </c:pt>
                <c:pt idx="8">
                  <c:v>-0.43849170336380344</c:v>
                </c:pt>
                <c:pt idx="9">
                  <c:v>-0.46632034695203706</c:v>
                </c:pt>
                <c:pt idx="10">
                  <c:v>-0.60572078929768569</c:v>
                </c:pt>
                <c:pt idx="11">
                  <c:v>-0.46749165169890627</c:v>
                </c:pt>
                <c:pt idx="12">
                  <c:v>-0.38893749619196905</c:v>
                </c:pt>
                <c:pt idx="13">
                  <c:v>-0.55496140585642817</c:v>
                </c:pt>
                <c:pt idx="14">
                  <c:v>-0.63628604490331941</c:v>
                </c:pt>
                <c:pt idx="15">
                  <c:v>-0.48825340607534046</c:v>
                </c:pt>
                <c:pt idx="16">
                  <c:v>-0.33363292722155702</c:v>
                </c:pt>
                <c:pt idx="17">
                  <c:v>-0.36546168344048779</c:v>
                </c:pt>
                <c:pt idx="18">
                  <c:v>-0.54309578354625665</c:v>
                </c:pt>
                <c:pt idx="19">
                  <c:v>-0.7154377229230735</c:v>
                </c:pt>
                <c:pt idx="20">
                  <c:v>-0.77989340037682298</c:v>
                </c:pt>
                <c:pt idx="21">
                  <c:v>-0.72284417189635608</c:v>
                </c:pt>
                <c:pt idx="22">
                  <c:v>-0.5810954469916525</c:v>
                </c:pt>
                <c:pt idx="23">
                  <c:v>-0.39748075917235948</c:v>
                </c:pt>
                <c:pt idx="24">
                  <c:v>-0.19992105759445308</c:v>
                </c:pt>
                <c:pt idx="25">
                  <c:v>-9.9997532627085051E-2</c:v>
                </c:pt>
                <c:pt idx="26">
                  <c:v>-8.9998543035243905E-2</c:v>
                </c:pt>
                <c:pt idx="27">
                  <c:v>-7.9999191485790447E-2</c:v>
                </c:pt>
                <c:pt idx="28">
                  <c:v>-6.9999585305034473E-2</c:v>
                </c:pt>
                <c:pt idx="29">
                  <c:v>-5.9999808135174491E-2</c:v>
                </c:pt>
                <c:pt idx="30">
                  <c:v>-4.9999922893770664E-2</c:v>
                </c:pt>
                <c:pt idx="31">
                  <c:v>-3.9999974733820123E-2</c:v>
                </c:pt>
                <c:pt idx="32">
                  <c:v>-2.999999400421588E-2</c:v>
                </c:pt>
                <c:pt idx="33">
                  <c:v>-1.9999999210431659E-2</c:v>
                </c:pt>
                <c:pt idx="34">
                  <c:v>-9.9999999753259908E-3</c:v>
                </c:pt>
                <c:pt idx="35">
                  <c:v>1.0000000000000001E-15</c:v>
                </c:pt>
                <c:pt idx="36">
                  <c:v>9.9999999753259908E-3</c:v>
                </c:pt>
                <c:pt idx="37">
                  <c:v>1.9999999210431659E-2</c:v>
                </c:pt>
                <c:pt idx="38">
                  <c:v>2.999999400421588E-2</c:v>
                </c:pt>
                <c:pt idx="39">
                  <c:v>3.9999974733820123E-2</c:v>
                </c:pt>
                <c:pt idx="40">
                  <c:v>4.9999922893770664E-2</c:v>
                </c:pt>
                <c:pt idx="41">
                  <c:v>5.9999808135174491E-2</c:v>
                </c:pt>
                <c:pt idx="42">
                  <c:v>6.9999585305034473E-2</c:v>
                </c:pt>
                <c:pt idx="43">
                  <c:v>7.9999191485790447E-2</c:v>
                </c:pt>
                <c:pt idx="44">
                  <c:v>8.9998543035243905E-2</c:v>
                </c:pt>
                <c:pt idx="45">
                  <c:v>9.9997532627085051E-2</c:v>
                </c:pt>
                <c:pt idx="46">
                  <c:v>0.19992105759445308</c:v>
                </c:pt>
                <c:pt idx="47">
                  <c:v>0.39748075917235948</c:v>
                </c:pt>
                <c:pt idx="48">
                  <c:v>0.5810954469916525</c:v>
                </c:pt>
                <c:pt idx="49">
                  <c:v>0.72284417189635608</c:v>
                </c:pt>
                <c:pt idx="50">
                  <c:v>0.77989340037682298</c:v>
                </c:pt>
                <c:pt idx="51">
                  <c:v>0.7154377229230735</c:v>
                </c:pt>
                <c:pt idx="52">
                  <c:v>0.54309578354625665</c:v>
                </c:pt>
                <c:pt idx="53">
                  <c:v>0.36546168344048779</c:v>
                </c:pt>
                <c:pt idx="54">
                  <c:v>0.33363292722155702</c:v>
                </c:pt>
                <c:pt idx="55">
                  <c:v>0.48825340607534046</c:v>
                </c:pt>
                <c:pt idx="56">
                  <c:v>0.63628604490331941</c:v>
                </c:pt>
                <c:pt idx="57">
                  <c:v>0.55496140585642817</c:v>
                </c:pt>
                <c:pt idx="58">
                  <c:v>0.38893749619196905</c:v>
                </c:pt>
                <c:pt idx="59">
                  <c:v>0.46749165169890627</c:v>
                </c:pt>
                <c:pt idx="60">
                  <c:v>0.60572078929768569</c:v>
                </c:pt>
                <c:pt idx="61">
                  <c:v>0.46632034695203706</c:v>
                </c:pt>
                <c:pt idx="62">
                  <c:v>0.43849170336380344</c:v>
                </c:pt>
                <c:pt idx="63">
                  <c:v>0.58795325967341561</c:v>
                </c:pt>
                <c:pt idx="64">
                  <c:v>0.44809494701281871</c:v>
                </c:pt>
                <c:pt idx="65">
                  <c:v>0.4984260330381784</c:v>
                </c:pt>
                <c:pt idx="66">
                  <c:v>0.54171920316341471</c:v>
                </c:pt>
                <c:pt idx="67">
                  <c:v>0.43833294083767954</c:v>
                </c:pt>
                <c:pt idx="68">
                  <c:v>0.49142649060102461</c:v>
                </c:pt>
                <c:pt idx="69">
                  <c:v>0.56363118870401219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C0-4F06-B149-1D9562C21EDD}"/>
            </c:ext>
          </c:extLst>
        </c:ser>
        <c:ser>
          <c:idx val="1"/>
          <c:order val="1"/>
          <c:tx>
            <c:strRef>
              <c:f>Fres!$C$3</c:f>
              <c:strCache>
                <c:ptCount val="1"/>
                <c:pt idx="0">
                  <c:v>S(x)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Fres!$A$4:$A$73</c:f>
              <c:numCache>
                <c:formatCode>General</c:formatCode>
                <c:ptCount val="70"/>
                <c:pt idx="0">
                  <c:v>-5.0000000000000018</c:v>
                </c:pt>
                <c:pt idx="1">
                  <c:v>-4.8000000000000016</c:v>
                </c:pt>
                <c:pt idx="2">
                  <c:v>-4.6000000000000014</c:v>
                </c:pt>
                <c:pt idx="3">
                  <c:v>-4.4000000000000012</c:v>
                </c:pt>
                <c:pt idx="4">
                  <c:v>-4.2000000000000011</c:v>
                </c:pt>
                <c:pt idx="5">
                  <c:v>-4.0000000000000009</c:v>
                </c:pt>
                <c:pt idx="6">
                  <c:v>-3.8000000000000012</c:v>
                </c:pt>
                <c:pt idx="7">
                  <c:v>-3.600000000000001</c:v>
                </c:pt>
                <c:pt idx="8">
                  <c:v>-3.4000000000000008</c:v>
                </c:pt>
                <c:pt idx="9">
                  <c:v>-3.2000000000000006</c:v>
                </c:pt>
                <c:pt idx="10">
                  <c:v>-3.0000000000000004</c:v>
                </c:pt>
                <c:pt idx="11">
                  <c:v>-2.8000000000000003</c:v>
                </c:pt>
                <c:pt idx="12">
                  <c:v>-2.6</c:v>
                </c:pt>
                <c:pt idx="13">
                  <c:v>-2.4</c:v>
                </c:pt>
                <c:pt idx="14">
                  <c:v>-2.1999999999999997</c:v>
                </c:pt>
                <c:pt idx="15">
                  <c:v>-1.9999999999999998</c:v>
                </c:pt>
                <c:pt idx="16">
                  <c:v>-1.7999999999999998</c:v>
                </c:pt>
                <c:pt idx="17">
                  <c:v>-1.5999999999999999</c:v>
                </c:pt>
                <c:pt idx="18">
                  <c:v>-1.4</c:v>
                </c:pt>
                <c:pt idx="19">
                  <c:v>-1.2</c:v>
                </c:pt>
                <c:pt idx="20">
                  <c:v>-1</c:v>
                </c:pt>
                <c:pt idx="21">
                  <c:v>-0.8</c:v>
                </c:pt>
                <c:pt idx="22">
                  <c:v>-0.60000000000000009</c:v>
                </c:pt>
                <c:pt idx="23">
                  <c:v>-0.4</c:v>
                </c:pt>
                <c:pt idx="24">
                  <c:v>-0.2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>
                  <c:v>1.0000000000000001E-15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0.09</c:v>
                </c:pt>
                <c:pt idx="45">
                  <c:v>9.9999999999999992E-2</c:v>
                </c:pt>
                <c:pt idx="46">
                  <c:v>0.2</c:v>
                </c:pt>
                <c:pt idx="47">
                  <c:v>0.4</c:v>
                </c:pt>
                <c:pt idx="48">
                  <c:v>0.60000000000000009</c:v>
                </c:pt>
                <c:pt idx="49">
                  <c:v>0.8</c:v>
                </c:pt>
                <c:pt idx="50">
                  <c:v>1</c:v>
                </c:pt>
                <c:pt idx="51">
                  <c:v>1.2</c:v>
                </c:pt>
                <c:pt idx="52">
                  <c:v>1.4</c:v>
                </c:pt>
                <c:pt idx="53">
                  <c:v>1.5999999999999999</c:v>
                </c:pt>
                <c:pt idx="54">
                  <c:v>1.7999999999999998</c:v>
                </c:pt>
                <c:pt idx="55">
                  <c:v>1.9999999999999998</c:v>
                </c:pt>
                <c:pt idx="56">
                  <c:v>2.1999999999999997</c:v>
                </c:pt>
                <c:pt idx="57">
                  <c:v>2.4</c:v>
                </c:pt>
                <c:pt idx="58">
                  <c:v>2.6</c:v>
                </c:pt>
                <c:pt idx="59">
                  <c:v>2.8000000000000003</c:v>
                </c:pt>
                <c:pt idx="60">
                  <c:v>3.0000000000000004</c:v>
                </c:pt>
                <c:pt idx="61">
                  <c:v>3.2000000000000006</c:v>
                </c:pt>
                <c:pt idx="62">
                  <c:v>3.4000000000000008</c:v>
                </c:pt>
                <c:pt idx="63">
                  <c:v>3.600000000000001</c:v>
                </c:pt>
                <c:pt idx="64">
                  <c:v>3.8000000000000012</c:v>
                </c:pt>
                <c:pt idx="65">
                  <c:v>4.0000000000000009</c:v>
                </c:pt>
                <c:pt idx="66">
                  <c:v>4.2000000000000011</c:v>
                </c:pt>
                <c:pt idx="67">
                  <c:v>4.4000000000000012</c:v>
                </c:pt>
                <c:pt idx="68">
                  <c:v>4.7000000000000011</c:v>
                </c:pt>
                <c:pt idx="69">
                  <c:v>5.0000000000000009</c:v>
                </c:pt>
              </c:numCache>
            </c:numRef>
          </c:xVal>
          <c:yVal>
            <c:numRef>
              <c:f>Fres!$C$4:$C$73</c:f>
              <c:numCache>
                <c:formatCode>General</c:formatCode>
                <c:ptCount val="70"/>
                <c:pt idx="0">
                  <c:v>-0.4991913819171187</c:v>
                </c:pt>
                <c:pt idx="1">
                  <c:v>-0.49675021895894506</c:v>
                </c:pt>
                <c:pt idx="2">
                  <c:v>-0.51619233694905631</c:v>
                </c:pt>
                <c:pt idx="3">
                  <c:v>-0.46226801641104387</c:v>
                </c:pt>
                <c:pt idx="4">
                  <c:v>-0.5631988883966117</c:v>
                </c:pt>
                <c:pt idx="5">
                  <c:v>-0.42051575424692844</c:v>
                </c:pt>
                <c:pt idx="6">
                  <c:v>-0.565618739795132</c:v>
                </c:pt>
                <c:pt idx="7">
                  <c:v>-0.49230948911100225</c:v>
                </c:pt>
                <c:pt idx="8">
                  <c:v>-0.42964946444392643</c:v>
                </c:pt>
                <c:pt idx="9">
                  <c:v>-0.59334946461860327</c:v>
                </c:pt>
                <c:pt idx="10">
                  <c:v>-0.49631299896737552</c:v>
                </c:pt>
                <c:pt idx="11">
                  <c:v>-0.39152844354317173</c:v>
                </c:pt>
                <c:pt idx="12">
                  <c:v>-0.54998932315271953</c:v>
                </c:pt>
                <c:pt idx="13">
                  <c:v>-0.61968996494568362</c:v>
                </c:pt>
                <c:pt idx="14">
                  <c:v>-0.45570461212465668</c:v>
                </c:pt>
                <c:pt idx="15">
                  <c:v>-0.34341567836369824</c:v>
                </c:pt>
                <c:pt idx="16">
                  <c:v>-0.45093876926758336</c:v>
                </c:pt>
                <c:pt idx="17">
                  <c:v>-0.63888768350938097</c:v>
                </c:pt>
                <c:pt idx="18">
                  <c:v>-0.71352507736341209</c:v>
                </c:pt>
                <c:pt idx="19">
                  <c:v>-0.62340091854624979</c:v>
                </c:pt>
                <c:pt idx="20">
                  <c:v>-0.43825914739035471</c:v>
                </c:pt>
                <c:pt idx="21">
                  <c:v>-0.24934139305391786</c:v>
                </c:pt>
                <c:pt idx="22">
                  <c:v>-0.11054020735938702</c:v>
                </c:pt>
                <c:pt idx="23">
                  <c:v>-3.3359432660613184E-2</c:v>
                </c:pt>
                <c:pt idx="24">
                  <c:v>-4.1876091616567628E-3</c:v>
                </c:pt>
                <c:pt idx="25">
                  <c:v>-5.2358954761221044E-4</c:v>
                </c:pt>
                <c:pt idx="26">
                  <c:v>-3.8169909368210395E-4</c:v>
                </c:pt>
                <c:pt idx="27">
                  <c:v>-2.6808063784841088E-4</c:v>
                </c:pt>
                <c:pt idx="28">
                  <c:v>-1.7959362006134802E-4</c:v>
                </c:pt>
                <c:pt idx="29">
                  <c:v>-1.1309707720291602E-4</c:v>
                </c:pt>
                <c:pt idx="30">
                  <c:v>-6.5449774855615438E-5</c:v>
                </c:pt>
                <c:pt idx="31">
                  <c:v>-3.3510306519043067E-5</c:v>
                </c:pt>
                <c:pt idx="32">
                  <c:v>-1.4137164922977797E-5</c:v>
                </c:pt>
                <c:pt idx="33">
                  <c:v>-4.1887900866672437E-6</c:v>
                </c:pt>
                <c:pt idx="34">
                  <c:v>-5.2359877467549316E-7</c:v>
                </c:pt>
                <c:pt idx="35">
                  <c:v>5.2359877559829899E-46</c:v>
                </c:pt>
                <c:pt idx="36">
                  <c:v>5.2359877467549316E-7</c:v>
                </c:pt>
                <c:pt idx="37">
                  <c:v>4.1887900866672437E-6</c:v>
                </c:pt>
                <c:pt idx="38">
                  <c:v>1.4137164922977797E-5</c:v>
                </c:pt>
                <c:pt idx="39">
                  <c:v>3.3510306519043067E-5</c:v>
                </c:pt>
                <c:pt idx="40">
                  <c:v>6.5449774855615438E-5</c:v>
                </c:pt>
                <c:pt idx="41">
                  <c:v>1.1309707720291602E-4</c:v>
                </c:pt>
                <c:pt idx="42">
                  <c:v>1.7959362006134802E-4</c:v>
                </c:pt>
                <c:pt idx="43">
                  <c:v>2.6808063784841088E-4</c:v>
                </c:pt>
                <c:pt idx="44">
                  <c:v>3.8169909368210395E-4</c:v>
                </c:pt>
                <c:pt idx="45">
                  <c:v>5.2358954761221044E-4</c:v>
                </c:pt>
                <c:pt idx="46">
                  <c:v>4.1876091616567628E-3</c:v>
                </c:pt>
                <c:pt idx="47">
                  <c:v>3.3359432660613184E-2</c:v>
                </c:pt>
                <c:pt idx="48">
                  <c:v>0.11054020735938702</c:v>
                </c:pt>
                <c:pt idx="49">
                  <c:v>0.24934139305391786</c:v>
                </c:pt>
                <c:pt idx="50">
                  <c:v>0.43825914739035471</c:v>
                </c:pt>
                <c:pt idx="51">
                  <c:v>0.62340091854624979</c:v>
                </c:pt>
                <c:pt idx="52">
                  <c:v>0.71352507736341209</c:v>
                </c:pt>
                <c:pt idx="53">
                  <c:v>0.63888768350938097</c:v>
                </c:pt>
                <c:pt idx="54">
                  <c:v>0.45093876926758336</c:v>
                </c:pt>
                <c:pt idx="55">
                  <c:v>0.34341567836369824</c:v>
                </c:pt>
                <c:pt idx="56">
                  <c:v>0.45570461212465668</c:v>
                </c:pt>
                <c:pt idx="57">
                  <c:v>0.61968996494568362</c:v>
                </c:pt>
                <c:pt idx="58">
                  <c:v>0.54998932315271953</c:v>
                </c:pt>
                <c:pt idx="59">
                  <c:v>0.39152844354317173</c:v>
                </c:pt>
                <c:pt idx="60">
                  <c:v>0.49631299896737552</c:v>
                </c:pt>
                <c:pt idx="61">
                  <c:v>0.59334946461860327</c:v>
                </c:pt>
                <c:pt idx="62">
                  <c:v>0.42964946444392643</c:v>
                </c:pt>
                <c:pt idx="63">
                  <c:v>0.49230948911100225</c:v>
                </c:pt>
                <c:pt idx="64">
                  <c:v>0.565618739795132</c:v>
                </c:pt>
                <c:pt idx="65">
                  <c:v>0.42051575424692844</c:v>
                </c:pt>
                <c:pt idx="66">
                  <c:v>0.5631988883966117</c:v>
                </c:pt>
                <c:pt idx="67">
                  <c:v>0.46226801641104387</c:v>
                </c:pt>
                <c:pt idx="68">
                  <c:v>0.56714546901226282</c:v>
                </c:pt>
                <c:pt idx="69">
                  <c:v>0.49919138191711782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C0-4F06-B149-1D9562C21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708112"/>
        <c:axId val="489399840"/>
      </c:scatterChart>
      <c:valAx>
        <c:axId val="643708112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99840"/>
        <c:crosses val="autoZero"/>
        <c:crossBetween val="midCat"/>
      </c:valAx>
      <c:valAx>
        <c:axId val="4893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70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915817431369821E-2"/>
          <c:y val="0.11265209524916565"/>
          <c:w val="0.15847842081370045"/>
          <c:h val="0.137453090201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Dawson!$B$3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Dawson!$A$4:$A$84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Dawson!$B$4:$B$84</c:f>
              <c:numCache>
                <c:formatCode>General</c:formatCode>
                <c:ptCount val="81"/>
                <c:pt idx="0">
                  <c:v>-5.0253847187598531E-2</c:v>
                </c:pt>
                <c:pt idx="1">
                  <c:v>-5.1556151683026297E-2</c:v>
                </c:pt>
                <c:pt idx="2">
                  <c:v>-5.2928152705625647E-2</c:v>
                </c:pt>
                <c:pt idx="3">
                  <c:v>-5.4375635134938372E-2</c:v>
                </c:pt>
                <c:pt idx="4">
                  <c:v>-5.5905046724350455E-2</c:v>
                </c:pt>
                <c:pt idx="5">
                  <c:v>-5.7523596564578366E-2</c:v>
                </c:pt>
                <c:pt idx="6">
                  <c:v>-5.9239371779972141E-2</c:v>
                </c:pt>
                <c:pt idx="7">
                  <c:v>-6.1061476557527881E-2</c:v>
                </c:pt>
                <c:pt idx="8">
                  <c:v>-6.3000198707553384E-2</c:v>
                </c:pt>
                <c:pt idx="9">
                  <c:v>-6.5067210400572423E-2</c:v>
                </c:pt>
                <c:pt idx="10">
                  <c:v>-6.7275811644630618E-2</c:v>
                </c:pt>
                <c:pt idx="11">
                  <c:v>-6.9641227642170705E-2</c:v>
                </c:pt>
                <c:pt idx="12">
                  <c:v>-7.2180974658236294E-2</c:v>
                </c:pt>
                <c:pt idx="13">
                  <c:v>-7.4915313826215621E-2</c:v>
                </c:pt>
                <c:pt idx="14">
                  <c:v>-7.7867818986069884E-2</c:v>
                </c:pt>
                <c:pt idx="15">
                  <c:v>-8.1066094061011715E-2</c:v>
                </c:pt>
                <c:pt idx="16">
                  <c:v>-8.4542688974543853E-2</c:v>
                </c:pt>
                <c:pt idx="17">
                  <c:v>-8.8336282814475323E-2</c:v>
                </c:pt>
                <c:pt idx="18">
                  <c:v>-9.249323231075475E-2</c:v>
                </c:pt>
                <c:pt idx="19">
                  <c:v>-9.7069628473201885E-2</c:v>
                </c:pt>
                <c:pt idx="20">
                  <c:v>-0.10213407442427684</c:v>
                </c:pt>
                <c:pt idx="21">
                  <c:v>-0.10777151118024449</c:v>
                </c:pt>
                <c:pt idx="22">
                  <c:v>-0.11408861022682497</c:v>
                </c:pt>
                <c:pt idx="23">
                  <c:v>-0.12122159429432366</c:v>
                </c:pt>
                <c:pt idx="24">
                  <c:v>-0.12934800123600498</c:v>
                </c:pt>
                <c:pt idx="25">
                  <c:v>-0.1387052395935911</c:v>
                </c:pt>
                <c:pt idx="26">
                  <c:v>-0.14962159308075651</c:v>
                </c:pt>
                <c:pt idx="27">
                  <c:v>-0.16257091456068698</c:v>
                </c:pt>
                <c:pt idx="28">
                  <c:v>-0.17827103061055821</c:v>
                </c:pt>
                <c:pt idx="29">
                  <c:v>-0.1978509471741545</c:v>
                </c:pt>
                <c:pt idx="30">
                  <c:v>-0.22308372216743547</c:v>
                </c:pt>
                <c:pt idx="31">
                  <c:v>-0.25655426284484917</c:v>
                </c:pt>
                <c:pt idx="32">
                  <c:v>-0.30134038892379195</c:v>
                </c:pt>
                <c:pt idx="33">
                  <c:v>-0.35943642067174286</c:v>
                </c:pt>
                <c:pt idx="34">
                  <c:v>-0.42824907108539856</c:v>
                </c:pt>
                <c:pt idx="35">
                  <c:v>-0.49582707396432613</c:v>
                </c:pt>
                <c:pt idx="36">
                  <c:v>-0.5380795069127684</c:v>
                </c:pt>
                <c:pt idx="37">
                  <c:v>-0.52301276774451821</c:v>
                </c:pt>
                <c:pt idx="38">
                  <c:v>-0.42443638350202229</c:v>
                </c:pt>
                <c:pt idx="39">
                  <c:v>-0.23983916356289822</c:v>
                </c:pt>
                <c:pt idx="40">
                  <c:v>0</c:v>
                </c:pt>
                <c:pt idx="41">
                  <c:v>0.23983916356289822</c:v>
                </c:pt>
                <c:pt idx="42">
                  <c:v>0.42443638350202229</c:v>
                </c:pt>
                <c:pt idx="43">
                  <c:v>0.52301276774451821</c:v>
                </c:pt>
                <c:pt idx="44">
                  <c:v>0.5380795069127684</c:v>
                </c:pt>
                <c:pt idx="45">
                  <c:v>0.49582707396432613</c:v>
                </c:pt>
                <c:pt idx="46">
                  <c:v>0.42824907108539856</c:v>
                </c:pt>
                <c:pt idx="47">
                  <c:v>0.35943642067174286</c:v>
                </c:pt>
                <c:pt idx="48">
                  <c:v>0.30134038892379195</c:v>
                </c:pt>
                <c:pt idx="49">
                  <c:v>0.25655426284484917</c:v>
                </c:pt>
                <c:pt idx="50">
                  <c:v>0.22308372216743547</c:v>
                </c:pt>
                <c:pt idx="51">
                  <c:v>0.1978509471741545</c:v>
                </c:pt>
                <c:pt idx="52">
                  <c:v>0.17827103061055821</c:v>
                </c:pt>
                <c:pt idx="53">
                  <c:v>0.16257091456068698</c:v>
                </c:pt>
                <c:pt idx="54">
                  <c:v>0.14962159308075651</c:v>
                </c:pt>
                <c:pt idx="55">
                  <c:v>0.1387052395935911</c:v>
                </c:pt>
                <c:pt idx="56">
                  <c:v>0.12934800123600498</c:v>
                </c:pt>
                <c:pt idx="57">
                  <c:v>0.12122159429432366</c:v>
                </c:pt>
                <c:pt idx="58">
                  <c:v>0.11408861022682497</c:v>
                </c:pt>
                <c:pt idx="59">
                  <c:v>0.10777151118024449</c:v>
                </c:pt>
                <c:pt idx="60">
                  <c:v>0.10213407442427684</c:v>
                </c:pt>
                <c:pt idx="61">
                  <c:v>9.7069628473201885E-2</c:v>
                </c:pt>
                <c:pt idx="62">
                  <c:v>9.249323231075475E-2</c:v>
                </c:pt>
                <c:pt idx="63">
                  <c:v>8.8336282814475323E-2</c:v>
                </c:pt>
                <c:pt idx="64">
                  <c:v>8.4542688974543853E-2</c:v>
                </c:pt>
                <c:pt idx="65">
                  <c:v>8.1066094061011715E-2</c:v>
                </c:pt>
                <c:pt idx="66">
                  <c:v>7.7867818986069884E-2</c:v>
                </c:pt>
                <c:pt idx="67">
                  <c:v>7.4915313826215621E-2</c:v>
                </c:pt>
                <c:pt idx="68">
                  <c:v>7.2180974658236294E-2</c:v>
                </c:pt>
                <c:pt idx="69">
                  <c:v>6.9641227642170705E-2</c:v>
                </c:pt>
                <c:pt idx="70">
                  <c:v>6.7275811644630618E-2</c:v>
                </c:pt>
                <c:pt idx="71">
                  <c:v>6.5067210400572423E-2</c:v>
                </c:pt>
                <c:pt idx="72">
                  <c:v>6.3000198707553384E-2</c:v>
                </c:pt>
                <c:pt idx="73">
                  <c:v>6.1061476557527881E-2</c:v>
                </c:pt>
                <c:pt idx="74">
                  <c:v>5.9239371779972141E-2</c:v>
                </c:pt>
                <c:pt idx="75">
                  <c:v>5.7523596564578366E-2</c:v>
                </c:pt>
                <c:pt idx="76">
                  <c:v>5.5905046724350455E-2</c:v>
                </c:pt>
                <c:pt idx="77">
                  <c:v>5.4375635134938372E-2</c:v>
                </c:pt>
                <c:pt idx="78">
                  <c:v>5.2928152705625647E-2</c:v>
                </c:pt>
                <c:pt idx="79">
                  <c:v>5.1556151683026297E-2</c:v>
                </c:pt>
                <c:pt idx="80">
                  <c:v>5.0253847187598531E-2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90-4B8A-801D-605CFB3B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Besj!$B$4</c:f>
              <c:strCache>
                <c:ptCount val="1"/>
                <c:pt idx="0">
                  <c:v>J0(x)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Besj!$B$5:$B$85</c:f>
              <c:numCache>
                <c:formatCode>General</c:formatCode>
                <c:ptCount val="81"/>
                <c:pt idx="0">
                  <c:v>-0.24593576445134827</c:v>
                </c:pt>
                <c:pt idx="1">
                  <c:v>-0.22733329951184827</c:v>
                </c:pt>
                <c:pt idx="2">
                  <c:v>-0.19392874768742235</c:v>
                </c:pt>
                <c:pt idx="3">
                  <c:v>-0.14741426284123629</c:v>
                </c:pt>
                <c:pt idx="4">
                  <c:v>-9.0333611182876097E-2</c:v>
                </c:pt>
                <c:pt idx="5">
                  <c:v>-2.5948856094629952E-2</c:v>
                </c:pt>
                <c:pt idx="6">
                  <c:v>4.1939251842934483E-2</c:v>
                </c:pt>
                <c:pt idx="7">
                  <c:v>0.10920747150610138</c:v>
                </c:pt>
                <c:pt idx="8">
                  <c:v>0.17165080713755387</c:v>
                </c:pt>
                <c:pt idx="9">
                  <c:v>0.22523406912010668</c:v>
                </c:pt>
                <c:pt idx="10">
                  <c:v>0.26633965788037833</c:v>
                </c:pt>
                <c:pt idx="11">
                  <c:v>0.29199692419177903</c:v>
                </c:pt>
                <c:pt idx="12">
                  <c:v>0.30007927051955563</c:v>
                </c:pt>
                <c:pt idx="13">
                  <c:v>0.28945678978455658</c:v>
                </c:pt>
                <c:pt idx="14">
                  <c:v>0.26009460558160635</c:v>
                </c:pt>
                <c:pt idx="15">
                  <c:v>0.21309005307666071</c:v>
                </c:pt>
                <c:pt idx="16">
                  <c:v>0.15064525725099692</c:v>
                </c:pt>
                <c:pt idx="17">
                  <c:v>7.597533201690107E-2</c:v>
                </c:pt>
                <c:pt idx="18">
                  <c:v>-6.8438694178191957E-3</c:v>
                </c:pt>
                <c:pt idx="19">
                  <c:v>-9.3080989639317852E-2</c:v>
                </c:pt>
                <c:pt idx="20">
                  <c:v>-0.17759677131433826</c:v>
                </c:pt>
                <c:pt idx="21">
                  <c:v>-0.25512082749137388</c:v>
                </c:pt>
                <c:pt idx="22">
                  <c:v>-0.32054250898512138</c:v>
                </c:pt>
                <c:pt idx="23">
                  <c:v>-0.36919977029989531</c:v>
                </c:pt>
                <c:pt idx="24">
                  <c:v>-0.39714980986384757</c:v>
                </c:pt>
                <c:pt idx="25">
                  <c:v>-0.40140605493617448</c:v>
                </c:pt>
                <c:pt idx="26">
                  <c:v>-0.3801277399872634</c:v>
                </c:pt>
                <c:pt idx="27">
                  <c:v>-0.33275080217061159</c:v>
                </c:pt>
                <c:pt idx="28">
                  <c:v>-0.26005195490193345</c:v>
                </c:pt>
                <c:pt idx="29">
                  <c:v>-0.16414142780851365</c:v>
                </c:pt>
                <c:pt idx="30">
                  <c:v>-4.8383776468197998E-2</c:v>
                </c:pt>
                <c:pt idx="31">
                  <c:v>8.2749851288734036E-2</c:v>
                </c:pt>
                <c:pt idx="32">
                  <c:v>0.2238907791412357</c:v>
                </c:pt>
                <c:pt idx="33">
                  <c:v>0.3690325301851507</c:v>
                </c:pt>
                <c:pt idx="34">
                  <c:v>0.51182767173591803</c:v>
                </c:pt>
                <c:pt idx="35">
                  <c:v>0.64590608527128535</c:v>
                </c:pt>
                <c:pt idx="36">
                  <c:v>0.76519768655796661</c:v>
                </c:pt>
                <c:pt idx="37">
                  <c:v>0.86424227516664853</c:v>
                </c:pt>
                <c:pt idx="38">
                  <c:v>0.93846980724081286</c:v>
                </c:pt>
                <c:pt idx="39">
                  <c:v>0.98443592929585266</c:v>
                </c:pt>
                <c:pt idx="40">
                  <c:v>1</c:v>
                </c:pt>
                <c:pt idx="41">
                  <c:v>0.98443592929585266</c:v>
                </c:pt>
                <c:pt idx="42">
                  <c:v>0.93846980724081286</c:v>
                </c:pt>
                <c:pt idx="43">
                  <c:v>0.86424227516664853</c:v>
                </c:pt>
                <c:pt idx="44">
                  <c:v>0.76519768655796661</c:v>
                </c:pt>
                <c:pt idx="45">
                  <c:v>0.64590608527128535</c:v>
                </c:pt>
                <c:pt idx="46">
                  <c:v>0.51182767173591803</c:v>
                </c:pt>
                <c:pt idx="47">
                  <c:v>0.3690325301851507</c:v>
                </c:pt>
                <c:pt idx="48">
                  <c:v>0.2238907791412357</c:v>
                </c:pt>
                <c:pt idx="49">
                  <c:v>8.2749851288734036E-2</c:v>
                </c:pt>
                <c:pt idx="50">
                  <c:v>-4.8383776468197998E-2</c:v>
                </c:pt>
                <c:pt idx="51">
                  <c:v>-0.16414142780851365</c:v>
                </c:pt>
                <c:pt idx="52">
                  <c:v>-0.26005195490193345</c:v>
                </c:pt>
                <c:pt idx="53">
                  <c:v>-0.33275080217061159</c:v>
                </c:pt>
                <c:pt idx="54">
                  <c:v>-0.3801277399872634</c:v>
                </c:pt>
                <c:pt idx="55">
                  <c:v>-0.40140605493617448</c:v>
                </c:pt>
                <c:pt idx="56">
                  <c:v>-0.39714980986384757</c:v>
                </c:pt>
                <c:pt idx="57">
                  <c:v>-0.36919977029989531</c:v>
                </c:pt>
                <c:pt idx="58">
                  <c:v>-0.32054250898512138</c:v>
                </c:pt>
                <c:pt idx="59">
                  <c:v>-0.25512082749137388</c:v>
                </c:pt>
                <c:pt idx="60">
                  <c:v>-0.17759677131433826</c:v>
                </c:pt>
                <c:pt idx="61">
                  <c:v>-9.3080989639317852E-2</c:v>
                </c:pt>
                <c:pt idx="62">
                  <c:v>-6.8438694178191957E-3</c:v>
                </c:pt>
                <c:pt idx="63">
                  <c:v>7.597533201690107E-2</c:v>
                </c:pt>
                <c:pt idx="64">
                  <c:v>0.15064525725099692</c:v>
                </c:pt>
                <c:pt idx="65">
                  <c:v>0.21309005307666071</c:v>
                </c:pt>
                <c:pt idx="66">
                  <c:v>0.26009460558160635</c:v>
                </c:pt>
                <c:pt idx="67">
                  <c:v>0.28945678978455658</c:v>
                </c:pt>
                <c:pt idx="68">
                  <c:v>0.30007927051955563</c:v>
                </c:pt>
                <c:pt idx="69">
                  <c:v>0.29199692419177903</c:v>
                </c:pt>
                <c:pt idx="70">
                  <c:v>0.26633965788037833</c:v>
                </c:pt>
                <c:pt idx="71">
                  <c:v>0.22523406912010668</c:v>
                </c:pt>
                <c:pt idx="72">
                  <c:v>0.17165080713755387</c:v>
                </c:pt>
                <c:pt idx="73">
                  <c:v>0.10920747150610138</c:v>
                </c:pt>
                <c:pt idx="74">
                  <c:v>4.1939251842934483E-2</c:v>
                </c:pt>
                <c:pt idx="75">
                  <c:v>-2.5948856094629952E-2</c:v>
                </c:pt>
                <c:pt idx="76">
                  <c:v>-9.0333611182876097E-2</c:v>
                </c:pt>
                <c:pt idx="77">
                  <c:v>-0.14741426284123629</c:v>
                </c:pt>
                <c:pt idx="78">
                  <c:v>-0.19392874768742235</c:v>
                </c:pt>
                <c:pt idx="79">
                  <c:v>-0.22733329951184827</c:v>
                </c:pt>
                <c:pt idx="80">
                  <c:v>-0.24593576445134827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1-4BBC-9E84-486837D1167D}"/>
            </c:ext>
          </c:extLst>
        </c:ser>
        <c:ser>
          <c:idx val="1"/>
          <c:order val="1"/>
          <c:tx>
            <c:strRef>
              <c:f>Besj!$C$4</c:f>
              <c:strCache>
                <c:ptCount val="1"/>
                <c:pt idx="0">
                  <c:v>J1(x)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Besj!$C$5:$C$85</c:f>
              <c:numCache>
                <c:formatCode>General</c:formatCode>
                <c:ptCount val="81"/>
                <c:pt idx="0">
                  <c:v>-4.3472746168861452E-2</c:v>
                </c:pt>
                <c:pt idx="1">
                  <c:v>-0.10483850125849749</c:v>
                </c:pt>
                <c:pt idx="2">
                  <c:v>-0.16126443075752986</c:v>
                </c:pt>
                <c:pt idx="3">
                  <c:v>-0.2091466504701211</c:v>
                </c:pt>
                <c:pt idx="4">
                  <c:v>-0.24531178657332536</c:v>
                </c:pt>
                <c:pt idx="5">
                  <c:v>-0.26721789148628161</c:v>
                </c:pt>
                <c:pt idx="6">
                  <c:v>-0.27312196367405372</c:v>
                </c:pt>
                <c:pt idx="7">
                  <c:v>-0.26220355199274376</c:v>
                </c:pt>
                <c:pt idx="8">
                  <c:v>-0.23463634685391455</c:v>
                </c:pt>
                <c:pt idx="9">
                  <c:v>-0.19160259218911815</c:v>
                </c:pt>
                <c:pt idx="10">
                  <c:v>-0.13524842757970532</c:v>
                </c:pt>
                <c:pt idx="11">
                  <c:v>-6.8581700653131752E-2</c:v>
                </c:pt>
                <c:pt idx="12">
                  <c:v>4.6828234823458265E-3</c:v>
                </c:pt>
                <c:pt idx="13">
                  <c:v>8.0322785255277127E-2</c:v>
                </c:pt>
                <c:pt idx="14">
                  <c:v>0.15384130140997182</c:v>
                </c:pt>
                <c:pt idx="15">
                  <c:v>0.22072087753923719</c:v>
                </c:pt>
                <c:pt idx="16">
                  <c:v>0.27668385812756563</c:v>
                </c:pt>
                <c:pt idx="17">
                  <c:v>0.31794452391933276</c:v>
                </c:pt>
                <c:pt idx="18">
                  <c:v>0.34143821542904346</c:v>
                </c:pt>
                <c:pt idx="19">
                  <c:v>0.34501397857943733</c:v>
                </c:pt>
                <c:pt idx="20">
                  <c:v>0.32757913759146506</c:v>
                </c:pt>
                <c:pt idx="21">
                  <c:v>0.28918679864711022</c:v>
                </c:pt>
                <c:pt idx="22">
                  <c:v>0.23106043192337059</c:v>
                </c:pt>
                <c:pt idx="23">
                  <c:v>0.15555319297834264</c:v>
                </c:pt>
                <c:pt idx="24">
                  <c:v>6.6043328023549133E-2</c:v>
                </c:pt>
                <c:pt idx="25">
                  <c:v>-3.3229349129679724E-2</c:v>
                </c:pt>
                <c:pt idx="26">
                  <c:v>-0.13737752736232714</c:v>
                </c:pt>
                <c:pt idx="27">
                  <c:v>-0.24111968801520378</c:v>
                </c:pt>
                <c:pt idx="28">
                  <c:v>-0.33905895852593643</c:v>
                </c:pt>
                <c:pt idx="29">
                  <c:v>-0.42597230295790223</c:v>
                </c:pt>
                <c:pt idx="30">
                  <c:v>-0.49709410246427393</c:v>
                </c:pt>
                <c:pt idx="31">
                  <c:v>-0.54837835664696</c:v>
                </c:pt>
                <c:pt idx="32">
                  <c:v>-0.57672480775687318</c:v>
                </c:pt>
                <c:pt idx="33">
                  <c:v>-0.58015619763899251</c:v>
                </c:pt>
                <c:pt idx="34">
                  <c:v>-0.55793650791009963</c:v>
                </c:pt>
                <c:pt idx="35">
                  <c:v>-0.51062326031988026</c:v>
                </c:pt>
                <c:pt idx="36">
                  <c:v>-0.4400505857449335</c:v>
                </c:pt>
                <c:pt idx="37">
                  <c:v>-0.34924360217486211</c:v>
                </c:pt>
                <c:pt idx="38">
                  <c:v>-0.24226845767487384</c:v>
                </c:pt>
                <c:pt idx="39">
                  <c:v>-0.1240259773227269</c:v>
                </c:pt>
                <c:pt idx="40">
                  <c:v>0</c:v>
                </c:pt>
                <c:pt idx="41">
                  <c:v>0.1240259773227269</c:v>
                </c:pt>
                <c:pt idx="42">
                  <c:v>0.24226845767487384</c:v>
                </c:pt>
                <c:pt idx="43">
                  <c:v>0.34924360217486211</c:v>
                </c:pt>
                <c:pt idx="44">
                  <c:v>0.4400505857449335</c:v>
                </c:pt>
                <c:pt idx="45">
                  <c:v>0.51062326031988026</c:v>
                </c:pt>
                <c:pt idx="46">
                  <c:v>0.55793650791009963</c:v>
                </c:pt>
                <c:pt idx="47">
                  <c:v>0.58015619763899251</c:v>
                </c:pt>
                <c:pt idx="48">
                  <c:v>0.57672480775687318</c:v>
                </c:pt>
                <c:pt idx="49">
                  <c:v>0.54837835664696</c:v>
                </c:pt>
                <c:pt idx="50">
                  <c:v>0.49709410246427393</c:v>
                </c:pt>
                <c:pt idx="51">
                  <c:v>0.42597230295790223</c:v>
                </c:pt>
                <c:pt idx="52">
                  <c:v>0.33905895852593643</c:v>
                </c:pt>
                <c:pt idx="53">
                  <c:v>0.24111968801520378</c:v>
                </c:pt>
                <c:pt idx="54">
                  <c:v>0.13737752736232714</c:v>
                </c:pt>
                <c:pt idx="55">
                  <c:v>3.3229349129679724E-2</c:v>
                </c:pt>
                <c:pt idx="56">
                  <c:v>-6.6043328023549133E-2</c:v>
                </c:pt>
                <c:pt idx="57">
                  <c:v>-0.15555319297834264</c:v>
                </c:pt>
                <c:pt idx="58">
                  <c:v>-0.23106043192337059</c:v>
                </c:pt>
                <c:pt idx="59">
                  <c:v>-0.28918679864711022</c:v>
                </c:pt>
                <c:pt idx="60">
                  <c:v>-0.32757913759146506</c:v>
                </c:pt>
                <c:pt idx="61">
                  <c:v>-0.34501397857943733</c:v>
                </c:pt>
                <c:pt idx="62">
                  <c:v>-0.34143821542904346</c:v>
                </c:pt>
                <c:pt idx="63">
                  <c:v>-0.31794452391933276</c:v>
                </c:pt>
                <c:pt idx="64">
                  <c:v>-0.27668385812756563</c:v>
                </c:pt>
                <c:pt idx="65">
                  <c:v>-0.22072087753923719</c:v>
                </c:pt>
                <c:pt idx="66">
                  <c:v>-0.15384130140997182</c:v>
                </c:pt>
                <c:pt idx="67">
                  <c:v>-8.0322785255277127E-2</c:v>
                </c:pt>
                <c:pt idx="68">
                  <c:v>-4.6828234823458265E-3</c:v>
                </c:pt>
                <c:pt idx="69">
                  <c:v>6.8581700653131752E-2</c:v>
                </c:pt>
                <c:pt idx="70">
                  <c:v>0.13524842757970532</c:v>
                </c:pt>
                <c:pt idx="71">
                  <c:v>0.19160259218911815</c:v>
                </c:pt>
                <c:pt idx="72">
                  <c:v>0.23463634685391455</c:v>
                </c:pt>
                <c:pt idx="73">
                  <c:v>0.26220355199274376</c:v>
                </c:pt>
                <c:pt idx="74">
                  <c:v>0.27312196367405372</c:v>
                </c:pt>
                <c:pt idx="75">
                  <c:v>0.26721789148628161</c:v>
                </c:pt>
                <c:pt idx="76">
                  <c:v>0.24531178657332536</c:v>
                </c:pt>
                <c:pt idx="77">
                  <c:v>0.2091466504701211</c:v>
                </c:pt>
                <c:pt idx="78">
                  <c:v>0.16126443075752986</c:v>
                </c:pt>
                <c:pt idx="79">
                  <c:v>0.10483850125849749</c:v>
                </c:pt>
                <c:pt idx="80">
                  <c:v>4.3472746168861452E-2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51-4BBC-9E84-486837D1167D}"/>
            </c:ext>
          </c:extLst>
        </c:ser>
        <c:ser>
          <c:idx val="2"/>
          <c:order val="2"/>
          <c:tx>
            <c:strRef>
              <c:f>Besj!$D$4</c:f>
              <c:strCache>
                <c:ptCount val="1"/>
                <c:pt idx="0">
                  <c:v>J2(x)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Besj!$D$5:$D$85</c:f>
              <c:numCache>
                <c:formatCode>General</c:formatCode>
                <c:ptCount val="81"/>
                <c:pt idx="0">
                  <c:v>0.25463031368512057</c:v>
                </c:pt>
                <c:pt idx="1">
                  <c:v>0.24883863310333493</c:v>
                </c:pt>
                <c:pt idx="2">
                  <c:v>0.2278791541626918</c:v>
                </c:pt>
                <c:pt idx="3">
                  <c:v>0.1926351602401814</c:v>
                </c:pt>
                <c:pt idx="4">
                  <c:v>0.14484734153250395</c:v>
                </c:pt>
                <c:pt idx="5">
                  <c:v>8.7027231291494325E-2</c:v>
                </c:pt>
                <c:pt idx="6">
                  <c:v>2.2324739609784039E-2</c:v>
                </c:pt>
                <c:pt idx="7">
                  <c:v>-4.5642974053315022E-2</c:v>
                </c:pt>
                <c:pt idx="8">
                  <c:v>-0.11299172042407524</c:v>
                </c:pt>
                <c:pt idx="9">
                  <c:v>-0.17578823887775361</c:v>
                </c:pt>
                <c:pt idx="10">
                  <c:v>-0.23027341052579026</c:v>
                </c:pt>
                <c:pt idx="11">
                  <c:v>-0.27307783435643235</c:v>
                </c:pt>
                <c:pt idx="12">
                  <c:v>-0.30141722008594013</c:v>
                </c:pt>
                <c:pt idx="13">
                  <c:v>-0.31325613356389792</c:v>
                </c:pt>
                <c:pt idx="14">
                  <c:v>-0.30743039063082844</c:v>
                </c:pt>
                <c:pt idx="15">
                  <c:v>-0.28372073388921659</c:v>
                </c:pt>
                <c:pt idx="16">
                  <c:v>-0.24287320996018547</c:v>
                </c:pt>
                <c:pt idx="17">
                  <c:v>-0.18656473164101681</c:v>
                </c:pt>
                <c:pt idx="18">
                  <c:v>-0.11731548164728751</c:v>
                </c:pt>
                <c:pt idx="19">
                  <c:v>-3.8352906962372563E-2</c:v>
                </c:pt>
                <c:pt idx="20">
                  <c:v>4.6565116277752228E-2</c:v>
                </c:pt>
                <c:pt idx="21">
                  <c:v>0.13335796490311697</c:v>
                </c:pt>
                <c:pt idx="22">
                  <c:v>0.21784898368584557</c:v>
                </c:pt>
                <c:pt idx="23">
                  <c:v>0.29599826772185173</c:v>
                </c:pt>
                <c:pt idx="24">
                  <c:v>0.36412814585207298</c:v>
                </c:pt>
                <c:pt idx="25">
                  <c:v>0.41912837447200368</c:v>
                </c:pt>
                <c:pt idx="26">
                  <c:v>0.45862918419430748</c:v>
                </c:pt>
                <c:pt idx="27">
                  <c:v>0.48113214864150622</c:v>
                </c:pt>
                <c:pt idx="28">
                  <c:v>0.48609126058589103</c:v>
                </c:pt>
                <c:pt idx="29">
                  <c:v>0.47393946632335165</c:v>
                </c:pt>
                <c:pt idx="30">
                  <c:v>0.44605905843961713</c:v>
                </c:pt>
                <c:pt idx="31">
                  <c:v>0.40469757684189706</c:v>
                </c:pt>
                <c:pt idx="32">
                  <c:v>0.35283402861563773</c:v>
                </c:pt>
                <c:pt idx="33">
                  <c:v>0.29400312425941216</c:v>
                </c:pt>
                <c:pt idx="34">
                  <c:v>0.23208767214421472</c:v>
                </c:pt>
                <c:pt idx="35">
                  <c:v>0.1710911312405235</c:v>
                </c:pt>
                <c:pt idx="36">
                  <c:v>0.11490348493190047</c:v>
                </c:pt>
                <c:pt idx="37">
                  <c:v>6.7073997299650551E-2</c:v>
                </c:pt>
                <c:pt idx="38">
                  <c:v>3.0604023458682638E-2</c:v>
                </c:pt>
                <c:pt idx="39">
                  <c:v>7.771889285962676E-3</c:v>
                </c:pt>
                <c:pt idx="40">
                  <c:v>0</c:v>
                </c:pt>
                <c:pt idx="41">
                  <c:v>7.771889285962676E-3</c:v>
                </c:pt>
                <c:pt idx="42">
                  <c:v>3.0604023458682638E-2</c:v>
                </c:pt>
                <c:pt idx="43">
                  <c:v>6.7073997299650551E-2</c:v>
                </c:pt>
                <c:pt idx="44">
                  <c:v>0.11490348493190047</c:v>
                </c:pt>
                <c:pt idx="45">
                  <c:v>0.1710911312405235</c:v>
                </c:pt>
                <c:pt idx="46">
                  <c:v>0.23208767214421472</c:v>
                </c:pt>
                <c:pt idx="47">
                  <c:v>0.29400312425941216</c:v>
                </c:pt>
                <c:pt idx="48">
                  <c:v>0.35283402861563773</c:v>
                </c:pt>
                <c:pt idx="49">
                  <c:v>0.40469757684189706</c:v>
                </c:pt>
                <c:pt idx="50">
                  <c:v>0.44605905843961713</c:v>
                </c:pt>
                <c:pt idx="51">
                  <c:v>0.47393946632335165</c:v>
                </c:pt>
                <c:pt idx="52">
                  <c:v>0.48609126058589103</c:v>
                </c:pt>
                <c:pt idx="53">
                  <c:v>0.48113214864150622</c:v>
                </c:pt>
                <c:pt idx="54">
                  <c:v>0.45862918419430748</c:v>
                </c:pt>
                <c:pt idx="55">
                  <c:v>0.41912837447200368</c:v>
                </c:pt>
                <c:pt idx="56">
                  <c:v>0.36412814585207298</c:v>
                </c:pt>
                <c:pt idx="57">
                  <c:v>0.29599826772185173</c:v>
                </c:pt>
                <c:pt idx="58">
                  <c:v>0.21784898368584557</c:v>
                </c:pt>
                <c:pt idx="59">
                  <c:v>0.13335796490311697</c:v>
                </c:pt>
                <c:pt idx="60">
                  <c:v>4.6565116277752228E-2</c:v>
                </c:pt>
                <c:pt idx="61">
                  <c:v>-3.8352906962372563E-2</c:v>
                </c:pt>
                <c:pt idx="62">
                  <c:v>-0.11731548164728751</c:v>
                </c:pt>
                <c:pt idx="63">
                  <c:v>-0.18656473164101681</c:v>
                </c:pt>
                <c:pt idx="64">
                  <c:v>-0.24287320996018547</c:v>
                </c:pt>
                <c:pt idx="65">
                  <c:v>-0.28372073388921659</c:v>
                </c:pt>
                <c:pt idx="66">
                  <c:v>-0.30743039063082844</c:v>
                </c:pt>
                <c:pt idx="67">
                  <c:v>-0.31325613356389792</c:v>
                </c:pt>
                <c:pt idx="68">
                  <c:v>-0.30141722008594013</c:v>
                </c:pt>
                <c:pt idx="69">
                  <c:v>-0.27307783435643235</c:v>
                </c:pt>
                <c:pt idx="70">
                  <c:v>-0.23027341052579026</c:v>
                </c:pt>
                <c:pt idx="71">
                  <c:v>-0.17578823887775361</c:v>
                </c:pt>
                <c:pt idx="72">
                  <c:v>-0.11299172042407524</c:v>
                </c:pt>
                <c:pt idx="73">
                  <c:v>-4.5642974053315022E-2</c:v>
                </c:pt>
                <c:pt idx="74">
                  <c:v>2.2324739609784039E-2</c:v>
                </c:pt>
                <c:pt idx="75">
                  <c:v>8.7027231291494325E-2</c:v>
                </c:pt>
                <c:pt idx="76">
                  <c:v>0.14484734153250395</c:v>
                </c:pt>
                <c:pt idx="77">
                  <c:v>0.1926351602401814</c:v>
                </c:pt>
                <c:pt idx="78">
                  <c:v>0.2278791541626918</c:v>
                </c:pt>
                <c:pt idx="79">
                  <c:v>0.24883863310333493</c:v>
                </c:pt>
                <c:pt idx="80">
                  <c:v>0.25463031368512057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1-4BBC-9E84-486837D1167D}"/>
            </c:ext>
          </c:extLst>
        </c:ser>
        <c:ser>
          <c:idx val="3"/>
          <c:order val="3"/>
          <c:tx>
            <c:strRef>
              <c:f>Besj!$E$4</c:f>
              <c:strCache>
                <c:ptCount val="1"/>
                <c:pt idx="0">
                  <c:v>J3(x)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Besj!$E$5:$E$85</c:f>
              <c:numCache>
                <c:formatCode>General</c:formatCode>
                <c:ptCount val="81"/>
                <c:pt idx="0">
                  <c:v>-5.8379379305186781E-2</c:v>
                </c:pt>
                <c:pt idx="1">
                  <c:v>2.7508569084113699E-3</c:v>
                </c:pt>
                <c:pt idx="2">
                  <c:v>6.531531321534384E-2</c:v>
                </c:pt>
                <c:pt idx="3">
                  <c:v>0.12584495955544805</c:v>
                </c:pt>
                <c:pt idx="4">
                  <c:v>0.18093519033665695</c:v>
                </c:pt>
                <c:pt idx="5">
                  <c:v>0.22743401432445565</c:v>
                </c:pt>
                <c:pt idx="6">
                  <c:v>0.26261620385768475</c:v>
                </c:pt>
                <c:pt idx="7">
                  <c:v>0.28433347880647225</c:v>
                </c:pt>
                <c:pt idx="8">
                  <c:v>0.29113220706595216</c:v>
                </c:pt>
                <c:pt idx="9">
                  <c:v>0.28233200580344259</c:v>
                </c:pt>
                <c:pt idx="10">
                  <c:v>0.25806091319346014</c:v>
                </c:pt>
                <c:pt idx="11">
                  <c:v>0.2192453334015082</c:v>
                </c:pt>
                <c:pt idx="12">
                  <c:v>0.16755558799533424</c:v>
                </c:pt>
                <c:pt idx="13">
                  <c:v>0.10531047907888459</c:v>
                </c:pt>
                <c:pt idx="14">
                  <c:v>3.5346631285922608E-2</c:v>
                </c:pt>
                <c:pt idx="15">
                  <c:v>-3.9139607850138564E-2</c:v>
                </c:pt>
                <c:pt idx="16">
                  <c:v>-0.11476838482077534</c:v>
                </c:pt>
                <c:pt idx="17">
                  <c:v>-0.18816036277775586</c:v>
                </c:pt>
                <c:pt idx="18">
                  <c:v>-0.25611786514010709</c:v>
                </c:pt>
                <c:pt idx="19">
                  <c:v>-0.3157927161319154</c:v>
                </c:pt>
                <c:pt idx="20">
                  <c:v>-0.36483123061366685</c:v>
                </c:pt>
                <c:pt idx="21">
                  <c:v>-0.40148824277605083</c:v>
                </c:pt>
                <c:pt idx="22">
                  <c:v>-0.42470397297745555</c:v>
                </c:pt>
                <c:pt idx="23">
                  <c:v>-0.43413979789302659</c:v>
                </c:pt>
                <c:pt idx="24">
                  <c:v>-0.4301714738756221</c:v>
                </c:pt>
                <c:pt idx="25">
                  <c:v>-0.41384091697379088</c:v>
                </c:pt>
                <c:pt idx="26">
                  <c:v>-0.38677011171688136</c:v>
                </c:pt>
                <c:pt idx="27">
                  <c:v>-0.35104295646665007</c:v>
                </c:pt>
                <c:pt idx="28">
                  <c:v>-0.30906272225525161</c:v>
                </c:pt>
                <c:pt idx="29">
                  <c:v>-0.26339419351242749</c:v>
                </c:pt>
                <c:pt idx="30">
                  <c:v>-0.21660039103911355</c:v>
                </c:pt>
                <c:pt idx="31">
                  <c:v>-0.17108400218307931</c:v>
                </c:pt>
                <c:pt idx="32">
                  <c:v>-0.12894324947440206</c:v>
                </c:pt>
                <c:pt idx="33">
                  <c:v>-9.1850943525377995E-2</c:v>
                </c:pt>
                <c:pt idx="34">
                  <c:v>-6.0963951141139637E-2</c:v>
                </c:pt>
                <c:pt idx="35">
                  <c:v>-3.6868359649794673E-2</c:v>
                </c:pt>
                <c:pt idx="36">
                  <c:v>-1.9563353982668407E-2</c:v>
                </c:pt>
                <c:pt idx="37">
                  <c:v>-8.4843834232741083E-3</c:v>
                </c:pt>
                <c:pt idx="38">
                  <c:v>-2.563729994587244E-3</c:v>
                </c:pt>
                <c:pt idx="39">
                  <c:v>-3.2425125267590815E-4</c:v>
                </c:pt>
                <c:pt idx="40">
                  <c:v>0</c:v>
                </c:pt>
                <c:pt idx="41">
                  <c:v>3.2425125267590815E-4</c:v>
                </c:pt>
                <c:pt idx="42">
                  <c:v>2.563729994587244E-3</c:v>
                </c:pt>
                <c:pt idx="43">
                  <c:v>8.4843834232741083E-3</c:v>
                </c:pt>
                <c:pt idx="44">
                  <c:v>1.9563353982668407E-2</c:v>
                </c:pt>
                <c:pt idx="45">
                  <c:v>3.6868359649794673E-2</c:v>
                </c:pt>
                <c:pt idx="46">
                  <c:v>6.0963951141139637E-2</c:v>
                </c:pt>
                <c:pt idx="47">
                  <c:v>9.1850943525377995E-2</c:v>
                </c:pt>
                <c:pt idx="48">
                  <c:v>0.12894324947440206</c:v>
                </c:pt>
                <c:pt idx="49">
                  <c:v>0.17108400218307931</c:v>
                </c:pt>
                <c:pt idx="50">
                  <c:v>0.21660039103911355</c:v>
                </c:pt>
                <c:pt idx="51">
                  <c:v>0.26339419351242749</c:v>
                </c:pt>
                <c:pt idx="52">
                  <c:v>0.30906272225525161</c:v>
                </c:pt>
                <c:pt idx="53">
                  <c:v>0.35104295646665007</c:v>
                </c:pt>
                <c:pt idx="54">
                  <c:v>0.38677011171688136</c:v>
                </c:pt>
                <c:pt idx="55">
                  <c:v>0.41384091697379088</c:v>
                </c:pt>
                <c:pt idx="56">
                  <c:v>0.4301714738756221</c:v>
                </c:pt>
                <c:pt idx="57">
                  <c:v>0.43413979789302659</c:v>
                </c:pt>
                <c:pt idx="58">
                  <c:v>0.42470397297745555</c:v>
                </c:pt>
                <c:pt idx="59">
                  <c:v>0.40148824277605083</c:v>
                </c:pt>
                <c:pt idx="60">
                  <c:v>0.36483123061366685</c:v>
                </c:pt>
                <c:pt idx="61">
                  <c:v>0.3157927161319154</c:v>
                </c:pt>
                <c:pt idx="62">
                  <c:v>0.25611786514010709</c:v>
                </c:pt>
                <c:pt idx="63">
                  <c:v>0.18816036277775586</c:v>
                </c:pt>
                <c:pt idx="64">
                  <c:v>0.11476838482077534</c:v>
                </c:pt>
                <c:pt idx="65">
                  <c:v>3.9139607850138564E-2</c:v>
                </c:pt>
                <c:pt idx="66">
                  <c:v>-3.5346631285922608E-2</c:v>
                </c:pt>
                <c:pt idx="67">
                  <c:v>-0.10531047907888459</c:v>
                </c:pt>
                <c:pt idx="68">
                  <c:v>-0.16755558799533424</c:v>
                </c:pt>
                <c:pt idx="69">
                  <c:v>-0.2192453334015082</c:v>
                </c:pt>
                <c:pt idx="70">
                  <c:v>-0.25806091319346014</c:v>
                </c:pt>
                <c:pt idx="71">
                  <c:v>-0.28233200580344259</c:v>
                </c:pt>
                <c:pt idx="72">
                  <c:v>-0.29113220706595216</c:v>
                </c:pt>
                <c:pt idx="73">
                  <c:v>-0.28433347880647225</c:v>
                </c:pt>
                <c:pt idx="74">
                  <c:v>-0.26261620385768475</c:v>
                </c:pt>
                <c:pt idx="75">
                  <c:v>-0.22743401432445565</c:v>
                </c:pt>
                <c:pt idx="76">
                  <c:v>-0.18093519033665695</c:v>
                </c:pt>
                <c:pt idx="77">
                  <c:v>-0.12584495955544805</c:v>
                </c:pt>
                <c:pt idx="78">
                  <c:v>-6.531531321534384E-2</c:v>
                </c:pt>
                <c:pt idx="79">
                  <c:v>-2.7508569084113699E-3</c:v>
                </c:pt>
                <c:pt idx="80">
                  <c:v>5.8379379305186781E-2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1-4BBC-9E84-486837D11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8968805462403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Besy!$B$4</c:f>
              <c:strCache>
                <c:ptCount val="1"/>
                <c:pt idx="0">
                  <c:v>Y0(x)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Besy!$B$5:$B$85</c:f>
              <c:numCache>
                <c:formatCode>General</c:formatCode>
                <c:ptCount val="81"/>
                <c:pt idx="0">
                  <c:v>-4.4714166113759237</c:v>
                </c:pt>
                <c:pt idx="1">
                  <c:v>-0.93157302493005845</c:v>
                </c:pt>
                <c:pt idx="2">
                  <c:v>-0.44451873350670656</c:v>
                </c:pt>
                <c:pt idx="3">
                  <c:v>-0.13717276938577239</c:v>
                </c:pt>
                <c:pt idx="4">
                  <c:v>8.8256964215677011E-2</c:v>
                </c:pt>
                <c:pt idx="5">
                  <c:v>0.25821685159454077</c:v>
                </c:pt>
                <c:pt idx="6">
                  <c:v>0.3824489237977588</c:v>
                </c:pt>
                <c:pt idx="7">
                  <c:v>0.4654926286469061</c:v>
                </c:pt>
                <c:pt idx="8">
                  <c:v>0.51037567264974515</c:v>
                </c:pt>
                <c:pt idx="9">
                  <c:v>0.52006476245727851</c:v>
                </c:pt>
                <c:pt idx="10">
                  <c:v>0.49807035961523205</c:v>
                </c:pt>
                <c:pt idx="11">
                  <c:v>0.44865872156913184</c:v>
                </c:pt>
                <c:pt idx="12">
                  <c:v>0.37685001001279028</c:v>
                </c:pt>
                <c:pt idx="13">
                  <c:v>0.28828690267308715</c:v>
                </c:pt>
                <c:pt idx="14">
                  <c:v>0.1890219439208265</c:v>
                </c:pt>
                <c:pt idx="15">
                  <c:v>8.5256756977362735E-2</c:v>
                </c:pt>
                <c:pt idx="16">
                  <c:v>-1.6940739325065009E-2</c:v>
                </c:pt>
                <c:pt idx="17">
                  <c:v>-0.11191885116160748</c:v>
                </c:pt>
                <c:pt idx="18">
                  <c:v>-0.19470500862950457</c:v>
                </c:pt>
                <c:pt idx="19">
                  <c:v>-0.2612325032349756</c:v>
                </c:pt>
                <c:pt idx="20">
                  <c:v>-0.3085176252490337</c:v>
                </c:pt>
                <c:pt idx="21">
                  <c:v>-0.33477723515498109</c:v>
                </c:pt>
                <c:pt idx="22">
                  <c:v>-0.33948059288191096</c:v>
                </c:pt>
                <c:pt idx="23">
                  <c:v>-0.32333323801254155</c:v>
                </c:pt>
                <c:pt idx="24">
                  <c:v>-0.28819468398157921</c:v>
                </c:pt>
                <c:pt idx="25">
                  <c:v>-0.23693546237904975</c:v>
                </c:pt>
                <c:pt idx="26">
                  <c:v>-0.17324243491898234</c:v>
                </c:pt>
                <c:pt idx="27">
                  <c:v>-0.10138410327184663</c:v>
                </c:pt>
                <c:pt idx="28">
                  <c:v>-2.5949743967209268E-2</c:v>
                </c:pt>
                <c:pt idx="29">
                  <c:v>4.8422529865202853E-2</c:v>
                </c:pt>
                <c:pt idx="30">
                  <c:v>0.11731328614820871</c:v>
                </c:pt>
                <c:pt idx="31">
                  <c:v>0.17676987751364717</c:v>
                </c:pt>
                <c:pt idx="32">
                  <c:v>0.22352148938756639</c:v>
                </c:pt>
                <c:pt idx="33">
                  <c:v>0.25514960509864493</c:v>
                </c:pt>
                <c:pt idx="34">
                  <c:v>0.27020510536578735</c:v>
                </c:pt>
                <c:pt idx="35">
                  <c:v>0.26826642837431375</c:v>
                </c:pt>
                <c:pt idx="36">
                  <c:v>0.2499366982850246</c:v>
                </c:pt>
                <c:pt idx="37">
                  <c:v>0.21678127961896876</c:v>
                </c:pt>
                <c:pt idx="38">
                  <c:v>0.17121062620272384</c:v>
                </c:pt>
                <c:pt idx="39">
                  <c:v>0.11631637041489998</c:v>
                </c:pt>
                <c:pt idx="40">
                  <c:v>5.5671167283599388E-2</c:v>
                </c:pt>
                <c:pt idx="41">
                  <c:v>-6.8952738387493802E-3</c:v>
                </c:pt>
                <c:pt idx="42">
                  <c:v>-6.7530372497876384E-2</c:v>
                </c:pt>
                <c:pt idx="43">
                  <c:v>-0.12258912384497742</c:v>
                </c:pt>
                <c:pt idx="44">
                  <c:v>-0.16884732389207957</c:v>
                </c:pt>
                <c:pt idx="45">
                  <c:v>-0.20368533656076093</c:v>
                </c:pt>
                <c:pt idx="46">
                  <c:v>-0.22523211169118784</c:v>
                </c:pt>
                <c:pt idx="47">
                  <c:v>-0.23246168299404663</c:v>
                </c:pt>
                <c:pt idx="48">
                  <c:v>-0.22523731263436148</c:v>
                </c:pt>
                <c:pt idx="49">
                  <c:v>-0.20430162610894728</c:v>
                </c:pt>
                <c:pt idx="50">
                  <c:v>-0.17121430684466932</c:v>
                </c:pt>
                <c:pt idx="51">
                  <c:v>-0.12824200354074158</c:v>
                </c:pt>
                <c:pt idx="52">
                  <c:v>-7.8207864527875912E-2</c:v>
                </c:pt>
                <c:pt idx="53">
                  <c:v>-2.4310393447878373E-2</c:v>
                </c:pt>
                <c:pt idx="54">
                  <c:v>3.0077009046785584E-2</c:v>
                </c:pt>
                <c:pt idx="55">
                  <c:v>8.161348281901766E-2</c:v>
                </c:pt>
                <c:pt idx="56">
                  <c:v>0.1271925685821837</c:v>
                </c:pt>
                <c:pt idx="57">
                  <c:v>0.16412646439253295</c:v>
                </c:pt>
                <c:pt idx="58">
                  <c:v>0.19030189118784449</c:v>
                </c:pt>
                <c:pt idx="59">
                  <c:v>0.20429864622546551</c:v>
                </c:pt>
                <c:pt idx="60">
                  <c:v>0.20546429603891825</c:v>
                </c:pt>
                <c:pt idx="61">
                  <c:v>0.19394119174159624</c:v>
                </c:pt>
                <c:pt idx="62">
                  <c:v>0.17064491122943459</c:v>
                </c:pt>
                <c:pt idx="63">
                  <c:v>0.1371961678079523</c:v>
                </c:pt>
                <c:pt idx="64">
                  <c:v>9.581099708071239E-2</c:v>
                </c:pt>
                <c:pt idx="65">
                  <c:v>4.9156479520301041E-2</c:v>
                </c:pt>
                <c:pt idx="66">
                  <c:v>1.8123245754096822E-4</c:v>
                </c:pt>
                <c:pt idx="67">
                  <c:v>-4.8068700457684077E-2</c:v>
                </c:pt>
                <c:pt idx="68">
                  <c:v>-9.2637198442323695E-2</c:v>
                </c:pt>
                <c:pt idx="69">
                  <c:v>-0.13083724626447651</c:v>
                </c:pt>
                <c:pt idx="70">
                  <c:v>-0.16041119250501118</c:v>
                </c:pt>
                <c:pt idx="71">
                  <c:v>-0.1796626138126565</c:v>
                </c:pt>
                <c:pt idx="72">
                  <c:v>-0.18755215961141064</c:v>
                </c:pt>
                <c:pt idx="73">
                  <c:v>-0.18375203358571765</c:v>
                </c:pt>
                <c:pt idx="74">
                  <c:v>-0.16865634504032309</c:v>
                </c:pt>
                <c:pt idx="75">
                  <c:v>-0.14334727582083223</c:v>
                </c:pt>
                <c:pt idx="76">
                  <c:v>-0.10951969138534147</c:v>
                </c:pt>
                <c:pt idx="77">
                  <c:v>-6.9369315961057443E-2</c:v>
                </c:pt>
                <c:pt idx="78">
                  <c:v>-2.5451742976154462E-2</c:v>
                </c:pt>
                <c:pt idx="79">
                  <c:v>1.9478763228014916E-2</c:v>
                </c:pt>
                <c:pt idx="80">
                  <c:v>6.2640596809383817E-2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0-4082-8508-E6B837CEE78F}"/>
            </c:ext>
          </c:extLst>
        </c:ser>
        <c:ser>
          <c:idx val="1"/>
          <c:order val="1"/>
          <c:tx>
            <c:strRef>
              <c:f>Besy!$C$4</c:f>
              <c:strCache>
                <c:ptCount val="1"/>
                <c:pt idx="0">
                  <c:v>Y1(x)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Besy!$C$5:$C$85</c:f>
              <c:numCache>
                <c:formatCode>General</c:formatCode>
                <c:ptCount val="81"/>
                <c:pt idx="0">
                  <c:v>-636.62216723113954</c:v>
                </c:pt>
                <c:pt idx="1">
                  <c:v>-2.704105229315283</c:v>
                </c:pt>
                <c:pt idx="2">
                  <c:v>-1.4714723926702431</c:v>
                </c:pt>
                <c:pt idx="3">
                  <c:v>-1.0375945507692854</c:v>
                </c:pt>
                <c:pt idx="4">
                  <c:v>-0.78121282130028868</c:v>
                </c:pt>
                <c:pt idx="5">
                  <c:v>-0.58436403661500824</c:v>
                </c:pt>
                <c:pt idx="6">
                  <c:v>-0.41230862697391146</c:v>
                </c:pt>
                <c:pt idx="7">
                  <c:v>-0.25397298594624568</c:v>
                </c:pt>
                <c:pt idx="8">
                  <c:v>-0.10703243154093758</c:v>
                </c:pt>
                <c:pt idx="9">
                  <c:v>2.7192057738017122E-2</c:v>
                </c:pt>
                <c:pt idx="10">
                  <c:v>0.14591813796678577</c:v>
                </c:pt>
                <c:pt idx="11">
                  <c:v>0.24601900149738393</c:v>
                </c:pt>
                <c:pt idx="12">
                  <c:v>0.32467442479180009</c:v>
                </c:pt>
                <c:pt idx="13">
                  <c:v>0.37977777371708354</c:v>
                </c:pt>
                <c:pt idx="14">
                  <c:v>0.41018841788751192</c:v>
                </c:pt>
                <c:pt idx="15">
                  <c:v>0.41586877934522715</c:v>
                </c:pt>
                <c:pt idx="16">
                  <c:v>0.39792571055710002</c:v>
                </c:pt>
                <c:pt idx="17">
                  <c:v>0.35856889308385093</c:v>
                </c:pt>
                <c:pt idx="18">
                  <c:v>0.3009973230696546</c:v>
                </c:pt>
                <c:pt idx="19">
                  <c:v>0.22922559673872223</c:v>
                </c:pt>
                <c:pt idx="20">
                  <c:v>0.14786314339122678</c:v>
                </c:pt>
                <c:pt idx="21">
                  <c:v>6.186100089894371E-2</c:v>
                </c:pt>
                <c:pt idx="22">
                  <c:v>-2.3758238956389652E-2</c:v>
                </c:pt>
                <c:pt idx="23">
                  <c:v>-0.10417130815472241</c:v>
                </c:pt>
                <c:pt idx="24">
                  <c:v>-0.17501034430039836</c:v>
                </c:pt>
                <c:pt idx="25">
                  <c:v>-0.23258974169251215</c:v>
                </c:pt>
                <c:pt idx="26">
                  <c:v>-0.27409127395927552</c:v>
                </c:pt>
                <c:pt idx="27">
                  <c:v>-0.29769758332318408</c:v>
                </c:pt>
                <c:pt idx="28">
                  <c:v>-0.30266723702418491</c:v>
                </c:pt>
                <c:pt idx="29">
                  <c:v>-0.28934799419758711</c:v>
                </c:pt>
                <c:pt idx="30">
                  <c:v>-0.25912851048611629</c:v>
                </c:pt>
                <c:pt idx="31">
                  <c:v>-0.21433222865940821</c:v>
                </c:pt>
                <c:pt idx="32">
                  <c:v>-0.15806046173124766</c:v>
                </c:pt>
                <c:pt idx="33">
                  <c:v>-9.3994487064634452E-2</c:v>
                </c:pt>
                <c:pt idx="34">
                  <c:v>-2.6168679398537464E-2</c:v>
                </c:pt>
                <c:pt idx="35">
                  <c:v>4.1271802610203877E-2</c:v>
                </c:pt>
                <c:pt idx="36">
                  <c:v>0.10431457519671589</c:v>
                </c:pt>
                <c:pt idx="37">
                  <c:v>0.15931077634755314</c:v>
                </c:pt>
                <c:pt idx="38">
                  <c:v>0.20317989938720768</c:v>
                </c:pt>
                <c:pt idx="39">
                  <c:v>0.23357731487353173</c:v>
                </c:pt>
                <c:pt idx="40">
                  <c:v>0.24901542420695386</c:v>
                </c:pt>
                <c:pt idx="41">
                  <c:v>0.24893222500650522</c:v>
                </c:pt>
                <c:pt idx="42">
                  <c:v>0.23370422835726859</c:v>
                </c:pt>
                <c:pt idx="43">
                  <c:v>0.20460396302938408</c:v>
                </c:pt>
                <c:pt idx="44">
                  <c:v>0.16370553741494284</c:v>
                </c:pt>
                <c:pt idx="45">
                  <c:v>0.11374471754971634</c:v>
                </c:pt>
                <c:pt idx="46">
                  <c:v>5.7942547143000817E-2</c:v>
                </c:pt>
                <c:pt idx="47">
                  <c:v>-1.9646242619873356E-4</c:v>
                </c:pt>
                <c:pt idx="48">
                  <c:v>-5.7099218260896513E-2</c:v>
                </c:pt>
                <c:pt idx="49">
                  <c:v>-0.10933907409580196</c:v>
                </c:pt>
                <c:pt idx="50">
                  <c:v>-0.15383825653750116</c:v>
                </c:pt>
                <c:pt idx="51">
                  <c:v>-0.18804588535941155</c:v>
                </c:pt>
                <c:pt idx="52">
                  <c:v>-0.21008140842069348</c:v>
                </c:pt>
                <c:pt idx="53">
                  <c:v>-0.21883547649186952</c:v>
                </c:pt>
                <c:pt idx="54">
                  <c:v>-0.21402293034002887</c:v>
                </c:pt>
                <c:pt idx="55">
                  <c:v>-0.19618549947461031</c:v>
                </c:pt>
                <c:pt idx="56">
                  <c:v>-0.16664484185617223</c:v>
                </c:pt>
                <c:pt idx="57">
                  <c:v>-0.12740950541574134</c:v>
                </c:pt>
                <c:pt idx="58">
                  <c:v>-8.1042090928738736E-2</c:v>
                </c:pt>
                <c:pt idx="59">
                  <c:v>-3.0495184158956062E-2</c:v>
                </c:pt>
                <c:pt idx="60">
                  <c:v>2.1073628036873519E-2</c:v>
                </c:pt>
                <c:pt idx="61">
                  <c:v>7.0496235300957569E-2</c:v>
                </c:pt>
                <c:pt idx="62">
                  <c:v>0.11478614251334228</c:v>
                </c:pt>
                <c:pt idx="63">
                  <c:v>0.15131674041947818</c:v>
                </c:pt>
                <c:pt idx="64">
                  <c:v>0.17797516893941684</c:v>
                </c:pt>
                <c:pt idx="65">
                  <c:v>0.19328284327848572</c:v>
                </c:pt>
                <c:pt idx="66">
                  <c:v>0.1964758377859096</c:v>
                </c:pt>
                <c:pt idx="67">
                  <c:v>0.18754082934977687</c:v>
                </c:pt>
                <c:pt idx="68">
                  <c:v>0.16720503607723369</c:v>
                </c:pt>
                <c:pt idx="69">
                  <c:v>0.13688138127709584</c:v>
                </c:pt>
                <c:pt idx="70">
                  <c:v>9.8572798734216038E-2</c:v>
                </c:pt>
                <c:pt idx="71">
                  <c:v>5.4742012675024397E-2</c:v>
                </c:pt>
                <c:pt idx="72">
                  <c:v>8.1551322782214466E-3</c:v>
                </c:pt>
                <c:pt idx="73">
                  <c:v>-3.8291120066476662E-2</c:v>
                </c:pt>
                <c:pt idx="74">
                  <c:v>-8.1747858496809475E-2</c:v>
                </c:pt>
                <c:pt idx="75">
                  <c:v>-0.11958725996570845</c:v>
                </c:pt>
                <c:pt idx="76">
                  <c:v>-0.14956011386265328</c:v>
                </c:pt>
                <c:pt idx="77">
                  <c:v>-0.16992831704675243</c:v>
                </c:pt>
                <c:pt idx="78">
                  <c:v>-0.17956456689631786</c:v>
                </c:pt>
                <c:pt idx="79">
                  <c:v>-0.17801358614613996</c:v>
                </c:pt>
                <c:pt idx="80">
                  <c:v>-0.16551161436252132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0-4082-8508-E6B837CEE78F}"/>
            </c:ext>
          </c:extLst>
        </c:ser>
        <c:ser>
          <c:idx val="2"/>
          <c:order val="2"/>
          <c:tx>
            <c:strRef>
              <c:f>Besy!$D$4</c:f>
              <c:strCache>
                <c:ptCount val="1"/>
                <c:pt idx="0">
                  <c:v>Y2(x)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Besy!$D$5:$D$85</c:f>
              <c:numCache>
                <c:formatCode>General</c:formatCode>
                <c:ptCount val="81"/>
                <c:pt idx="0">
                  <c:v>-1273239.8630456675</c:v>
                </c:pt>
                <c:pt idx="1">
                  <c:v>-20.701268809592204</c:v>
                </c:pt>
                <c:pt idx="2">
                  <c:v>-5.441370837174266</c:v>
                </c:pt>
                <c:pt idx="3">
                  <c:v>-2.629746032665655</c:v>
                </c:pt>
                <c:pt idx="4">
                  <c:v>-1.6506826068162543</c:v>
                </c:pt>
                <c:pt idx="5">
                  <c:v>-1.1931993101785539</c:v>
                </c:pt>
                <c:pt idx="6">
                  <c:v>-0.93219375976297414</c:v>
                </c:pt>
                <c:pt idx="7">
                  <c:v>-0.75574746972832973</c:v>
                </c:pt>
                <c:pt idx="8">
                  <c:v>-0.6174081041906827</c:v>
                </c:pt>
                <c:pt idx="9">
                  <c:v>-0.49589404446792995</c:v>
                </c:pt>
                <c:pt idx="10">
                  <c:v>-0.38133584924180342</c:v>
                </c:pt>
                <c:pt idx="11">
                  <c:v>-0.26973581138921621</c:v>
                </c:pt>
                <c:pt idx="12">
                  <c:v>-0.16040039348492358</c:v>
                </c:pt>
                <c:pt idx="13">
                  <c:v>-5.4577503462574201E-2</c:v>
                </c:pt>
                <c:pt idx="14">
                  <c:v>4.5371437729180314E-2</c:v>
                </c:pt>
                <c:pt idx="15">
                  <c:v>0.13653992534009174</c:v>
                </c:pt>
                <c:pt idx="16">
                  <c:v>0.21590359460361502</c:v>
                </c:pt>
                <c:pt idx="17">
                  <c:v>0.28065715378930201</c:v>
                </c:pt>
                <c:pt idx="18">
                  <c:v>0.32848159666046217</c:v>
                </c:pt>
                <c:pt idx="19">
                  <c:v>0.35774854396706918</c:v>
                </c:pt>
                <c:pt idx="20">
                  <c:v>0.36766288260552443</c:v>
                </c:pt>
                <c:pt idx="21">
                  <c:v>0.3583433307355311</c:v>
                </c:pt>
                <c:pt idx="22">
                  <c:v>0.33084123326140563</c:v>
                </c:pt>
                <c:pt idx="23">
                  <c:v>0.28709973952394247</c:v>
                </c:pt>
                <c:pt idx="24">
                  <c:v>0.22985790254811311</c:v>
                </c:pt>
                <c:pt idx="25">
                  <c:v>0.16250674503744586</c:v>
                </c:pt>
                <c:pt idx="26">
                  <c:v>8.8906658316128331E-2</c:v>
                </c:pt>
                <c:pt idx="27">
                  <c:v>1.3177411916829126E-2</c:v>
                </c:pt>
                <c:pt idx="28">
                  <c:v>-6.0526609468272125E-2</c:v>
                </c:pt>
                <c:pt idx="29">
                  <c:v>-0.1282426661955717</c:v>
                </c:pt>
                <c:pt idx="30">
                  <c:v>-0.18641422227783971</c:v>
                </c:pt>
                <c:pt idx="31">
                  <c:v>-0.23208142039349444</c:v>
                </c:pt>
                <c:pt idx="32">
                  <c:v>-0.26303660482037827</c:v>
                </c:pt>
                <c:pt idx="33">
                  <c:v>-0.27793614741734418</c:v>
                </c:pt>
                <c:pt idx="34">
                  <c:v>-0.27636244169485497</c:v>
                </c:pt>
                <c:pt idx="35">
                  <c:v>-0.25883287349198142</c:v>
                </c:pt>
                <c:pt idx="36">
                  <c:v>-0.22675568157464329</c:v>
                </c:pt>
                <c:pt idx="37">
                  <c:v>-0.18233570635463295</c:v>
                </c:pt>
                <c:pt idx="38">
                  <c:v>-0.12843591054225906</c:v>
                </c:pt>
                <c:pt idx="39">
                  <c:v>-6.8403075056226809E-2</c:v>
                </c:pt>
                <c:pt idx="40">
                  <c:v>-5.8680824422086136E-3</c:v>
                </c:pt>
                <c:pt idx="41">
                  <c:v>5.5467415303433333E-2</c:v>
                </c:pt>
                <c:pt idx="42">
                  <c:v>0.11204546361354659</c:v>
                </c:pt>
                <c:pt idx="43">
                  <c:v>0.16065497743183957</c:v>
                </c:pt>
                <c:pt idx="44">
                  <c:v>0.19861196705843281</c:v>
                </c:pt>
                <c:pt idx="45">
                  <c:v>0.22390661968071052</c:v>
                </c:pt>
                <c:pt idx="46">
                  <c:v>0.23530907641170973</c:v>
                </c:pt>
                <c:pt idx="47">
                  <c:v>0.23242824258107664</c:v>
                </c:pt>
                <c:pt idx="48">
                  <c:v>0.21572077625754538</c:v>
                </c:pt>
                <c:pt idx="49">
                  <c:v>0.18645034870555105</c:v>
                </c:pt>
                <c:pt idx="50">
                  <c:v>0.14660018579866912</c:v>
                </c:pt>
                <c:pt idx="51">
                  <c:v>9.87446097588731E-2</c:v>
                </c:pt>
                <c:pt idx="52">
                  <c:v>4.588764784776922E-2</c:v>
                </c:pt>
                <c:pt idx="53">
                  <c:v>-8.7213765886302308E-3</c:v>
                </c:pt>
                <c:pt idx="54">
                  <c:v>-6.1784109837900968E-2</c:v>
                </c:pt>
                <c:pt idx="55">
                  <c:v>-0.11014955546987007</c:v>
                </c:pt>
                <c:pt idx="56">
                  <c:v>-0.15099897456163686</c:v>
                </c:pt>
                <c:pt idx="57">
                  <c:v>-0.18200850024035631</c:v>
                </c:pt>
                <c:pt idx="58">
                  <c:v>-0.2014801106262912</c:v>
                </c:pt>
                <c:pt idx="59">
                  <c:v>-0.20843358645040871</c:v>
                </c:pt>
                <c:pt idx="60">
                  <c:v>-0.2026544789673351</c:v>
                </c:pt>
                <c:pt idx="61">
                  <c:v>-0.18469578383327392</c:v>
                </c:pt>
                <c:pt idx="62">
                  <c:v>-0.1558337960664227</c:v>
                </c:pt>
                <c:pt idx="63">
                  <c:v>-0.1179813436277011</c:v>
                </c:pt>
                <c:pt idx="64">
                  <c:v>-7.3564100963285278E-2</c:v>
                </c:pt>
                <c:pt idx="65">
                  <c:v>-2.5367821886025876E-2</c:v>
                </c:pt>
                <c:pt idx="66">
                  <c:v>2.3634020607417774E-2</c:v>
                </c:pt>
                <c:pt idx="67">
                  <c:v>7.046163530541863E-2</c:v>
                </c:pt>
                <c:pt idx="68">
                  <c:v>0.11230837915729236</c:v>
                </c:pt>
                <c:pt idx="69">
                  <c:v>0.14670755134008184</c:v>
                </c:pt>
                <c:pt idx="70">
                  <c:v>0.17167665521749301</c:v>
                </c:pt>
                <c:pt idx="71">
                  <c:v>0.1858307279168846</c:v>
                </c:pt>
                <c:pt idx="72">
                  <c:v>0.1884582854201019</c:v>
                </c:pt>
                <c:pt idx="73">
                  <c:v>0.17955574645514485</c:v>
                </c:pt>
                <c:pt idx="74">
                  <c:v>0.15981873871634369</c:v>
                </c:pt>
                <c:pt idx="75">
                  <c:v>0.13059130142448999</c:v>
                </c:pt>
                <c:pt idx="76">
                  <c:v>9.3776521505062174E-2</c:v>
                </c:pt>
                <c:pt idx="77">
                  <c:v>5.1714425878277973E-2</c:v>
                </c:pt>
                <c:pt idx="78">
                  <c:v>7.0348643201218614E-3</c:v>
                </c:pt>
                <c:pt idx="79">
                  <c:v>-3.750545549597846E-2</c:v>
                </c:pt>
                <c:pt idx="80">
                  <c:v>-7.9191758245635957E-2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10-4082-8508-E6B837CEE78F}"/>
            </c:ext>
          </c:extLst>
        </c:ser>
        <c:ser>
          <c:idx val="3"/>
          <c:order val="3"/>
          <c:tx>
            <c:strRef>
              <c:f>Besy!$E$4</c:f>
              <c:strCache>
                <c:ptCount val="1"/>
                <c:pt idx="0">
                  <c:v>Y3(x)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Besy!$E$5:$E$85</c:f>
              <c:numCache>
                <c:formatCode>General</c:formatCode>
                <c:ptCount val="81"/>
                <c:pt idx="0">
                  <c:v>-5092958815.560503</c:v>
                </c:pt>
                <c:pt idx="1">
                  <c:v>-328.51619572415996</c:v>
                </c:pt>
                <c:pt idx="2">
                  <c:v>-42.059494304723884</c:v>
                </c:pt>
                <c:pt idx="3">
                  <c:v>-12.987717623447542</c:v>
                </c:pt>
                <c:pt idx="4">
                  <c:v>-5.8215176059647282</c:v>
                </c:pt>
                <c:pt idx="5">
                  <c:v>-3.2338737559563642</c:v>
                </c:pt>
                <c:pt idx="6">
                  <c:v>-2.0735413990606864</c:v>
                </c:pt>
                <c:pt idx="7">
                  <c:v>-1.4734498020042222</c:v>
                </c:pt>
                <c:pt idx="8">
                  <c:v>-1.1277837768404277</c:v>
                </c:pt>
                <c:pt idx="9">
                  <c:v>-0.90878147012544808</c:v>
                </c:pt>
                <c:pt idx="10">
                  <c:v>-0.75605549675367123</c:v>
                </c:pt>
                <c:pt idx="11">
                  <c:v>-0.63836199988169839</c:v>
                </c:pt>
                <c:pt idx="12">
                  <c:v>-0.53854161610503148</c:v>
                </c:pt>
                <c:pt idx="13">
                  <c:v>-0.44695008567102101</c:v>
                </c:pt>
                <c:pt idx="14">
                  <c:v>-0.35833534619702012</c:v>
                </c:pt>
                <c:pt idx="15">
                  <c:v>-0.27022619231579592</c:v>
                </c:pt>
                <c:pt idx="16">
                  <c:v>-0.182022115953485</c:v>
                </c:pt>
                <c:pt idx="17">
                  <c:v>-9.4420983635096101E-2</c:v>
                </c:pt>
                <c:pt idx="18">
                  <c:v>-9.0136815936882608E-3</c:v>
                </c:pt>
                <c:pt idx="19">
                  <c:v>7.2036335023020204E-2</c:v>
                </c:pt>
                <c:pt idx="20">
                  <c:v>0.14626716269319276</c:v>
                </c:pt>
                <c:pt idx="21">
                  <c:v>0.21116248918527047</c:v>
                </c:pt>
                <c:pt idx="22">
                  <c:v>0.26437004496468469</c:v>
                </c:pt>
                <c:pt idx="23">
                  <c:v>0.30389286608442151</c:v>
                </c:pt>
                <c:pt idx="24">
                  <c:v>0.32824894599914045</c:v>
                </c:pt>
                <c:pt idx="25">
                  <c:v>0.3365940585164775</c:v>
                </c:pt>
                <c:pt idx="26">
                  <c:v>0.32880306369227758</c:v>
                </c:pt>
                <c:pt idx="27">
                  <c:v>0.3055064200146384</c:v>
                </c:pt>
                <c:pt idx="28">
                  <c:v>0.26808060304231512</c:v>
                </c:pt>
                <c:pt idx="29">
                  <c:v>0.21859341974485791</c:v>
                </c:pt>
                <c:pt idx="30">
                  <c:v>0.1597075919379351</c:v>
                </c:pt>
                <c:pt idx="31">
                  <c:v>9.4548269746636882E-2</c:v>
                </c:pt>
                <c:pt idx="32">
                  <c:v>2.6542159321058523E-2</c:v>
                </c:pt>
                <c:pt idx="33">
                  <c:v>-4.0762432895289996E-2</c:v>
                </c:pt>
                <c:pt idx="34">
                  <c:v>-0.1038842343402178</c:v>
                </c:pt>
                <c:pt idx="35">
                  <c:v>-0.15959540192082394</c:v>
                </c:pt>
                <c:pt idx="36">
                  <c:v>-0.20509487811877958</c:v>
                </c:pt>
                <c:pt idx="37">
                  <c:v>-0.2381586493657728</c:v>
                </c:pt>
                <c:pt idx="38">
                  <c:v>-0.25725817751026414</c:v>
                </c:pt>
                <c:pt idx="39">
                  <c:v>-0.26164011489659911</c:v>
                </c:pt>
                <c:pt idx="40">
                  <c:v>-0.25136265718383732</c:v>
                </c:pt>
                <c:pt idx="41">
                  <c:v>-0.22728640440028733</c:v>
                </c:pt>
                <c:pt idx="42">
                  <c:v>-0.19102024221877464</c:v>
                </c:pt>
                <c:pt idx="43">
                  <c:v>-0.14482536677567634</c:v>
                </c:pt>
                <c:pt idx="44">
                  <c:v>-9.1483003939149085E-2</c:v>
                </c:pt>
                <c:pt idx="45">
                  <c:v>-3.413347499657482E-2</c:v>
                </c:pt>
                <c:pt idx="46">
                  <c:v>2.3904088130637352E-2</c:v>
                </c:pt>
                <c:pt idx="47">
                  <c:v>7.9320970538905675E-2</c:v>
                </c:pt>
                <c:pt idx="48">
                  <c:v>0.12900614368007829</c:v>
                </c:pt>
                <c:pt idx="49">
                  <c:v>0.17022082061190025</c:v>
                </c:pt>
                <c:pt idx="50">
                  <c:v>0.20075031599307527</c:v>
                </c:pt>
                <c:pt idx="51">
                  <c:v>0.21902458646023448</c:v>
                </c:pt>
                <c:pt idx="52">
                  <c:v>0.22420068468154555</c:v>
                </c:pt>
                <c:pt idx="53">
                  <c:v>0.21620260808775474</c:v>
                </c:pt>
                <c:pt idx="54">
                  <c:v>0.19571652742509524</c:v>
                </c:pt>
                <c:pt idx="55">
                  <c:v>0.16414199242882993</c:v>
                </c:pt>
                <c:pt idx="56">
                  <c:v>0.12350227769570457</c:v>
                </c:pt>
                <c:pt idx="57">
                  <c:v>7.6319400085115008E-2</c:v>
                </c:pt>
                <c:pt idx="58">
                  <c:v>2.546137075596875E-2</c:v>
                </c:pt>
                <c:pt idx="59">
                  <c:v>-2.6029178268273421E-2</c:v>
                </c:pt>
                <c:pt idx="60">
                  <c:v>-7.5114822428162878E-2</c:v>
                </c:pt>
                <c:pt idx="61">
                  <c:v>-0.11894103106050483</c:v>
                </c:pt>
                <c:pt idx="62">
                  <c:v>-0.15500131569177394</c:v>
                </c:pt>
                <c:pt idx="63">
                  <c:v>-0.18128025626143401</c:v>
                </c:pt>
                <c:pt idx="64">
                  <c:v>-0.19636619418023815</c:v>
                </c:pt>
                <c:pt idx="65">
                  <c:v>-0.19952723020427671</c:v>
                </c:pt>
                <c:pt idx="66">
                  <c:v>-0.19074637824471741</c:v>
                </c:pt>
                <c:pt idx="67">
                  <c:v>-0.17071417017236346</c:v>
                </c:pt>
                <c:pt idx="68">
                  <c:v>-0.14077953509904725</c:v>
                </c:pt>
                <c:pt idx="69">
                  <c:v>-0.10286223893736672</c:v>
                </c:pt>
                <c:pt idx="70">
                  <c:v>-5.9332420398789068E-2</c:v>
                </c:pt>
                <c:pt idx="71">
                  <c:v>-1.2864665538825051E-2</c:v>
                </c:pt>
                <c:pt idx="72">
                  <c:v>3.3724486704023414E-2</c:v>
                </c:pt>
                <c:pt idx="73">
                  <c:v>7.7645804221028958E-2</c:v>
                </c:pt>
                <c:pt idx="74">
                  <c:v>0.11630326146250541</c:v>
                </c:pt>
                <c:pt idx="75">
                  <c:v>0.14744673760293298</c:v>
                </c:pt>
                <c:pt idx="76">
                  <c:v>0.16930253944266638</c:v>
                </c:pt>
                <c:pt idx="77">
                  <c:v>0.18067417177470629</c:v>
                </c:pt>
                <c:pt idx="78">
                  <c:v>0.18100761598762491</c:v>
                </c:pt>
                <c:pt idx="79">
                  <c:v>0.1704175445267013</c:v>
                </c:pt>
                <c:pt idx="80">
                  <c:v>0.14967326271339412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10-4082-8508-E6B837CEE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0.53143631342557096"/>
          <c:w val="0.19763342082239721"/>
          <c:h val="0.33738480606590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Besjd!$B$4</c:f>
              <c:strCache>
                <c:ptCount val="1"/>
                <c:pt idx="0">
                  <c:v>J'0(x)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Besjd!$B$5:$B$85</c:f>
              <c:numCache>
                <c:formatCode>General</c:formatCode>
                <c:ptCount val="81"/>
                <c:pt idx="0">
                  <c:v>4.3472746168861452E-2</c:v>
                </c:pt>
                <c:pt idx="1">
                  <c:v>0.10483850125849749</c:v>
                </c:pt>
                <c:pt idx="2">
                  <c:v>0.16126443075752986</c:v>
                </c:pt>
                <c:pt idx="3">
                  <c:v>0.2091466504701211</c:v>
                </c:pt>
                <c:pt idx="4">
                  <c:v>0.24531178657332536</c:v>
                </c:pt>
                <c:pt idx="5">
                  <c:v>0.26721789148628161</c:v>
                </c:pt>
                <c:pt idx="6">
                  <c:v>0.27312196367405372</c:v>
                </c:pt>
                <c:pt idx="7">
                  <c:v>0.26220355199274376</c:v>
                </c:pt>
                <c:pt idx="8">
                  <c:v>0.23463634685391455</c:v>
                </c:pt>
                <c:pt idx="9">
                  <c:v>0.19160259218911815</c:v>
                </c:pt>
                <c:pt idx="10">
                  <c:v>0.13524842757970532</c:v>
                </c:pt>
                <c:pt idx="11">
                  <c:v>6.8581700653131752E-2</c:v>
                </c:pt>
                <c:pt idx="12">
                  <c:v>-4.6828234823458265E-3</c:v>
                </c:pt>
                <c:pt idx="13">
                  <c:v>-8.0322785255277127E-2</c:v>
                </c:pt>
                <c:pt idx="14">
                  <c:v>-0.15384130140997182</c:v>
                </c:pt>
                <c:pt idx="15">
                  <c:v>-0.22072087753923719</c:v>
                </c:pt>
                <c:pt idx="16">
                  <c:v>-0.27668385812756563</c:v>
                </c:pt>
                <c:pt idx="17">
                  <c:v>-0.31794452391933276</c:v>
                </c:pt>
                <c:pt idx="18">
                  <c:v>-0.34143821542904346</c:v>
                </c:pt>
                <c:pt idx="19">
                  <c:v>-0.34501397857943733</c:v>
                </c:pt>
                <c:pt idx="20">
                  <c:v>-0.32757913759146506</c:v>
                </c:pt>
                <c:pt idx="21">
                  <c:v>-0.28918679864710978</c:v>
                </c:pt>
                <c:pt idx="22">
                  <c:v>-0.23106043192337067</c:v>
                </c:pt>
                <c:pt idx="23">
                  <c:v>-0.15555319297834252</c:v>
                </c:pt>
                <c:pt idx="24">
                  <c:v>-6.604332802354923E-2</c:v>
                </c:pt>
                <c:pt idx="25">
                  <c:v>3.3229349129679724E-2</c:v>
                </c:pt>
                <c:pt idx="26">
                  <c:v>0.13737752736232722</c:v>
                </c:pt>
                <c:pt idx="27">
                  <c:v>0.24111968801520398</c:v>
                </c:pt>
                <c:pt idx="28">
                  <c:v>0.33905895852593648</c:v>
                </c:pt>
                <c:pt idx="29">
                  <c:v>0.42597230295790228</c:v>
                </c:pt>
                <c:pt idx="30">
                  <c:v>0.49709410246427393</c:v>
                </c:pt>
                <c:pt idx="31">
                  <c:v>0.54837835664696011</c:v>
                </c:pt>
                <c:pt idx="32">
                  <c:v>0.57672480775687363</c:v>
                </c:pt>
                <c:pt idx="33">
                  <c:v>0.5801561976389924</c:v>
                </c:pt>
                <c:pt idx="34">
                  <c:v>0.55793650791009952</c:v>
                </c:pt>
                <c:pt idx="35">
                  <c:v>0.51062326031988048</c:v>
                </c:pt>
                <c:pt idx="36">
                  <c:v>0.44005058574493355</c:v>
                </c:pt>
                <c:pt idx="37">
                  <c:v>0.34924360217486222</c:v>
                </c:pt>
                <c:pt idx="38">
                  <c:v>0.2422684576748739</c:v>
                </c:pt>
                <c:pt idx="39">
                  <c:v>0.12402597732272694</c:v>
                </c:pt>
                <c:pt idx="40">
                  <c:v>0</c:v>
                </c:pt>
                <c:pt idx="41">
                  <c:v>-0.12402597732272694</c:v>
                </c:pt>
                <c:pt idx="42">
                  <c:v>-0.2422684576748739</c:v>
                </c:pt>
                <c:pt idx="43">
                  <c:v>-0.34924360217486222</c:v>
                </c:pt>
                <c:pt idx="44">
                  <c:v>-0.44005058574493355</c:v>
                </c:pt>
                <c:pt idx="45">
                  <c:v>-0.51062326031988048</c:v>
                </c:pt>
                <c:pt idx="46">
                  <c:v>-0.55793650791009952</c:v>
                </c:pt>
                <c:pt idx="47">
                  <c:v>-0.5801561976389924</c:v>
                </c:pt>
                <c:pt idx="48">
                  <c:v>-0.57672480775687363</c:v>
                </c:pt>
                <c:pt idx="49">
                  <c:v>-0.54837835664696011</c:v>
                </c:pt>
                <c:pt idx="50">
                  <c:v>-0.49709410246427393</c:v>
                </c:pt>
                <c:pt idx="51">
                  <c:v>-0.42597230295790228</c:v>
                </c:pt>
                <c:pt idx="52">
                  <c:v>-0.33905895852593648</c:v>
                </c:pt>
                <c:pt idx="53">
                  <c:v>-0.24111968801520398</c:v>
                </c:pt>
                <c:pt idx="54">
                  <c:v>-0.13737752736232722</c:v>
                </c:pt>
                <c:pt idx="55">
                  <c:v>-3.3229349129679724E-2</c:v>
                </c:pt>
                <c:pt idx="56">
                  <c:v>6.604332802354923E-2</c:v>
                </c:pt>
                <c:pt idx="57">
                  <c:v>0.15555319297834252</c:v>
                </c:pt>
                <c:pt idx="58">
                  <c:v>0.23106043192337067</c:v>
                </c:pt>
                <c:pt idx="59">
                  <c:v>0.28918679864710978</c:v>
                </c:pt>
                <c:pt idx="60">
                  <c:v>0.32757913759146506</c:v>
                </c:pt>
                <c:pt idx="61">
                  <c:v>0.34501397857943733</c:v>
                </c:pt>
                <c:pt idx="62">
                  <c:v>0.34143821542904346</c:v>
                </c:pt>
                <c:pt idx="63">
                  <c:v>0.31794452391933276</c:v>
                </c:pt>
                <c:pt idx="64">
                  <c:v>0.27668385812756563</c:v>
                </c:pt>
                <c:pt idx="65">
                  <c:v>0.22072087753923719</c:v>
                </c:pt>
                <c:pt idx="66">
                  <c:v>0.15384130140997182</c:v>
                </c:pt>
                <c:pt idx="67">
                  <c:v>8.0322785255277127E-2</c:v>
                </c:pt>
                <c:pt idx="68">
                  <c:v>4.6828234823458265E-3</c:v>
                </c:pt>
                <c:pt idx="69">
                  <c:v>-6.8581700653131752E-2</c:v>
                </c:pt>
                <c:pt idx="70">
                  <c:v>-0.13524842757970532</c:v>
                </c:pt>
                <c:pt idx="71">
                  <c:v>-0.19160259218911815</c:v>
                </c:pt>
                <c:pt idx="72">
                  <c:v>-0.23463634685391455</c:v>
                </c:pt>
                <c:pt idx="73">
                  <c:v>-0.26220355199274376</c:v>
                </c:pt>
                <c:pt idx="74">
                  <c:v>-0.27312196367405372</c:v>
                </c:pt>
                <c:pt idx="75">
                  <c:v>-0.26721789148628161</c:v>
                </c:pt>
                <c:pt idx="76">
                  <c:v>-0.24531178657332536</c:v>
                </c:pt>
                <c:pt idx="77">
                  <c:v>-0.2091466504701211</c:v>
                </c:pt>
                <c:pt idx="78">
                  <c:v>-0.16126443075752986</c:v>
                </c:pt>
                <c:pt idx="79">
                  <c:v>-0.10483850125849749</c:v>
                </c:pt>
                <c:pt idx="80">
                  <c:v>-4.3472746168861452E-2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97-4FE3-B08E-124EC1A87E9E}"/>
            </c:ext>
          </c:extLst>
        </c:ser>
        <c:ser>
          <c:idx val="1"/>
          <c:order val="1"/>
          <c:tx>
            <c:strRef>
              <c:f>Besjd!$C$4</c:f>
              <c:strCache>
                <c:ptCount val="1"/>
                <c:pt idx="0">
                  <c:v>J'1(x)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Besjd!$C$5:$C$85</c:f>
              <c:numCache>
                <c:formatCode>General</c:formatCode>
                <c:ptCount val="81"/>
                <c:pt idx="0">
                  <c:v>-0.2502830390682344</c:v>
                </c:pt>
                <c:pt idx="1">
                  <c:v>-0.2380859663075916</c:v>
                </c:pt>
                <c:pt idx="2">
                  <c:v>-0.21090395092505709</c:v>
                </c:pt>
                <c:pt idx="3">
                  <c:v>-0.17002471154070886</c:v>
                </c:pt>
                <c:pt idx="4">
                  <c:v>-0.11759047635769002</c:v>
                </c:pt>
                <c:pt idx="5">
                  <c:v>-5.6488043693062137E-2</c:v>
                </c:pt>
                <c:pt idx="6">
                  <c:v>9.807256116575222E-3</c:v>
                </c:pt>
                <c:pt idx="7">
                  <c:v>7.7425222779708203E-2</c:v>
                </c:pt>
                <c:pt idx="8">
                  <c:v>0.14232126378081456</c:v>
                </c:pt>
                <c:pt idx="9">
                  <c:v>0.20051115399893016</c:v>
                </c:pt>
                <c:pt idx="10">
                  <c:v>0.24830653420308429</c:v>
                </c:pt>
                <c:pt idx="11">
                  <c:v>0.28253737927410572</c:v>
                </c:pt>
                <c:pt idx="12">
                  <c:v>0.30074824530274791</c:v>
                </c:pt>
                <c:pt idx="13">
                  <c:v>0.30135646167422725</c:v>
                </c:pt>
                <c:pt idx="14">
                  <c:v>0.2837624981062174</c:v>
                </c:pt>
                <c:pt idx="15">
                  <c:v>0.24840539348293866</c:v>
                </c:pt>
                <c:pt idx="16">
                  <c:v>0.19675923360559119</c:v>
                </c:pt>
                <c:pt idx="17">
                  <c:v>0.13127003182895894</c:v>
                </c:pt>
                <c:pt idx="18">
                  <c:v>5.5235806114734158E-2</c:v>
                </c:pt>
                <c:pt idx="19">
                  <c:v>-2.7364041338472644E-2</c:v>
                </c:pt>
                <c:pt idx="20">
                  <c:v>-0.11208094379604525</c:v>
                </c:pt>
                <c:pt idx="21">
                  <c:v>-0.19423939619724573</c:v>
                </c:pt>
                <c:pt idx="22">
                  <c:v>-0.26919574633548365</c:v>
                </c:pt>
                <c:pt idx="23">
                  <c:v>-0.33259901901087374</c:v>
                </c:pt>
                <c:pt idx="24">
                  <c:v>-0.38063897785796014</c:v>
                </c:pt>
                <c:pt idx="25">
                  <c:v>-0.41026721470408894</c:v>
                </c:pt>
                <c:pt idx="26">
                  <c:v>-0.41937846209078561</c:v>
                </c:pt>
                <c:pt idx="27">
                  <c:v>-0.40694147540605863</c:v>
                </c:pt>
                <c:pt idx="28">
                  <c:v>-0.37307160774391218</c:v>
                </c:pt>
                <c:pt idx="29">
                  <c:v>-0.31904044706593254</c:v>
                </c:pt>
                <c:pt idx="30">
                  <c:v>-0.2472214174539076</c:v>
                </c:pt>
                <c:pt idx="31">
                  <c:v>-0.1609738627765816</c:v>
                </c:pt>
                <c:pt idx="32">
                  <c:v>-6.4471624737201041E-2</c:v>
                </c:pt>
                <c:pt idx="33">
                  <c:v>3.7514702962869309E-2</c:v>
                </c:pt>
                <c:pt idx="34">
                  <c:v>0.13986999979585171</c:v>
                </c:pt>
                <c:pt idx="35">
                  <c:v>0.23740747701538092</c:v>
                </c:pt>
                <c:pt idx="36">
                  <c:v>0.32514710081303305</c:v>
                </c:pt>
                <c:pt idx="37">
                  <c:v>0.39858413893349909</c:v>
                </c:pt>
                <c:pt idx="38">
                  <c:v>0.45393289189106512</c:v>
                </c:pt>
                <c:pt idx="39">
                  <c:v>0.48833202000494497</c:v>
                </c:pt>
                <c:pt idx="40">
                  <c:v>0.5</c:v>
                </c:pt>
                <c:pt idx="41">
                  <c:v>0.48833202000494497</c:v>
                </c:pt>
                <c:pt idx="42">
                  <c:v>0.45393289189106512</c:v>
                </c:pt>
                <c:pt idx="43">
                  <c:v>0.39858413893349909</c:v>
                </c:pt>
                <c:pt idx="44">
                  <c:v>0.32514710081303305</c:v>
                </c:pt>
                <c:pt idx="45">
                  <c:v>0.23740747701538092</c:v>
                </c:pt>
                <c:pt idx="46">
                  <c:v>0.13986999979585171</c:v>
                </c:pt>
                <c:pt idx="47">
                  <c:v>3.7514702962869309E-2</c:v>
                </c:pt>
                <c:pt idx="48">
                  <c:v>-6.4471624737201041E-2</c:v>
                </c:pt>
                <c:pt idx="49">
                  <c:v>-0.1609738627765816</c:v>
                </c:pt>
                <c:pt idx="50">
                  <c:v>-0.2472214174539076</c:v>
                </c:pt>
                <c:pt idx="51">
                  <c:v>-0.31904044706593254</c:v>
                </c:pt>
                <c:pt idx="52">
                  <c:v>-0.37307160774391218</c:v>
                </c:pt>
                <c:pt idx="53">
                  <c:v>-0.40694147540605863</c:v>
                </c:pt>
                <c:pt idx="54">
                  <c:v>-0.41937846209078561</c:v>
                </c:pt>
                <c:pt idx="55">
                  <c:v>-0.41026721470408894</c:v>
                </c:pt>
                <c:pt idx="56">
                  <c:v>-0.38063897785796014</c:v>
                </c:pt>
                <c:pt idx="57">
                  <c:v>-0.33259901901087374</c:v>
                </c:pt>
                <c:pt idx="58">
                  <c:v>-0.26919574633548365</c:v>
                </c:pt>
                <c:pt idx="59">
                  <c:v>-0.19423939619724573</c:v>
                </c:pt>
                <c:pt idx="60">
                  <c:v>-0.11208094379604525</c:v>
                </c:pt>
                <c:pt idx="61">
                  <c:v>-2.7364041338472644E-2</c:v>
                </c:pt>
                <c:pt idx="62">
                  <c:v>5.5235806114734158E-2</c:v>
                </c:pt>
                <c:pt idx="63">
                  <c:v>0.13127003182895894</c:v>
                </c:pt>
                <c:pt idx="64">
                  <c:v>0.19675923360559119</c:v>
                </c:pt>
                <c:pt idx="65">
                  <c:v>0.24840539348293866</c:v>
                </c:pt>
                <c:pt idx="66">
                  <c:v>0.2837624981062174</c:v>
                </c:pt>
                <c:pt idx="67">
                  <c:v>0.30135646167422725</c:v>
                </c:pt>
                <c:pt idx="68">
                  <c:v>0.30074824530274791</c:v>
                </c:pt>
                <c:pt idx="69">
                  <c:v>0.28253737927410572</c:v>
                </c:pt>
                <c:pt idx="70">
                  <c:v>0.24830653420308429</c:v>
                </c:pt>
                <c:pt idx="71">
                  <c:v>0.20051115399893016</c:v>
                </c:pt>
                <c:pt idx="72">
                  <c:v>0.14232126378081456</c:v>
                </c:pt>
                <c:pt idx="73">
                  <c:v>7.7425222779708203E-2</c:v>
                </c:pt>
                <c:pt idx="74">
                  <c:v>9.807256116575222E-3</c:v>
                </c:pt>
                <c:pt idx="75">
                  <c:v>-5.6488043693062137E-2</c:v>
                </c:pt>
                <c:pt idx="76">
                  <c:v>-0.11759047635769002</c:v>
                </c:pt>
                <c:pt idx="77">
                  <c:v>-0.17002471154070886</c:v>
                </c:pt>
                <c:pt idx="78">
                  <c:v>-0.21090395092505709</c:v>
                </c:pt>
                <c:pt idx="79">
                  <c:v>-0.2380859663075916</c:v>
                </c:pt>
                <c:pt idx="80">
                  <c:v>-0.2502830390682344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97-4FE3-B08E-124EC1A87E9E}"/>
            </c:ext>
          </c:extLst>
        </c:ser>
        <c:ser>
          <c:idx val="2"/>
          <c:order val="2"/>
          <c:tx>
            <c:strRef>
              <c:f>Besjd!$D$4</c:f>
              <c:strCache>
                <c:ptCount val="1"/>
                <c:pt idx="0">
                  <c:v>J'2(x)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Besjd!$D$5:$D$85</c:f>
              <c:numCache>
                <c:formatCode>General</c:formatCode>
                <c:ptCount val="81"/>
                <c:pt idx="0">
                  <c:v>7.4533165681626642E-3</c:v>
                </c:pt>
                <c:pt idx="1">
                  <c:v>-5.3794679083454429E-2</c:v>
                </c:pt>
                <c:pt idx="2">
                  <c:v>-0.11328987198643685</c:v>
                </c:pt>
                <c:pt idx="3">
                  <c:v>-0.16749580501278458</c:v>
                </c:pt>
                <c:pt idx="4">
                  <c:v>-0.21312348845499116</c:v>
                </c:pt>
                <c:pt idx="5">
                  <c:v>-0.24732595290536863</c:v>
                </c:pt>
                <c:pt idx="6">
                  <c:v>-0.26786908376586926</c:v>
                </c:pt>
                <c:pt idx="7">
                  <c:v>-0.273268515399608</c:v>
                </c:pt>
                <c:pt idx="8">
                  <c:v>-0.26288427695993333</c:v>
                </c:pt>
                <c:pt idx="9">
                  <c:v>-0.23696729899628038</c:v>
                </c:pt>
                <c:pt idx="10">
                  <c:v>-0.19665467038658274</c:v>
                </c:pt>
                <c:pt idx="11">
                  <c:v>-0.14391351702731997</c:v>
                </c:pt>
                <c:pt idx="12">
                  <c:v>-8.1436382256494202E-2</c:v>
                </c:pt>
                <c:pt idx="13">
                  <c:v>-1.2493846911803733E-2</c:v>
                </c:pt>
                <c:pt idx="14">
                  <c:v>5.9247335062024606E-2</c:v>
                </c:pt>
                <c:pt idx="15">
                  <c:v>0.12993024269468789</c:v>
                </c:pt>
                <c:pt idx="16">
                  <c:v>0.19572612147417048</c:v>
                </c:pt>
                <c:pt idx="17">
                  <c:v>0.25305244334854432</c:v>
                </c:pt>
                <c:pt idx="18">
                  <c:v>0.29877804028457527</c:v>
                </c:pt>
                <c:pt idx="19">
                  <c:v>0.33040334735567634</c:v>
                </c:pt>
                <c:pt idx="20">
                  <c:v>0.34620518410256595</c:v>
                </c:pt>
                <c:pt idx="21">
                  <c:v>0.3453375207115808</c:v>
                </c:pt>
                <c:pt idx="22">
                  <c:v>0.32788220245041333</c:v>
                </c:pt>
                <c:pt idx="23">
                  <c:v>0.29484649543568453</c:v>
                </c:pt>
                <c:pt idx="24">
                  <c:v>0.24810740094958533</c:v>
                </c:pt>
                <c:pt idx="25">
                  <c:v>0.19030578392205549</c:v>
                </c:pt>
                <c:pt idx="26">
                  <c:v>0.12469629217727692</c:v>
                </c:pt>
                <c:pt idx="27">
                  <c:v>5.4961634225723061E-2</c:v>
                </c:pt>
                <c:pt idx="28">
                  <c:v>-1.4998118135342412E-2</c:v>
                </c:pt>
                <c:pt idx="29">
                  <c:v>-8.1289054722737439E-2</c:v>
                </c:pt>
                <c:pt idx="30">
                  <c:v>-0.14024685571258025</c:v>
                </c:pt>
                <c:pt idx="31">
                  <c:v>-0.18864717723194038</c:v>
                </c:pt>
                <c:pt idx="32">
                  <c:v>-0.22389077914123567</c:v>
                </c:pt>
                <c:pt idx="33">
                  <c:v>-0.24415262705680729</c:v>
                </c:pt>
                <c:pt idx="34">
                  <c:v>-0.24848627838448001</c:v>
                </c:pt>
                <c:pt idx="35">
                  <c:v>-0.2368774503350429</c:v>
                </c:pt>
                <c:pt idx="36">
                  <c:v>-0.21024361588113258</c:v>
                </c:pt>
                <c:pt idx="37">
                  <c:v>-0.17037960937579402</c:v>
                </c:pt>
                <c:pt idx="38">
                  <c:v>-0.11985236384014333</c:v>
                </c:pt>
                <c:pt idx="39">
                  <c:v>-6.1850863035025509E-2</c:v>
                </c:pt>
                <c:pt idx="40">
                  <c:v>0</c:v>
                </c:pt>
                <c:pt idx="41">
                  <c:v>6.1850863035025509E-2</c:v>
                </c:pt>
                <c:pt idx="42">
                  <c:v>0.11985236384014333</c:v>
                </c:pt>
                <c:pt idx="43">
                  <c:v>0.17037960937579402</c:v>
                </c:pt>
                <c:pt idx="44">
                  <c:v>0.21024361588113258</c:v>
                </c:pt>
                <c:pt idx="45">
                  <c:v>0.2368774503350429</c:v>
                </c:pt>
                <c:pt idx="46">
                  <c:v>0.24848627838448001</c:v>
                </c:pt>
                <c:pt idx="47">
                  <c:v>0.24415262705680729</c:v>
                </c:pt>
                <c:pt idx="48">
                  <c:v>0.22389077914123567</c:v>
                </c:pt>
                <c:pt idx="49">
                  <c:v>0.18864717723194038</c:v>
                </c:pt>
                <c:pt idx="50">
                  <c:v>0.14024685571258025</c:v>
                </c:pt>
                <c:pt idx="51">
                  <c:v>8.1289054722737439E-2</c:v>
                </c:pt>
                <c:pt idx="52">
                  <c:v>1.4998118135342412E-2</c:v>
                </c:pt>
                <c:pt idx="53">
                  <c:v>-5.4961634225723061E-2</c:v>
                </c:pt>
                <c:pt idx="54">
                  <c:v>-0.12469629217727692</c:v>
                </c:pt>
                <c:pt idx="55">
                  <c:v>-0.19030578392205549</c:v>
                </c:pt>
                <c:pt idx="56">
                  <c:v>-0.24810740094958533</c:v>
                </c:pt>
                <c:pt idx="57">
                  <c:v>-0.29484649543568453</c:v>
                </c:pt>
                <c:pt idx="58">
                  <c:v>-0.32788220245041333</c:v>
                </c:pt>
                <c:pt idx="59">
                  <c:v>-0.3453375207115808</c:v>
                </c:pt>
                <c:pt idx="60">
                  <c:v>-0.34620518410256595</c:v>
                </c:pt>
                <c:pt idx="61">
                  <c:v>-0.33040334735567634</c:v>
                </c:pt>
                <c:pt idx="62">
                  <c:v>-0.29877804028457527</c:v>
                </c:pt>
                <c:pt idx="63">
                  <c:v>-0.25305244334854432</c:v>
                </c:pt>
                <c:pt idx="64">
                  <c:v>-0.19572612147417048</c:v>
                </c:pt>
                <c:pt idx="65">
                  <c:v>-0.12993024269468789</c:v>
                </c:pt>
                <c:pt idx="66">
                  <c:v>-5.9247335062024606E-2</c:v>
                </c:pt>
                <c:pt idx="67">
                  <c:v>1.2493846911803733E-2</c:v>
                </c:pt>
                <c:pt idx="68">
                  <c:v>8.1436382256494202E-2</c:v>
                </c:pt>
                <c:pt idx="69">
                  <c:v>0.14391351702731997</c:v>
                </c:pt>
                <c:pt idx="70">
                  <c:v>0.19665467038658274</c:v>
                </c:pt>
                <c:pt idx="71">
                  <c:v>0.23696729899628038</c:v>
                </c:pt>
                <c:pt idx="72">
                  <c:v>0.26288427695993333</c:v>
                </c:pt>
                <c:pt idx="73">
                  <c:v>0.273268515399608</c:v>
                </c:pt>
                <c:pt idx="74">
                  <c:v>0.26786908376586926</c:v>
                </c:pt>
                <c:pt idx="75">
                  <c:v>0.24732595290536863</c:v>
                </c:pt>
                <c:pt idx="76">
                  <c:v>0.21312348845499116</c:v>
                </c:pt>
                <c:pt idx="77">
                  <c:v>0.16749580501278458</c:v>
                </c:pt>
                <c:pt idx="78">
                  <c:v>0.11328987198643685</c:v>
                </c:pt>
                <c:pt idx="79">
                  <c:v>5.3794679083454429E-2</c:v>
                </c:pt>
                <c:pt idx="80">
                  <c:v>-7.4533165681626642E-3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97-4FE3-B08E-124EC1A87E9E}"/>
            </c:ext>
          </c:extLst>
        </c:ser>
        <c:ser>
          <c:idx val="3"/>
          <c:order val="3"/>
          <c:tx>
            <c:strRef>
              <c:f>Besjd!$E$4</c:f>
              <c:strCache>
                <c:ptCount val="1"/>
                <c:pt idx="0">
                  <c:v>J'3(x)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Besjd!$A$5:$A$85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Besjd!$E$5:$E$85</c:f>
              <c:numCache>
                <c:formatCode>General</c:formatCode>
                <c:ptCount val="81"/>
                <c:pt idx="0">
                  <c:v>0.23711649989356454</c:v>
                </c:pt>
                <c:pt idx="1">
                  <c:v>0.24968505061361534</c:v>
                </c:pt>
                <c:pt idx="2">
                  <c:v>0.24850504254648459</c:v>
                </c:pt>
                <c:pt idx="3">
                  <c:v>0.23344974171762403</c:v>
                </c:pt>
                <c:pt idx="4">
                  <c:v>0.20515907164472294</c:v>
                </c:pt>
                <c:pt idx="5">
                  <c:v>0.16500460763130767</c:v>
                </c:pt>
                <c:pt idx="6">
                  <c:v>0.11501281155955513</c:v>
                </c:pt>
                <c:pt idx="7">
                  <c:v>5.7751018239947619E-2</c:v>
                </c:pt>
                <c:pt idx="8">
                  <c:v>-3.8171427743431685E-3</c:v>
                </c:pt>
                <c:pt idx="9">
                  <c:v>-6.6498430179646795E-2</c:v>
                </c:pt>
                <c:pt idx="10">
                  <c:v>-0.12704904524840621</c:v>
                </c:pt>
                <c:pt idx="11">
                  <c:v>-0.18235562743167033</c:v>
                </c:pt>
                <c:pt idx="12">
                  <c:v>-0.22960768237365403</c:v>
                </c:pt>
                <c:pt idx="13">
                  <c:v>-0.2664514761955048</c:v>
                </c:pt>
                <c:pt idx="14">
                  <c:v>-0.29111656080655646</c:v>
                </c:pt>
                <c:pt idx="15">
                  <c:v>-0.30250774565728311</c:v>
                </c:pt>
                <c:pt idx="16">
                  <c:v>-0.30025740237057313</c:v>
                </c:pt>
                <c:pt idx="17">
                  <c:v>-0.2847353556989764</c:v>
                </c:pt>
                <c:pt idx="18">
                  <c:v>-0.25701613536007317</c:v>
                </c:pt>
                <c:pt idx="19">
                  <c:v>-0.21880588760918135</c:v>
                </c:pt>
                <c:pt idx="20">
                  <c:v>-0.17233362209044786</c:v>
                </c:pt>
                <c:pt idx="21">
                  <c:v>-0.12021355685017864</c:v>
                </c:pt>
                <c:pt idx="22">
                  <c:v>-6.5286998299124932E-2</c:v>
                </c:pt>
                <c:pt idx="23">
                  <c:v>-1.0453354320284703E-2</c:v>
                </c:pt>
                <c:pt idx="24">
                  <c:v>4.149954044535642E-2</c:v>
                </c:pt>
                <c:pt idx="25">
                  <c:v>8.8055640892970938E-2</c:v>
                </c:pt>
                <c:pt idx="26">
                  <c:v>0.12711194557983779</c:v>
                </c:pt>
                <c:pt idx="27">
                  <c:v>0.15709249651844479</c:v>
                </c:pt>
                <c:pt idx="28">
                  <c:v>0.17702853833063945</c:v>
                </c:pt>
                <c:pt idx="29">
                  <c:v>0.18660034612797635</c:v>
                </c:pt>
                <c:pt idx="30">
                  <c:v>0.186138589192681</c:v>
                </c:pt>
                <c:pt idx="31">
                  <c:v>0.17658557393112476</c:v>
                </c:pt>
                <c:pt idx="32">
                  <c:v>0.15941915440403465</c:v>
                </c:pt>
                <c:pt idx="33">
                  <c:v>0.13654436393019265</c:v>
                </c:pt>
                <c:pt idx="34">
                  <c:v>0.11015976986193549</c:v>
                </c:pt>
                <c:pt idx="35">
                  <c:v>8.2607068081016269E-2</c:v>
                </c:pt>
                <c:pt idx="36">
                  <c:v>5.6213422983895242E-2</c:v>
                </c:pt>
                <c:pt idx="37">
                  <c:v>3.3136463606554117E-2</c:v>
                </c:pt>
                <c:pt idx="38">
                  <c:v>1.5221643491159172E-2</c:v>
                </c:pt>
                <c:pt idx="39">
                  <c:v>3.8808742538517793E-3</c:v>
                </c:pt>
                <c:pt idx="40">
                  <c:v>0</c:v>
                </c:pt>
                <c:pt idx="41">
                  <c:v>3.8808742538517793E-3</c:v>
                </c:pt>
                <c:pt idx="42">
                  <c:v>1.5221643491159172E-2</c:v>
                </c:pt>
                <c:pt idx="43">
                  <c:v>3.3136463606554117E-2</c:v>
                </c:pt>
                <c:pt idx="44">
                  <c:v>5.6213422983895242E-2</c:v>
                </c:pt>
                <c:pt idx="45">
                  <c:v>8.2607068081016269E-2</c:v>
                </c:pt>
                <c:pt idx="46">
                  <c:v>0.11015976986193549</c:v>
                </c:pt>
                <c:pt idx="47">
                  <c:v>0.13654436393019265</c:v>
                </c:pt>
                <c:pt idx="48">
                  <c:v>0.15941915440403465</c:v>
                </c:pt>
                <c:pt idx="49">
                  <c:v>0.17658557393112476</c:v>
                </c:pt>
                <c:pt idx="50">
                  <c:v>0.186138589192681</c:v>
                </c:pt>
                <c:pt idx="51">
                  <c:v>0.18660034612797635</c:v>
                </c:pt>
                <c:pt idx="52">
                  <c:v>0.17702853833063945</c:v>
                </c:pt>
                <c:pt idx="53">
                  <c:v>0.15709249651844479</c:v>
                </c:pt>
                <c:pt idx="54">
                  <c:v>0.12711194557983779</c:v>
                </c:pt>
                <c:pt idx="55">
                  <c:v>8.8055640892970938E-2</c:v>
                </c:pt>
                <c:pt idx="56">
                  <c:v>4.149954044535642E-2</c:v>
                </c:pt>
                <c:pt idx="57">
                  <c:v>-1.0453354320284703E-2</c:v>
                </c:pt>
                <c:pt idx="58">
                  <c:v>-6.5286998299124932E-2</c:v>
                </c:pt>
                <c:pt idx="59">
                  <c:v>-0.12021355685017864</c:v>
                </c:pt>
                <c:pt idx="60">
                  <c:v>-0.17233362209044786</c:v>
                </c:pt>
                <c:pt idx="61">
                  <c:v>-0.21880588760918135</c:v>
                </c:pt>
                <c:pt idx="62">
                  <c:v>-0.25701613536007317</c:v>
                </c:pt>
                <c:pt idx="63">
                  <c:v>-0.2847353556989764</c:v>
                </c:pt>
                <c:pt idx="64">
                  <c:v>-0.30025740237057313</c:v>
                </c:pt>
                <c:pt idx="65">
                  <c:v>-0.30250774565728311</c:v>
                </c:pt>
                <c:pt idx="66">
                  <c:v>-0.29111656080655646</c:v>
                </c:pt>
                <c:pt idx="67">
                  <c:v>-0.2664514761955048</c:v>
                </c:pt>
                <c:pt idx="68">
                  <c:v>-0.22960768237365403</c:v>
                </c:pt>
                <c:pt idx="69">
                  <c:v>-0.18235562743167033</c:v>
                </c:pt>
                <c:pt idx="70">
                  <c:v>-0.12704904524840621</c:v>
                </c:pt>
                <c:pt idx="71">
                  <c:v>-6.6498430179646795E-2</c:v>
                </c:pt>
                <c:pt idx="72">
                  <c:v>-3.8171427743431685E-3</c:v>
                </c:pt>
                <c:pt idx="73">
                  <c:v>5.7751018239947619E-2</c:v>
                </c:pt>
                <c:pt idx="74">
                  <c:v>0.11501281155955513</c:v>
                </c:pt>
                <c:pt idx="75">
                  <c:v>0.16500460763130767</c:v>
                </c:pt>
                <c:pt idx="76">
                  <c:v>0.20515907164472294</c:v>
                </c:pt>
                <c:pt idx="77">
                  <c:v>0.23344974171762403</c:v>
                </c:pt>
                <c:pt idx="78">
                  <c:v>0.24850504254648459</c:v>
                </c:pt>
                <c:pt idx="79">
                  <c:v>0.24968505061361534</c:v>
                </c:pt>
                <c:pt idx="80">
                  <c:v>0.23711649989356454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97-4FE3-B08E-124EC1A8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0.60000000000000009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404440069991237"/>
          <c:y val="5.1503973400134608E-2"/>
          <c:w val="0.36707786526684166"/>
          <c:h val="0.14135622800964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8968805462403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Besyd!$B$4</c:f>
              <c:strCache>
                <c:ptCount val="1"/>
                <c:pt idx="0">
                  <c:v>Y'0(x)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Besyd!$B$5:$B$85</c:f>
              <c:numCache>
                <c:formatCode>General</c:formatCode>
                <c:ptCount val="81"/>
                <c:pt idx="0">
                  <c:v>636.62216723113954</c:v>
                </c:pt>
                <c:pt idx="1">
                  <c:v>2.704105229315283</c:v>
                </c:pt>
                <c:pt idx="2">
                  <c:v>1.4714723926702431</c:v>
                </c:pt>
                <c:pt idx="3">
                  <c:v>1.0375945507692854</c:v>
                </c:pt>
                <c:pt idx="4">
                  <c:v>0.78121282130028868</c:v>
                </c:pt>
                <c:pt idx="5">
                  <c:v>0.58436403661500824</c:v>
                </c:pt>
                <c:pt idx="6">
                  <c:v>0.41230862697391146</c:v>
                </c:pt>
                <c:pt idx="7">
                  <c:v>0.25397298594624568</c:v>
                </c:pt>
                <c:pt idx="8">
                  <c:v>0.10703243154093758</c:v>
                </c:pt>
                <c:pt idx="9">
                  <c:v>-2.7192057738017122E-2</c:v>
                </c:pt>
                <c:pt idx="10">
                  <c:v>-0.14591813796678577</c:v>
                </c:pt>
                <c:pt idx="11">
                  <c:v>-0.24601900149738393</c:v>
                </c:pt>
                <c:pt idx="12">
                  <c:v>-0.32467442479180009</c:v>
                </c:pt>
                <c:pt idx="13">
                  <c:v>-0.37977777371708354</c:v>
                </c:pt>
                <c:pt idx="14">
                  <c:v>-0.41018841788751192</c:v>
                </c:pt>
                <c:pt idx="15">
                  <c:v>-0.41586877934522715</c:v>
                </c:pt>
                <c:pt idx="16">
                  <c:v>-0.39792571055710002</c:v>
                </c:pt>
                <c:pt idx="17">
                  <c:v>-0.35856889308385093</c:v>
                </c:pt>
                <c:pt idx="18">
                  <c:v>-0.3009973230696546</c:v>
                </c:pt>
                <c:pt idx="19">
                  <c:v>-0.22922559673872223</c:v>
                </c:pt>
                <c:pt idx="20">
                  <c:v>-0.14786314339122678</c:v>
                </c:pt>
                <c:pt idx="21">
                  <c:v>-6.186100089894371E-2</c:v>
                </c:pt>
                <c:pt idx="22">
                  <c:v>2.3758238956389652E-2</c:v>
                </c:pt>
                <c:pt idx="23">
                  <c:v>0.10417130815472241</c:v>
                </c:pt>
                <c:pt idx="24">
                  <c:v>0.17501034430039836</c:v>
                </c:pt>
                <c:pt idx="25">
                  <c:v>0.23258974169251215</c:v>
                </c:pt>
                <c:pt idx="26">
                  <c:v>0.27409127395927552</c:v>
                </c:pt>
                <c:pt idx="27">
                  <c:v>0.29769758332318408</c:v>
                </c:pt>
                <c:pt idx="28">
                  <c:v>0.30266723702418491</c:v>
                </c:pt>
                <c:pt idx="29">
                  <c:v>0.28934799419758711</c:v>
                </c:pt>
                <c:pt idx="30">
                  <c:v>0.25912851048611629</c:v>
                </c:pt>
                <c:pt idx="31">
                  <c:v>0.21433222865940821</c:v>
                </c:pt>
                <c:pt idx="32">
                  <c:v>0.15806046173124766</c:v>
                </c:pt>
                <c:pt idx="33">
                  <c:v>9.3994487064634452E-2</c:v>
                </c:pt>
                <c:pt idx="34">
                  <c:v>2.6168679398537464E-2</c:v>
                </c:pt>
                <c:pt idx="35">
                  <c:v>-4.1271802610203877E-2</c:v>
                </c:pt>
                <c:pt idx="36">
                  <c:v>-0.10431457519671589</c:v>
                </c:pt>
                <c:pt idx="37">
                  <c:v>-0.15931077634755314</c:v>
                </c:pt>
                <c:pt idx="38">
                  <c:v>-0.20317989938720768</c:v>
                </c:pt>
                <c:pt idx="39">
                  <c:v>-0.23357731487353173</c:v>
                </c:pt>
                <c:pt idx="40">
                  <c:v>-0.24901542420695386</c:v>
                </c:pt>
                <c:pt idx="41">
                  <c:v>-0.24893222500650522</c:v>
                </c:pt>
                <c:pt idx="42">
                  <c:v>-0.23370422835726859</c:v>
                </c:pt>
                <c:pt idx="43">
                  <c:v>-0.20460396302938408</c:v>
                </c:pt>
                <c:pt idx="44">
                  <c:v>-0.16370553741494284</c:v>
                </c:pt>
                <c:pt idx="45">
                  <c:v>-0.11374471754971634</c:v>
                </c:pt>
                <c:pt idx="46">
                  <c:v>-5.7942547143000817E-2</c:v>
                </c:pt>
                <c:pt idx="47">
                  <c:v>1.9646242619873356E-4</c:v>
                </c:pt>
                <c:pt idx="48">
                  <c:v>5.7099218260896513E-2</c:v>
                </c:pt>
                <c:pt idx="49">
                  <c:v>0.10933907409580196</c:v>
                </c:pt>
                <c:pt idx="50">
                  <c:v>0.15383825653750116</c:v>
                </c:pt>
                <c:pt idx="51">
                  <c:v>0.18804588535941155</c:v>
                </c:pt>
                <c:pt idx="52">
                  <c:v>0.21008140842069348</c:v>
                </c:pt>
                <c:pt idx="53">
                  <c:v>0.21883547649186952</c:v>
                </c:pt>
                <c:pt idx="54">
                  <c:v>0.21402293034002887</c:v>
                </c:pt>
                <c:pt idx="55">
                  <c:v>0.19618549947461031</c:v>
                </c:pt>
                <c:pt idx="56">
                  <c:v>0.16664484185617223</c:v>
                </c:pt>
                <c:pt idx="57">
                  <c:v>0.12740950541574134</c:v>
                </c:pt>
                <c:pt idx="58">
                  <c:v>8.1042090928738736E-2</c:v>
                </c:pt>
                <c:pt idx="59">
                  <c:v>3.0495184158956062E-2</c:v>
                </c:pt>
                <c:pt idx="60">
                  <c:v>-2.1073628036873519E-2</c:v>
                </c:pt>
                <c:pt idx="61">
                  <c:v>-7.0496235300957569E-2</c:v>
                </c:pt>
                <c:pt idx="62">
                  <c:v>-0.11478614251334228</c:v>
                </c:pt>
                <c:pt idx="63">
                  <c:v>-0.15131674041947818</c:v>
                </c:pt>
                <c:pt idx="64">
                  <c:v>-0.17797516893941684</c:v>
                </c:pt>
                <c:pt idx="65">
                  <c:v>-0.19328284327848572</c:v>
                </c:pt>
                <c:pt idx="66">
                  <c:v>-0.1964758377859096</c:v>
                </c:pt>
                <c:pt idx="67">
                  <c:v>-0.18754082934977687</c:v>
                </c:pt>
                <c:pt idx="68">
                  <c:v>-0.16720503607723369</c:v>
                </c:pt>
                <c:pt idx="69">
                  <c:v>-0.13688138127709584</c:v>
                </c:pt>
                <c:pt idx="70">
                  <c:v>-9.8572798734216038E-2</c:v>
                </c:pt>
                <c:pt idx="71">
                  <c:v>-5.4742012675024397E-2</c:v>
                </c:pt>
                <c:pt idx="72">
                  <c:v>-8.1551322782214466E-3</c:v>
                </c:pt>
                <c:pt idx="73">
                  <c:v>3.8291120066476662E-2</c:v>
                </c:pt>
                <c:pt idx="74">
                  <c:v>8.1747858496809475E-2</c:v>
                </c:pt>
                <c:pt idx="75">
                  <c:v>0.11958725996570845</c:v>
                </c:pt>
                <c:pt idx="76">
                  <c:v>0.14956011386265328</c:v>
                </c:pt>
                <c:pt idx="77">
                  <c:v>0.16992831704675243</c:v>
                </c:pt>
                <c:pt idx="78">
                  <c:v>0.17956456689631786</c:v>
                </c:pt>
                <c:pt idx="79">
                  <c:v>0.17801358614613996</c:v>
                </c:pt>
                <c:pt idx="80">
                  <c:v>0.16551161436252132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67-460A-AC41-049BED4B0D3D}"/>
            </c:ext>
          </c:extLst>
        </c:ser>
        <c:ser>
          <c:idx val="1"/>
          <c:order val="1"/>
          <c:tx>
            <c:strRef>
              <c:f>Besyd!$C$4</c:f>
              <c:strCache>
                <c:ptCount val="1"/>
                <c:pt idx="0">
                  <c:v>Y'1(x)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Besyd!$C$5:$C$85</c:f>
              <c:numCache>
                <c:formatCode>General</c:formatCode>
                <c:ptCount val="81"/>
                <c:pt idx="0">
                  <c:v>636617.69581452804</c:v>
                </c:pt>
                <c:pt idx="1">
                  <c:v>9.8848478923310719</c:v>
                </c:pt>
                <c:pt idx="2">
                  <c:v>2.4984260518337797</c:v>
                </c:pt>
                <c:pt idx="3">
                  <c:v>1.2462866316399412</c:v>
                </c:pt>
                <c:pt idx="4">
                  <c:v>0.86946978551596565</c:v>
                </c:pt>
                <c:pt idx="5">
                  <c:v>0.72570808088654726</c:v>
                </c:pt>
                <c:pt idx="6">
                  <c:v>0.6573213417803665</c:v>
                </c:pt>
                <c:pt idx="7">
                  <c:v>0.61062004918761792</c:v>
                </c:pt>
                <c:pt idx="8">
                  <c:v>0.56389188842021398</c:v>
                </c:pt>
                <c:pt idx="9">
                  <c:v>0.50797940346260417</c:v>
                </c:pt>
                <c:pt idx="10">
                  <c:v>0.43970310442851773</c:v>
                </c:pt>
                <c:pt idx="11">
                  <c:v>0.35919726647917405</c:v>
                </c:pt>
                <c:pt idx="12">
                  <c:v>0.26862520174885696</c:v>
                </c:pt>
                <c:pt idx="13">
                  <c:v>0.17143220306783069</c:v>
                </c:pt>
                <c:pt idx="14">
                  <c:v>7.1825253095823091E-2</c:v>
                </c:pt>
                <c:pt idx="15">
                  <c:v>-2.5641584181364502E-2</c:v>
                </c:pt>
                <c:pt idx="16">
                  <c:v>-0.11642216696434002</c:v>
                </c:pt>
                <c:pt idx="17">
                  <c:v>-0.19628800247545475</c:v>
                </c:pt>
                <c:pt idx="18">
                  <c:v>-0.26159330264498337</c:v>
                </c:pt>
                <c:pt idx="19">
                  <c:v>-0.30949052360102236</c:v>
                </c:pt>
                <c:pt idx="20">
                  <c:v>-0.33809025392727909</c:v>
                </c:pt>
                <c:pt idx="21">
                  <c:v>-0.34656028294525609</c:v>
                </c:pt>
                <c:pt idx="22">
                  <c:v>-0.3351609130716583</c:v>
                </c:pt>
                <c:pt idx="23">
                  <c:v>-0.30521648876824203</c:v>
                </c:pt>
                <c:pt idx="24">
                  <c:v>-0.25902629326484616</c:v>
                </c:pt>
                <c:pt idx="25">
                  <c:v>-0.1997211037082478</c:v>
                </c:pt>
                <c:pt idx="26">
                  <c:v>-0.13107454661755533</c:v>
                </c:pt>
                <c:pt idx="27">
                  <c:v>-5.7280757594337879E-2</c:v>
                </c:pt>
                <c:pt idx="28">
                  <c:v>1.7288432750531428E-2</c:v>
                </c:pt>
                <c:pt idx="29">
                  <c:v>8.8332598030387274E-2</c:v>
                </c:pt>
                <c:pt idx="30">
                  <c:v>0.15186375421302423</c:v>
                </c:pt>
                <c:pt idx="31">
                  <c:v>0.20442564895357079</c:v>
                </c:pt>
                <c:pt idx="32">
                  <c:v>0.24327904710397233</c:v>
                </c:pt>
                <c:pt idx="33">
                  <c:v>0.26654287625799455</c:v>
                </c:pt>
                <c:pt idx="34">
                  <c:v>0.27328377353032118</c:v>
                </c:pt>
                <c:pt idx="35">
                  <c:v>0.26354965093314758</c:v>
                </c:pt>
                <c:pt idx="36">
                  <c:v>0.23834618992983395</c:v>
                </c:pt>
                <c:pt idx="37">
                  <c:v>0.19955849298680084</c:v>
                </c:pt>
                <c:pt idx="38">
                  <c:v>0.14982326837249144</c:v>
                </c:pt>
                <c:pt idx="39">
                  <c:v>9.2359722735563393E-2</c:v>
                </c:pt>
                <c:pt idx="40">
                  <c:v>3.0769624862904001E-2</c:v>
                </c:pt>
                <c:pt idx="41">
                  <c:v>-3.1181344571091358E-2</c:v>
                </c:pt>
                <c:pt idx="42">
                  <c:v>-8.9787918055711485E-2</c:v>
                </c:pt>
                <c:pt idx="43">
                  <c:v>-0.14162205063840849</c:v>
                </c:pt>
                <c:pt idx="44">
                  <c:v>-0.18372964547525619</c:v>
                </c:pt>
                <c:pt idx="45">
                  <c:v>-0.21379597812073572</c:v>
                </c:pt>
                <c:pt idx="46">
                  <c:v>-0.23027059405144878</c:v>
                </c:pt>
                <c:pt idx="47">
                  <c:v>-0.23244496278756163</c:v>
                </c:pt>
                <c:pt idx="48">
                  <c:v>-0.22047904444595343</c:v>
                </c:pt>
                <c:pt idx="49">
                  <c:v>-0.19537598740724915</c:v>
                </c:pt>
                <c:pt idx="50">
                  <c:v>-0.15890724632166922</c:v>
                </c:pt>
                <c:pt idx="51">
                  <c:v>-0.11349330664980734</c:v>
                </c:pt>
                <c:pt idx="52">
                  <c:v>-6.2047756187822566E-2</c:v>
                </c:pt>
                <c:pt idx="53">
                  <c:v>-7.794508429624071E-3</c:v>
                </c:pt>
                <c:pt idx="54">
                  <c:v>4.5930559442343276E-2</c:v>
                </c:pt>
                <c:pt idx="55">
                  <c:v>9.5881519144443872E-2</c:v>
                </c:pt>
                <c:pt idx="56">
                  <c:v>0.13909577157191028</c:v>
                </c:pt>
                <c:pt idx="57">
                  <c:v>0.17306748231644464</c:v>
                </c:pt>
                <c:pt idx="58">
                  <c:v>0.19589100090706785</c:v>
                </c:pt>
                <c:pt idx="59">
                  <c:v>0.20636611633793711</c:v>
                </c:pt>
                <c:pt idx="60">
                  <c:v>0.20405938750312669</c:v>
                </c:pt>
                <c:pt idx="61">
                  <c:v>0.1893184877874351</c:v>
                </c:pt>
                <c:pt idx="62">
                  <c:v>0.16323935364792863</c:v>
                </c:pt>
                <c:pt idx="63">
                  <c:v>0.12758875571782669</c:v>
                </c:pt>
                <c:pt idx="64">
                  <c:v>8.4687549021998834E-2</c:v>
                </c:pt>
                <c:pt idx="65">
                  <c:v>3.7262150703163459E-2</c:v>
                </c:pt>
                <c:pt idx="66">
                  <c:v>-1.1726394074938404E-2</c:v>
                </c:pt>
                <c:pt idx="67">
                  <c:v>-5.9265167881551353E-2</c:v>
                </c:pt>
                <c:pt idx="68">
                  <c:v>-0.10247278879980803</c:v>
                </c:pt>
                <c:pt idx="69">
                  <c:v>-0.13877239880227918</c:v>
                </c:pt>
                <c:pt idx="70">
                  <c:v>-0.16604392386125211</c:v>
                </c:pt>
                <c:pt idx="71">
                  <c:v>-0.18274667086477053</c:v>
                </c:pt>
                <c:pt idx="72">
                  <c:v>-0.18800522251575627</c:v>
                </c:pt>
                <c:pt idx="73">
                  <c:v>-0.18165389002043125</c:v>
                </c:pt>
                <c:pt idx="74">
                  <c:v>-0.16423754187833339</c:v>
                </c:pt>
                <c:pt idx="75">
                  <c:v>-0.13696928862266111</c:v>
                </c:pt>
                <c:pt idx="76">
                  <c:v>-0.10164810644520182</c:v>
                </c:pt>
                <c:pt idx="77">
                  <c:v>-6.0541870919667708E-2</c:v>
                </c:pt>
                <c:pt idx="78">
                  <c:v>-1.6243303648138162E-2</c:v>
                </c:pt>
                <c:pt idx="79">
                  <c:v>2.8492109361996688E-2</c:v>
                </c:pt>
                <c:pt idx="80">
                  <c:v>7.0916177527509894E-2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67-460A-AC41-049BED4B0D3D}"/>
            </c:ext>
          </c:extLst>
        </c:ser>
        <c:ser>
          <c:idx val="2"/>
          <c:order val="2"/>
          <c:tx>
            <c:strRef>
              <c:f>Besyd!$D$4</c:f>
              <c:strCache>
                <c:ptCount val="1"/>
                <c:pt idx="0">
                  <c:v>Y'2(x)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Besyd!$D$5:$D$85</c:f>
              <c:numCache>
                <c:formatCode>General</c:formatCode>
                <c:ptCount val="81"/>
                <c:pt idx="0">
                  <c:v>2546479089.4691677</c:v>
                </c:pt>
                <c:pt idx="1">
                  <c:v>162.90604524742233</c:v>
                </c:pt>
                <c:pt idx="2">
                  <c:v>20.29401095602682</c:v>
                </c:pt>
                <c:pt idx="3">
                  <c:v>5.9750615363391288</c:v>
                </c:pt>
                <c:pt idx="4">
                  <c:v>2.5201523923322195</c:v>
                </c:pt>
                <c:pt idx="5">
                  <c:v>1.324754859670678</c:v>
                </c:pt>
                <c:pt idx="6">
                  <c:v>0.8306163860433875</c:v>
                </c:pt>
                <c:pt idx="7">
                  <c:v>0.60973840802898827</c:v>
                </c:pt>
                <c:pt idx="8">
                  <c:v>0.51037567264974504</c:v>
                </c:pt>
                <c:pt idx="9">
                  <c:v>0.46798676393173261</c:v>
                </c:pt>
                <c:pt idx="10">
                  <c:v>0.4509868173602285</c:v>
                </c:pt>
                <c:pt idx="11">
                  <c:v>0.44219050068954113</c:v>
                </c:pt>
                <c:pt idx="12">
                  <c:v>0.43160802044841579</c:v>
                </c:pt>
                <c:pt idx="13">
                  <c:v>0.41336392969405228</c:v>
                </c:pt>
                <c:pt idx="14">
                  <c:v>0.38426188204226602</c:v>
                </c:pt>
                <c:pt idx="15">
                  <c:v>0.34304748583051153</c:v>
                </c:pt>
                <c:pt idx="16">
                  <c:v>0.28997391325529254</c:v>
                </c:pt>
                <c:pt idx="17">
                  <c:v>0.22649493835947351</c:v>
                </c:pt>
                <c:pt idx="18">
                  <c:v>0.15500550233167143</c:v>
                </c:pt>
                <c:pt idx="19">
                  <c:v>7.8594630857851011E-2</c:v>
                </c:pt>
                <c:pt idx="20">
                  <c:v>7.9799034901700816E-4</c:v>
                </c:pt>
                <c:pt idx="21">
                  <c:v>-7.4650744143163389E-2</c:v>
                </c:pt>
                <c:pt idx="22">
                  <c:v>-0.14406414196053718</c:v>
                </c:pt>
                <c:pt idx="23">
                  <c:v>-0.20403208711957196</c:v>
                </c:pt>
                <c:pt idx="24">
                  <c:v>-0.25162964514976938</c:v>
                </c:pt>
                <c:pt idx="25">
                  <c:v>-0.28459190010449481</c:v>
                </c:pt>
                <c:pt idx="26">
                  <c:v>-0.30144716882577655</c:v>
                </c:pt>
                <c:pt idx="27">
                  <c:v>-0.30160200166891127</c:v>
                </c:pt>
                <c:pt idx="28">
                  <c:v>-0.28537392003325002</c:v>
                </c:pt>
                <c:pt idx="29">
                  <c:v>-0.25397070697122248</c:v>
                </c:pt>
                <c:pt idx="30">
                  <c:v>-0.2094180512120257</c:v>
                </c:pt>
                <c:pt idx="31">
                  <c:v>-0.15444024920302254</c:v>
                </c:pt>
                <c:pt idx="32">
                  <c:v>-9.2301310526153091E-2</c:v>
                </c:pt>
                <c:pt idx="33">
                  <c:v>-2.6616027084672228E-2</c:v>
                </c:pt>
                <c:pt idx="34">
                  <c:v>3.8857777470840169E-2</c:v>
                </c:pt>
                <c:pt idx="35">
                  <c:v>0.10043360226551391</c:v>
                </c:pt>
                <c:pt idx="36">
                  <c:v>0.15470472665774773</c:v>
                </c:pt>
                <c:pt idx="37">
                  <c:v>0.19873471285666297</c:v>
                </c:pt>
                <c:pt idx="38">
                  <c:v>0.23021903844873592</c:v>
                </c:pt>
                <c:pt idx="39">
                  <c:v>0.24760871488506542</c:v>
                </c:pt>
                <c:pt idx="40">
                  <c:v>0.2501890406953956</c:v>
                </c:pt>
                <c:pt idx="41">
                  <c:v>0.23810931470339627</c:v>
                </c:pt>
                <c:pt idx="42">
                  <c:v>0.21236223528802162</c:v>
                </c:pt>
                <c:pt idx="43">
                  <c:v>0.17471466490253021</c:v>
                </c:pt>
                <c:pt idx="44">
                  <c:v>0.12759427067704596</c:v>
                </c:pt>
                <c:pt idx="45">
                  <c:v>7.3939096273145571E-2</c:v>
                </c:pt>
                <c:pt idx="46">
                  <c:v>1.7019229506181732E-2</c:v>
                </c:pt>
                <c:pt idx="47">
                  <c:v>-3.9758716482552206E-2</c:v>
                </c:pt>
                <c:pt idx="48">
                  <c:v>-9.3052680970487398E-2</c:v>
                </c:pt>
                <c:pt idx="49">
                  <c:v>-0.1397799473538511</c:v>
                </c:pt>
                <c:pt idx="50">
                  <c:v>-0.1772942862652882</c:v>
                </c:pt>
                <c:pt idx="51">
                  <c:v>-0.20353523590982303</c:v>
                </c:pt>
                <c:pt idx="52">
                  <c:v>-0.21714104655111952</c:v>
                </c:pt>
                <c:pt idx="53">
                  <c:v>-0.21751904228981211</c:v>
                </c:pt>
                <c:pt idx="54">
                  <c:v>-0.20486972888256205</c:v>
                </c:pt>
                <c:pt idx="55">
                  <c:v>-0.18016374595172013</c:v>
                </c:pt>
                <c:pt idx="56">
                  <c:v>-0.14507355977593839</c:v>
                </c:pt>
                <c:pt idx="57">
                  <c:v>-0.10186445275042817</c:v>
                </c:pt>
                <c:pt idx="58">
                  <c:v>-5.3251730842353739E-2</c:v>
                </c:pt>
                <c:pt idx="59">
                  <c:v>-2.2330029453413204E-3</c:v>
                </c:pt>
                <c:pt idx="60">
                  <c:v>4.8094225232518197E-2</c:v>
                </c:pt>
                <c:pt idx="61">
                  <c:v>9.4718633180731204E-2</c:v>
                </c:pt>
                <c:pt idx="62">
                  <c:v>0.13489372910255812</c:v>
                </c:pt>
                <c:pt idx="63">
                  <c:v>0.1662984983404561</c:v>
                </c:pt>
                <c:pt idx="64">
                  <c:v>0.1871706815598275</c:v>
                </c:pt>
                <c:pt idx="65">
                  <c:v>0.19640503674138121</c:v>
                </c:pt>
                <c:pt idx="66">
                  <c:v>0.1936111080153135</c:v>
                </c:pt>
                <c:pt idx="67">
                  <c:v>0.17912749976107017</c:v>
                </c:pt>
                <c:pt idx="68">
                  <c:v>0.15399228558814049</c:v>
                </c:pt>
                <c:pt idx="69">
                  <c:v>0.11987181010723127</c:v>
                </c:pt>
                <c:pt idx="70">
                  <c:v>7.8952609566502546E-2</c:v>
                </c:pt>
                <c:pt idx="71">
                  <c:v>3.3803339106924721E-2</c:v>
                </c:pt>
                <c:pt idx="72">
                  <c:v>-1.2784677212900983E-2</c:v>
                </c:pt>
                <c:pt idx="73">
                  <c:v>-5.7968462143752814E-2</c:v>
                </c:pt>
                <c:pt idx="74">
                  <c:v>-9.9025559979657451E-2</c:v>
                </c:pt>
                <c:pt idx="75">
                  <c:v>-0.13351699878432072</c:v>
                </c:pt>
                <c:pt idx="76">
                  <c:v>-0.15943132665265983</c:v>
                </c:pt>
                <c:pt idx="77">
                  <c:v>-0.17530124441072936</c:v>
                </c:pt>
                <c:pt idx="78">
                  <c:v>-0.18028609144197139</c:v>
                </c:pt>
                <c:pt idx="79">
                  <c:v>-0.17421556533642063</c:v>
                </c:pt>
                <c:pt idx="80">
                  <c:v>-0.15759243853795774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67-460A-AC41-049BED4B0D3D}"/>
            </c:ext>
          </c:extLst>
        </c:ser>
        <c:ser>
          <c:idx val="3"/>
          <c:order val="3"/>
          <c:tx>
            <c:strRef>
              <c:f>Besyd!$E$4</c:f>
              <c:strCache>
                <c:ptCount val="1"/>
                <c:pt idx="0">
                  <c:v>Y'3(x)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Besyd!$A$5:$A$85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Besyd!$E$5:$E$85</c:f>
              <c:numCache>
                <c:formatCode>General</c:formatCode>
                <c:ptCount val="81"/>
                <c:pt idx="0">
                  <c:v>15278875173441.645</c:v>
                </c:pt>
                <c:pt idx="1">
                  <c:v>3921.4930798803275</c:v>
                </c:pt>
                <c:pt idx="2">
                  <c:v>246.91559499116906</c:v>
                </c:pt>
                <c:pt idx="3">
                  <c:v>49.321124461124512</c:v>
                </c:pt>
                <c:pt idx="4">
                  <c:v>15.813870211077933</c:v>
                </c:pt>
                <c:pt idx="5">
                  <c:v>6.5680977041167203</c:v>
                </c:pt>
                <c:pt idx="6">
                  <c:v>3.2148890383583986</c:v>
                </c:pt>
                <c:pt idx="7">
                  <c:v>1.7701664765646226</c:v>
                </c:pt>
                <c:pt idx="8">
                  <c:v>1.0742675610699588</c:v>
                </c:pt>
                <c:pt idx="9">
                  <c:v>0.71581458236600071</c:v>
                </c:pt>
                <c:pt idx="10">
                  <c:v>0.52593074686260199</c:v>
                </c:pt>
                <c:pt idx="11">
                  <c:v>0.42665909757263648</c:v>
                </c:pt>
                <c:pt idx="12">
                  <c:v>0.37814122262010785</c:v>
                </c:pt>
                <c:pt idx="13">
                  <c:v>0.35799180638759909</c:v>
                </c:pt>
                <c:pt idx="14">
                  <c:v>0.35251602018376893</c:v>
                </c:pt>
                <c:pt idx="15">
                  <c:v>0.35272087919272849</c:v>
                </c:pt>
                <c:pt idx="16">
                  <c:v>0.35242018156872879</c:v>
                </c:pt>
                <c:pt idx="17">
                  <c:v>0.34730725988466393</c:v>
                </c:pt>
                <c:pt idx="18">
                  <c:v>0.33449071772292105</c:v>
                </c:pt>
                <c:pt idx="19">
                  <c:v>0.31225191132095115</c:v>
                </c:pt>
                <c:pt idx="20">
                  <c:v>0.27990258498960879</c:v>
                </c:pt>
                <c:pt idx="21">
                  <c:v>0.23767905120109084</c:v>
                </c:pt>
                <c:pt idx="22">
                  <c:v>0.18663939055339582</c:v>
                </c:pt>
                <c:pt idx="23">
                  <c:v>0.12854693982772256</c:v>
                </c:pt>
                <c:pt idx="24">
                  <c:v>6.5733429548542888E-2</c:v>
                </c:pt>
                <c:pt idx="25">
                  <c:v>9.4159694953666051E-4</c:v>
                </c:pt>
                <c:pt idx="26">
                  <c:v>-6.2848601849538277E-2</c:v>
                </c:pt>
                <c:pt idx="27">
                  <c:v>-0.12260321920078793</c:v>
                </c:pt>
                <c:pt idx="28">
                  <c:v>-0.17541829648640717</c:v>
                </c:pt>
                <c:pt idx="29">
                  <c:v>-0.21869511574516809</c:v>
                </c:pt>
                <c:pt idx="30">
                  <c:v>-0.25029725905301375</c:v>
                </c:pt>
                <c:pt idx="31">
                  <c:v>-0.26868075061799901</c:v>
                </c:pt>
                <c:pt idx="32">
                  <c:v>-0.2729899145657752</c:v>
                </c:pt>
                <c:pt idx="33">
                  <c:v>-0.26311344454632962</c:v>
                </c:pt>
                <c:pt idx="34">
                  <c:v>-0.2396974178100722</c:v>
                </c:pt>
                <c:pt idx="35">
                  <c:v>-0.20411444997627035</c:v>
                </c:pt>
                <c:pt idx="36">
                  <c:v>-0.15839072220171677</c:v>
                </c:pt>
                <c:pt idx="37">
                  <c:v>-0.10509506331708501</c:v>
                </c:pt>
                <c:pt idx="38">
                  <c:v>-4.719648606533354E-2</c:v>
                </c:pt>
                <c:pt idx="39">
                  <c:v>1.2101575681188304E-2</c:v>
                </c:pt>
                <c:pt idx="40">
                  <c:v>6.9540714712942597E-2</c:v>
                </c:pt>
                <c:pt idx="41">
                  <c:v>0.1219902653718101</c:v>
                </c:pt>
                <c:pt idx="42">
                  <c:v>0.16662267567605363</c:v>
                </c:pt>
                <c:pt idx="43">
                  <c:v>0.20107135885760971</c:v>
                </c:pt>
                <c:pt idx="44">
                  <c:v>0.22356187722365528</c:v>
                </c:pt>
                <c:pt idx="45">
                  <c:v>0.23300887967979714</c:v>
                </c:pt>
                <c:pt idx="46">
                  <c:v>0.22907322733415214</c:v>
                </c:pt>
                <c:pt idx="47">
                  <c:v>0.21217607989029222</c:v>
                </c:pt>
                <c:pt idx="48">
                  <c:v>0.18346924033752582</c:v>
                </c:pt>
                <c:pt idx="49">
                  <c:v>0.14476361712712649</c:v>
                </c:pt>
                <c:pt idx="50">
                  <c:v>9.842010996033107E-2</c:v>
                </c:pt>
                <c:pt idx="51">
                  <c:v>4.7209412944700282E-2</c:v>
                </c:pt>
                <c:pt idx="52">
                  <c:v>-5.8509716941259129E-3</c:v>
                </c:pt>
                <c:pt idx="53">
                  <c:v>-5.7672910495291684E-2</c:v>
                </c:pt>
                <c:pt idx="54">
                  <c:v>-0.10527667148792214</c:v>
                </c:pt>
                <c:pt idx="55">
                  <c:v>-0.1459623538179784</c:v>
                </c:pt>
                <c:pt idx="56">
                  <c:v>-0.17746374835357354</c:v>
                </c:pt>
                <c:pt idx="57">
                  <c:v>-0.19807574236353842</c:v>
                </c:pt>
                <c:pt idx="58">
                  <c:v>-0.20674798043787096</c:v>
                </c:pt>
                <c:pt idx="59">
                  <c:v>-0.20313951629414972</c:v>
                </c:pt>
                <c:pt idx="60">
                  <c:v>-0.18763151448170251</c:v>
                </c:pt>
                <c:pt idx="61">
                  <c:v>-0.16129754821481396</c:v>
                </c:pt>
                <c:pt idx="62">
                  <c:v>-0.12583354141640193</c:v>
                </c:pt>
                <c:pt idx="63">
                  <c:v>-8.3451771006475578E-2</c:v>
                </c:pt>
                <c:pt idx="64">
                  <c:v>-3.6745439554490625E-2</c:v>
                </c:pt>
                <c:pt idx="65">
                  <c:v>1.1467974459379054E-2</c:v>
                </c:pt>
                <c:pt idx="66">
                  <c:v>5.8315180288275488E-2</c:v>
                </c:pt>
                <c:pt idx="67">
                  <c:v>0.10103730757509567</c:v>
                </c:pt>
                <c:pt idx="68">
                  <c:v>0.13715182652771246</c:v>
                </c:pt>
                <c:pt idx="69">
                  <c:v>0.16459663637266736</c:v>
                </c:pt>
                <c:pt idx="70">
                  <c:v>0.18184792728585686</c:v>
                </c:pt>
                <c:pt idx="71">
                  <c:v>0.18800503758541842</c:v>
                </c:pt>
                <c:pt idx="72">
                  <c:v>0.182837537636098</c:v>
                </c:pt>
                <c:pt idx="73">
                  <c:v>0.16679205261059216</c:v>
                </c:pt>
                <c:pt idx="74">
                  <c:v>0.14095875037107253</c:v>
                </c:pt>
                <c:pt idx="75">
                  <c:v>0.10699982340802072</c:v>
                </c:pt>
                <c:pt idx="76">
                  <c:v>6.7044541593062223E-2</c:v>
                </c:pt>
                <c:pt idx="77">
                  <c:v>2.3557412095206863E-2</c:v>
                </c:pt>
                <c:pt idx="78">
                  <c:v>-2.0812461216435818E-2</c:v>
                </c:pt>
                <c:pt idx="79">
                  <c:v>-6.3391664791173585E-2</c:v>
                </c:pt>
                <c:pt idx="80">
                  <c:v>-0.10164274765264508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67-460A-AC41-049BED4B0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4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7.8542415091708492E-2"/>
          <c:w val="0.19763342082239721"/>
          <c:h val="0.33738480606590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Sbesj!$B$4</c:f>
              <c:strCache>
                <c:ptCount val="1"/>
                <c:pt idx="0">
                  <c:v>j0(x)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Sbesj!$B$5:$B$45</c:f>
              <c:numCache>
                <c:formatCode>General</c:formatCode>
                <c:ptCount val="41"/>
                <c:pt idx="0">
                  <c:v>1</c:v>
                </c:pt>
                <c:pt idx="1">
                  <c:v>0.98961583701809186</c:v>
                </c:pt>
                <c:pt idx="2">
                  <c:v>0.9588510772084059</c:v>
                </c:pt>
                <c:pt idx="3">
                  <c:v>0.90885168003111216</c:v>
                </c:pt>
                <c:pt idx="4">
                  <c:v>0.84147098480789662</c:v>
                </c:pt>
                <c:pt idx="5">
                  <c:v>0.75918769548446918</c:v>
                </c:pt>
                <c:pt idx="6">
                  <c:v>0.66499665773603633</c:v>
                </c:pt>
                <c:pt idx="7">
                  <c:v>0.56227768392796396</c:v>
                </c:pt>
                <c:pt idx="8">
                  <c:v>0.4546487134128408</c:v>
                </c:pt>
                <c:pt idx="9">
                  <c:v>0.345810309727965</c:v>
                </c:pt>
                <c:pt idx="10">
                  <c:v>0.23938885764158258</c:v>
                </c:pt>
                <c:pt idx="11">
                  <c:v>0.13878581529175693</c:v>
                </c:pt>
                <c:pt idx="12">
                  <c:v>4.7040002686622437E-2</c:v>
                </c:pt>
                <c:pt idx="13">
                  <c:v>-3.3290810624648816E-2</c:v>
                </c:pt>
                <c:pt idx="14">
                  <c:v>-0.10022377933989125</c:v>
                </c:pt>
                <c:pt idx="15">
                  <c:v>-0.15241635166462497</c:v>
                </c:pt>
                <c:pt idx="16">
                  <c:v>-0.18920062382698186</c:v>
                </c:pt>
                <c:pt idx="17">
                  <c:v>-0.21058573134790226</c:v>
                </c:pt>
                <c:pt idx="18">
                  <c:v>-0.21722891503668837</c:v>
                </c:pt>
                <c:pt idx="19">
                  <c:v>-0.21037742925797376</c:v>
                </c:pt>
                <c:pt idx="20">
                  <c:v>-0.19178485493262767</c:v>
                </c:pt>
                <c:pt idx="21">
                  <c:v>-0.16360657017649369</c:v>
                </c:pt>
                <c:pt idx="22">
                  <c:v>-0.12828005919461677</c:v>
                </c:pt>
                <c:pt idx="23">
                  <c:v>-8.8396361304218823E-2</c:v>
                </c:pt>
                <c:pt idx="24">
                  <c:v>-4.6569249699820923E-2</c:v>
                </c:pt>
                <c:pt idx="25">
                  <c:v>-5.3086746476090595E-3</c:v>
                </c:pt>
                <c:pt idx="26">
                  <c:v>3.3095382782740872E-2</c:v>
                </c:pt>
                <c:pt idx="27">
                  <c:v>6.6673196115647079E-2</c:v>
                </c:pt>
                <c:pt idx="28">
                  <c:v>9.3855228388398437E-2</c:v>
                </c:pt>
                <c:pt idx="29">
                  <c:v>0.11352839710503522</c:v>
                </c:pt>
                <c:pt idx="30">
                  <c:v>0.12506666356996518</c:v>
                </c:pt>
                <c:pt idx="31">
                  <c:v>0.12833532633692596</c:v>
                </c:pt>
                <c:pt idx="32">
                  <c:v>0.12366978082792271</c:v>
                </c:pt>
                <c:pt idx="33">
                  <c:v>0.11183081336234425</c:v>
                </c:pt>
                <c:pt idx="34">
                  <c:v>9.3939660308645923E-2</c:v>
                </c:pt>
                <c:pt idx="35">
                  <c:v>7.1397023286193434E-2</c:v>
                </c:pt>
                <c:pt idx="36">
                  <c:v>4.5790942804639627E-2</c:v>
                </c:pt>
                <c:pt idx="37">
                  <c:v>1.8798863284371192E-2</c:v>
                </c:pt>
                <c:pt idx="38">
                  <c:v>-7.9106442591378237E-3</c:v>
                </c:pt>
                <c:pt idx="39">
                  <c:v>-3.2771199345874226E-2</c:v>
                </c:pt>
                <c:pt idx="40">
                  <c:v>-5.4402111088936972E-2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91-4B05-8698-2781BBD6C9D4}"/>
            </c:ext>
          </c:extLst>
        </c:ser>
        <c:ser>
          <c:idx val="1"/>
          <c:order val="1"/>
          <c:tx>
            <c:strRef>
              <c:f>Sbesj!$C$4</c:f>
              <c:strCache>
                <c:ptCount val="1"/>
                <c:pt idx="0">
                  <c:v>j1(x)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Sbesj!$C$5:$C$45</c:f>
              <c:numCache>
                <c:formatCode>General</c:formatCode>
                <c:ptCount val="41"/>
                <c:pt idx="0">
                  <c:v>0</c:v>
                </c:pt>
                <c:pt idx="1">
                  <c:v>8.2813661229787727E-2</c:v>
                </c:pt>
                <c:pt idx="2">
                  <c:v>0.16253703063606653</c:v>
                </c:pt>
                <c:pt idx="3">
                  <c:v>0.23621708154305507</c:v>
                </c:pt>
                <c:pt idx="4">
                  <c:v>0.30116867893975668</c:v>
                </c:pt>
                <c:pt idx="5">
                  <c:v>0.35509226647136016</c:v>
                </c:pt>
                <c:pt idx="6">
                  <c:v>0.39617297071222224</c:v>
                </c:pt>
                <c:pt idx="7">
                  <c:v>0.42315642261568898</c:v>
                </c:pt>
                <c:pt idx="8">
                  <c:v>0.43539777497999155</c:v>
                </c:pt>
                <c:pt idx="9">
                  <c:v>0.43288174775586846</c:v>
                </c:pt>
                <c:pt idx="10">
                  <c:v>0.4162129892754064</c:v>
                </c:pt>
                <c:pt idx="11">
                  <c:v>0.38657752506335286</c:v>
                </c:pt>
                <c:pt idx="12">
                  <c:v>0.3456774997623559</c:v>
                </c:pt>
                <c:pt idx="13">
                  <c:v>0.29564272783258388</c:v>
                </c:pt>
                <c:pt idx="14">
                  <c:v>0.23892368798597277</c:v>
                </c:pt>
                <c:pt idx="15">
                  <c:v>0.17817146817998286</c:v>
                </c:pt>
                <c:pt idx="16">
                  <c:v>0.11611074925915733</c:v>
                </c:pt>
                <c:pt idx="17">
                  <c:v>5.5412178486091999E-2</c:v>
                </c:pt>
                <c:pt idx="18">
                  <c:v>-1.4295812457573982E-3</c:v>
                </c:pt>
                <c:pt idx="19">
                  <c:v>-5.2206227820200179E-2</c:v>
                </c:pt>
                <c:pt idx="20">
                  <c:v>-9.5089408079170781E-2</c:v>
                </c:pt>
                <c:pt idx="21">
                  <c:v>-0.12870324712730183</c:v>
                </c:pt>
                <c:pt idx="22">
                  <c:v>-0.15217269699743208</c:v>
                </c:pt>
                <c:pt idx="23">
                  <c:v>-0.16514587451578081</c:v>
                </c:pt>
                <c:pt idx="24">
                  <c:v>-0.16778992272503118</c:v>
                </c:pt>
                <c:pt idx="25">
                  <c:v>-0.16076129485953736</c:v>
                </c:pt>
                <c:pt idx="26">
                  <c:v>-0.14515265276081268</c:v>
                </c:pt>
                <c:pt idx="27">
                  <c:v>-0.12241972571458216</c:v>
                </c:pt>
                <c:pt idx="28">
                  <c:v>-9.4292432279272406E-2</c:v>
                </c:pt>
                <c:pt idx="29">
                  <c:v>-6.2675279473608222E-2</c:v>
                </c:pt>
                <c:pt idx="30">
                  <c:v>-2.9542487235341395E-2</c:v>
                </c:pt>
                <c:pt idx="31">
                  <c:v>3.1665766603448898E-3</c:v>
                </c:pt>
                <c:pt idx="32">
                  <c:v>3.3646226829567021E-2</c:v>
                </c:pt>
                <c:pt idx="33">
                  <c:v>6.0312575856311036E-2</c:v>
                </c:pt>
                <c:pt idx="34">
                  <c:v>8.1876654469819954E-2</c:v>
                </c:pt>
                <c:pt idx="35">
                  <c:v>9.7399166501936307E-2</c:v>
                </c:pt>
                <c:pt idx="36">
                  <c:v>0.10632457829881296</c:v>
                </c:pt>
                <c:pt idx="37">
                  <c:v>0.1084934093785616</c:v>
                </c:pt>
                <c:pt idx="38">
                  <c:v>0.10413279073023587</c:v>
                </c:pt>
                <c:pt idx="39">
                  <c:v>9.3826523552012209E-2</c:v>
                </c:pt>
                <c:pt idx="40">
                  <c:v>7.8466941798751549E-2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91-4B05-8698-2781BBD6C9D4}"/>
            </c:ext>
          </c:extLst>
        </c:ser>
        <c:ser>
          <c:idx val="2"/>
          <c:order val="2"/>
          <c:tx>
            <c:strRef>
              <c:f>Sbesj!$D$4</c:f>
              <c:strCache>
                <c:ptCount val="1"/>
                <c:pt idx="0">
                  <c:v>j2(x)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Sbesj!$D$5:$D$45</c:f>
              <c:numCache>
                <c:formatCode>General</c:formatCode>
                <c:ptCount val="41"/>
                <c:pt idx="0">
                  <c:v>0</c:v>
                </c:pt>
                <c:pt idx="1">
                  <c:v>4.1480977393611252E-3</c:v>
                </c:pt>
                <c:pt idx="2">
                  <c:v>1.6371106607993412E-2</c:v>
                </c:pt>
                <c:pt idx="3">
                  <c:v>3.6016646141108236E-2</c:v>
                </c:pt>
                <c:pt idx="4">
                  <c:v>6.203505201137386E-2</c:v>
                </c:pt>
                <c:pt idx="5">
                  <c:v>9.3033744046795638E-2</c:v>
                </c:pt>
                <c:pt idx="6">
                  <c:v>0.12734928368840825</c:v>
                </c:pt>
                <c:pt idx="7">
                  <c:v>0.16313332627036037</c:v>
                </c:pt>
                <c:pt idx="8">
                  <c:v>0.19844794905714663</c:v>
                </c:pt>
                <c:pt idx="9">
                  <c:v>0.23136535394652633</c:v>
                </c:pt>
                <c:pt idx="10">
                  <c:v>0.26006672948890525</c:v>
                </c:pt>
                <c:pt idx="11">
                  <c:v>0.28293512114099173</c:v>
                </c:pt>
                <c:pt idx="12">
                  <c:v>0.29863749707573356</c:v>
                </c:pt>
                <c:pt idx="13">
                  <c:v>0.30619179016241854</c:v>
                </c:pt>
                <c:pt idx="14">
                  <c:v>0.30501551189929677</c:v>
                </c:pt>
                <c:pt idx="15">
                  <c:v>0.29495352620861126</c:v>
                </c:pt>
                <c:pt idx="16">
                  <c:v>0.27628368577135015</c:v>
                </c:pt>
                <c:pt idx="17">
                  <c:v>0.2497002102792612</c:v>
                </c:pt>
                <c:pt idx="18">
                  <c:v>0.21627586087285</c:v>
                </c:pt>
                <c:pt idx="19">
                  <c:v>0.17740507484521645</c:v>
                </c:pt>
                <c:pt idx="20">
                  <c:v>0.13473121008512512</c:v>
                </c:pt>
                <c:pt idx="21">
                  <c:v>9.0061857532321238E-2</c:v>
                </c:pt>
                <c:pt idx="22">
                  <c:v>4.5276769923290147E-2</c:v>
                </c:pt>
                <c:pt idx="23">
                  <c:v>2.2332963394636461E-3</c:v>
                </c:pt>
                <c:pt idx="24">
                  <c:v>-3.7325711662694633E-2</c:v>
                </c:pt>
                <c:pt idx="25">
                  <c:v>-7.1856746884968847E-2</c:v>
                </c:pt>
                <c:pt idx="26">
                  <c:v>-0.10008891482619287</c:v>
                </c:pt>
                <c:pt idx="27">
                  <c:v>-0.12108196309990582</c:v>
                </c:pt>
                <c:pt idx="28">
                  <c:v>-0.13426627079380085</c:v>
                </c:pt>
                <c:pt idx="29">
                  <c:v>-0.13946299550790761</c:v>
                </c:pt>
                <c:pt idx="30">
                  <c:v>-0.13688365846410172</c:v>
                </c:pt>
                <c:pt idx="31">
                  <c:v>-0.1271095547264699</c:v>
                </c:pt>
                <c:pt idx="32">
                  <c:v>-0.11105244576683508</c:v>
                </c:pt>
                <c:pt idx="33">
                  <c:v>-8.9898967596412971E-2</c:v>
                </c:pt>
                <c:pt idx="34">
                  <c:v>-6.5042017554591824E-2</c:v>
                </c:pt>
                <c:pt idx="35">
                  <c:v>-3.8003023342672408E-2</c:v>
                </c:pt>
                <c:pt idx="36">
                  <c:v>-1.034941670503531E-2</c:v>
                </c:pt>
                <c:pt idx="37">
                  <c:v>1.6388188405973107E-2</c:v>
                </c:pt>
                <c:pt idx="38">
                  <c:v>4.0794683437107043E-2</c:v>
                </c:pt>
                <c:pt idx="39">
                  <c:v>6.1640898900339518E-2</c:v>
                </c:pt>
                <c:pt idx="40">
                  <c:v>7.7942193628562431E-2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91-4B05-8698-2781BBD6C9D4}"/>
            </c:ext>
          </c:extLst>
        </c:ser>
        <c:ser>
          <c:idx val="3"/>
          <c:order val="3"/>
          <c:tx>
            <c:strRef>
              <c:f>Sbesj!$E$4</c:f>
              <c:strCache>
                <c:ptCount val="1"/>
                <c:pt idx="0">
                  <c:v>j3(x)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Sbesj!$A$5:$A$45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Sbesj!$E$5:$E$45</c:f>
              <c:numCache>
                <c:formatCode>General</c:formatCode>
                <c:ptCount val="41"/>
                <c:pt idx="0">
                  <c:v>0</c:v>
                </c:pt>
                <c:pt idx="1">
                  <c:v>1.4829355743476832E-4</c:v>
                </c:pt>
                <c:pt idx="2">
                  <c:v>1.174035443867557E-3</c:v>
                </c:pt>
                <c:pt idx="3">
                  <c:v>3.8938927309997927E-3</c:v>
                </c:pt>
                <c:pt idx="4">
                  <c:v>9.0065811171125137E-3</c:v>
                </c:pt>
                <c:pt idx="5">
                  <c:v>1.7042709715822217E-2</c:v>
                </c:pt>
                <c:pt idx="6">
                  <c:v>2.8324641582471798E-2</c:v>
                </c:pt>
                <c:pt idx="7">
                  <c:v>4.2938795299626062E-2</c:v>
                </c:pt>
                <c:pt idx="8">
                  <c:v>6.0722097662874806E-2</c:v>
                </c:pt>
                <c:pt idx="9">
                  <c:v>8.1263483236412207E-2</c:v>
                </c:pt>
                <c:pt idx="10">
                  <c:v>0.10392046970240393</c:v>
                </c:pt>
                <c:pt idx="11">
                  <c:v>0.12784996792026826</c:v>
                </c:pt>
                <c:pt idx="12">
                  <c:v>0.15205166203053322</c:v>
                </c:pt>
                <c:pt idx="13">
                  <c:v>0.17542156472498296</c:v>
                </c:pt>
                <c:pt idx="14">
                  <c:v>0.19681275758445096</c:v>
                </c:pt>
                <c:pt idx="15">
                  <c:v>0.2150999000981654</c:v>
                </c:pt>
                <c:pt idx="16">
                  <c:v>0.22924385795503019</c:v>
                </c:pt>
                <c:pt idx="17">
                  <c:v>0.23835277478362685</c:v>
                </c:pt>
                <c:pt idx="18">
                  <c:v>0.24173609332670173</c:v>
                </c:pt>
                <c:pt idx="19">
                  <c:v>0.2389484118677962</c:v>
                </c:pt>
                <c:pt idx="20">
                  <c:v>0.22982061816429594</c:v>
                </c:pt>
                <c:pt idx="21">
                  <c:v>0.21447644477713151</c:v>
                </c:pt>
                <c:pt idx="22">
                  <c:v>0.19333339692769591</c:v>
                </c:pt>
                <c:pt idx="23">
                  <c:v>0.16708787133270575</c:v>
                </c:pt>
                <c:pt idx="24">
                  <c:v>0.13668516300611899</c:v>
                </c:pt>
                <c:pt idx="25">
                  <c:v>0.10327589735156231</c:v>
                </c:pt>
                <c:pt idx="26">
                  <c:v>6.8161179817587389E-2</c:v>
                </c:pt>
                <c:pt idx="27">
                  <c:v>3.2729382677614854E-2</c:v>
                </c:pt>
                <c:pt idx="28">
                  <c:v>-1.6120468591568368E-3</c:v>
                </c:pt>
                <c:pt idx="29">
                  <c:v>-3.3506096738741845E-2</c:v>
                </c:pt>
                <c:pt idx="30">
                  <c:v>-6.1713285074059786E-2</c:v>
                </c:pt>
                <c:pt idx="31">
                  <c:v>-8.5172741000002883E-2</c:v>
                </c:pt>
                <c:pt idx="32">
                  <c:v>-0.10305400543383895</c:v>
                </c:pt>
                <c:pt idx="33">
                  <c:v>-0.11479679864201588</c:v>
                </c:pt>
                <c:pt idx="34">
                  <c:v>-0.12013666479605044</c:v>
                </c:pt>
                <c:pt idx="35">
                  <c:v>-0.11911517984060624</c:v>
                </c:pt>
                <c:pt idx="36">
                  <c:v>-0.11207425424605481</c:v>
                </c:pt>
                <c:pt idx="37">
                  <c:v>-9.9634929159116661E-2</c:v>
                </c:pt>
                <c:pt idx="38">
                  <c:v>-8.2661904710705836E-2</c:v>
                </c:pt>
                <c:pt idx="39">
                  <c:v>-6.2215806167222706E-2</c:v>
                </c:pt>
                <c:pt idx="40">
                  <c:v>-3.9495844984470327E-2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91-4B05-8698-2781BBD6C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.2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182217847769018"/>
          <c:y val="9.3170749489647139E-2"/>
          <c:w val="0.16707786526684165"/>
          <c:h val="0.32807868252273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Sbesy!$B$4</c:f>
              <c:strCache>
                <c:ptCount val="1"/>
                <c:pt idx="0">
                  <c:v>y0(x)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Sbesy!$B$5:$B$89</c:f>
              <c:numCache>
                <c:formatCode>General</c:formatCode>
                <c:ptCount val="85"/>
                <c:pt idx="0">
                  <c:v>-999.99950000004139</c:v>
                </c:pt>
                <c:pt idx="1">
                  <c:v>-3.8756496868425776</c:v>
                </c:pt>
                <c:pt idx="2">
                  <c:v>-1.7551651237807451</c:v>
                </c:pt>
                <c:pt idx="3">
                  <c:v>-0.97558515849842731</c:v>
                </c:pt>
                <c:pt idx="4">
                  <c:v>-0.54030230586813932</c:v>
                </c:pt>
                <c:pt idx="5">
                  <c:v>-0.25225788991621495</c:v>
                </c:pt>
                <c:pt idx="6">
                  <c:v>-4.7158134445135134E-2</c:v>
                </c:pt>
                <c:pt idx="7">
                  <c:v>0.10185488894256704</c:v>
                </c:pt>
                <c:pt idx="8">
                  <c:v>0.20807341827357115</c:v>
                </c:pt>
                <c:pt idx="9">
                  <c:v>0.27918827676566177</c:v>
                </c:pt>
                <c:pt idx="10">
                  <c:v>0.32045744621877353</c:v>
                </c:pt>
                <c:pt idx="11">
                  <c:v>0.33610995586635045</c:v>
                </c:pt>
                <c:pt idx="12">
                  <c:v>0.32999749886681518</c:v>
                </c:pt>
                <c:pt idx="13">
                  <c:v>0.30588605417862957</c:v>
                </c:pt>
                <c:pt idx="14">
                  <c:v>0.26755905351165615</c:v>
                </c:pt>
                <c:pt idx="15">
                  <c:v>0.21881582862388288</c:v>
                </c:pt>
                <c:pt idx="16">
                  <c:v>0.16341090521590296</c:v>
                </c:pt>
                <c:pt idx="17">
                  <c:v>0.10496176233265717</c:v>
                </c:pt>
                <c:pt idx="18">
                  <c:v>4.6843510984617746E-2</c:v>
                </c:pt>
                <c:pt idx="19">
                  <c:v>-7.9162427132582897E-3</c:v>
                </c:pt>
                <c:pt idx="20">
                  <c:v>-5.6732437092645249E-2</c:v>
                </c:pt>
                <c:pt idx="21">
                  <c:v>-9.7540090903207727E-2</c:v>
                </c:pt>
                <c:pt idx="22">
                  <c:v>-0.12884904987113818</c:v>
                </c:pt>
                <c:pt idx="23">
                  <c:v>-0.1497725942889602</c:v>
                </c:pt>
                <c:pt idx="24">
                  <c:v>-0.16002838110839435</c:v>
                </c:pt>
                <c:pt idx="25">
                  <c:v>-0.15991190691591986</c:v>
                </c:pt>
                <c:pt idx="26">
                  <c:v>-0.15024425011200362</c:v>
                </c:pt>
                <c:pt idx="27">
                  <c:v>-0.13229723625023354</c:v>
                </c:pt>
                <c:pt idx="28">
                  <c:v>-0.10770032204904352</c:v>
                </c:pt>
                <c:pt idx="29">
                  <c:v>-7.8334368729475148E-2</c:v>
                </c:pt>
                <c:pt idx="30">
                  <c:v>-4.6218042378003428E-2</c:v>
                </c:pt>
                <c:pt idx="31">
                  <c:v>-1.3392820286355233E-2</c:v>
                </c:pt>
                <c:pt idx="32">
                  <c:v>1.8187504226076668E-2</c:v>
                </c:pt>
                <c:pt idx="33">
                  <c:v>4.6757325751784456E-2</c:v>
                </c:pt>
                <c:pt idx="34">
                  <c:v>7.0824929727626315E-2</c:v>
                </c:pt>
                <c:pt idx="35">
                  <c:v>8.9239506697799911E-2</c:v>
                </c:pt>
                <c:pt idx="36">
                  <c:v>0.10123669576496412</c:v>
                </c:pt>
                <c:pt idx="37">
                  <c:v>0.10646109983430525</c:v>
                </c:pt>
                <c:pt idx="38">
                  <c:v>0.10496549012593459</c:v>
                </c:pt>
                <c:pt idx="39">
                  <c:v>9.7187672202871112E-2</c:v>
                </c:pt>
                <c:pt idx="40">
                  <c:v>8.3907152907645235E-2</c:v>
                </c:pt>
                <c:pt idx="41">
                  <c:v>6.6184765899887352E-2</c:v>
                </c:pt>
                <c:pt idx="42">
                  <c:v>4.5289231237713577E-2</c:v>
                </c:pt>
                <c:pt idx="43">
                  <c:v>2.2615202098700462E-2</c:v>
                </c:pt>
                <c:pt idx="44">
                  <c:v>-4.0233618073188962E-4</c:v>
                </c:pt>
                <c:pt idx="45">
                  <c:v>-2.2372413339711506E-2</c:v>
                </c:pt>
                <c:pt idx="46">
                  <c:v>-4.2026500761130951E-2</c:v>
                </c:pt>
                <c:pt idx="47">
                  <c:v>-5.8286835607110933E-2</c:v>
                </c:pt>
                <c:pt idx="48">
                  <c:v>-7.0321163227707692E-2</c:v>
                </c:pt>
                <c:pt idx="49">
                  <c:v>-7.7581293638177423E-2</c:v>
                </c:pt>
                <c:pt idx="50">
                  <c:v>-7.9823862334286455E-2</c:v>
                </c:pt>
                <c:pt idx="51">
                  <c:v>-7.711274094490915E-2</c:v>
                </c:pt>
                <c:pt idx="52">
                  <c:v>-6.9803598573092027E-2</c:v>
                </c:pt>
                <c:pt idx="53">
                  <c:v>-5.8512110953153819E-2</c:v>
                </c:pt>
                <c:pt idx="54">
                  <c:v>-4.4068197282214228E-2</c:v>
                </c:pt>
                <c:pt idx="55">
                  <c:v>-2.7459386988894056E-2</c:v>
                </c:pt>
                <c:pt idx="56">
                  <c:v>-9.7669441577023994E-3</c:v>
                </c:pt>
                <c:pt idx="57">
                  <c:v>7.9013187813217877E-3</c:v>
                </c:pt>
                <c:pt idx="58">
                  <c:v>2.4477535640600342E-2</c:v>
                </c:pt>
                <c:pt idx="59">
                  <c:v>3.8995747056434091E-2</c:v>
                </c:pt>
                <c:pt idx="60">
                  <c:v>5.0645860857254747E-2</c:v>
                </c:pt>
                <c:pt idx="61">
                  <c:v>5.8816710931297624E-2</c:v>
                </c:pt>
                <c:pt idx="62">
                  <c:v>6.3126029859282853E-2</c:v>
                </c:pt>
                <c:pt idx="63">
                  <c:v>6.3435973757443434E-2</c:v>
                </c:pt>
                <c:pt idx="64">
                  <c:v>5.9853717520211541E-2</c:v>
                </c:pt>
                <c:pt idx="65">
                  <c:v>5.2717522820236458E-2</c:v>
                </c:pt>
                <c:pt idx="66">
                  <c:v>4.2569518636528088E-2</c:v>
                </c:pt>
                <c:pt idx="67">
                  <c:v>3.0117177441547942E-2</c:v>
                </c:pt>
                <c:pt idx="68">
                  <c:v>1.6186078708917466E-2</c:v>
                </c:pt>
                <c:pt idx="69">
                  <c:v>1.6669930625615745E-3</c:v>
                </c:pt>
                <c:pt idx="70">
                  <c:v>-1.2539426469226247E-2</c:v>
                </c:pt>
                <c:pt idx="71">
                  <c:v>-2.557700522139757E-2</c:v>
                </c:pt>
                <c:pt idx="72">
                  <c:v>-3.6684261569115577E-2</c:v>
                </c:pt>
                <c:pt idx="73">
                  <c:v>-4.523760433324598E-2</c:v>
                </c:pt>
                <c:pt idx="74">
                  <c:v>-5.078512939179762E-2</c:v>
                </c:pt>
                <c:pt idx="75">
                  <c:v>-5.3069248055273521E-2</c:v>
                </c:pt>
                <c:pt idx="76">
                  <c:v>-5.2037085167719432E-2</c:v>
                </c:pt>
                <c:pt idx="77">
                  <c:v>-4.7838336150187497E-2</c:v>
                </c:pt>
                <c:pt idx="78">
                  <c:v>-4.0811024093022764E-2</c:v>
                </c:pt>
                <c:pt idx="79">
                  <c:v>-3.1456306247134927E-2</c:v>
                </c:pt>
                <c:pt idx="80">
                  <c:v>-2.0404103090669597E-2</c:v>
                </c:pt>
                <c:pt idx="81">
                  <c:v>-8.3718276126251087E-3</c:v>
                </c:pt>
                <c:pt idx="82">
                  <c:v>3.8811496233434181E-3</c:v>
                </c:pt>
                <c:pt idx="83">
                  <c:v>1.5600470672734198E-2</c:v>
                </c:pt>
                <c:pt idx="84">
                  <c:v>2.6082345724965164E-2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07-41B5-80E1-8BB5BF6112DF}"/>
            </c:ext>
          </c:extLst>
        </c:ser>
        <c:ser>
          <c:idx val="1"/>
          <c:order val="1"/>
          <c:tx>
            <c:strRef>
              <c:f>Sbesy!$C$4</c:f>
              <c:strCache>
                <c:ptCount val="1"/>
                <c:pt idx="0">
                  <c:v>y1(x)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Sbesy!$C$5:$C$89</c:f>
              <c:numCache>
                <c:formatCode>General</c:formatCode>
                <c:ptCount val="85"/>
                <c:pt idx="0">
                  <c:v>-1000000.4999998746</c:v>
                </c:pt>
                <c:pt idx="1">
                  <c:v>-16.492214584388403</c:v>
                </c:pt>
                <c:pt idx="2">
                  <c:v>-4.4691813247698962</c:v>
                </c:pt>
                <c:pt idx="3">
                  <c:v>-2.2096318913623492</c:v>
                </c:pt>
                <c:pt idx="4">
                  <c:v>-1.3817732906760358</c:v>
                </c:pt>
                <c:pt idx="5">
                  <c:v>-0.96099400741744101</c:v>
                </c:pt>
                <c:pt idx="6">
                  <c:v>-0.69643541403279308</c:v>
                </c:pt>
                <c:pt idx="7">
                  <c:v>-0.50407489024649732</c:v>
                </c:pt>
                <c:pt idx="8">
                  <c:v>-0.35061200427605538</c:v>
                </c:pt>
                <c:pt idx="9">
                  <c:v>-0.22172663116544875</c:v>
                </c:pt>
                <c:pt idx="10">
                  <c:v>-0.1112058791540731</c:v>
                </c:pt>
                <c:pt idx="11">
                  <c:v>-1.6564013158538633E-2</c:v>
                </c:pt>
                <c:pt idx="12">
                  <c:v>6.2959163602316084E-2</c:v>
                </c:pt>
                <c:pt idx="13">
                  <c:v>0.12740959652576547</c:v>
                </c:pt>
                <c:pt idx="14">
                  <c:v>0.17666922320036449</c:v>
                </c:pt>
                <c:pt idx="15">
                  <c:v>0.21076723929766042</c:v>
                </c:pt>
                <c:pt idx="16">
                  <c:v>0.23005335013095785</c:v>
                </c:pt>
                <c:pt idx="17">
                  <c:v>0.23528261660264485</c:v>
                </c:pt>
                <c:pt idx="18">
                  <c:v>0.22763858414438107</c:v>
                </c:pt>
                <c:pt idx="19">
                  <c:v>0.20871085184465676</c:v>
                </c:pt>
                <c:pt idx="20">
                  <c:v>0.18043836751409861</c:v>
                </c:pt>
                <c:pt idx="21">
                  <c:v>0.14502750524254937</c:v>
                </c:pt>
                <c:pt idx="22">
                  <c:v>0.10485295921804617</c:v>
                </c:pt>
                <c:pt idx="23">
                  <c:v>6.2348953601790984E-2</c:v>
                </c:pt>
                <c:pt idx="24">
                  <c:v>1.9897852848421913E-2</c:v>
                </c:pt>
                <c:pt idx="25">
                  <c:v>-2.0277230458938131E-2</c:v>
                </c:pt>
                <c:pt idx="26">
                  <c:v>-5.6209882799972195E-2</c:v>
                </c:pt>
                <c:pt idx="27">
                  <c:v>-8.6272786671237278E-2</c:v>
                </c:pt>
                <c:pt idx="28">
                  <c:v>-0.10924098868111887</c:v>
                </c:pt>
                <c:pt idx="29">
                  <c:v>-0.12433313761944559</c:v>
                </c:pt>
                <c:pt idx="30">
                  <c:v>-0.13122906922036562</c:v>
                </c:pt>
                <c:pt idx="31">
                  <c:v>-0.13006343218032662</c:v>
                </c:pt>
                <c:pt idx="32">
                  <c:v>-0.12139634279966312</c:v>
                </c:pt>
                <c:pt idx="33">
                  <c:v>-0.10616325872576432</c:v>
                </c:pt>
                <c:pt idx="34">
                  <c:v>-8.5607315634807529E-2</c:v>
                </c:pt>
                <c:pt idx="35">
                  <c:v>-6.119822252073058E-2</c:v>
                </c:pt>
                <c:pt idx="36">
                  <c:v>-3.4542421052976953E-2</c:v>
                </c:pt>
                <c:pt idx="37">
                  <c:v>-7.2895551941760308E-3</c:v>
                </c:pt>
                <c:pt idx="38">
                  <c:v>1.8959643219762515E-2</c:v>
                </c:pt>
                <c:pt idx="39">
                  <c:v>4.2739165725655871E-2</c:v>
                </c:pt>
                <c:pt idx="40">
                  <c:v>6.2792826379701502E-2</c:v>
                </c:pt>
                <c:pt idx="41">
                  <c:v>7.8134945980944656E-2</c:v>
                </c:pt>
                <c:pt idx="42">
                  <c:v>8.8093808686607961E-2</c:v>
                </c:pt>
                <c:pt idx="43">
                  <c:v>9.2336099536686422E-2</c:v>
                </c:pt>
                <c:pt idx="44">
                  <c:v>9.0871624579088331E-2</c:v>
                </c:pt>
                <c:pt idx="45">
                  <c:v>8.4038718593026682E-2</c:v>
                </c:pt>
                <c:pt idx="46">
                  <c:v>7.2471797732808499E-2</c:v>
                </c:pt>
                <c:pt idx="47">
                  <c:v>5.7053458742132697E-2</c:v>
                </c:pt>
                <c:pt idx="48">
                  <c:v>3.8854312897727276E-2</c:v>
                </c:pt>
                <c:pt idx="49">
                  <c:v>1.9064331538199992E-2</c:v>
                </c:pt>
                <c:pt idx="50">
                  <c:v>-1.0801571986468615E-3</c:v>
                </c:pt>
                <c:pt idx="51">
                  <c:v>-2.0369558868709264E-2</c:v>
                </c:pt>
                <c:pt idx="52">
                  <c:v>-3.7690048876902534E-2</c:v>
                </c:pt>
                <c:pt idx="53">
                  <c:v>-5.2084762163878681E-2</c:v>
                </c:pt>
                <c:pt idx="54">
                  <c:v>-6.2803898061765576E-2</c:v>
                </c:pt>
                <c:pt idx="55">
                  <c:v>-6.9341223985274272E-2</c:v>
                </c:pt>
                <c:pt idx="56">
                  <c:v>-7.1455307132326618E-2</c:v>
                </c:pt>
                <c:pt idx="57">
                  <c:v>-6.9174721568522154E-2</c:v>
                </c:pt>
                <c:pt idx="58">
                  <c:v>-6.2787415164419505E-2</c:v>
                </c:pt>
                <c:pt idx="59">
                  <c:v>-5.2815323145644757E-2</c:v>
                </c:pt>
                <c:pt idx="60">
                  <c:v>-3.9976131953324133E-2</c:v>
                </c:pt>
                <c:pt idx="61">
                  <c:v>-2.5134784107884701E-2</c:v>
                </c:pt>
                <c:pt idx="62">
                  <c:v>-9.247835617968627E-3</c:v>
                </c:pt>
                <c:pt idx="63">
                  <c:v>6.6958937445259822E-3</c:v>
                </c:pt>
                <c:pt idx="64">
                  <c:v>2.1734814636579801E-2</c:v>
                </c:pt>
                <c:pt idx="65">
                  <c:v>3.4990730439282816E-2</c:v>
                </c:pt>
                <c:pt idx="66">
                  <c:v>4.5718476424584924E-2</c:v>
                </c:pt>
                <c:pt idx="67">
                  <c:v>5.3346307477579319E-2</c:v>
                </c:pt>
                <c:pt idx="68">
                  <c:v>5.7504915916969074E-2</c:v>
                </c:pt>
                <c:pt idx="69">
                  <c:v>5.8043679096914713E-2</c:v>
                </c:pt>
                <c:pt idx="70">
                  <c:v>5.5033518799938945E-2</c:v>
                </c:pt>
                <c:pt idx="71">
                  <c:v>4.8756554067800328E-2</c:v>
                </c:pt>
                <c:pt idx="72">
                  <c:v>3.9683499177920051E-2</c:v>
                </c:pt>
                <c:pt idx="73">
                  <c:v>2.8440454774170371E-2</c:v>
                </c:pt>
                <c:pt idx="74">
                  <c:v>1.576732373393594E-2</c:v>
                </c:pt>
                <c:pt idx="75">
                  <c:v>2.4705226049906463E-3</c:v>
                </c:pt>
                <c:pt idx="76">
                  <c:v>-1.0627068148982724E-2</c:v>
                </c:pt>
                <c:pt idx="77">
                  <c:v>-2.2735878618003431E-2</c:v>
                </c:pt>
                <c:pt idx="78">
                  <c:v>-3.3146199682698656E-2</c:v>
                </c:pt>
                <c:pt idx="79">
                  <c:v>-4.1268819353189379E-2</c:v>
                </c:pt>
                <c:pt idx="80">
                  <c:v>-4.6667467690914864E-2</c:v>
                </c:pt>
                <c:pt idx="81">
                  <c:v>-4.9081330329765173E-2</c:v>
                </c:pt>
                <c:pt idx="82">
                  <c:v>-4.8436519251485656E-2</c:v>
                </c:pt>
                <c:pt idx="83">
                  <c:v>-4.4846070254368028E-2</c:v>
                </c:pt>
                <c:pt idx="84">
                  <c:v>-3.8598728229099565E-2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07-41B5-80E1-8BB5BF6112DF}"/>
            </c:ext>
          </c:extLst>
        </c:ser>
        <c:ser>
          <c:idx val="2"/>
          <c:order val="2"/>
          <c:tx>
            <c:strRef>
              <c:f>Sbesy!$D$4</c:f>
              <c:strCache>
                <c:ptCount val="1"/>
                <c:pt idx="0">
                  <c:v>y2(x)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Sbesy!$D$5:$D$89</c:f>
              <c:numCache>
                <c:formatCode>General</c:formatCode>
                <c:ptCount val="85"/>
                <c:pt idx="0">
                  <c:v>-3000000500.0001254</c:v>
                </c:pt>
                <c:pt idx="1">
                  <c:v>-194.03092532581826</c:v>
                </c:pt>
                <c:pt idx="2">
                  <c:v>-25.059922824838633</c:v>
                </c:pt>
                <c:pt idx="3">
                  <c:v>-7.8629424069509684</c:v>
                </c:pt>
                <c:pt idx="4">
                  <c:v>-3.6050175661599679</c:v>
                </c:pt>
                <c:pt idx="5">
                  <c:v>-2.0541277278856436</c:v>
                </c:pt>
                <c:pt idx="6">
                  <c:v>-1.3457126936204511</c:v>
                </c:pt>
                <c:pt idx="7">
                  <c:v>-0.96598327222227653</c:v>
                </c:pt>
                <c:pt idx="8">
                  <c:v>-0.7339914246876541</c:v>
                </c:pt>
                <c:pt idx="9">
                  <c:v>-0.57482378498626008</c:v>
                </c:pt>
                <c:pt idx="10">
                  <c:v>-0.45390450120366121</c:v>
                </c:pt>
                <c:pt idx="11">
                  <c:v>-0.35417978840293807</c:v>
                </c:pt>
                <c:pt idx="12">
                  <c:v>-0.26703833526449922</c:v>
                </c:pt>
                <c:pt idx="13">
                  <c:v>-0.18827719584715372</c:v>
                </c:pt>
                <c:pt idx="14">
                  <c:v>-0.11612829076848652</c:v>
                </c:pt>
                <c:pt idx="15">
                  <c:v>-5.0202037185754389E-2</c:v>
                </c:pt>
                <c:pt idx="16">
                  <c:v>9.1291073823153868E-3</c:v>
                </c:pt>
                <c:pt idx="17">
                  <c:v>6.112008468097474E-2</c:v>
                </c:pt>
                <c:pt idx="18">
                  <c:v>0.10491554511163625</c:v>
                </c:pt>
                <c:pt idx="19">
                  <c:v>0.13973362282567298</c:v>
                </c:pt>
                <c:pt idx="20">
                  <c:v>0.16499545760110457</c:v>
                </c:pt>
                <c:pt idx="21">
                  <c:v>0.18041295104180738</c:v>
                </c:pt>
                <c:pt idx="22">
                  <c:v>0.18604157308098154</c:v>
                </c:pt>
                <c:pt idx="23">
                  <c:v>0.1823024831246772</c:v>
                </c:pt>
                <c:pt idx="24">
                  <c:v>0.16997730753260529</c:v>
                </c:pt>
                <c:pt idx="25">
                  <c:v>0.15017883629562956</c:v>
                </c:pt>
                <c:pt idx="26">
                  <c:v>0.12430122728124719</c:v>
                </c:pt>
                <c:pt idx="27">
                  <c:v>9.3953775507461423E-2</c:v>
                </c:pt>
                <c:pt idx="28">
                  <c:v>6.0882755471421163E-2</c:v>
                </c:pt>
                <c:pt idx="29">
                  <c:v>2.6886173852463186E-2</c:v>
                </c:pt>
                <c:pt idx="30">
                  <c:v>-6.2735853101428636E-3</c:v>
                </c:pt>
                <c:pt idx="31">
                  <c:v>-3.6954314751190501E-2</c:v>
                </c:pt>
                <c:pt idx="32">
                  <c:v>-6.3711132775950391E-2</c:v>
                </c:pt>
                <c:pt idx="33">
                  <c:v>-8.5362147106607847E-2</c:v>
                </c:pt>
                <c:pt idx="34">
                  <c:v>-0.10103927642226428</c:v>
                </c:pt>
                <c:pt idx="35">
                  <c:v>-0.11022175441919324</c:v>
                </c:pt>
                <c:pt idx="36">
                  <c:v>-0.11275083611595646</c:v>
                </c:pt>
                <c:pt idx="37">
                  <c:v>-0.10882527989728125</c:v>
                </c:pt>
                <c:pt idx="38">
                  <c:v>-9.8978234372325377E-2</c:v>
                </c:pt>
                <c:pt idx="39">
                  <c:v>-8.4037159671900064E-2</c:v>
                </c:pt>
                <c:pt idx="40">
                  <c:v>-6.5069304993734797E-2</c:v>
                </c:pt>
                <c:pt idx="41">
                  <c:v>-4.3316001222537696E-2</c:v>
                </c:pt>
                <c:pt idx="42">
                  <c:v>-2.0119571612968439E-2</c:v>
                </c:pt>
                <c:pt idx="43">
                  <c:v>3.1530117254910976E-3</c:v>
                </c:pt>
                <c:pt idx="44">
                  <c:v>2.5185506520483257E-2</c:v>
                </c:pt>
                <c:pt idx="45">
                  <c:v>4.4782738297851961E-2</c:v>
                </c:pt>
                <c:pt idx="46">
                  <c:v>6.0932187126211422E-2</c:v>
                </c:pt>
                <c:pt idx="47">
                  <c:v>7.285367613701714E-2</c:v>
                </c:pt>
                <c:pt idx="48">
                  <c:v>8.0034741452139499E-2</c:v>
                </c:pt>
                <c:pt idx="49">
                  <c:v>8.2250109525083534E-2</c:v>
                </c:pt>
                <c:pt idx="50">
                  <c:v>7.9564624606611192E-2</c:v>
                </c:pt>
                <c:pt idx="51">
                  <c:v>7.2319903564036378E-2</c:v>
                </c:pt>
                <c:pt idx="52">
                  <c:v>6.1105894986114517E-2</c:v>
                </c:pt>
                <c:pt idx="53">
                  <c:v>4.6719334614162417E-2</c:v>
                </c:pt>
                <c:pt idx="54">
                  <c:v>3.0111775490710761E-2</c:v>
                </c:pt>
                <c:pt idx="55">
                  <c:v>1.2330392664834218E-2</c:v>
                </c:pt>
                <c:pt idx="56">
                  <c:v>-5.544907370653304E-3</c:v>
                </c:pt>
                <c:pt idx="57">
                  <c:v>-2.2464418058905398E-2</c:v>
                </c:pt>
                <c:pt idx="58">
                  <c:v>-3.7468035329790587E-2</c:v>
                </c:pt>
                <c:pt idx="59">
                  <c:v>-4.9737846679277088E-2</c:v>
                </c:pt>
                <c:pt idx="60">
                  <c:v>-5.8641087247919582E-2</c:v>
                </c:pt>
                <c:pt idx="61">
                  <c:v>-6.3761258624651998E-2</c:v>
                </c:pt>
                <c:pt idx="62">
                  <c:v>-6.4915933527276787E-2</c:v>
                </c:pt>
                <c:pt idx="63">
                  <c:v>-6.2160565425152775E-2</c:v>
                </c:pt>
                <c:pt idx="64">
                  <c:v>-5.5778439775852826E-2</c:v>
                </c:pt>
                <c:pt idx="65">
                  <c:v>-4.6257695662215007E-2</c:v>
                </c:pt>
                <c:pt idx="66">
                  <c:v>-3.4257068377512655E-2</c:v>
                </c:pt>
                <c:pt idx="67">
                  <c:v>-2.0562614908250149E-2</c:v>
                </c:pt>
                <c:pt idx="68">
                  <c:v>-6.0381523706288052E-3</c:v>
                </c:pt>
                <c:pt idx="69">
                  <c:v>8.4275598238583733E-3</c:v>
                </c:pt>
                <c:pt idx="70">
                  <c:v>2.1973743977787209E-2</c:v>
                </c:pt>
                <c:pt idx="71">
                  <c:v>3.3817549570884946E-2</c:v>
                </c:pt>
                <c:pt idx="72">
                  <c:v>4.3298178098768909E-2</c:v>
                </c:pt>
                <c:pt idx="73">
                  <c:v>4.9912747583794527E-2</c:v>
                </c:pt>
                <c:pt idx="74">
                  <c:v>5.3341992700003449E-2</c:v>
                </c:pt>
                <c:pt idx="75">
                  <c:v>5.346453167207204E-2</c:v>
                </c:pt>
                <c:pt idx="76">
                  <c:v>5.0359127038932687E-2</c:v>
                </c:pt>
                <c:pt idx="77">
                  <c:v>4.4295082339589557E-2</c:v>
                </c:pt>
                <c:pt idx="78">
                  <c:v>3.5711608757222978E-2</c:v>
                </c:pt>
                <c:pt idx="79">
                  <c:v>2.5187624826397307E-2</c:v>
                </c:pt>
                <c:pt idx="80">
                  <c:v>1.340398293703237E-2</c:v>
                </c:pt>
                <c:pt idx="81">
                  <c:v>1.1005194156228607E-3</c:v>
                </c:pt>
                <c:pt idx="82">
                  <c:v>-1.0969420733316927E-2</c:v>
                </c:pt>
                <c:pt idx="83">
                  <c:v>-2.2084239866136807E-2</c:v>
                </c:pt>
                <c:pt idx="84">
                  <c:v>-3.159644975769367E-2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07-41B5-80E1-8BB5BF6112DF}"/>
            </c:ext>
          </c:extLst>
        </c:ser>
        <c:ser>
          <c:idx val="3"/>
          <c:order val="3"/>
          <c:tx>
            <c:strRef>
              <c:f>Sbesy!$E$4</c:f>
              <c:strCache>
                <c:ptCount val="1"/>
                <c:pt idx="0">
                  <c:v>y3(x)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Sbesy!$A$5:$A$89</c:f>
              <c:numCache>
                <c:formatCode>General</c:formatCode>
                <c:ptCount val="85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</c:numCache>
            </c:numRef>
          </c:xVal>
          <c:yVal>
            <c:numRef>
              <c:f>Sbesy!$E$5:$E$89</c:f>
              <c:numCache>
                <c:formatCode>General</c:formatCode>
                <c:ptCount val="85"/>
                <c:pt idx="0">
                  <c:v>-15000001500000.121</c:v>
                </c:pt>
                <c:pt idx="1">
                  <c:v>-3864.1262919319761</c:v>
                </c:pt>
                <c:pt idx="2">
                  <c:v>-246.13004692361645</c:v>
                </c:pt>
                <c:pt idx="3">
                  <c:v>-50.209984154977448</c:v>
                </c:pt>
                <c:pt idx="4">
                  <c:v>-16.643314540123807</c:v>
                </c:pt>
                <c:pt idx="5">
                  <c:v>-7.2555169041251339</c:v>
                </c:pt>
                <c:pt idx="6">
                  <c:v>-3.7892735647020439</c:v>
                </c:pt>
                <c:pt idx="7">
                  <c:v>-2.2558773161028642</c:v>
                </c:pt>
                <c:pt idx="8">
                  <c:v>-1.4843665574430798</c:v>
                </c:pt>
                <c:pt idx="9">
                  <c:v>-1.0556595576929071</c:v>
                </c:pt>
                <c:pt idx="10">
                  <c:v>-0.79660312325324922</c:v>
                </c:pt>
                <c:pt idx="11">
                  <c:v>-0.6273992384831667</c:v>
                </c:pt>
                <c:pt idx="12">
                  <c:v>-0.50802305570981465</c:v>
                </c:pt>
                <c:pt idx="13">
                  <c:v>-0.417066820906002</c:v>
                </c:pt>
                <c:pt idx="14">
                  <c:v>-0.34256678144105956</c:v>
                </c:pt>
                <c:pt idx="15">
                  <c:v>-0.27770328887866635</c:v>
                </c:pt>
                <c:pt idx="16">
                  <c:v>-0.21864196590306351</c:v>
                </c:pt>
                <c:pt idx="17">
                  <c:v>-0.16337663462502783</c:v>
                </c:pt>
                <c:pt idx="18">
                  <c:v>-0.11106575624256308</c:v>
                </c:pt>
                <c:pt idx="19">
                  <c:v>-6.1622827817632425E-2</c:v>
                </c:pt>
                <c:pt idx="20">
                  <c:v>-1.5442909912994435E-2</c:v>
                </c:pt>
                <c:pt idx="21">
                  <c:v>2.6794352892505337E-2</c:v>
                </c:pt>
                <c:pt idx="22">
                  <c:v>6.4275743582846115E-2</c:v>
                </c:pt>
                <c:pt idx="23">
                  <c:v>9.6174944767493553E-2</c:v>
                </c:pt>
                <c:pt idx="24">
                  <c:v>0.12174990342874913</c:v>
                </c:pt>
                <c:pt idx="25">
                  <c:v>0.14042029949544174</c:v>
                </c:pt>
                <c:pt idx="26">
                  <c:v>0.15182621147785469</c:v>
                </c:pt>
                <c:pt idx="27">
                  <c:v>0.15586817593602351</c:v>
                </c:pt>
                <c:pt idx="28">
                  <c:v>0.15272867116070549</c:v>
                </c:pt>
                <c:pt idx="29">
                  <c:v>0.14287532648321333</c:v>
                </c:pt>
                <c:pt idx="30">
                  <c:v>0.12704667901360375</c:v>
                </c:pt>
                <c:pt idx="31">
                  <c:v>0.10622193879246175</c:v>
                </c:pt>
                <c:pt idx="32">
                  <c:v>8.1576884814694176E-2</c:v>
                </c:pt>
                <c:pt idx="33">
                  <c:v>5.4428624115698966E-2</c:v>
                </c:pt>
                <c:pt idx="34">
                  <c:v>2.6172447151122661E-2</c:v>
                </c:pt>
                <c:pt idx="35">
                  <c:v>-1.7856371473798482E-3</c:v>
                </c:pt>
                <c:pt idx="36">
                  <c:v>-2.8096932344776619E-2</c:v>
                </c:pt>
                <c:pt idx="37">
                  <c:v>-5.1534920425976009E-2</c:v>
                </c:pt>
                <c:pt idx="38">
                  <c:v>-7.1053450784144295E-2</c:v>
                </c:pt>
                <c:pt idx="39">
                  <c:v>-8.5835145044578981E-2</c:v>
                </c:pt>
                <c:pt idx="40">
                  <c:v>-9.532747887656888E-2</c:v>
                </c:pt>
                <c:pt idx="41">
                  <c:v>-9.9264702674865493E-2</c:v>
                </c:pt>
                <c:pt idx="42">
                  <c:v>-9.7674557073735818E-2</c:v>
                </c:pt>
                <c:pt idx="43">
                  <c:v>-9.0869582455062659E-2</c:v>
                </c:pt>
                <c:pt idx="44">
                  <c:v>-7.9423667069777756E-2</c:v>
                </c:pt>
                <c:pt idx="45">
                  <c:v>-6.4135279349536917E-2</c:v>
                </c:pt>
                <c:pt idx="46">
                  <c:v>-4.5979542460542651E-2</c:v>
                </c:pt>
                <c:pt idx="47">
                  <c:v>-2.6051894428508384E-2</c:v>
                </c:pt>
                <c:pt idx="48">
                  <c:v>-5.5065039593358203E-3</c:v>
                </c:pt>
                <c:pt idx="49">
                  <c:v>1.4507141737344312E-2</c:v>
                </c:pt>
                <c:pt idx="50">
                  <c:v>3.2906007041291332E-2</c:v>
                </c:pt>
                <c:pt idx="51">
                  <c:v>4.8730305364409802E-2</c:v>
                </c:pt>
                <c:pt idx="52">
                  <c:v>6.1192316179254268E-2</c:v>
                </c:pt>
                <c:pt idx="53">
                  <c:v>6.9714699754128653E-2</c:v>
                </c:pt>
                <c:pt idx="54">
                  <c:v>7.3956407502769564E-2</c:v>
                </c:pt>
                <c:pt idx="55">
                  <c:v>7.3825003136123071E-2</c:v>
                </c:pt>
                <c:pt idx="56">
                  <c:v>6.9474983071379004E-2</c:v>
                </c:pt>
                <c:pt idx="57">
                  <c:v>6.129246961802904E-2</c:v>
                </c:pt>
                <c:pt idx="58">
                  <c:v>4.9867402981733082E-2</c:v>
                </c:pt>
                <c:pt idx="59">
                  <c:v>3.5955036135720313E-2</c:v>
                </c:pt>
                <c:pt idx="60">
                  <c:v>2.0429102870684276E-2</c:v>
                </c:pt>
                <c:pt idx="61">
                  <c:v>4.229453411277494E-3</c:v>
                </c:pt>
                <c:pt idx="62">
                  <c:v>-1.1692788100507752E-2</c:v>
                </c:pt>
                <c:pt idx="63">
                  <c:v>-2.6429406577907811E-2</c:v>
                </c:pt>
                <c:pt idx="64">
                  <c:v>-3.9165577066533813E-2</c:v>
                </c:pt>
                <c:pt idx="65">
                  <c:v>-4.9223867566118205E-2</c:v>
                </c:pt>
                <c:pt idx="66">
                  <c:v>-5.6099406235952387E-2</c:v>
                </c:pt>
                <c:pt idx="67">
                  <c:v>-5.9484401480042047E-2</c:v>
                </c:pt>
                <c:pt idx="68">
                  <c:v>-5.9280843084801083E-2</c:v>
                </c:pt>
                <c:pt idx="69">
                  <c:v>-5.5600908133477504E-2</c:v>
                </c:pt>
                <c:pt idx="70">
                  <c:v>-4.8755306234856882E-2</c:v>
                </c:pt>
                <c:pt idx="71">
                  <c:v>-3.923048376614259E-2</c:v>
                </c:pt>
                <c:pt idx="72">
                  <c:v>-2.7656227483817568E-2</c:v>
                </c:pt>
                <c:pt idx="73">
                  <c:v>-1.476572940874721E-2</c:v>
                </c:pt>
                <c:pt idx="74">
                  <c:v>-1.3505689501512243E-3</c:v>
                </c:pt>
                <c:pt idx="75">
                  <c:v>1.178668584089523E-2</c:v>
                </c:pt>
                <c:pt idx="76">
                  <c:v>2.387947000133343E-2</c:v>
                </c:pt>
                <c:pt idx="77">
                  <c:v>3.4241094810104608E-2</c:v>
                </c:pt>
                <c:pt idx="78">
                  <c:v>4.2303022440960965E-2</c:v>
                </c:pt>
                <c:pt idx="79">
                  <c:v>4.7645433233289965E-2</c:v>
                </c:pt>
                <c:pt idx="80">
                  <c:v>5.0018463425172952E-2</c:v>
                </c:pt>
                <c:pt idx="81">
                  <c:v>4.9353063518807853E-2</c:v>
                </c:pt>
                <c:pt idx="82">
                  <c:v>4.576105077994494E-2</c:v>
                </c:pt>
                <c:pt idx="83">
                  <c:v>3.9524566672166389E-2</c:v>
                </c:pt>
                <c:pt idx="84">
                  <c:v>3.1075764001077266E-2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07-41B5-80E1-8BB5BF611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459995625546817"/>
          <c:y val="0.51799615517137954"/>
          <c:w val="0.15762226596675419"/>
          <c:h val="0.33527202879214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Besi!$B$4</c:f>
              <c:strCache>
                <c:ptCount val="1"/>
                <c:pt idx="0">
                  <c:v>I0(x)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Besi!$B$5:$B$89</c:f>
              <c:numCache>
                <c:formatCode>General</c:formatCode>
                <c:ptCount val="85"/>
                <c:pt idx="0">
                  <c:v>2815.7166284662549</c:v>
                </c:pt>
                <c:pt idx="1">
                  <c:v>2221.6170531057023</c:v>
                </c:pt>
                <c:pt idx="2">
                  <c:v>1753.480990527323</c:v>
                </c:pt>
                <c:pt idx="3">
                  <c:v>1384.499867020362</c:v>
                </c:pt>
                <c:pt idx="4">
                  <c:v>1093.5883545113747</c:v>
                </c:pt>
                <c:pt idx="5">
                  <c:v>864.15938361396866</c:v>
                </c:pt>
                <c:pt idx="6">
                  <c:v>683.1619269901156</c:v>
                </c:pt>
                <c:pt idx="7">
                  <c:v>540.32507907480704</c:v>
                </c:pt>
                <c:pt idx="8">
                  <c:v>427.56411572180474</c:v>
                </c:pt>
                <c:pt idx="9">
                  <c:v>338.51375374727604</c:v>
                </c:pt>
                <c:pt idx="10">
                  <c:v>268.16131151518937</c:v>
                </c:pt>
                <c:pt idx="11">
                  <c:v>212.55834116279763</c:v>
                </c:pt>
                <c:pt idx="12">
                  <c:v>168.59390851028971</c:v>
                </c:pt>
                <c:pt idx="13">
                  <c:v>133.816310734236</c:v>
                </c:pt>
                <c:pt idx="14">
                  <c:v>106.2928582439956</c:v>
                </c:pt>
                <c:pt idx="15">
                  <c:v>84.499573479494728</c:v>
                </c:pt>
                <c:pt idx="16">
                  <c:v>67.23440697647797</c:v>
                </c:pt>
                <c:pt idx="17">
                  <c:v>53.548943097579176</c:v>
                </c:pt>
                <c:pt idx="18">
                  <c:v>42.694645151847787</c:v>
                </c:pt>
                <c:pt idx="19">
                  <c:v>34.080535640386849</c:v>
                </c:pt>
                <c:pt idx="20">
                  <c:v>27.239871823604442</c:v>
                </c:pt>
                <c:pt idx="21">
                  <c:v>21.803898740902117</c:v>
                </c:pt>
                <c:pt idx="22">
                  <c:v>17.481171855609276</c:v>
                </c:pt>
                <c:pt idx="23">
                  <c:v>14.041263683000611</c:v>
                </c:pt>
                <c:pt idx="24">
                  <c:v>11.301921952136329</c:v>
                </c:pt>
                <c:pt idx="25">
                  <c:v>9.1189458608445673</c:v>
                </c:pt>
                <c:pt idx="26">
                  <c:v>7.3782034322254795</c:v>
                </c:pt>
                <c:pt idx="27">
                  <c:v>5.9893359979395191</c:v>
                </c:pt>
                <c:pt idx="28">
                  <c:v>4.8807925858650245</c:v>
                </c:pt>
                <c:pt idx="29">
                  <c:v>3.9959131072376559</c:v>
                </c:pt>
                <c:pt idx="30">
                  <c:v>3.2898391440501231</c:v>
                </c:pt>
                <c:pt idx="31">
                  <c:v>2.7270783071907956</c:v>
                </c:pt>
                <c:pt idx="32">
                  <c:v>2.2795853023360673</c:v>
                </c:pt>
                <c:pt idx="33">
                  <c:v>1.9252521538585023</c:v>
                </c:pt>
                <c:pt idx="34">
                  <c:v>1.6467231897728909</c:v>
                </c:pt>
                <c:pt idx="35">
                  <c:v>1.4304687177218298</c:v>
                </c:pt>
                <c:pt idx="36">
                  <c:v>1.2660658777520084</c:v>
                </c:pt>
                <c:pt idx="37">
                  <c:v>1.1456467780440014</c:v>
                </c:pt>
                <c:pt idx="38">
                  <c:v>1.0634833707413236</c:v>
                </c:pt>
                <c:pt idx="39">
                  <c:v>1.015686141223608</c:v>
                </c:pt>
                <c:pt idx="40">
                  <c:v>1</c:v>
                </c:pt>
                <c:pt idx="41">
                  <c:v>1.015686141223608</c:v>
                </c:pt>
                <c:pt idx="42">
                  <c:v>1.0634833707413236</c:v>
                </c:pt>
                <c:pt idx="43">
                  <c:v>1.1456467780440014</c:v>
                </c:pt>
                <c:pt idx="44">
                  <c:v>1.2660658777520084</c:v>
                </c:pt>
                <c:pt idx="45">
                  <c:v>1.4304687177218298</c:v>
                </c:pt>
                <c:pt idx="46">
                  <c:v>1.6467231897728909</c:v>
                </c:pt>
                <c:pt idx="47">
                  <c:v>1.9252521538585023</c:v>
                </c:pt>
                <c:pt idx="48">
                  <c:v>2.2795853023360673</c:v>
                </c:pt>
                <c:pt idx="49">
                  <c:v>2.7270783071907956</c:v>
                </c:pt>
                <c:pt idx="50">
                  <c:v>3.2898391440501231</c:v>
                </c:pt>
                <c:pt idx="51">
                  <c:v>3.9959131072376559</c:v>
                </c:pt>
                <c:pt idx="52">
                  <c:v>4.8807925858650245</c:v>
                </c:pt>
                <c:pt idx="53">
                  <c:v>5.9893359979395191</c:v>
                </c:pt>
                <c:pt idx="54">
                  <c:v>7.3782034322254795</c:v>
                </c:pt>
                <c:pt idx="55">
                  <c:v>9.1189458608445673</c:v>
                </c:pt>
                <c:pt idx="56">
                  <c:v>11.301921952136329</c:v>
                </c:pt>
                <c:pt idx="57">
                  <c:v>14.041263683000611</c:v>
                </c:pt>
                <c:pt idx="58">
                  <c:v>17.481171855609276</c:v>
                </c:pt>
                <c:pt idx="59">
  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              <c:pt idx="62">
                  <c:v>42.694645151847787</c:v>
                </c:pt>
                <c:pt idx="63">
                  <c:v>53.548943097579176</c:v>
                </c:pt>
                <c:pt idx="64">
                  <c:v>67.23440697647797</c:v>
                </c:pt>
                <c:pt idx="65">
                  <c:v>84.499573479494728</c:v>
                </c:pt>
                <c:pt idx="66">
                  <c:v>106.2928582439956</c:v>
                </c:pt>
                <c:pt idx="67">
                  <c:v>133.816310734236</c:v>
                </c:pt>
                <c:pt idx="68">
                  <c:v>168.59390851028971</c:v>
                </c:pt>
                <c:pt idx="69">
                  <c:v>212.55834116279763</c:v>
                </c:pt>
                <c:pt idx="70">
                  <c:v>268.16131151518937</c:v>
                </c:pt>
                <c:pt idx="71">
                  <c:v>338.51375374727604</c:v>
                </c:pt>
                <c:pt idx="72">
                  <c:v>427.56411572180474</c:v>
                </c:pt>
                <c:pt idx="73">
                  <c:v>540.32507907480704</c:v>
                </c:pt>
                <c:pt idx="74">
                  <c:v>683.1619269901156</c:v>
                </c:pt>
                <c:pt idx="75">
                  <c:v>864.15938361396866</c:v>
                </c:pt>
                <c:pt idx="76">
                  <c:v>1093.5883545113747</c:v>
                </c:pt>
                <c:pt idx="77">
                  <c:v>1384.499867020362</c:v>
                </c:pt>
                <c:pt idx="78">
                  <c:v>1753.480990527323</c:v>
                </c:pt>
                <c:pt idx="79">
                  <c:v>2221.6170531057023</c:v>
                </c:pt>
                <c:pt idx="80">
                  <c:v>2815.7166284662549</c:v>
                </c:pt>
                <c:pt idx="81">
                  <c:v>3569.8712676681798</c:v>
                </c:pt>
                <c:pt idx="82">
                  <c:v>4527.4417146388878</c:v>
                </c:pt>
                <c:pt idx="83">
                  <c:v>5743.587548593965</c:v>
                </c:pt>
                <c:pt idx="84">
                  <c:v>7288.489339821248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5B-4204-9B6B-F488B1C8AE79}"/>
            </c:ext>
          </c:extLst>
        </c:ser>
        <c:ser>
          <c:idx val="1"/>
          <c:order val="1"/>
          <c:tx>
            <c:strRef>
              <c:f>Besi!$C$4</c:f>
              <c:strCache>
                <c:ptCount val="1"/>
                <c:pt idx="0">
                  <c:v>I1(x)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Besi!$C$5:$C$89</c:f>
              <c:numCache>
                <c:formatCode>General</c:formatCode>
                <c:ptCount val="85"/>
                <c:pt idx="0">
                  <c:v>-2670.9883037012551</c:v>
                </c:pt>
                <c:pt idx="1">
                  <c:v>-2104.4046883684327</c:v>
                </c:pt>
                <c:pt idx="2">
                  <c:v>-1658.4530777821344</c:v>
                </c:pt>
                <c:pt idx="3">
                  <c:v>-1307.3718086342417</c:v>
                </c:pt>
                <c:pt idx="4">
                  <c:v>-1030.9147225169563</c:v>
                </c:pt>
                <c:pt idx="5">
                  <c:v>-813.16775281471791</c:v>
                </c:pt>
                <c:pt idx="6">
                  <c:v>-641.61990254006662</c:v>
                </c:pt>
                <c:pt idx="7">
                  <c:v>-506.43383830764543</c:v>
                </c:pt>
                <c:pt idx="8">
                  <c:v>-399.87313678256004</c:v>
                </c:pt>
                <c:pt idx="9">
                  <c:v>-315.85248092400343</c:v>
                </c:pt>
                <c:pt idx="10">
                  <c:v>-249.58436542268817</c:v>
                </c:pt>
                <c:pt idx="11">
                  <c:v>-197.30156586563834</c:v>
                </c:pt>
                <c:pt idx="12">
                  <c:v>-156.03909286995543</c:v>
                </c:pt>
                <c:pt idx="13">
                  <c:v>-123.46285601136243</c:v>
                </c:pt>
                <c:pt idx="14">
                  <c:v>-97.735010774031508</c:v>
                </c:pt>
                <c:pt idx="15">
                  <c:v>-77.408117958648347</c:v>
                </c:pt>
                <c:pt idx="16">
                  <c:v>-61.341936777640235</c:v>
                </c:pt>
                <c:pt idx="17">
                  <c:v>-48.638000409631921</c:v>
                </c:pt>
                <c:pt idx="18">
                  <c:v>-38.58816461632739</c:v>
                </c:pt>
                <c:pt idx="19">
                  <c:v>-30.634137725346431</c:v>
                </c:pt>
                <c:pt idx="20">
                  <c:v>-24.335642142450524</c:v>
                </c:pt>
                <c:pt idx="21">
                  <c:v>-19.345361447520226</c:v>
                </c:pt>
                <c:pt idx="22">
                  <c:v>-15.389222753735924</c:v>
                </c:pt>
                <c:pt idx="23">
                  <c:v>-12.250874667409306</c:v>
                </c:pt>
                <c:pt idx="24">
                  <c:v>-9.7594651537044506</c:v>
                </c:pt>
                <c:pt idx="25">
                  <c:v>-7.7800152298244178</c:v>
                </c:pt>
                <c:pt idx="26">
                  <c:v>-6.2058349222583651</c:v>
                </c:pt>
                <c:pt idx="27">
                  <c:v>-4.9525461659085481</c:v>
                </c:pt>
                <c:pt idx="28">
                  <c:v>-3.9533702174026093</c:v>
                </c:pt>
                <c:pt idx="29">
                  <c:v>-3.1554101386190032</c:v>
                </c:pt>
                <c:pt idx="30">
                  <c:v>-2.5167162452886984</c:v>
                </c:pt>
                <c:pt idx="31">
                  <c:v>-2.0039674569295931</c:v>
                </c:pt>
                <c:pt idx="32">
                  <c:v>-1.5906368546373291</c:v>
                </c:pt>
                <c:pt idx="33">
                  <c:v>-1.2555375122401728</c:v>
                </c:pt>
                <c:pt idx="34">
                  <c:v>-0.98166642857790753</c:v>
                </c:pt>
                <c:pt idx="35">
                  <c:v>-0.75528141834074725</c:v>
                </c:pt>
                <c:pt idx="36">
                  <c:v>-0.56515910399248503</c:v>
                </c:pt>
                <c:pt idx="37">
                  <c:v>-0.40199246158092222</c:v>
                </c:pt>
                <c:pt idx="38">
                  <c:v>-0.25789430539089631</c:v>
                </c:pt>
                <c:pt idx="39">
                  <c:v>-0.12597910894546793</c:v>
                </c:pt>
                <c:pt idx="40">
                  <c:v>0</c:v>
                </c:pt>
                <c:pt idx="41">
                  <c:v>0.12597910894546793</c:v>
                </c:pt>
                <c:pt idx="42">
                  <c:v>0.25789430539089631</c:v>
                </c:pt>
                <c:pt idx="43">
                  <c:v>0.40199246158092222</c:v>
                </c:pt>
                <c:pt idx="44">
                  <c:v>0.56515910399248503</c:v>
                </c:pt>
                <c:pt idx="45">
                  <c:v>0.75528141834074725</c:v>
                </c:pt>
                <c:pt idx="46">
                  <c:v>0.98166642857790753</c:v>
                </c:pt>
                <c:pt idx="47">
                  <c:v>1.2555375122401728</c:v>
                </c:pt>
                <c:pt idx="48">
                  <c:v>1.5906368546373291</c:v>
                </c:pt>
                <c:pt idx="49">
                  <c:v>2.0039674569295931</c:v>
                </c:pt>
                <c:pt idx="50">
                  <c:v>2.5167162452886984</c:v>
                </c:pt>
                <c:pt idx="51">
                  <c:v>3.1554101386190032</c:v>
                </c:pt>
                <c:pt idx="52">
                  <c:v>3.9533702174026093</c:v>
                </c:pt>
                <c:pt idx="53">
                  <c:v>4.9525461659085481</c:v>
                </c:pt>
                <c:pt idx="54">
                  <c:v>6.2058349222583651</c:v>
                </c:pt>
                <c:pt idx="55">
                  <c:v>7.7800152298244178</c:v>
                </c:pt>
                <c:pt idx="56">
                  <c:v>9.7594651537044506</c:v>
                </c:pt>
                <c:pt idx="57">
                  <c:v>12.250874667409306</c:v>
                </c:pt>
                <c:pt idx="58">
                  <c:v>15.389222753735924</c:v>
                </c:pt>
                <c:pt idx="59">
                  <c:v>19.345361447520226</c:v>
                </c:pt>
                <c:pt idx="60">
                  <c:v>24.335642142450524</c:v>
                </c:pt>
                <c:pt idx="61">
                  <c:v>30.634137725346431</c:v>
                </c:pt>
                <c:pt idx="62">
                  <c:v>38.58816461632739</c:v>
                </c:pt>
                <c:pt idx="63">
                  <c:v>48.638000409631921</c:v>
                </c:pt>
                <c:pt idx="64">
                  <c:v>61.341936777640235</c:v>
                </c:pt>
                <c:pt idx="65">
                  <c:v>77.408117958648347</c:v>
                </c:pt>
                <c:pt idx="66">
                  <c:v>97.735010774031508</c:v>
                </c:pt>
                <c:pt idx="67">
                  <c:v>123.46285601136243</c:v>
                </c:pt>
                <c:pt idx="68">
                  <c:v>156.03909286995543</c:v>
                </c:pt>
                <c:pt idx="69">
                  <c:v>197.30156586563834</c:v>
                </c:pt>
                <c:pt idx="70">
                  <c:v>249.58436542268817</c:v>
                </c:pt>
                <c:pt idx="71">
                  <c:v>315.85248092400343</c:v>
                </c:pt>
                <c:pt idx="72">
                  <c:v>399.87313678256004</c:v>
                </c:pt>
                <c:pt idx="73">
                  <c:v>506.43383830764543</c:v>
                </c:pt>
                <c:pt idx="74">
                  <c:v>641.61990254006662</c:v>
                </c:pt>
                <c:pt idx="75">
                  <c:v>813.16775281471791</c:v>
                </c:pt>
                <c:pt idx="76">
                  <c:v>1030.9147225169563</c:v>
                </c:pt>
                <c:pt idx="77">
                  <c:v>1307.3718086342417</c:v>
                </c:pt>
                <c:pt idx="78">
                  <c:v>1658.4530777821344</c:v>
                </c:pt>
                <c:pt idx="79">
                  <c:v>2104.4046883684327</c:v>
                </c:pt>
                <c:pt idx="80">
                  <c:v>2670.9883037012551</c:v>
                </c:pt>
                <c:pt idx="81">
                  <c:v>3390.9887356732365</c:v>
                </c:pt>
                <c:pt idx="82">
                  <c:v>4306.1348750962743</c:v>
                </c:pt>
                <c:pt idx="83">
                  <c:v>5469.5474789528544</c:v>
                </c:pt>
                <c:pt idx="84">
                  <c:v>6948.8586598121628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5B-4204-9B6B-F488B1C8AE79}"/>
            </c:ext>
          </c:extLst>
        </c:ser>
        <c:ser>
          <c:idx val="2"/>
          <c:order val="2"/>
          <c:tx>
            <c:strRef>
              <c:f>Besi!$D$4</c:f>
              <c:strCache>
                <c:ptCount val="1"/>
                <c:pt idx="0">
                  <c:v>I2(x)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Besi!$D$5:$D$89</c:f>
              <c:numCache>
                <c:formatCode>General</c:formatCode>
                <c:ptCount val="85"/>
                <c:pt idx="0">
                  <c:v>2281.5189677260041</c:v>
                </c:pt>
                <c:pt idx="1">
                  <c:v>1789.9442965173055</c:v>
                </c:pt>
                <c:pt idx="2">
                  <c:v>1404.332974152137</c:v>
                </c:pt>
                <c:pt idx="3">
                  <c:v>1101.8248813697153</c:v>
                </c:pt>
                <c:pt idx="4">
                  <c:v>864.4961939520507</c:v>
                </c:pt>
                <c:pt idx="5">
                  <c:v>678.29246868488997</c:v>
                </c:pt>
                <c:pt idx="6">
                  <c:v>532.19253815715865</c:v>
                </c:pt>
                <c:pt idx="7">
                  <c:v>417.55323948507487</c:v>
                </c:pt>
                <c:pt idx="8">
                  <c:v>327.5958315261646</c:v>
                </c:pt>
                <c:pt idx="9">
                  <c:v>257.00343608946866</c:v>
                </c:pt>
                <c:pt idx="10">
                  <c:v>201.6054807358058</c:v>
                </c:pt>
                <c:pt idx="11">
                  <c:v>158.13032299296623</c:v>
                </c:pt>
                <c:pt idx="12">
                  <c:v>124.01131054744515</c:v>
                </c:pt>
                <c:pt idx="13">
                  <c:v>97.234723767906416</c:v>
                </c:pt>
                <c:pt idx="14">
                  <c:v>76.22054723660132</c:v>
                </c:pt>
                <c:pt idx="15">
                  <c:v>59.728975732727235</c:v>
                </c:pt>
                <c:pt idx="16">
                  <c:v>46.787094717264551</c:v>
                </c:pt>
                <c:pt idx="17">
                  <c:v>36.63137773770719</c:v>
                </c:pt>
                <c:pt idx="18">
                  <c:v>28.662585291365069</c:v>
                </c:pt>
                <c:pt idx="19">
                  <c:v>22.410387935492949</c:v>
                </c:pt>
                <c:pt idx="20">
                  <c:v>17.505614966624236</c:v>
                </c:pt>
                <c:pt idx="21">
                  <c:v>13.658483394577814</c:v>
                </c:pt>
                <c:pt idx="22">
                  <c:v>10.641517298393309</c:v>
                </c:pt>
                <c:pt idx="23">
                  <c:v>8.276146192455041</c:v>
                </c:pt>
                <c:pt idx="24">
                  <c:v>6.4221893752841019</c:v>
                </c:pt>
                <c:pt idx="25">
                  <c:v>4.9696044049382104</c:v>
                </c:pt>
                <c:pt idx="26">
                  <c:v>3.8320120480778401</c:v>
                </c:pt>
                <c:pt idx="27">
                  <c:v>2.9416152804573339</c:v>
                </c:pt>
                <c:pt idx="28">
                  <c:v>2.2452124409299508</c:v>
                </c:pt>
                <c:pt idx="29">
                  <c:v>1.7010693700601984</c:v>
                </c:pt>
                <c:pt idx="30">
                  <c:v>1.2764661478191646</c:v>
                </c:pt>
                <c:pt idx="31">
                  <c:v>0.94577390103115655</c:v>
                </c:pt>
                <c:pt idx="32">
                  <c:v>0.6889484476987382</c:v>
                </c:pt>
                <c:pt idx="33">
                  <c:v>0.49035213986973314</c:v>
                </c:pt>
                <c:pt idx="34">
                  <c:v>0.33783461833568079</c:v>
                </c:pt>
                <c:pt idx="35">
                  <c:v>0.22201844837663418</c:v>
                </c:pt>
                <c:pt idx="36">
                  <c:v>0.13574766976703831</c:v>
                </c:pt>
                <c:pt idx="37">
                  <c:v>7.366688049487545E-2</c:v>
                </c:pt>
                <c:pt idx="38">
                  <c:v>3.1906149177738256E-2</c:v>
                </c:pt>
                <c:pt idx="39">
                  <c:v>7.8532696598645167E-3</c:v>
                </c:pt>
                <c:pt idx="40">
                  <c:v>0</c:v>
                </c:pt>
                <c:pt idx="41">
                  <c:v>7.8532696598645167E-3</c:v>
                </c:pt>
                <c:pt idx="42">
                  <c:v>3.1906149177738256E-2</c:v>
                </c:pt>
                <c:pt idx="43">
                  <c:v>7.366688049487545E-2</c:v>
                </c:pt>
                <c:pt idx="44">
                  <c:v>0.13574766976703831</c:v>
                </c:pt>
                <c:pt idx="45">
                  <c:v>0.22201844837663418</c:v>
                </c:pt>
                <c:pt idx="46">
                  <c:v>0.33783461833568079</c:v>
                </c:pt>
                <c:pt idx="47">
                  <c:v>0.49035213986973314</c:v>
                </c:pt>
                <c:pt idx="48">
                  <c:v>0.6889484476987382</c:v>
                </c:pt>
                <c:pt idx="49">
                  <c:v>0.94577390103115655</c:v>
                </c:pt>
                <c:pt idx="50">
                  <c:v>1.2764661478191646</c:v>
                </c:pt>
                <c:pt idx="51">
                  <c:v>1.7010693700601984</c:v>
                </c:pt>
                <c:pt idx="52">
                  <c:v>2.2452124409299508</c:v>
                </c:pt>
                <c:pt idx="53">
                  <c:v>2.9416152804573339</c:v>
                </c:pt>
                <c:pt idx="54">
                  <c:v>3.8320120480778401</c:v>
                </c:pt>
                <c:pt idx="55">
                  <c:v>4.9696044049382104</c:v>
                </c:pt>
                <c:pt idx="56">
                  <c:v>6.4221893752841019</c:v>
                </c:pt>
                <c:pt idx="57">
                  <c:v>8.276146192455041</c:v>
                </c:pt>
                <c:pt idx="58">
                  <c:v>10.641517298393309</c:v>
                </c:pt>
                <c:pt idx="59">
                  <c:v>13.658483394577814</c:v>
                </c:pt>
                <c:pt idx="60">
                  <c:v>17.505614966624236</c:v>
                </c:pt>
                <c:pt idx="61">
                  <c:v>22.410387935492949</c:v>
                </c:pt>
                <c:pt idx="62">
                  <c:v>28.662585291365069</c:v>
                </c:pt>
                <c:pt idx="63">
                  <c:v>36.63137773770719</c:v>
                </c:pt>
                <c:pt idx="64">
                  <c:v>46.787094717264551</c:v>
                </c:pt>
                <c:pt idx="65">
                  <c:v>59.728975732727235</c:v>
                </c:pt>
                <c:pt idx="66">
                  <c:v>76.22054723660132</c:v>
                </c:pt>
                <c:pt idx="67">
                  <c:v>97.234723767906416</c:v>
                </c:pt>
                <c:pt idx="68">
                  <c:v>124.01131054744515</c:v>
                </c:pt>
                <c:pt idx="69">
                  <c:v>158.13032299296623</c:v>
                </c:pt>
                <c:pt idx="70">
                  <c:v>201.6054807358058</c:v>
                </c:pt>
                <c:pt idx="71">
                  <c:v>257.00343608946866</c:v>
                </c:pt>
                <c:pt idx="72">
                  <c:v>327.5958315261646</c:v>
                </c:pt>
                <c:pt idx="73">
                  <c:v>417.55323948507487</c:v>
                </c:pt>
                <c:pt idx="74">
                  <c:v>532.19253815715865</c:v>
                </c:pt>
                <c:pt idx="75">
                  <c:v>678.29246868488997</c:v>
                </c:pt>
                <c:pt idx="76">
                  <c:v>864.4961939520507</c:v>
                </c:pt>
                <c:pt idx="77">
                  <c:v>1101.8248813697153</c:v>
                </c:pt>
                <c:pt idx="78">
                  <c:v>1404.332974152137</c:v>
                </c:pt>
                <c:pt idx="79">
                  <c:v>1789.9442965173055</c:v>
                </c:pt>
                <c:pt idx="80">
                  <c:v>2281.5189677260041</c:v>
                </c:pt>
                <c:pt idx="81">
                  <c:v>2908.2149290002294</c:v>
                </c:pt>
                <c:pt idx="82">
                  <c:v>3707.2255479538812</c:v>
                </c:pt>
                <c:pt idx="83">
                  <c:v>4725.9973199515744</c:v>
                </c:pt>
                <c:pt idx="84">
                  <c:v>6025.0604925826738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5B-4204-9B6B-F488B1C8AE79}"/>
            </c:ext>
          </c:extLst>
        </c:ser>
        <c:ser>
          <c:idx val="3"/>
          <c:order val="3"/>
          <c:tx>
            <c:strRef>
              <c:f>Besi!$E$4</c:f>
              <c:strCache>
                <c:ptCount val="1"/>
                <c:pt idx="0">
                  <c:v>I3(x)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Besi!$E$5:$E$89</c:f>
              <c:numCache>
                <c:formatCode>General</c:formatCode>
                <c:ptCount val="85"/>
                <c:pt idx="0">
                  <c:v>-1758.3807166108531</c:v>
                </c:pt>
                <c:pt idx="1">
                  <c:v>-1370.0685667203072</c:v>
                </c:pt>
                <c:pt idx="2">
                  <c:v>-1067.1549834022878</c:v>
                </c:pt>
                <c:pt idx="3">
                  <c:v>-830.90699506895953</c:v>
                </c:pt>
                <c:pt idx="4">
                  <c:v>-646.69419187160008</c:v>
                </c:pt>
                <c:pt idx="5">
                  <c:v>-503.091195701625</c:v>
                </c:pt>
                <c:pt idx="6">
                  <c:v>-391.17635517199199</c:v>
                </c:pt>
                <c:pt idx="7">
                  <c:v>-303.98378279973053</c:v>
                </c:pt>
                <c:pt idx="8">
                  <c:v>-236.0752210194776</c:v>
                </c:pt>
                <c:pt idx="9">
                  <c:v>-183.20554616814863</c:v>
                </c:pt>
                <c:pt idx="10">
                  <c:v>-142.06144236359165</c:v>
                </c:pt>
                <c:pt idx="11">
                  <c:v>-110.05724973158782</c:v>
                </c:pt>
                <c:pt idx="12">
                  <c:v>-85.175486842843796</c:v>
                </c:pt>
                <c:pt idx="13">
                  <c:v>-65.842278963714151</c:v>
                </c:pt>
                <c:pt idx="14">
                  <c:v>-50.830058628430756</c:v>
                </c:pt>
                <c:pt idx="15">
                  <c:v>-39.181573489702906</c:v>
                </c:pt>
                <c:pt idx="16">
                  <c:v>-30.150540299463852</c:v>
                </c:pt>
                <c:pt idx="17">
                  <c:v>-23.155302852966045</c:v>
                </c:pt>
                <c:pt idx="18">
                  <c:v>-17.742648040789124</c:v>
                </c:pt>
                <c:pt idx="19">
                  <c:v>-13.559556441161305</c:v>
                </c:pt>
                <c:pt idx="20">
                  <c:v>-10.331150169151137</c:v>
                </c:pt>
                <c:pt idx="21">
                  <c:v>-7.8434806941915474</c:v>
                </c:pt>
                <c:pt idx="22">
                  <c:v>-5.9300962662752044</c:v>
                </c:pt>
                <c:pt idx="23">
                  <c:v>-4.4615606039221909</c:v>
                </c:pt>
                <c:pt idx="24">
                  <c:v>-3.3372757784203437</c:v>
                </c:pt>
                <c:pt idx="25">
                  <c:v>-2.4791038645569898</c:v>
                </c:pt>
                <c:pt idx="26">
                  <c:v>-1.8263925815979734</c:v>
                </c:pt>
                <c:pt idx="27">
                  <c:v>-1.3320965899610584</c:v>
                </c:pt>
                <c:pt idx="28">
                  <c:v>-0.95975362949600751</c:v>
                </c:pt>
                <c:pt idx="29">
                  <c:v>-0.68112741853144065</c:v>
                </c:pt>
                <c:pt idx="30">
                  <c:v>-0.47437040877803577</c:v>
                </c:pt>
                <c:pt idx="31">
                  <c:v>-0.32259163287420228</c:v>
                </c:pt>
                <c:pt idx="32">
                  <c:v>-0.21273995923985264</c:v>
                </c:pt>
                <c:pt idx="33">
                  <c:v>-0.13473262110935408</c:v>
                </c:pt>
                <c:pt idx="34">
                  <c:v>-8.0774113016092317E-2</c:v>
                </c:pt>
                <c:pt idx="35">
                  <c:v>-4.4822383535517825E-2</c:v>
                </c:pt>
                <c:pt idx="36">
                  <c:v>-2.2168424924331905E-2</c:v>
                </c:pt>
                <c:pt idx="37">
                  <c:v>-9.1024322749198219E-3</c:v>
                </c:pt>
                <c:pt idx="38">
                  <c:v>-2.645111968990285E-3</c:v>
                </c:pt>
                <c:pt idx="39">
                  <c:v>-3.2679438763566829E-4</c:v>
                </c:pt>
                <c:pt idx="40">
                  <c:v>0</c:v>
                </c:pt>
                <c:pt idx="41">
                  <c:v>3.2679438763566829E-4</c:v>
                </c:pt>
                <c:pt idx="42">
                  <c:v>2.645111968990285E-3</c:v>
                </c:pt>
                <c:pt idx="43">
                  <c:v>9.1024322749198219E-3</c:v>
                </c:pt>
                <c:pt idx="44">
                  <c:v>2.2168424924331905E-2</c:v>
                </c:pt>
                <c:pt idx="45">
                  <c:v>4.4822383535517825E-2</c:v>
                </c:pt>
                <c:pt idx="46">
                  <c:v>8.0774113016092317E-2</c:v>
                </c:pt>
                <c:pt idx="47">
                  <c:v>0.13473262110935408</c:v>
                </c:pt>
                <c:pt idx="48">
                  <c:v>0.21273995923985264</c:v>
                </c:pt>
                <c:pt idx="49">
                  <c:v>0.32259163287420228</c:v>
                </c:pt>
                <c:pt idx="50">
                  <c:v>0.47437040877803577</c:v>
                </c:pt>
                <c:pt idx="51">
                  <c:v>0.68112741853144065</c:v>
                </c:pt>
                <c:pt idx="52">
                  <c:v>0.95975362949600751</c:v>
                </c:pt>
                <c:pt idx="53">
                  <c:v>1.3320965899610584</c:v>
                </c:pt>
                <c:pt idx="54">
                  <c:v>1.8263925815979734</c:v>
                </c:pt>
                <c:pt idx="55">
                  <c:v>2.4791038645569898</c:v>
                </c:pt>
                <c:pt idx="56">
                  <c:v>3.3372757784203437</c:v>
                </c:pt>
                <c:pt idx="57">
                  <c:v>4.4615606039221909</c:v>
                </c:pt>
                <c:pt idx="58">
                  <c:v>5.9300962662752044</c:v>
                </c:pt>
                <c:pt idx="59">
                  <c:v>7.8434806941915474</c:v>
                </c:pt>
                <c:pt idx="60">
                  <c:v>10.331150169151137</c:v>
                </c:pt>
                <c:pt idx="61">
                  <c:v>13.559556441161305</c:v>
                </c:pt>
                <c:pt idx="62">
                  <c:v>17.742648040789124</c:v>
                </c:pt>
                <c:pt idx="63">
                  <c:v>23.155302852966045</c:v>
                </c:pt>
                <c:pt idx="64">
                  <c:v>30.150540299463852</c:v>
                </c:pt>
                <c:pt idx="65">
                  <c:v>39.181573489702906</c:v>
                </c:pt>
                <c:pt idx="66">
                  <c:v>50.830058628430756</c:v>
                </c:pt>
                <c:pt idx="67">
                  <c:v>65.842278963714151</c:v>
                </c:pt>
                <c:pt idx="68">
                  <c:v>85.175486842843796</c:v>
                </c:pt>
                <c:pt idx="69">
                  <c:v>110.05724973158782</c:v>
                </c:pt>
                <c:pt idx="70">
                  <c:v>142.06144236359165</c:v>
                </c:pt>
                <c:pt idx="71">
                  <c:v>183.20554616814863</c:v>
                </c:pt>
                <c:pt idx="72">
                  <c:v>236.0752210194776</c:v>
                </c:pt>
                <c:pt idx="73">
                  <c:v>303.98378279973053</c:v>
                </c:pt>
                <c:pt idx="74">
                  <c:v>391.17635517199199</c:v>
                </c:pt>
                <c:pt idx="75">
                  <c:v>503.091195701625</c:v>
                </c:pt>
                <c:pt idx="76">
                  <c:v>646.69419187160008</c:v>
                </c:pt>
                <c:pt idx="77">
                  <c:v>830.90699506895953</c:v>
                </c:pt>
                <c:pt idx="78">
                  <c:v>1067.1549834022878</c:v>
                </c:pt>
                <c:pt idx="79">
                  <c:v>1370.0685667203072</c:v>
                </c:pt>
                <c:pt idx="80">
                  <c:v>1758.3807166108531</c:v>
                </c:pt>
                <c:pt idx="81">
                  <c:v>2256.0755926487564</c:v>
                </c:pt>
                <c:pt idx="82">
                  <c:v>2893.8584758757456</c:v>
                </c:pt>
                <c:pt idx="83">
                  <c:v>3711.0368482732006</c:v>
                </c:pt>
                <c:pt idx="84">
                  <c:v>4757.927571600283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5B-4204-9B6B-F488B1C8A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82217847769027"/>
          <c:y val="0.64691179351539552"/>
          <c:w val="0.18540004374453192"/>
          <c:h val="0.2943661740026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Besk!$B$4</c:f>
              <c:strCache>
                <c:ptCount val="1"/>
                <c:pt idx="0">
                  <c:v>K0(x)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Besk!$B$5:$B$54</c:f>
              <c:numCache>
                <c:formatCode>General</c:formatCode>
                <c:ptCount val="50"/>
                <c:pt idx="0">
                  <c:v>11.628856980944363</c:v>
                </c:pt>
                <c:pt idx="1">
                  <c:v>3.80556175386497</c:v>
                </c:pt>
                <c:pt idx="2">
                  <c:v>3.1142340294719899</c:v>
                </c:pt>
                <c:pt idx="3">
                  <c:v>2.4270690247020168</c:v>
                </c:pt>
                <c:pt idx="4">
                  <c:v>2.030027723044201</c:v>
                </c:pt>
                <c:pt idx="5">
                  <c:v>1.752703855528146</c:v>
                </c:pt>
                <c:pt idx="6">
                  <c:v>1.3724600605442971</c:v>
                </c:pt>
                <c:pt idx="7">
                  <c:v>1.1145291345244344</c:v>
                </c:pt>
                <c:pt idx="8">
                  <c:v>0.92441907122766587</c:v>
                </c:pt>
                <c:pt idx="9">
                  <c:v>0.77752209190472943</c:v>
                </c:pt>
                <c:pt idx="10">
                  <c:v>0.66051985991510165</c:v>
                </c:pt>
                <c:pt idx="11">
                  <c:v>0.56534710526589571</c:v>
                </c:pt>
                <c:pt idx="12">
                  <c:v>0.48673030816290064</c:v>
                </c:pt>
                <c:pt idx="13">
                  <c:v>0.4210244382407084</c:v>
                </c:pt>
                <c:pt idx="14">
                  <c:v>0.36560239154318597</c:v>
                </c:pt>
                <c:pt idx="15">
                  <c:v>0.3185082202865937</c:v>
                </c:pt>
                <c:pt idx="16">
                  <c:v>0.27824764630002696</c:v>
                </c:pt>
                <c:pt idx="17">
                  <c:v>0.24365506118154184</c:v>
                </c:pt>
                <c:pt idx="18">
                  <c:v>0.21380556264752568</c:v>
                </c:pt>
                <c:pt idx="19">
                  <c:v>0.18795475196933226</c:v>
                </c:pt>
                <c:pt idx="20">
                  <c:v>0.16549631805699644</c:v>
                </c:pt>
                <c:pt idx="21">
                  <c:v>0.14593140048982786</c:v>
                </c:pt>
                <c:pt idx="22">
                  <c:v>0.12884597927604738</c:v>
                </c:pt>
                <c:pt idx="23">
                  <c:v>0.11389387274953337</c:v>
                </c:pt>
                <c:pt idx="24">
                  <c:v>0.1007837408899669</c:v>
                </c:pt>
                <c:pt idx="25">
                  <c:v>8.9269005671601676E-2</c:v>
                </c:pt>
                <c:pt idx="26">
                  <c:v>7.9139933002093557E-2</c:v>
                </c:pt>
                <c:pt idx="27">
                  <c:v>7.0217341543415815E-2</c:v>
                </c:pt>
                <c:pt idx="28">
                  <c:v>6.2347553200366113E-2</c:v>
                </c:pt>
                <c:pt idx="29">
                  <c:v>5.5398303286321893E-2</c:v>
                </c:pt>
                <c:pt idx="30">
                  <c:v>4.9255400915817524E-2</c:v>
                </c:pt>
                <c:pt idx="31">
                  <c:v>4.3819981975498468E-2</c:v>
                </c:pt>
                <c:pt idx="32">
                  <c:v>3.9006234566223368E-2</c:v>
                </c:pt>
                <c:pt idx="33">
                  <c:v>3.4739504386279194E-2</c:v>
                </c:pt>
                <c:pt idx="34">
                  <c:v>3.0954708038041394E-2</c:v>
                </c:pt>
                <c:pt idx="35">
                  <c:v>2.7594997675100565E-2</c:v>
                </c:pt>
                <c:pt idx="36">
                  <c:v>2.4610632145839268E-2</c:v>
                </c:pt>
                <c:pt idx="37">
                  <c:v>2.1958018806808241E-2</c:v>
                </c:pt>
                <c:pt idx="38">
                  <c:v>1.9598897170368453E-2</c:v>
                </c:pt>
                <c:pt idx="39">
                  <c:v>1.7499641018146567E-2</c:v>
                </c:pt>
                <c:pt idx="40">
                  <c:v>1.5630659921626627E-2</c:v>
                </c:pt>
                <c:pt idx="41">
                  <c:v>1.3965884534245585E-2</c:v>
                </c:pt>
                <c:pt idx="42">
                  <c:v>1.2482322757249748E-2</c:v>
                </c:pt>
                <c:pt idx="43">
                  <c:v>1.1159676085853002E-2</c:v>
                </c:pt>
                <c:pt idx="44">
                  <c:v>9.9800072278402267E-3</c:v>
                </c:pt>
                <c:pt idx="45">
                  <c:v>8.9274515415423625E-3</c:v>
                </c:pt>
                <c:pt idx="46">
                  <c:v>7.1491106233072445E-3</c:v>
                </c:pt>
                <c:pt idx="47">
                  <c:v>5.7304229172928257E-3</c:v>
                </c:pt>
                <c:pt idx="48">
                  <c:v>4.5972463167246501E-3</c:v>
                </c:pt>
                <c:pt idx="49">
                  <c:v>3.6910983340425864E-3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53-49D5-A0F9-7C9CB40A2AFC}"/>
            </c:ext>
          </c:extLst>
        </c:ser>
        <c:ser>
          <c:idx val="1"/>
          <c:order val="1"/>
          <c:tx>
            <c:strRef>
              <c:f>Besk!$C$4</c:f>
              <c:strCache>
                <c:ptCount val="1"/>
                <c:pt idx="0">
                  <c:v>K1(x)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Besk!$C$5:$C$54</c:f>
              <c:numCache>
                <c:formatCode>General</c:formatCode>
                <c:ptCount val="50"/>
                <c:pt idx="0">
                  <c:v>99999.999939355708</c:v>
                </c:pt>
                <c:pt idx="1">
                  <c:v>39.946184926399866</c:v>
                </c:pt>
                <c:pt idx="2">
                  <c:v>19.909674325882506</c:v>
                </c:pt>
                <c:pt idx="3">
                  <c:v>9.853844780870606</c:v>
                </c:pt>
                <c:pt idx="4">
                  <c:v>6.4774987761530616</c:v>
                </c:pt>
                <c:pt idx="5">
                  <c:v>4.7759725432204725</c:v>
                </c:pt>
                <c:pt idx="6">
                  <c:v>3.0559920334573243</c:v>
                </c:pt>
                <c:pt idx="7">
                  <c:v>2.1843544247326876</c:v>
                </c:pt>
                <c:pt idx="8">
                  <c:v>1.6564411200033009</c:v>
                </c:pt>
                <c:pt idx="9">
                  <c:v>1.3028349397635022</c:v>
                </c:pt>
                <c:pt idx="10">
                  <c:v>1.0502835353129178</c:v>
                </c:pt>
                <c:pt idx="11">
                  <c:v>0.86178163447218037</c:v>
                </c:pt>
                <c:pt idx="12">
                  <c:v>0.71653357877601898</c:v>
                </c:pt>
                <c:pt idx="13">
                  <c:v>0.60190723019723469</c:v>
                </c:pt>
                <c:pt idx="14">
                  <c:v>0.50976002716702717</c:v>
                </c:pt>
                <c:pt idx="15">
                  <c:v>0.43459239106071512</c:v>
                </c:pt>
                <c:pt idx="16">
                  <c:v>0.3725474956319621</c:v>
                </c:pt>
                <c:pt idx="17">
                  <c:v>0.32083590222987568</c:v>
                </c:pt>
                <c:pt idx="18">
                  <c:v>0.27738780045684369</c:v>
                </c:pt>
                <c:pt idx="19">
                  <c:v>0.24063391135761178</c:v>
                </c:pt>
                <c:pt idx="20">
                  <c:v>0.20936248820408235</c:v>
                </c:pt>
                <c:pt idx="21">
                  <c:v>0.18262309980174682</c:v>
                </c:pt>
                <c:pt idx="22">
                  <c:v>0.15966015303266751</c:v>
                </c:pt>
                <c:pt idx="23">
                  <c:v>0.13986588181652235</c:v>
                </c:pt>
                <c:pt idx="24">
                  <c:v>0.12274641153350785</c:v>
                </c:pt>
                <c:pt idx="25">
                  <c:v>0.10789681011908719</c:v>
                </c:pt>
                <c:pt idx="26">
                  <c:v>9.4982443845362544E-2</c:v>
                </c:pt>
                <c:pt idx="27">
                  <c:v>8.3724838754832095E-2</c:v>
                </c:pt>
                <c:pt idx="28">
                  <c:v>7.3890816347746982E-2</c:v>
                </c:pt>
                <c:pt idx="29">
                  <c:v>6.5284045058531415E-2</c:v>
                </c:pt>
                <c:pt idx="30">
                  <c:v>5.7738398956525869E-2</c:v>
                </c:pt>
                <c:pt idx="31">
                  <c:v>5.1112685607272376E-2</c:v>
                </c:pt>
                <c:pt idx="32">
                  <c:v>4.5286423298361377E-2</c:v>
                </c:pt>
                <c:pt idx="33">
                  <c:v>4.0156431128194114E-2</c:v>
                </c:pt>
                <c:pt idx="34">
                  <c:v>3.5634054949617439E-2</c:v>
                </c:pt>
                <c:pt idx="35">
                  <c:v>3.1642895211398715E-2</c:v>
                </c:pt>
                <c:pt idx="36">
                  <c:v>2.8116934272716561E-2</c:v>
                </c:pt>
                <c:pt idx="37">
                  <c:v>2.4998984123186224E-2</c:v>
                </c:pt>
                <c:pt idx="38">
                  <c:v>2.2239392925923789E-2</c:v>
                </c:pt>
                <c:pt idx="39">
                  <c:v>1.9794962019720579E-2</c:v>
                </c:pt>
                <c:pt idx="40">
                  <c:v>1.7628035102223227E-2</c:v>
                </c:pt>
                <c:pt idx="41">
                  <c:v>1.5705729078473455E-2</c:v>
                </c:pt>
                <c:pt idx="42">
                  <c:v>1.3999282082274795E-2</c:v>
                </c:pt>
                <c:pt idx="43">
                  <c:v>1.2483498887268405E-2</c:v>
                </c:pt>
                <c:pt idx="44">
                  <c:v>1.1136277633479914E-2</c:v>
                </c:pt>
                <c:pt idx="45">
                  <c:v>9.9382047359170764E-3</c:v>
                </c:pt>
                <c:pt idx="46">
                  <c:v>7.9232533614455886E-3</c:v>
                </c:pt>
                <c:pt idx="47">
                  <c:v>6.3250436442640039E-3</c:v>
                </c:pt>
                <c:pt idx="48">
                  <c:v>5.0551764440562915E-3</c:v>
                </c:pt>
                <c:pt idx="49">
                  <c:v>4.0446134454521551E-3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53-49D5-A0F9-7C9CB40A2AFC}"/>
            </c:ext>
          </c:extLst>
        </c:ser>
        <c:ser>
          <c:idx val="2"/>
          <c:order val="2"/>
          <c:tx>
            <c:strRef>
              <c:f>Besk!$D$4</c:f>
              <c:strCache>
                <c:ptCount val="1"/>
                <c:pt idx="0">
                  <c:v>K2(x)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Besk!$D$5:$D$54</c:f>
              <c:numCache>
                <c:formatCode>General</c:formatCode>
                <c:ptCount val="50"/>
                <c:pt idx="0">
                  <c:v>19999999999.499996</c:v>
                </c:pt>
                <c:pt idx="1">
                  <c:v>3199.5003558658541</c:v>
                </c:pt>
                <c:pt idx="2">
                  <c:v>799.50120706477219</c:v>
                </c:pt>
                <c:pt idx="3">
                  <c:v>199.50396464211411</c:v>
                </c:pt>
                <c:pt idx="4">
                  <c:v>88.39667807175168</c:v>
                </c:pt>
                <c:pt idx="5">
                  <c:v>49.512429287732871</c:v>
                </c:pt>
                <c:pt idx="6">
                  <c:v>21.745740283593125</c:v>
                </c:pt>
                <c:pt idx="7">
                  <c:v>12.036301258187873</c:v>
                </c:pt>
                <c:pt idx="8">
                  <c:v>7.5501835512408695</c:v>
                </c:pt>
                <c:pt idx="9">
                  <c:v>5.1203052244497371</c:v>
                </c:pt>
                <c:pt idx="10">
                  <c:v>3.6613299608091525</c:v>
                </c:pt>
                <c:pt idx="11">
                  <c:v>2.7198011914463467</c:v>
                </c:pt>
                <c:pt idx="12">
                  <c:v>2.0790271498873873</c:v>
                </c:pt>
                <c:pt idx="13">
                  <c:v>1.6248388986351781</c:v>
                </c:pt>
                <c:pt idx="14">
                  <c:v>1.2924388045741444</c:v>
                </c:pt>
                <c:pt idx="15">
                  <c:v>1.0428288720544523</c:v>
                </c:pt>
                <c:pt idx="16">
                  <c:v>0.85139763957996861</c:v>
                </c:pt>
                <c:pt idx="17">
                  <c:v>0.70199206436707851</c:v>
                </c:pt>
                <c:pt idx="18">
                  <c:v>0.58365596325665048</c:v>
                </c:pt>
                <c:pt idx="19">
                  <c:v>0.48874714116634693</c:v>
                </c:pt>
                <c:pt idx="20">
                  <c:v>0.41180512770885802</c:v>
                </c:pt>
                <c:pt idx="21">
                  <c:v>0.34884595582510203</c:v>
                </c:pt>
                <c:pt idx="22">
                  <c:v>0.2969092982578026</c:v>
                </c:pt>
                <c:pt idx="23">
                  <c:v>0.25375975456605571</c:v>
                </c:pt>
                <c:pt idx="24">
                  <c:v>0.21768508520759339</c:v>
                </c:pt>
                <c:pt idx="25">
                  <c:v>0.18735701487077183</c:v>
                </c:pt>
                <c:pt idx="26">
                  <c:v>0.16173336243284359</c:v>
                </c:pt>
                <c:pt idx="27">
                  <c:v>0.13998804050577587</c:v>
                </c:pt>
                <c:pt idx="28">
                  <c:v>0.12146020627856369</c:v>
                </c:pt>
                <c:pt idx="29">
                  <c:v>0.10561679948519219</c:v>
                </c:pt>
                <c:pt idx="30">
                  <c:v>9.2024585328058892E-2</c:v>
                </c:pt>
                <c:pt idx="31">
                  <c:v>8.0329043123550159E-2</c:v>
                </c:pt>
                <c:pt idx="32">
                  <c:v>7.023825063405878E-2</c:v>
                </c:pt>
                <c:pt idx="33">
                  <c:v>6.1510458471741927E-2</c:v>
                </c:pt>
                <c:pt idx="34">
                  <c:v>5.3944420908762308E-2</c:v>
                </c:pt>
                <c:pt idx="35">
                  <c:v>4.7371807182224751E-2</c:v>
                </c:pt>
                <c:pt idx="36">
                  <c:v>4.1651198371728079E-2</c:v>
                </c:pt>
                <c:pt idx="37">
                  <c:v>3.6663303585153073E-2</c:v>
                </c:pt>
                <c:pt idx="38">
                  <c:v>3.2307121699467756E-2</c:v>
                </c:pt>
                <c:pt idx="39">
                  <c:v>2.849684214021355E-2</c:v>
                </c:pt>
                <c:pt idx="40">
                  <c:v>2.5159327544449987E-2</c:v>
                </c:pt>
                <c:pt idx="41">
                  <c:v>2.2232057733442136E-2</c:v>
                </c:pt>
                <c:pt idx="42">
                  <c:v>1.9661441773800921E-2</c:v>
                </c:pt>
                <c:pt idx="43">
                  <c:v>1.7401425529487202E-2</c:v>
                </c:pt>
                <c:pt idx="44">
                  <c:v>1.5412337780757256E-2</c:v>
                </c:pt>
                <c:pt idx="45">
                  <c:v>1.365992998721716E-2</c:v>
                </c:pt>
                <c:pt idx="46">
                  <c:v>1.075058942396433E-2</c:v>
                </c:pt>
                <c:pt idx="47">
                  <c:v>8.4804418930597841E-3</c:v>
                </c:pt>
                <c:pt idx="48">
                  <c:v>6.7035698350814375E-3</c:v>
                </c:pt>
                <c:pt idx="49">
                  <c:v>5.3089437122234477E-3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53-49D5-A0F9-7C9CB40A2AFC}"/>
            </c:ext>
          </c:extLst>
        </c:ser>
        <c:ser>
          <c:idx val="3"/>
          <c:order val="3"/>
          <c:tx>
            <c:strRef>
              <c:f>Besk!$E$4</c:f>
              <c:strCache>
                <c:ptCount val="1"/>
                <c:pt idx="0">
                  <c:v>K3(x)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Besk!$E$5:$E$54</c:f>
              <c:numCache>
                <c:formatCode>General</c:formatCode>
                <c:ptCount val="50"/>
                <c:pt idx="0">
                  <c:v>7999999999899997</c:v>
                </c:pt>
                <c:pt idx="1">
                  <c:v>511960.00312346302</c:v>
                </c:pt>
                <c:pt idx="2">
                  <c:v>63980.00623950766</c:v>
                </c:pt>
                <c:pt idx="3">
                  <c:v>7990.0124304654355</c:v>
                </c:pt>
                <c:pt idx="4">
                  <c:v>2363.7222473561974</c:v>
                </c:pt>
                <c:pt idx="5">
                  <c:v>995.02455829787789</c:v>
                </c:pt>
                <c:pt idx="6">
                  <c:v>292.99919581469896</c:v>
                </c:pt>
                <c:pt idx="7">
                  <c:v>122.54736700661142</c:v>
                </c:pt>
                <c:pt idx="8">
                  <c:v>62.057909529930257</c:v>
                </c:pt>
                <c:pt idx="9">
                  <c:v>35.438203102761747</c:v>
                </c:pt>
                <c:pt idx="10">
                  <c:v>21.972169025650931</c:v>
                </c:pt>
                <c:pt idx="11">
                  <c:v>14.460787591703914</c:v>
                </c:pt>
                <c:pt idx="12">
                  <c:v>9.956654244942186</c:v>
                </c:pt>
                <c:pt idx="13">
                  <c:v>7.1012628247379483</c:v>
                </c:pt>
                <c:pt idx="14">
                  <c:v>5.2095374983457345</c:v>
                </c:pt>
                <c:pt idx="15">
                  <c:v>3.9106886312422229</c:v>
                </c:pt>
                <c:pt idx="16">
                  <c:v>2.9922325404934038</c:v>
                </c:pt>
                <c:pt idx="17">
                  <c:v>2.3265275147072426</c:v>
                </c:pt>
                <c:pt idx="18">
                  <c:v>1.8338037024745779</c:v>
                </c:pt>
                <c:pt idx="19">
                  <c:v>1.4625017642734788</c:v>
                </c:pt>
                <c:pt idx="20">
                  <c:v>1.1783157298719835</c:v>
                </c:pt>
                <c:pt idx="21">
                  <c:v>0.95783633496863996</c:v>
                </c:pt>
                <c:pt idx="22">
                  <c:v>0.78473235989119905</c:v>
                </c:pt>
                <c:pt idx="23">
                  <c:v>0.64738539094863368</c:v>
                </c:pt>
                <c:pt idx="24">
                  <c:v>0.53738466907178084</c:v>
                </c:pt>
                <c:pt idx="25">
                  <c:v>0.44854592806594495</c:v>
                </c:pt>
                <c:pt idx="26">
                  <c:v>0.37625785677204693</c:v>
                </c:pt>
                <c:pt idx="27">
                  <c:v>0.31703823959779182</c:v>
                </c:pt>
                <c:pt idx="28">
                  <c:v>0.2682271463934488</c:v>
                </c:pt>
                <c:pt idx="29">
                  <c:v>0.22777142888190396</c:v>
                </c:pt>
                <c:pt idx="30">
                  <c:v>0.19407111796105753</c:v>
                </c:pt>
                <c:pt idx="31">
                  <c:v>0.16586846149805828</c:v>
                </c:pt>
                <c:pt idx="32">
                  <c:v>0.14216676900051137</c:v>
                </c:pt>
                <c:pt idx="33">
                  <c:v>0.12217037575718331</c:v>
                </c:pt>
                <c:pt idx="34">
                  <c:v>0.10523975934802038</c:v>
                </c:pt>
                <c:pt idx="35">
                  <c:v>9.0857654189179626E-2</c:v>
                </c:pt>
                <c:pt idx="36">
                  <c:v>7.8603235329356633E-2</c:v>
                </c:pt>
                <c:pt idx="37">
                  <c:v>6.8132282458660404E-2</c:v>
                </c:pt>
                <c:pt idx="38">
                  <c:v>5.9161817725315494E-2</c:v>
                </c:pt>
                <c:pt idx="39">
                  <c:v>5.1458119953291172E-2</c:v>
                </c:pt>
                <c:pt idx="40">
                  <c:v>4.4827308123250226E-2</c:v>
                </c:pt>
                <c:pt idx="41">
                  <c:v>3.9107895113675697E-2</c:v>
                </c:pt>
                <c:pt idx="42">
                  <c:v>3.4164863388737268E-2</c:v>
                </c:pt>
                <c:pt idx="43">
                  <c:v>2.9884924416755602E-2</c:v>
                </c:pt>
                <c:pt idx="44">
                  <c:v>2.6172704736657719E-2</c:v>
                </c:pt>
                <c:pt idx="45">
                  <c:v>2.2947661866600085E-2</c:v>
                </c:pt>
                <c:pt idx="46">
                  <c:v>1.7696516474140431E-2</c:v>
                </c:pt>
                <c:pt idx="47">
                  <c:v>1.3699340942576858E-2</c:v>
                </c:pt>
                <c:pt idx="48">
                  <c:v>1.0641484639957488E-2</c:v>
                </c:pt>
                <c:pt idx="49">
                  <c:v>8.2917684152309119E-3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53-49D5-A0F9-7C9CB40A2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57"/>
          <c:y val="8.3911490230387867E-2"/>
          <c:w val="0.18540004374453192"/>
          <c:h val="0.32122520334052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Besid!$B$4</c:f>
              <c:strCache>
                <c:ptCount val="1"/>
                <c:pt idx="0">
                  <c:v>I'0(x)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Besid!$B$5:$B$89</c:f>
              <c:numCache>
                <c:formatCode>General</c:formatCode>
                <c:ptCount val="85"/>
                <c:pt idx="0">
                  <c:v>-2670.9883037012551</c:v>
                </c:pt>
                <c:pt idx="1">
                  <c:v>-2104.4046883684327</c:v>
                </c:pt>
                <c:pt idx="2">
                  <c:v>-1658.4530777821344</c:v>
                </c:pt>
                <c:pt idx="3">
                  <c:v>-1307.3718086342417</c:v>
                </c:pt>
                <c:pt idx="4">
                  <c:v>-1030.9147225169563</c:v>
                </c:pt>
                <c:pt idx="5">
                  <c:v>-813.16775281471791</c:v>
                </c:pt>
                <c:pt idx="6">
                  <c:v>-641.61990254006662</c:v>
                </c:pt>
                <c:pt idx="7">
                  <c:v>-506.43383830764543</c:v>
                </c:pt>
                <c:pt idx="8">
                  <c:v>-399.87313678256004</c:v>
                </c:pt>
                <c:pt idx="9">
                  <c:v>-315.85248092400343</c:v>
                </c:pt>
                <c:pt idx="10">
                  <c:v>-249.58436542268817</c:v>
                </c:pt>
                <c:pt idx="11">
                  <c:v>-197.30156586563834</c:v>
                </c:pt>
                <c:pt idx="12">
                  <c:v>-156.03909286995543</c:v>
                </c:pt>
                <c:pt idx="13">
                  <c:v>-123.46285601136243</c:v>
                </c:pt>
                <c:pt idx="14">
                  <c:v>-97.735010774031508</c:v>
                </c:pt>
                <c:pt idx="15">
                  <c:v>-77.408117958648347</c:v>
                </c:pt>
                <c:pt idx="16">
                  <c:v>-61.341936777640235</c:v>
                </c:pt>
                <c:pt idx="17">
                  <c:v>-48.638000409631921</c:v>
                </c:pt>
                <c:pt idx="18">
                  <c:v>-38.58816461632739</c:v>
                </c:pt>
                <c:pt idx="19">
                  <c:v>-30.634137725346431</c:v>
                </c:pt>
                <c:pt idx="20">
                  <c:v>-24.335642142450524</c:v>
                </c:pt>
                <c:pt idx="21">
                  <c:v>-19.345361447520226</c:v>
                </c:pt>
                <c:pt idx="22">
                  <c:v>-15.389222753735924</c:v>
                </c:pt>
                <c:pt idx="23">
                  <c:v>-12.250874667409306</c:v>
                </c:pt>
                <c:pt idx="24">
                  <c:v>-9.7594651537044506</c:v>
                </c:pt>
                <c:pt idx="25">
                  <c:v>-7.7800152298244178</c:v>
                </c:pt>
                <c:pt idx="26">
                  <c:v>-6.2058349222583651</c:v>
                </c:pt>
                <c:pt idx="27">
                  <c:v>-4.9525461659085481</c:v>
                </c:pt>
                <c:pt idx="28">
                  <c:v>-3.9533702174026093</c:v>
                </c:pt>
                <c:pt idx="29">
                  <c:v>-3.1554101386190032</c:v>
                </c:pt>
                <c:pt idx="30">
                  <c:v>-2.5167162452886984</c:v>
                </c:pt>
                <c:pt idx="31">
                  <c:v>-2.0039674569295931</c:v>
                </c:pt>
                <c:pt idx="32">
                  <c:v>-1.5906368546373291</c:v>
                </c:pt>
                <c:pt idx="33">
                  <c:v>-1.2555375122401728</c:v>
                </c:pt>
                <c:pt idx="34">
                  <c:v>-0.98166642857790753</c:v>
                </c:pt>
                <c:pt idx="35">
                  <c:v>-0.75528141834074725</c:v>
                </c:pt>
                <c:pt idx="36">
                  <c:v>-0.56515910399248503</c:v>
                </c:pt>
                <c:pt idx="37">
                  <c:v>-0.40199246158092222</c:v>
                </c:pt>
                <c:pt idx="38">
                  <c:v>-0.25789430539089631</c:v>
                </c:pt>
                <c:pt idx="39">
                  <c:v>-0.12597910894546793</c:v>
                </c:pt>
                <c:pt idx="40">
                  <c:v>0</c:v>
                </c:pt>
                <c:pt idx="41">
                  <c:v>0.12597910894546793</c:v>
                </c:pt>
                <c:pt idx="42">
                  <c:v>0.25789430539089631</c:v>
                </c:pt>
                <c:pt idx="43">
                  <c:v>0.40199246158092222</c:v>
                </c:pt>
                <c:pt idx="44">
                  <c:v>0.56515910399248503</c:v>
                </c:pt>
                <c:pt idx="45">
                  <c:v>0.75528141834074725</c:v>
                </c:pt>
                <c:pt idx="46">
                  <c:v>0.98166642857790753</c:v>
                </c:pt>
                <c:pt idx="47">
                  <c:v>1.2555375122401728</c:v>
                </c:pt>
                <c:pt idx="48">
                  <c:v>1.5906368546373291</c:v>
                </c:pt>
                <c:pt idx="49">
                  <c:v>2.0039674569295931</c:v>
                </c:pt>
                <c:pt idx="50">
                  <c:v>2.5167162452886984</c:v>
                </c:pt>
                <c:pt idx="51">
                  <c:v>3.1554101386190032</c:v>
                </c:pt>
                <c:pt idx="52">
                  <c:v>3.9533702174026093</c:v>
                </c:pt>
                <c:pt idx="53">
                  <c:v>4.9525461659085481</c:v>
                </c:pt>
                <c:pt idx="54">
                  <c:v>6.2058349222583651</c:v>
                </c:pt>
                <c:pt idx="55">
                  <c:v>7.7800152298244178</c:v>
                </c:pt>
                <c:pt idx="56">
                  <c:v>9.7594651537044506</c:v>
                </c:pt>
                <c:pt idx="57">
                  <c:v>12.250874667409306</c:v>
                </c:pt>
                <c:pt idx="58">
                  <c:v>15.389222753735924</c:v>
                </c:pt>
                <c:pt idx="59">
                  <c:v>19.345361447520226</c:v>
                </c:pt>
                <c:pt idx="60">
                  <c:v>24.335642142450524</c:v>
                </c:pt>
                <c:pt idx="61">
                  <c:v>30.634137725346431</c:v>
                </c:pt>
                <c:pt idx="62">
                  <c:v>38.58816461632739</c:v>
                </c:pt>
                <c:pt idx="63">
                  <c:v>48.638000409631921</c:v>
                </c:pt>
                <c:pt idx="64">
                  <c:v>61.341936777640235</c:v>
                </c:pt>
                <c:pt idx="65">
                  <c:v>77.408117958648347</c:v>
                </c:pt>
                <c:pt idx="66">
                  <c:v>97.735010774031508</c:v>
                </c:pt>
                <c:pt idx="67">
                  <c:v>123.46285601136243</c:v>
                </c:pt>
                <c:pt idx="68">
                  <c:v>156.03909286995543</c:v>
                </c:pt>
                <c:pt idx="69">
                  <c:v>197.30156586563834</c:v>
                </c:pt>
                <c:pt idx="70">
                  <c:v>249.58436542268817</c:v>
                </c:pt>
                <c:pt idx="71">
                  <c:v>315.85248092400343</c:v>
                </c:pt>
                <c:pt idx="72">
                  <c:v>399.87313678256004</c:v>
                </c:pt>
                <c:pt idx="73">
                  <c:v>506.43383830764543</c:v>
                </c:pt>
                <c:pt idx="74">
                  <c:v>641.61990254006662</c:v>
                </c:pt>
                <c:pt idx="75">
                  <c:v>813.16775281471791</c:v>
                </c:pt>
                <c:pt idx="76">
                  <c:v>1030.9147225169563</c:v>
                </c:pt>
                <c:pt idx="77">
                  <c:v>1307.3718086342417</c:v>
                </c:pt>
                <c:pt idx="78">
                  <c:v>1658.4530777821344</c:v>
                </c:pt>
                <c:pt idx="79">
                  <c:v>2104.4046883684327</c:v>
                </c:pt>
                <c:pt idx="80">
                  <c:v>2670.9883037012551</c:v>
                </c:pt>
                <c:pt idx="81">
                  <c:v>3390.9887356732365</c:v>
                </c:pt>
                <c:pt idx="82">
                  <c:v>4306.1348750962743</c:v>
                </c:pt>
                <c:pt idx="83">
                  <c:v>5469.5474789528544</c:v>
                </c:pt>
                <c:pt idx="84">
                  <c:v>6948.8586598121628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39-42B3-8668-1C27DD3FB862}"/>
            </c:ext>
          </c:extLst>
        </c:ser>
        <c:ser>
          <c:idx val="1"/>
          <c:order val="1"/>
          <c:tx>
            <c:strRef>
              <c:f>Besid!$C$4</c:f>
              <c:strCache>
                <c:ptCount val="1"/>
                <c:pt idx="0">
                  <c:v>I'1(x)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Besid!$C$5:$C$89</c:f>
              <c:numCache>
                <c:formatCode>General</c:formatCode>
                <c:ptCount val="85"/>
                <c:pt idx="0">
                  <c:v>2548.6177980961293</c:v>
                </c:pt>
                <c:pt idx="1">
                  <c:v>2005.780674811504</c:v>
                </c:pt>
                <c:pt idx="2">
                  <c:v>1578.9069823397299</c:v>
                </c:pt>
                <c:pt idx="3">
                  <c:v>1243.1623741950386</c:v>
                </c:pt>
                <c:pt idx="4">
                  <c:v>979.04227423171278</c:v>
                </c:pt>
                <c:pt idx="5">
                  <c:v>771.22592614942937</c:v>
                </c:pt>
                <c:pt idx="6">
                  <c:v>607.67723257363718</c:v>
                </c:pt>
                <c:pt idx="7">
                  <c:v>478.93915927994095</c:v>
                </c:pt>
                <c:pt idx="8">
                  <c:v>377.57997362398464</c:v>
                </c:pt>
                <c:pt idx="9">
                  <c:v>297.75859491837235</c:v>
                </c:pt>
                <c:pt idx="10">
                  <c:v>234.8833961254976</c:v>
                </c:pt>
                <c:pt idx="11">
                  <c:v>185.34433207788192</c:v>
                </c:pt>
                <c:pt idx="12">
                  <c:v>146.30260952886744</c:v>
                </c:pt>
                <c:pt idx="13">
                  <c:v>115.52551725107121</c:v>
                </c:pt>
                <c:pt idx="14">
                  <c:v>91.256702740298465</c:v>
                </c:pt>
                <c:pt idx="15">
                  <c:v>72.114274606110982</c:v>
                </c:pt>
                <c:pt idx="16">
                  <c:v>57.010750846871261</c:v>
                </c:pt>
                <c:pt idx="17">
                  <c:v>45.090160417643183</c:v>
                </c:pt>
                <c:pt idx="18">
                  <c:v>35.678615221606428</c:v>
                </c:pt>
                <c:pt idx="19">
                  <c:v>28.245461787939899</c:v>
                </c:pt>
                <c:pt idx="20">
                  <c:v>22.372743395114341</c:v>
                </c:pt>
                <c:pt idx="21">
                  <c:v>17.731191067739964</c:v>
                </c:pt>
                <c:pt idx="22">
                  <c:v>14.061344577001293</c:v>
                </c:pt>
                <c:pt idx="23">
                  <c:v>11.158704937727826</c:v>
                </c:pt>
                <c:pt idx="24">
                  <c:v>8.8620556637102155</c:v>
                </c:pt>
                <c:pt idx="25">
                  <c:v>7.0442751328913893</c:v>
                </c:pt>
                <c:pt idx="26">
                  <c:v>5.6051077401516594</c:v>
                </c:pt>
                <c:pt idx="27">
                  <c:v>4.4654756391984263</c:v>
                </c:pt>
                <c:pt idx="28">
                  <c:v>3.5630025133974876</c:v>
                </c:pt>
                <c:pt idx="29">
                  <c:v>2.8484912386489274</c:v>
                </c:pt>
                <c:pt idx="30">
                  <c:v>2.2831526459346438</c:v>
                </c:pt>
                <c:pt idx="31">
                  <c:v>1.8364261041109762</c:v>
                </c:pt>
                <c:pt idx="32">
                  <c:v>1.4842668750174028</c:v>
                </c:pt>
                <c:pt idx="33">
                  <c:v>1.2078021468641178</c:v>
                </c:pt>
                <c:pt idx="34">
                  <c:v>0.99227890405428587</c:v>
                </c:pt>
                <c:pt idx="35">
                  <c:v>0.82624358304923196</c:v>
                </c:pt>
                <c:pt idx="36">
                  <c:v>0.70090677375952337</c:v>
                </c:pt>
                <c:pt idx="37">
                  <c:v>0.60965682926943843</c:v>
                </c:pt>
                <c:pt idx="38">
                  <c:v>0.54769475995953087</c:v>
                </c:pt>
                <c:pt idx="39">
                  <c:v>0.51176970544173628</c:v>
                </c:pt>
                <c:pt idx="40">
                  <c:v>0.5</c:v>
                </c:pt>
                <c:pt idx="41">
                  <c:v>0.51176970544173628</c:v>
                </c:pt>
                <c:pt idx="42">
                  <c:v>0.54769475995953087</c:v>
                </c:pt>
                <c:pt idx="43">
                  <c:v>0.60965682926943843</c:v>
                </c:pt>
                <c:pt idx="44">
                  <c:v>0.70090677375952337</c:v>
                </c:pt>
                <c:pt idx="45">
                  <c:v>0.82624358304923196</c:v>
                </c:pt>
                <c:pt idx="46">
                  <c:v>0.99227890405428587</c:v>
                </c:pt>
                <c:pt idx="47">
                  <c:v>1.2078021468641178</c:v>
                </c:pt>
                <c:pt idx="48">
                  <c:v>1.4842668750174028</c:v>
                </c:pt>
                <c:pt idx="49">
                  <c:v>1.8364261041109762</c:v>
                </c:pt>
                <c:pt idx="50">
                  <c:v>2.2831526459346438</c:v>
                </c:pt>
                <c:pt idx="51">
                  <c:v>2.8484912386489274</c:v>
                </c:pt>
                <c:pt idx="52">
                  <c:v>3.5630025133974876</c:v>
                </c:pt>
                <c:pt idx="53">
                  <c:v>4.4654756391984263</c:v>
                </c:pt>
                <c:pt idx="54">
                  <c:v>5.6051077401516594</c:v>
                </c:pt>
                <c:pt idx="55">
                  <c:v>7.0442751328913893</c:v>
                </c:pt>
                <c:pt idx="56">
                  <c:v>8.8620556637102155</c:v>
                </c:pt>
                <c:pt idx="57">
                  <c:v>11.158704937727826</c:v>
                </c:pt>
                <c:pt idx="58">
                  <c:v>14.061344577001293</c:v>
                </c:pt>
                <c:pt idx="59">
                  <c:v>17.731191067739964</c:v>
                </c:pt>
                <c:pt idx="60">
                  <c:v>22.372743395114341</c:v>
                </c:pt>
                <c:pt idx="61">
                  <c:v>28.245461787939899</c:v>
                </c:pt>
                <c:pt idx="62">
                  <c:v>35.678615221606428</c:v>
                </c:pt>
                <c:pt idx="63">
                  <c:v>45.090160417643183</c:v>
                </c:pt>
                <c:pt idx="64">
                  <c:v>57.010750846871261</c:v>
                </c:pt>
                <c:pt idx="65">
                  <c:v>72.114274606110982</c:v>
                </c:pt>
                <c:pt idx="66">
                  <c:v>91.256702740298465</c:v>
                </c:pt>
                <c:pt idx="67">
                  <c:v>115.52551725107121</c:v>
                </c:pt>
                <c:pt idx="68">
                  <c:v>146.30260952886744</c:v>
                </c:pt>
                <c:pt idx="69">
                  <c:v>185.34433207788192</c:v>
                </c:pt>
                <c:pt idx="70">
                  <c:v>234.8833961254976</c:v>
                </c:pt>
                <c:pt idx="71">
                  <c:v>297.75859491837235</c:v>
                </c:pt>
                <c:pt idx="72">
                  <c:v>377.57997362398464</c:v>
                </c:pt>
                <c:pt idx="73">
                  <c:v>478.93915927994095</c:v>
                </c:pt>
                <c:pt idx="74">
                  <c:v>607.67723257363718</c:v>
                </c:pt>
                <c:pt idx="75">
                  <c:v>771.22592614942937</c:v>
                </c:pt>
                <c:pt idx="76">
                  <c:v>979.04227423171278</c:v>
                </c:pt>
                <c:pt idx="77">
                  <c:v>1243.1623741950386</c:v>
                </c:pt>
                <c:pt idx="78">
                  <c:v>1578.9069823397299</c:v>
                </c:pt>
                <c:pt idx="79">
                  <c:v>2005.780674811504</c:v>
                </c:pt>
                <c:pt idx="80">
                  <c:v>2548.6177980961293</c:v>
                </c:pt>
                <c:pt idx="81">
                  <c:v>3239.0430983342048</c:v>
                </c:pt>
                <c:pt idx="82">
                  <c:v>4117.3336312963847</c:v>
                </c:pt>
                <c:pt idx="83">
                  <c:v>5234.7924342727692</c:v>
                </c:pt>
                <c:pt idx="84">
                  <c:v>6656.7749162019609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39-42B3-8668-1C27DD3FB862}"/>
            </c:ext>
          </c:extLst>
        </c:ser>
        <c:ser>
          <c:idx val="2"/>
          <c:order val="2"/>
          <c:tx>
            <c:strRef>
              <c:f>Besid!$D$4</c:f>
              <c:strCache>
                <c:ptCount val="1"/>
                <c:pt idx="0">
                  <c:v>I'2(x)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Besid!$D$5:$D$89</c:f>
              <c:numCache>
                <c:formatCode>General</c:formatCode>
                <c:ptCount val="85"/>
                <c:pt idx="0">
                  <c:v>-2214.6845101560539</c:v>
                </c:pt>
                <c:pt idx="1">
                  <c:v>-1737.2366275443701</c:v>
                </c:pt>
                <c:pt idx="2">
                  <c:v>-1362.8040305922111</c:v>
                </c:pt>
                <c:pt idx="3">
                  <c:v>-1069.1394018516007</c:v>
                </c:pt>
                <c:pt idx="4">
                  <c:v>-838.80445719427826</c:v>
                </c:pt>
                <c:pt idx="5">
                  <c:v>-658.12947425817151</c:v>
                </c:pt>
                <c:pt idx="6">
                  <c:v>-516.3981288560293</c:v>
                </c:pt>
                <c:pt idx="7">
                  <c:v>-405.20881055368795</c:v>
                </c:pt>
                <c:pt idx="8">
                  <c:v>-317.97417890101883</c:v>
                </c:pt>
                <c:pt idx="9">
                  <c:v>-249.52901354607604</c:v>
                </c:pt>
                <c:pt idx="10">
                  <c:v>-195.82290389313991</c:v>
                </c:pt>
                <c:pt idx="11">
                  <c:v>-153.67940779861308</c:v>
                </c:pt>
                <c:pt idx="12">
                  <c:v>-120.6072898563996</c:v>
                </c:pt>
                <c:pt idx="13">
                  <c:v>-94.652567487538292</c:v>
                </c:pt>
                <c:pt idx="14">
                  <c:v>-74.282534701231128</c:v>
                </c:pt>
                <c:pt idx="15">
                  <c:v>-58.29484572417563</c:v>
                </c:pt>
                <c:pt idx="16">
                  <c:v>-45.746238538552042</c:v>
                </c:pt>
                <c:pt idx="17">
                  <c:v>-35.89665163129898</c:v>
                </c:pt>
                <c:pt idx="18">
                  <c:v>-28.165406328558255</c:v>
                </c:pt>
                <c:pt idx="19">
                  <c:v>-22.09684708325387</c:v>
                </c:pt>
                <c:pt idx="20">
                  <c:v>-17.33339615580083</c:v>
                </c:pt>
                <c:pt idx="21">
                  <c:v>-13.594421070855887</c:v>
                </c:pt>
                <c:pt idx="22">
                  <c:v>-10.659659510005564</c:v>
                </c:pt>
                <c:pt idx="23">
                  <c:v>-8.3562176356657485</c:v>
                </c:pt>
                <c:pt idx="24">
                  <c:v>-6.5483704660623969</c:v>
                </c:pt>
                <c:pt idx="25">
                  <c:v>-5.1295595471907038</c:v>
                </c:pt>
                <c:pt idx="26">
                  <c:v>-4.0161137519281693</c:v>
                </c:pt>
                <c:pt idx="27">
                  <c:v>-3.1423213779348034</c:v>
                </c:pt>
                <c:pt idx="28">
                  <c:v>-2.4565619234493083</c:v>
                </c:pt>
                <c:pt idx="29">
                  <c:v>-1.9182687785752219</c:v>
                </c:pt>
                <c:pt idx="30">
                  <c:v>-1.4955433270333671</c:v>
                </c:pt>
                <c:pt idx="31">
                  <c:v>-1.1632795449018978</c:v>
                </c:pt>
                <c:pt idx="32">
                  <c:v>-0.90168840693859087</c:v>
                </c:pt>
                <c:pt idx="33">
                  <c:v>-0.69513506667476344</c:v>
                </c:pt>
                <c:pt idx="34">
                  <c:v>-0.53122027079699996</c:v>
                </c:pt>
                <c:pt idx="35">
                  <c:v>-0.40005190093813253</c:v>
                </c:pt>
                <c:pt idx="36">
                  <c:v>-0.29366376445840847</c:v>
                </c:pt>
                <c:pt idx="37">
                  <c:v>-0.20554744692792101</c:v>
                </c:pt>
                <c:pt idx="38">
                  <c:v>-0.13026970867994331</c:v>
                </c:pt>
                <c:pt idx="39">
                  <c:v>-6.3152951666551799E-2</c:v>
                </c:pt>
                <c:pt idx="40">
                  <c:v>0</c:v>
                </c:pt>
                <c:pt idx="41">
                  <c:v>6.3152951666551799E-2</c:v>
                </c:pt>
                <c:pt idx="42">
                  <c:v>0.13026970867994331</c:v>
                </c:pt>
                <c:pt idx="43">
                  <c:v>0.20554744692792101</c:v>
                </c:pt>
                <c:pt idx="44">
                  <c:v>0.29366376445840847</c:v>
                </c:pt>
                <c:pt idx="45">
                  <c:v>0.40005190093813253</c:v>
                </c:pt>
                <c:pt idx="46">
                  <c:v>0.53122027079699996</c:v>
                </c:pt>
                <c:pt idx="47">
                  <c:v>0.69513506667476344</c:v>
                </c:pt>
                <c:pt idx="48">
                  <c:v>0.90168840693859087</c:v>
                </c:pt>
                <c:pt idx="49">
                  <c:v>1.1632795449018978</c:v>
                </c:pt>
                <c:pt idx="50">
                  <c:v>1.4955433270333671</c:v>
                </c:pt>
                <c:pt idx="51">
                  <c:v>1.9182687785752219</c:v>
                </c:pt>
                <c:pt idx="52">
                  <c:v>2.4565619234493083</c:v>
                </c:pt>
                <c:pt idx="53">
                  <c:v>3.1423213779348034</c:v>
                </c:pt>
                <c:pt idx="54">
                  <c:v>4.0161137519281693</c:v>
                </c:pt>
                <c:pt idx="55">
                  <c:v>5.1295595471907038</c:v>
                </c:pt>
                <c:pt idx="56">
                  <c:v>6.5483704660623969</c:v>
                </c:pt>
                <c:pt idx="57">
                  <c:v>8.3562176356657485</c:v>
                </c:pt>
                <c:pt idx="58">
                  <c:v>10.659659510005564</c:v>
                </c:pt>
                <c:pt idx="59">
                  <c:v>13.594421070855887</c:v>
                </c:pt>
                <c:pt idx="60">
                  <c:v>17.33339615580083</c:v>
                </c:pt>
                <c:pt idx="61">
                  <c:v>22.09684708325387</c:v>
                </c:pt>
                <c:pt idx="62">
                  <c:v>28.165406328558255</c:v>
                </c:pt>
                <c:pt idx="63">
                  <c:v>35.89665163129898</c:v>
                </c:pt>
                <c:pt idx="64">
                  <c:v>45.746238538552042</c:v>
                </c:pt>
                <c:pt idx="65">
                  <c:v>58.29484572417563</c:v>
                </c:pt>
                <c:pt idx="66">
                  <c:v>74.282534701231128</c:v>
                </c:pt>
                <c:pt idx="67">
                  <c:v>94.652567487538292</c:v>
                </c:pt>
                <c:pt idx="68">
                  <c:v>120.6072898563996</c:v>
                </c:pt>
                <c:pt idx="69">
                  <c:v>153.67940779861308</c:v>
                </c:pt>
                <c:pt idx="70">
                  <c:v>195.82290389313991</c:v>
                </c:pt>
                <c:pt idx="71">
                  <c:v>249.52901354607604</c:v>
                </c:pt>
                <c:pt idx="72">
                  <c:v>317.97417890101883</c:v>
                </c:pt>
                <c:pt idx="73">
                  <c:v>405.20881055368795</c:v>
                </c:pt>
                <c:pt idx="74">
                  <c:v>516.3981288560293</c:v>
                </c:pt>
                <c:pt idx="75">
                  <c:v>658.12947425817151</c:v>
                </c:pt>
                <c:pt idx="76">
                  <c:v>838.80445719427826</c:v>
                </c:pt>
                <c:pt idx="77">
                  <c:v>1069.1394018516007</c:v>
                </c:pt>
                <c:pt idx="78">
                  <c:v>1362.8040305922111</c:v>
                </c:pt>
                <c:pt idx="79">
                  <c:v>1737.2366275443701</c:v>
                </c:pt>
                <c:pt idx="80">
                  <c:v>2214.6845101560539</c:v>
                </c:pt>
                <c:pt idx="81">
                  <c:v>2823.5321641609962</c:v>
                </c:pt>
                <c:pt idx="82">
                  <c:v>3599.9966754860097</c:v>
                </c:pt>
                <c:pt idx="83">
                  <c:v>4590.2921636130277</c:v>
                </c:pt>
                <c:pt idx="84">
                  <c:v>5853.3931157062234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39-42B3-8668-1C27DD3FB862}"/>
            </c:ext>
          </c:extLst>
        </c:ser>
        <c:ser>
          <c:idx val="3"/>
          <c:order val="3"/>
          <c:tx>
            <c:strRef>
              <c:f>Besid!$E$4</c:f>
              <c:strCache>
                <c:ptCount val="1"/>
                <c:pt idx="0">
                  <c:v>I'3(x)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Besid!$A$5:$A$89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Besid!$E$5:$E$89</c:f>
              <c:numCache>
                <c:formatCode>General</c:formatCode>
                <c:ptCount val="85"/>
                <c:pt idx="0">
                  <c:v>1754.0047527427482</c:v>
                </c:pt>
                <c:pt idx="1">
                  <c:v>1368.3847375264418</c:v>
                </c:pt>
                <c:pt idx="2">
                  <c:v>1067.3366636040462</c:v>
                </c:pt>
                <c:pt idx="3">
                  <c:v>832.34153161762015</c:v>
                </c:pt>
                <c:pt idx="4">
                  <c:v>648.93146332818401</c:v>
                </c:pt>
                <c:pt idx="5">
                  <c:v>505.80405873004707</c:v>
                </c:pt>
                <c:pt idx="6">
                  <c:v>394.1302951552791</c:v>
                </c:pt>
                <c:pt idx="7">
                  <c:v>307.01368210335471</c:v>
                </c:pt>
                <c:pt idx="8">
                  <c:v>239.06762364386051</c:v>
                </c:pt>
                <c:pt idx="9">
                  <c:v>186.08516015341112</c:v>
                </c:pt>
                <c:pt idx="10">
                  <c:v>144.78090379036917</c:v>
                </c:pt>
                <c:pt idx="11">
                  <c:v>112.5893920695506</c:v>
                </c:pt>
                <c:pt idx="12">
                  <c:v>87.507530471940669</c:v>
                </c:pt>
                <c:pt idx="13">
                  <c:v>67.97148867292232</c:v>
                </c:pt>
                <c:pt idx="14">
                  <c:v>52.760520177325589</c:v>
                </c:pt>
                <c:pt idx="15">
                  <c:v>40.921820457669845</c:v>
                </c:pt>
                <c:pt idx="16">
                  <c:v>31.711824567532624</c:v>
                </c:pt>
                <c:pt idx="17">
                  <c:v>24.550350162246644</c:v>
                </c:pt>
                <c:pt idx="18">
                  <c:v>18.984777269116456</c:v>
                </c:pt>
                <c:pt idx="19">
                  <c:v>14.662069969115059</c:v>
                </c:pt>
                <c:pt idx="20">
                  <c:v>11.306924865133553</c:v>
                </c:pt>
                <c:pt idx="21">
                  <c:v>8.7047061140357833</c:v>
                </c:pt>
                <c:pt idx="22">
                  <c:v>6.6881197875431733</c:v>
                </c:pt>
                <c:pt idx="23">
                  <c:v>5.1268092955687887</c:v>
                </c:pt>
                <c:pt idx="24">
                  <c:v>3.9192325414688449</c:v>
                </c:pt>
                <c:pt idx="25">
                  <c:v>2.9863213132926187</c:v>
                </c:pt>
                <c:pt idx="26">
                  <c:v>2.2665326924224343</c:v>
                </c:pt>
                <c:pt idx="27">
                  <c:v>1.7119876589548186</c:v>
                </c:pt>
                <c:pt idx="28">
                  <c:v>1.2854588114339431</c:v>
                </c:pt>
                <c:pt idx="29">
                  <c:v>0.95802127711680873</c:v>
                </c:pt>
                <c:pt idx="30">
                  <c:v>0.70722165728552178</c:v>
                </c:pt>
                <c:pt idx="31">
                  <c:v>0.51565172386555336</c:v>
                </c:pt>
                <c:pt idx="32">
                  <c:v>0.36983850883895919</c:v>
                </c:pt>
                <c:pt idx="33">
                  <c:v>0.2593819322536976</c:v>
                </c:pt>
                <c:pt idx="34">
                  <c:v>0.17628639230349616</c:v>
                </c:pt>
                <c:pt idx="35">
                  <c:v>0.11444472789139139</c:v>
                </c:pt>
                <c:pt idx="36">
                  <c:v>6.9242394994042583E-2</c:v>
                </c:pt>
                <c:pt idx="37">
                  <c:v>3.7257151395196163E-2</c:v>
                </c:pt>
                <c:pt idx="38">
                  <c:v>1.6035477363796541E-2</c:v>
                </c:pt>
                <c:pt idx="39">
                  <c:v>3.9317370082364951E-3</c:v>
                </c:pt>
                <c:pt idx="40">
                  <c:v>0</c:v>
                </c:pt>
                <c:pt idx="41">
                  <c:v>3.9317370082364951E-3</c:v>
                </c:pt>
                <c:pt idx="42">
                  <c:v>1.6035477363796541E-2</c:v>
                </c:pt>
                <c:pt idx="43">
                  <c:v>3.7257151395196163E-2</c:v>
                </c:pt>
                <c:pt idx="44">
                  <c:v>6.9242394994042583E-2</c:v>
                </c:pt>
                <c:pt idx="45">
                  <c:v>0.11444472789139139</c:v>
                </c:pt>
                <c:pt idx="46">
                  <c:v>0.17628639230349616</c:v>
                </c:pt>
                <c:pt idx="47">
                  <c:v>0.2593819322536976</c:v>
                </c:pt>
                <c:pt idx="48">
                  <c:v>0.36983850883895919</c:v>
                </c:pt>
                <c:pt idx="49">
                  <c:v>0.51565172386555336</c:v>
                </c:pt>
                <c:pt idx="50">
                  <c:v>0.70722165728552178</c:v>
                </c:pt>
                <c:pt idx="51">
                  <c:v>0.95802127711680873</c:v>
                </c:pt>
                <c:pt idx="52">
                  <c:v>1.2854588114339431</c:v>
                </c:pt>
                <c:pt idx="53">
                  <c:v>1.7119876589548186</c:v>
                </c:pt>
                <c:pt idx="54">
                  <c:v>2.2665326924224343</c:v>
                </c:pt>
                <c:pt idx="55">
                  <c:v>2.9863213132926187</c:v>
                </c:pt>
                <c:pt idx="56">
                  <c:v>3.9192325414688449</c:v>
                </c:pt>
                <c:pt idx="57">
                  <c:v>5.1268092955687887</c:v>
                </c:pt>
                <c:pt idx="58">
                  <c:v>6.6881197875431733</c:v>
                </c:pt>
                <c:pt idx="59">
                  <c:v>8.7047061140357833</c:v>
                </c:pt>
                <c:pt idx="60">
                  <c:v>11.306924865133553</c:v>
                </c:pt>
                <c:pt idx="61">
                  <c:v>14.662069969115059</c:v>
                </c:pt>
                <c:pt idx="62">
                  <c:v>18.984777269116456</c:v>
                </c:pt>
                <c:pt idx="63">
                  <c:v>24.550350162246644</c:v>
                </c:pt>
                <c:pt idx="64">
                  <c:v>31.711824567532624</c:v>
                </c:pt>
                <c:pt idx="65">
                  <c:v>40.921820457669845</c:v>
                </c:pt>
                <c:pt idx="66">
                  <c:v>52.760520177325589</c:v>
                </c:pt>
                <c:pt idx="67">
                  <c:v>67.97148867292232</c:v>
                </c:pt>
                <c:pt idx="68">
                  <c:v>87.507530471940669</c:v>
                </c:pt>
                <c:pt idx="69">
                  <c:v>112.5893920695506</c:v>
                </c:pt>
                <c:pt idx="70">
                  <c:v>144.78090379036917</c:v>
                </c:pt>
                <c:pt idx="71">
                  <c:v>186.08516015341112</c:v>
                </c:pt>
                <c:pt idx="72">
                  <c:v>239.06762364386051</c:v>
                </c:pt>
                <c:pt idx="73">
                  <c:v>307.01368210335471</c:v>
                </c:pt>
                <c:pt idx="74">
                  <c:v>394.1302951552791</c:v>
                </c:pt>
                <c:pt idx="75">
                  <c:v>505.80405873004707</c:v>
                </c:pt>
                <c:pt idx="76">
                  <c:v>648.93146332818401</c:v>
                </c:pt>
                <c:pt idx="77">
                  <c:v>832.34153161762015</c:v>
                </c:pt>
                <c:pt idx="78">
                  <c:v>1067.3366636040462</c:v>
                </c:pt>
                <c:pt idx="79">
                  <c:v>1368.3847375264418</c:v>
                </c:pt>
                <c:pt idx="80">
                  <c:v>1754.0047527427482</c:v>
                </c:pt>
                <c:pt idx="81">
                  <c:v>2247.9001213957158</c:v>
                </c:pt>
                <c:pt idx="82">
                  <c:v>2880.4088405608113</c:v>
                </c:pt>
                <c:pt idx="83">
                  <c:v>3690.359129735798</c:v>
                </c:pt>
                <c:pt idx="84">
                  <c:v>4727.4438821462336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39-42B3-8668-1C27DD3FB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82217847769027"/>
          <c:y val="0.64691179351539552"/>
          <c:w val="0.18540004374453192"/>
          <c:h val="0.2943661740026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Beskd!$B$4</c:f>
              <c:strCache>
                <c:ptCount val="1"/>
                <c:pt idx="0">
                  <c:v>K'0(x)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Beskd!$B$5:$B$54</c:f>
              <c:numCache>
                <c:formatCode>General</c:formatCode>
                <c:ptCount val="50"/>
                <c:pt idx="0">
                  <c:v>-99999.999939355708</c:v>
                </c:pt>
                <c:pt idx="1">
                  <c:v>-39.946184926399866</c:v>
                </c:pt>
                <c:pt idx="2">
                  <c:v>-19.909674325882506</c:v>
                </c:pt>
                <c:pt idx="3">
                  <c:v>-9.853844780870606</c:v>
                </c:pt>
                <c:pt idx="4">
                  <c:v>-6.4774987761530616</c:v>
                </c:pt>
                <c:pt idx="5">
                  <c:v>-4.7759725432204725</c:v>
                </c:pt>
                <c:pt idx="6">
                  <c:v>-3.0559920334573243</c:v>
                </c:pt>
                <c:pt idx="7">
                  <c:v>-2.1843544247326876</c:v>
                </c:pt>
                <c:pt idx="8">
                  <c:v>-1.6564411200033009</c:v>
                </c:pt>
                <c:pt idx="9">
                  <c:v>-1.3028349397635022</c:v>
                </c:pt>
                <c:pt idx="10">
                  <c:v>-1.0502835353129178</c:v>
                </c:pt>
                <c:pt idx="11">
                  <c:v>-0.86178163447218037</c:v>
                </c:pt>
                <c:pt idx="12">
                  <c:v>-0.71653357877601898</c:v>
                </c:pt>
                <c:pt idx="13">
                  <c:v>-0.60190723019723469</c:v>
                </c:pt>
                <c:pt idx="14">
                  <c:v>-0.50976002716702717</c:v>
                </c:pt>
                <c:pt idx="15">
                  <c:v>-0.43459239106071512</c:v>
                </c:pt>
                <c:pt idx="16">
                  <c:v>-0.3725474956319621</c:v>
                </c:pt>
                <c:pt idx="17">
                  <c:v>-0.32083590222987568</c:v>
                </c:pt>
                <c:pt idx="18">
                  <c:v>-0.27738780045684369</c:v>
                </c:pt>
                <c:pt idx="19">
                  <c:v>-0.24063391135761178</c:v>
                </c:pt>
                <c:pt idx="20">
                  <c:v>-0.20936248820408235</c:v>
                </c:pt>
                <c:pt idx="21">
                  <c:v>-0.18262309980174682</c:v>
                </c:pt>
                <c:pt idx="22">
                  <c:v>-0.15966015303266751</c:v>
                </c:pt>
                <c:pt idx="23">
                  <c:v>-0.13986588181652235</c:v>
                </c:pt>
                <c:pt idx="24">
                  <c:v>-0.12274641153350785</c:v>
                </c:pt>
                <c:pt idx="25">
                  <c:v>-0.10789681011908719</c:v>
                </c:pt>
                <c:pt idx="26">
                  <c:v>-9.4982443845362544E-2</c:v>
                </c:pt>
                <c:pt idx="27">
                  <c:v>-8.3724838754832095E-2</c:v>
                </c:pt>
                <c:pt idx="28">
                  <c:v>-7.3890816347746982E-2</c:v>
                </c:pt>
                <c:pt idx="29">
                  <c:v>-6.5284045058531415E-2</c:v>
                </c:pt>
                <c:pt idx="30">
                  <c:v>-5.7738398956525869E-2</c:v>
                </c:pt>
                <c:pt idx="31">
                  <c:v>-5.1112685607272376E-2</c:v>
                </c:pt>
                <c:pt idx="32">
                  <c:v>-4.5286423298361377E-2</c:v>
                </c:pt>
                <c:pt idx="33">
                  <c:v>-4.0156431128194114E-2</c:v>
                </c:pt>
                <c:pt idx="34">
                  <c:v>-3.5634054949617439E-2</c:v>
                </c:pt>
                <c:pt idx="35">
                  <c:v>-3.1642895211398715E-2</c:v>
                </c:pt>
                <c:pt idx="36">
                  <c:v>-2.8116934272716561E-2</c:v>
                </c:pt>
                <c:pt idx="37">
                  <c:v>-2.4998984123186224E-2</c:v>
                </c:pt>
                <c:pt idx="38">
                  <c:v>-2.2239392925923789E-2</c:v>
                </c:pt>
                <c:pt idx="39">
                  <c:v>-1.9794962019720579E-2</c:v>
                </c:pt>
                <c:pt idx="40">
                  <c:v>-1.7628035102223227E-2</c:v>
                </c:pt>
                <c:pt idx="41">
                  <c:v>-1.5705729078473455E-2</c:v>
                </c:pt>
                <c:pt idx="42">
                  <c:v>-1.3999282082274795E-2</c:v>
                </c:pt>
                <c:pt idx="43">
                  <c:v>-1.2483498887268405E-2</c:v>
                </c:pt>
                <c:pt idx="44">
                  <c:v>-1.1136277633479914E-2</c:v>
                </c:pt>
                <c:pt idx="45">
                  <c:v>-9.9382047359170764E-3</c:v>
                </c:pt>
                <c:pt idx="46">
                  <c:v>-7.9232533614455886E-3</c:v>
                </c:pt>
                <c:pt idx="47">
                  <c:v>-6.3250436442640039E-3</c:v>
                </c:pt>
                <c:pt idx="48">
                  <c:v>-5.0551764440562915E-3</c:v>
                </c:pt>
                <c:pt idx="49">
                  <c:v>-4.0446134454521551E-3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EC-4C0D-95FC-F5D3BE54E1EC}"/>
            </c:ext>
          </c:extLst>
        </c:ser>
        <c:ser>
          <c:idx val="1"/>
          <c:order val="1"/>
          <c:tx>
            <c:strRef>
              <c:f>Beskd!$C$4</c:f>
              <c:strCache>
                <c:ptCount val="1"/>
                <c:pt idx="0">
                  <c:v>K'1(x)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Beskd!$C$5:$C$54</c:f>
              <c:numCache>
                <c:formatCode>General</c:formatCode>
                <c:ptCount val="50"/>
                <c:pt idx="0">
                  <c:v>-10000000005.564426</c:v>
                </c:pt>
                <c:pt idx="1">
                  <c:v>-1601.6529588098595</c:v>
                </c:pt>
                <c:pt idx="2">
                  <c:v>-401.30772054712207</c:v>
                </c:pt>
                <c:pt idx="3">
                  <c:v>-100.96551683340806</c:v>
                </c:pt>
                <c:pt idx="4">
                  <c:v>-45.21335289739794</c:v>
                </c:pt>
                <c:pt idx="5">
                  <c:v>-25.632566571630509</c:v>
                </c:pt>
                <c:pt idx="6">
                  <c:v>-11.559100172068712</c:v>
                </c:pt>
                <c:pt idx="7">
                  <c:v>-6.575415196356154</c:v>
                </c:pt>
                <c:pt idx="8">
                  <c:v>-4.2373013112342672</c:v>
                </c:pt>
                <c:pt idx="9">
                  <c:v>-2.9489136581772333</c:v>
                </c:pt>
                <c:pt idx="10">
                  <c:v>-2.1609249103621271</c:v>
                </c:pt>
                <c:pt idx="11">
                  <c:v>-1.6425741483561211</c:v>
                </c:pt>
                <c:pt idx="12">
                  <c:v>-1.282878729025144</c:v>
                </c:pt>
                <c:pt idx="13">
                  <c:v>-1.0229316684379433</c:v>
                </c:pt>
                <c:pt idx="14">
                  <c:v>-0.82902059805866513</c:v>
                </c:pt>
                <c:pt idx="15">
                  <c:v>-0.68066854617052297</c:v>
                </c:pt>
                <c:pt idx="16">
                  <c:v>-0.56482264293999784</c:v>
                </c:pt>
                <c:pt idx="17">
                  <c:v>-0.47282356277431015</c:v>
                </c:pt>
                <c:pt idx="18">
                  <c:v>-0.39873076295208809</c:v>
                </c:pt>
                <c:pt idx="19">
                  <c:v>-0.33835094656783959</c:v>
                </c:pt>
                <c:pt idx="20">
                  <c:v>-0.28865072288292726</c:v>
                </c:pt>
                <c:pt idx="21">
                  <c:v>-0.24738867815746496</c:v>
                </c:pt>
                <c:pt idx="22">
                  <c:v>-0.212877638766925</c:v>
                </c:pt>
                <c:pt idx="23">
                  <c:v>-0.18382681365779455</c:v>
                </c:pt>
                <c:pt idx="24">
                  <c:v>-0.15923441304878014</c:v>
                </c:pt>
                <c:pt idx="25">
                  <c:v>-0.13831301027118675</c:v>
                </c:pt>
                <c:pt idx="26">
                  <c:v>-0.12043664771746856</c:v>
                </c:pt>
                <c:pt idx="27">
                  <c:v>-0.10510269102459585</c:v>
                </c:pt>
                <c:pt idx="28">
                  <c:v>-9.19038797394649E-2</c:v>
                </c:pt>
                <c:pt idx="29">
                  <c:v>-8.0507551385757048E-2</c:v>
                </c:pt>
                <c:pt idx="30">
                  <c:v>-7.0639993121938208E-2</c:v>
                </c:pt>
                <c:pt idx="31">
                  <c:v>-6.2074512549524313E-2</c:v>
                </c:pt>
                <c:pt idx="32">
                  <c:v>-5.4622242600141077E-2</c:v>
                </c:pt>
                <c:pt idx="33">
                  <c:v>-4.812498142901056E-2</c:v>
                </c:pt>
                <c:pt idx="34">
                  <c:v>-4.2449564473401855E-2</c:v>
                </c:pt>
                <c:pt idx="35">
                  <c:v>-3.748340242866266E-2</c:v>
                </c:pt>
                <c:pt idx="36">
                  <c:v>-3.3130915258783672E-2</c:v>
                </c:pt>
                <c:pt idx="37">
                  <c:v>-2.9310661195980657E-2</c:v>
                </c:pt>
                <c:pt idx="38">
                  <c:v>-2.5953009434918104E-2</c:v>
                </c:pt>
                <c:pt idx="39">
                  <c:v>-2.2998241579180061E-2</c:v>
                </c:pt>
                <c:pt idx="40">
                  <c:v>-2.0394993733038307E-2</c:v>
                </c:pt>
                <c:pt idx="41">
                  <c:v>-1.8098971133843861E-2</c:v>
                </c:pt>
                <c:pt idx="42">
                  <c:v>-1.6071882265525333E-2</c:v>
                </c:pt>
                <c:pt idx="43">
                  <c:v>-1.4280550807670102E-2</c:v>
                </c:pt>
                <c:pt idx="44">
                  <c:v>-1.269617250429874E-2</c:v>
                </c:pt>
                <c:pt idx="45">
                  <c:v>-1.1293690764379761E-2</c:v>
                </c:pt>
                <c:pt idx="46">
                  <c:v>-8.9498500236357866E-3</c:v>
                </c:pt>
                <c:pt idx="47">
                  <c:v>-7.1054324051763049E-3</c:v>
                </c:pt>
                <c:pt idx="48">
                  <c:v>-5.6504080759030434E-3</c:v>
                </c:pt>
                <c:pt idx="49">
                  <c:v>-4.5000210231330171E-3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EC-4C0D-95FC-F5D3BE54E1EC}"/>
            </c:ext>
          </c:extLst>
        </c:ser>
        <c:ser>
          <c:idx val="2"/>
          <c:order val="2"/>
          <c:tx>
            <c:strRef>
              <c:f>Beskd!$D$4</c:f>
              <c:strCache>
                <c:ptCount val="1"/>
                <c:pt idx="0">
                  <c:v>K'2(x)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Beskd!$D$5:$D$54</c:f>
              <c:numCache>
                <c:formatCode>General</c:formatCode>
                <c:ptCount val="50"/>
                <c:pt idx="0">
                  <c:v>-3999999999999998.5</c:v>
                </c:pt>
                <c:pt idx="1">
                  <c:v>-255999.9746541947</c:v>
                </c:pt>
                <c:pt idx="2">
                  <c:v>-31999.957956916773</c:v>
                </c:pt>
                <c:pt idx="3">
                  <c:v>-3999.933137623153</c:v>
                </c:pt>
                <c:pt idx="4">
                  <c:v>-1185.0998730661752</c:v>
                </c:pt>
                <c:pt idx="5">
                  <c:v>-499.9002654205492</c:v>
                </c:pt>
                <c:pt idx="6">
                  <c:v>-148.02759392407813</c:v>
                </c:pt>
                <c:pt idx="7">
                  <c:v>-62.365860715672056</c:v>
                </c:pt>
                <c:pt idx="8">
                  <c:v>-31.857175324966779</c:v>
                </c:pt>
                <c:pt idx="9">
                  <c:v>-18.370519021262623</c:v>
                </c:pt>
                <c:pt idx="10">
                  <c:v>-11.511226280481925</c:v>
                </c:pt>
                <c:pt idx="11">
                  <c:v>-7.6612846130880472</c:v>
                </c:pt>
                <c:pt idx="12">
                  <c:v>-5.3365939118591026</c:v>
                </c:pt>
                <c:pt idx="13">
                  <c:v>-3.8515850274675913</c:v>
                </c:pt>
                <c:pt idx="14">
                  <c:v>-2.8596487627563807</c:v>
                </c:pt>
                <c:pt idx="15">
                  <c:v>-2.1726405111514691</c:v>
                </c:pt>
                <c:pt idx="16">
                  <c:v>-1.682390018062683</c:v>
                </c:pt>
                <c:pt idx="17">
                  <c:v>-1.323681708468559</c:v>
                </c:pt>
                <c:pt idx="18">
                  <c:v>-1.0555957514657108</c:v>
                </c:pt>
                <c:pt idx="19">
                  <c:v>-0.85156783781554524</c:v>
                </c:pt>
                <c:pt idx="20">
                  <c:v>-0.69383910903803292</c:v>
                </c:pt>
                <c:pt idx="21">
                  <c:v>-0.57022971738519335</c:v>
                </c:pt>
                <c:pt idx="22">
                  <c:v>-0.47219625646193331</c:v>
                </c:pt>
                <c:pt idx="23">
                  <c:v>-0.39362563638257803</c:v>
                </c:pt>
                <c:pt idx="24">
                  <c:v>-0.33006554030264434</c:v>
                </c:pt>
                <c:pt idx="25">
                  <c:v>-0.27822136909251605</c:v>
                </c:pt>
                <c:pt idx="26">
                  <c:v>-0.23562015030870473</c:v>
                </c:pt>
                <c:pt idx="27">
                  <c:v>-0.20038153917631196</c:v>
                </c:pt>
                <c:pt idx="28">
                  <c:v>-0.17105898137059788</c:v>
                </c:pt>
                <c:pt idx="29">
                  <c:v>-0.1465277369702177</c:v>
                </c:pt>
                <c:pt idx="30">
                  <c:v>-0.1259047584587917</c:v>
                </c:pt>
                <c:pt idx="31">
                  <c:v>-0.10849057355266534</c:v>
                </c:pt>
                <c:pt idx="32">
                  <c:v>-9.3726596149436375E-2</c:v>
                </c:pt>
                <c:pt idx="33">
                  <c:v>-8.1163403442688714E-2</c:v>
                </c:pt>
                <c:pt idx="34">
                  <c:v>-7.0436907148818909E-2</c:v>
                </c:pt>
                <c:pt idx="35">
                  <c:v>-6.1250274700289167E-2</c:v>
                </c:pt>
                <c:pt idx="36">
                  <c:v>-5.33600848010366E-2</c:v>
                </c:pt>
                <c:pt idx="37">
                  <c:v>-4.6565633290923315E-2</c:v>
                </c:pt>
                <c:pt idx="38">
                  <c:v>-4.0700605325619643E-2</c:v>
                </c:pt>
                <c:pt idx="39">
                  <c:v>-3.5626540986505875E-2</c:v>
                </c:pt>
                <c:pt idx="40">
                  <c:v>-3.1227671612736728E-2</c:v>
                </c:pt>
                <c:pt idx="41">
                  <c:v>-2.7406812096074575E-2</c:v>
                </c:pt>
                <c:pt idx="42">
                  <c:v>-2.4082072735506031E-2</c:v>
                </c:pt>
                <c:pt idx="43">
                  <c:v>-2.1184211652012005E-2</c:v>
                </c:pt>
                <c:pt idx="44">
                  <c:v>-1.8654491185068817E-2</c:v>
                </c:pt>
                <c:pt idx="45">
                  <c:v>-1.644293330125858E-2</c:v>
                </c:pt>
                <c:pt idx="46">
                  <c:v>-1.2809884917793009E-2</c:v>
                </c:pt>
                <c:pt idx="47">
                  <c:v>-1.001219229342043E-2</c:v>
                </c:pt>
                <c:pt idx="48">
                  <c:v>-7.8483305420068896E-3</c:v>
                </c:pt>
                <c:pt idx="49">
                  <c:v>-6.1681909303415335E-3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EC-4C0D-95FC-F5D3BE54E1EC}"/>
            </c:ext>
          </c:extLst>
        </c:ser>
        <c:ser>
          <c:idx val="3"/>
          <c:order val="3"/>
          <c:tx>
            <c:strRef>
              <c:f>Beskd!$E$4</c:f>
              <c:strCache>
                <c:ptCount val="1"/>
                <c:pt idx="0">
                  <c:v>K'3(x)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Beskd!$A$5:$A$54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Beskd!$E$5:$E$54</c:f>
              <c:numCache>
                <c:formatCode>General</c:formatCode>
                <c:ptCount val="50"/>
                <c:pt idx="0">
                  <c:v>-2.3999999999899987E+21</c:v>
                </c:pt>
                <c:pt idx="1">
                  <c:v>-61438399.87517143</c:v>
                </c:pt>
                <c:pt idx="2">
                  <c:v>-3839599.8755775243</c:v>
                </c:pt>
                <c:pt idx="3">
                  <c:v>-239899.8768786052</c:v>
                </c:pt>
                <c:pt idx="4">
                  <c:v>-47362.841625195688</c:v>
                </c:pt>
                <c:pt idx="5">
                  <c:v>-14974.880803755901</c:v>
                </c:pt>
                <c:pt idx="6">
                  <c:v>-2951.7376984305824</c:v>
                </c:pt>
                <c:pt idx="7">
                  <c:v>-931.14155380777356</c:v>
                </c:pt>
                <c:pt idx="8">
                  <c:v>-379.89764073082233</c:v>
                </c:pt>
                <c:pt idx="9">
                  <c:v>-182.31132073825847</c:v>
                </c:pt>
                <c:pt idx="10">
                  <c:v>-97.827768642170284</c:v>
                </c:pt>
                <c:pt idx="11">
                  <c:v>-56.947754660336038</c:v>
                </c:pt>
                <c:pt idx="12">
                  <c:v>-35.267874633028001</c:v>
                </c:pt>
                <c:pt idx="13">
                  <c:v>-22.928627372849025</c:v>
                </c:pt>
                <c:pt idx="14">
                  <c:v>-15.500268345517057</c:v>
                </c:pt>
                <c:pt idx="15">
                  <c:v>-10.81955045016001</c:v>
                </c:pt>
                <c:pt idx="16">
                  <c:v>-7.756549656103207</c:v>
                </c:pt>
                <c:pt idx="17">
                  <c:v>-5.6874081673111707</c:v>
                </c:pt>
                <c:pt idx="18">
                  <c:v>-4.2512633682058061</c:v>
                </c:pt>
                <c:pt idx="19">
                  <c:v>-3.2309379491791193</c:v>
                </c:pt>
                <c:pt idx="20">
                  <c:v>-2.4911858274829459</c:v>
                </c:pt>
                <c:pt idx="21">
                  <c:v>-1.9452398474395016</c:v>
                </c:pt>
                <c:pt idx="22">
                  <c:v>-1.5359603928228536</c:v>
                </c:pt>
                <c:pt idx="23">
                  <c:v>-1.2248378409890059</c:v>
                </c:pt>
                <c:pt idx="24">
                  <c:v>-0.98537746959585149</c:v>
                </c:pt>
                <c:pt idx="25">
                  <c:v>-0.79901055314251468</c:v>
                </c:pt>
                <c:pt idx="26">
                  <c:v>-0.65250447996160033</c:v>
                </c:pt>
                <c:pt idx="27">
                  <c:v>-0.53628584000301549</c:v>
                </c:pt>
                <c:pt idx="28">
                  <c:v>-0.44333278195070214</c:v>
                </c:pt>
                <c:pt idx="29">
                  <c:v>-0.3684299866566198</c:v>
                </c:pt>
                <c:pt idx="30">
                  <c:v>-0.30765916084034495</c:v>
                </c:pt>
                <c:pt idx="31">
                  <c:v>-0.25804525187146965</c:v>
                </c:pt>
                <c:pt idx="32">
                  <c:v>-0.21730732201389807</c:v>
                </c:pt>
                <c:pt idx="33">
                  <c:v>-0.18368083422892517</c:v>
                </c:pt>
                <c:pt idx="34">
                  <c:v>-0.15578934931007232</c:v>
                </c:pt>
                <c:pt idx="35">
                  <c:v>-0.13255085798458061</c:v>
                </c:pt>
                <c:pt idx="36">
                  <c:v>-0.11310868503477953</c:v>
                </c:pt>
                <c:pt idx="37">
                  <c:v>-9.6780023401618107E-2</c:v>
                </c:pt>
                <c:pt idx="38">
                  <c:v>-8.3017251178309576E-2</c:v>
                </c:pt>
                <c:pt idx="39">
                  <c:v>-7.1378608767956181E-2</c:v>
                </c:pt>
                <c:pt idx="40">
                  <c:v>-6.1505793590328539E-2</c:v>
                </c:pt>
                <c:pt idx="41">
                  <c:v>-5.3106711770554517E-2</c:v>
                </c:pt>
                <c:pt idx="42">
                  <c:v>-4.5942105918983414E-2</c:v>
                </c:pt>
                <c:pt idx="43">
                  <c:v>-3.9815118842053895E-2</c:v>
                </c:pt>
                <c:pt idx="44">
                  <c:v>-3.4563097344165336E-2</c:v>
                </c:pt>
                <c:pt idx="45">
                  <c:v>-3.0051117034788639E-2</c:v>
                </c:pt>
                <c:pt idx="46">
                  <c:v>-2.2816396110878254E-2</c:v>
                </c:pt>
                <c:pt idx="47">
                  <c:v>-1.7414794681696863E-2</c:v>
                </c:pt>
                <c:pt idx="48">
                  <c:v>-1.3354497735054866E-2</c:v>
                </c:pt>
                <c:pt idx="49">
                  <c:v>-1.0284004761361992E-2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3EC-4C0D-95FC-F5D3BE54E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626662292213476"/>
          <c:y val="0.55370443949390213"/>
          <c:w val="0.18540004374453192"/>
          <c:h val="0.32122520334052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Sbesi!$B$4</c:f>
              <c:strCache>
                <c:ptCount val="1"/>
                <c:pt idx="0">
                  <c:v>i0(x)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Sbesi!$B$5:$B$45</c:f>
              <c:numCache>
                <c:formatCode>General</c:formatCode>
                <c:ptCount val="41"/>
                <c:pt idx="0">
                  <c:v>1.0000000000166667</c:v>
                </c:pt>
                <c:pt idx="1">
                  <c:v>1.0016675001984405</c:v>
                </c:pt>
                <c:pt idx="2">
                  <c:v>1.00668001270547</c:v>
                </c:pt>
                <c:pt idx="3">
                  <c:v>1.015067644823809</c:v>
                </c:pt>
                <c:pt idx="4">
                  <c:v>1.0268808145070389</c:v>
                </c:pt>
                <c:pt idx="5">
                  <c:v>1.0421906109874948</c:v>
                </c:pt>
                <c:pt idx="6">
                  <c:v>1.0610893035804021</c:v>
                </c:pt>
                <c:pt idx="7">
                  <c:v>1.083691002627905</c:v>
                </c:pt>
                <c:pt idx="8">
                  <c:v>1.1101324777345287</c:v>
                </c:pt>
                <c:pt idx="9">
                  <c:v>1.1405741396757503</c:v>
                </c:pt>
                <c:pt idx="10">
                  <c:v>1.1752011936438014</c:v>
                </c:pt>
                <c:pt idx="11">
                  <c:v>1.2815352642406603</c:v>
                </c:pt>
                <c:pt idx="12">
                  <c:v>1.4195196367298784</c:v>
                </c:pt>
                <c:pt idx="13">
                  <c:v>1.5945224950157959</c:v>
                </c:pt>
                <c:pt idx="14">
                  <c:v>1.8134302039235091</c:v>
                </c:pt>
                <c:pt idx="15">
                  <c:v>2.0849636915103695</c:v>
                </c:pt>
                <c:pt idx="16">
                  <c:v>2.4200817924159148</c:v>
                </c:pt>
                <c:pt idx="17">
                  <c:v>2.8324916405420848</c:v>
                </c:pt>
                <c:pt idx="18">
                  <c:v>3.3392916424699672</c:v>
                </c:pt>
                <c:pt idx="19">
                  <c:v>3.9617793399017445</c:v>
                </c:pt>
                <c:pt idx="20">
                  <c:v>4.7264649393242859</c:v>
                </c:pt>
                <c:pt idx="21">
                  <c:v>5.6663419005609041</c:v>
                </c:pt>
                <c:pt idx="22">
                  <c:v>6.8224792992819374</c:v>
                </c:pt>
                <c:pt idx="23">
                  <c:v>8.2460174250328055</c:v>
                </c:pt>
                <c:pt idx="24">
                  <c:v>10.000669144887064</c:v>
                </c:pt>
                <c:pt idx="25">
                  <c:v>12.165856087577319</c:v>
                </c:pt>
                <c:pt idx="26">
                  <c:v>14.840642115557751</c:v>
                </c:pt>
                <c:pt idx="27">
                  <c:v>18.148668660974366</c:v>
                </c:pt>
                <c:pt idx="28">
                  <c:v>22.244349590252902</c:v>
                </c:pt>
                <c:pt idx="29">
                  <c:v>27.320650217817192</c:v>
                </c:pt>
                <c:pt idx="30">
                  <c:v>33.618859561713208</c:v>
                </c:pt>
                <c:pt idx="31">
                  <c:v>41.440871537136459</c:v>
                </c:pt>
                <c:pt idx="32">
                  <c:v>51.164625354243746</c:v>
                </c:pt>
                <c:pt idx="33">
                  <c:v>63.263525307150424</c:v>
                </c:pt>
                <c:pt idx="34">
                  <c:v>78.330874753320927</c:v>
                </c:pt>
                <c:pt idx="35">
                  <c:v>97.110630208986663</c:v>
                </c:pt>
                <c:pt idx="36">
                  <c:v>120.53612409144618</c:v>
                </c:pt>
                <c:pt idx="37">
                  <c:v>149.77883766893655</c:v>
                </c:pt>
                <c:pt idx="38">
                  <c:v>186.30985322369378</c:v>
                </c:pt>
                <c:pt idx="39">
                  <c:v>231.97730667765751</c:v>
                </c:pt>
                <c:pt idx="40">
                  <c:v>289.10403746063332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1B-4AE0-B726-E4A20A811A88}"/>
            </c:ext>
          </c:extLst>
        </c:ser>
        <c:ser>
          <c:idx val="1"/>
          <c:order val="1"/>
          <c:tx>
            <c:strRef>
              <c:f>Sbesi!$C$4</c:f>
              <c:strCache>
                <c:ptCount val="1"/>
                <c:pt idx="0">
                  <c:v>i1(x)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Sbesi!$C$5:$C$45</c:f>
              <c:numCache>
                <c:formatCode>General</c:formatCode>
                <c:ptCount val="41"/>
                <c:pt idx="0">
                  <c:v>3.3333333333666658E-6</c:v>
                </c:pt>
                <c:pt idx="1">
                  <c:v>3.3366678573633402E-2</c:v>
                </c:pt>
                <c:pt idx="2">
                  <c:v>6.6933714568029559E-2</c:v>
                </c:pt>
                <c:pt idx="3">
                  <c:v>0.10090289768350585</c:v>
                </c:pt>
                <c:pt idx="4">
                  <c:v>0.1354788933285401</c:v>
                </c:pt>
                <c:pt idx="5">
                  <c:v>0.17087070843777216</c:v>
                </c:pt>
                <c:pt idx="6">
                  <c:v>0.20729319110310929</c:v>
                </c:pt>
                <c:pt idx="7">
                  <c:v>0.24496857571862571</c:v>
                </c:pt>
                <c:pt idx="8">
                  <c:v>0.28412808571289477</c:v>
                </c:pt>
                <c:pt idx="9">
                  <c:v>0.32501360641447113</c:v>
                </c:pt>
                <c:pt idx="10">
                  <c:v>0.36787944117144228</c:v>
                </c:pt>
                <c:pt idx="11">
                  <c:v>0.48551089033628397</c:v>
                </c:pt>
                <c:pt idx="12">
                  <c:v>0.62192665234224576</c:v>
                </c:pt>
                <c:pt idx="13">
                  <c:v>0.78266617983559561</c:v>
                </c:pt>
                <c:pt idx="14">
                  <c:v>0.97438274358006138</c:v>
                </c:pt>
                <c:pt idx="15">
                  <c:v>1.205157261755478</c:v>
                </c:pt>
                <c:pt idx="16">
                  <c:v>1.4848830748991089</c:v>
                </c:pt>
                <c:pt idx="17">
                  <c:v>1.8257411753292201</c:v>
                </c:pt>
                <c:pt idx="18">
                  <c:v>2.2427901177692662</c:v>
                </c:pt>
                <c:pt idx="19">
                  <c:v>2.7547008377263529</c:v>
                </c:pt>
                <c:pt idx="20">
                  <c:v>3.3846742090665809</c:v>
                </c:pt>
                <c:pt idx="21">
                  <c:v>4.1615887926395985</c:v>
                </c:pt>
                <c:pt idx="22">
                  <c:v>5.1214383841836373</c:v>
                </c:pt>
                <c:pt idx="23">
                  <c:v>6.309134321238969</c:v>
                </c:pt>
                <c:pt idx="24">
                  <c:v>7.7807668896984374</c:v>
                </c:pt>
                <c:pt idx="25">
                  <c:v>9.6064446365511724</c:v>
                </c:pt>
                <c:pt idx="26">
                  <c:v>11.873861281846018</c:v>
                </c:pt>
                <c:pt idx="27">
                  <c:v>14.692778919531472</c:v>
                </c:pt>
                <c:pt idx="28">
                  <c:v>18.200665441377549</c:v>
                </c:pt>
                <c:pt idx="29">
                  <c:v>22.569786315726642</c:v>
                </c:pt>
                <c:pt idx="30">
                  <c:v>28.016129426790453</c:v>
                </c:pt>
                <c:pt idx="31">
                  <c:v>34.810640963856422</c:v>
                </c:pt>
                <c:pt idx="32">
                  <c:v>43.293375828851332</c:v>
                </c:pt>
                <c:pt idx="33">
                  <c:v>53.891324651220096</c:v>
                </c:pt>
                <c:pt idx="34">
                  <c:v>67.140880057413014</c:v>
                </c:pt>
                <c:pt idx="35">
                  <c:v>83.716158480076629</c:v>
                </c:pt>
                <c:pt idx="36">
                  <c:v>104.46471462383603</c:v>
                </c:pt>
                <c:pt idx="37">
                  <c:v>130.45259161391772</c:v>
                </c:pt>
                <c:pt idx="38">
                  <c:v>163.02116350356059</c:v>
                </c:pt>
                <c:pt idx="39">
                  <c:v>203.85887692988777</c:v>
                </c:pt>
                <c:pt idx="40">
                  <c:v>255.09182169683751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1B-4AE0-B726-E4A20A811A88}"/>
            </c:ext>
          </c:extLst>
        </c:ser>
        <c:ser>
          <c:idx val="2"/>
          <c:order val="2"/>
          <c:tx>
            <c:strRef>
              <c:f>Sbesi!$D$4</c:f>
              <c:strCache>
                <c:ptCount val="1"/>
                <c:pt idx="0">
                  <c:v>i2(x)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Sbesi!$D$5:$D$45</c:f>
              <c:numCache>
                <c:formatCode>General</c:formatCode>
                <c:ptCount val="41"/>
                <c:pt idx="0">
                  <c:v>6.6666666667142873E-12</c:v>
                </c:pt>
                <c:pt idx="1">
                  <c:v>6.6714298943803315E-4</c:v>
                </c:pt>
                <c:pt idx="2">
                  <c:v>2.6742941850268266E-3</c:v>
                </c:pt>
                <c:pt idx="3">
                  <c:v>6.0386679887502277E-3</c:v>
                </c:pt>
                <c:pt idx="4">
                  <c:v>1.0789114542988061E-2</c:v>
                </c:pt>
                <c:pt idx="5">
                  <c:v>1.6966360360861975E-2</c:v>
                </c:pt>
                <c:pt idx="6">
                  <c:v>2.4623348064855586E-2</c:v>
                </c:pt>
                <c:pt idx="7">
                  <c:v>3.3825678119508998E-2</c:v>
                </c:pt>
                <c:pt idx="8">
                  <c:v>4.4652156311173231E-2</c:v>
                </c:pt>
                <c:pt idx="9">
                  <c:v>5.719545162751296E-2</c:v>
                </c:pt>
                <c:pt idx="10">
                  <c:v>7.1562870129474487E-2</c:v>
                </c:pt>
                <c:pt idx="11">
                  <c:v>0.11630912743357842</c:v>
                </c:pt>
                <c:pt idx="12">
                  <c:v>0.17566633204538629</c:v>
                </c:pt>
                <c:pt idx="13">
                  <c:v>0.25280904386906083</c:v>
                </c:pt>
                <c:pt idx="14">
                  <c:v>0.35185608855341793</c:v>
                </c:pt>
                <c:pt idx="15">
                  <c:v>0.47808734250306506</c:v>
                </c:pt>
                <c:pt idx="16">
                  <c:v>0.63822210253698475</c:v>
                </c:pt>
                <c:pt idx="17">
                  <c:v>0.84077399472838954</c:v>
                </c:pt>
                <c:pt idx="18">
                  <c:v>1.0965015247007011</c:v>
                </c:pt>
                <c:pt idx="19">
                  <c:v>1.4189785666158805</c:v>
                </c:pt>
                <c:pt idx="20">
                  <c:v>1.8253156172672163</c:v>
                </c:pt>
                <c:pt idx="21">
                  <c:v>2.3370708664492246</c:v>
                </c:pt>
                <c:pt idx="22">
                  <c:v>2.9814005111442103</c:v>
                </c:pt>
                <c:pt idx="23">
                  <c:v>3.7925108453347103</c:v>
                </c:pt>
                <c:pt idx="24">
                  <c:v>4.81349121842144</c:v>
                </c:pt>
                <c:pt idx="25">
                  <c:v>6.0986278960713154</c:v>
                </c:pt>
                <c:pt idx="26">
                  <c:v>7.7163253464501427</c:v>
                </c:pt>
                <c:pt idx="27">
                  <c:v>9.7527949926706619</c:v>
                </c:pt>
                <c:pt idx="28">
                  <c:v>12.31671389495606</c:v>
                </c:pt>
                <c:pt idx="29">
                  <c:v>15.545109531351118</c:v>
                </c:pt>
                <c:pt idx="30">
                  <c:v>19.61079484831798</c:v>
                </c:pt>
                <c:pt idx="31">
                  <c:v>24.731763874485377</c:v>
                </c:pt>
                <c:pt idx="32">
                  <c:v>31.183067279389302</c:v>
                </c:pt>
                <c:pt idx="33">
                  <c:v>39.311825462163711</c:v>
                </c:pt>
                <c:pt idx="34">
                  <c:v>49.556211871572479</c:v>
                </c:pt>
                <c:pt idx="35">
                  <c:v>62.469461182748084</c:v>
                </c:pt>
                <c:pt idx="36">
                  <c:v>78.750238241911759</c:v>
                </c:pt>
                <c:pt idx="37">
                  <c:v>99.281060270000637</c:v>
                </c:pt>
                <c:pt idx="38">
                  <c:v>125.17691690985858</c:v>
                </c:pt>
                <c:pt idx="39">
                  <c:v>157.84680597588016</c:v>
                </c:pt>
                <c:pt idx="40">
                  <c:v>199.07162980292591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1B-4AE0-B726-E4A20A811A88}"/>
            </c:ext>
          </c:extLst>
        </c:ser>
        <c:ser>
          <c:idx val="3"/>
          <c:order val="3"/>
          <c:tx>
            <c:strRef>
              <c:f>Sbesi!$E$4</c:f>
              <c:strCache>
                <c:ptCount val="1"/>
                <c:pt idx="0">
                  <c:v>i3(x)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Sbesi!$A$5:$A$45</c:f>
              <c:numCache>
                <c:formatCode>General</c:formatCode>
                <c:ptCount val="41"/>
                <c:pt idx="0">
                  <c:v>1.0000000000000001E-5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  <c:pt idx="17">
                  <c:v>2.75</c:v>
                </c:pt>
                <c:pt idx="18">
                  <c:v>3</c:v>
                </c:pt>
                <c:pt idx="19">
                  <c:v>3.25</c:v>
                </c:pt>
                <c:pt idx="20">
                  <c:v>3.5</c:v>
                </c:pt>
                <c:pt idx="21">
                  <c:v>3.75</c:v>
                </c:pt>
                <c:pt idx="22">
                  <c:v>4</c:v>
                </c:pt>
                <c:pt idx="23">
                  <c:v>4.25</c:v>
                </c:pt>
                <c:pt idx="24">
                  <c:v>4.5</c:v>
                </c:pt>
                <c:pt idx="25">
                  <c:v>4.75</c:v>
                </c:pt>
                <c:pt idx="26">
                  <c:v>5</c:v>
                </c:pt>
                <c:pt idx="27">
                  <c:v>5.25</c:v>
                </c:pt>
                <c:pt idx="28">
                  <c:v>5.5</c:v>
                </c:pt>
                <c:pt idx="29">
                  <c:v>5.75</c:v>
                </c:pt>
                <c:pt idx="30">
                  <c:v>6</c:v>
                </c:pt>
                <c:pt idx="31">
                  <c:v>6.25</c:v>
                </c:pt>
                <c:pt idx="32">
                  <c:v>6.5</c:v>
                </c:pt>
                <c:pt idx="33">
                  <c:v>6.75</c:v>
                </c:pt>
                <c:pt idx="34">
                  <c:v>7</c:v>
                </c:pt>
                <c:pt idx="35">
                  <c:v>7.25</c:v>
                </c:pt>
                <c:pt idx="36">
                  <c:v>7.5</c:v>
                </c:pt>
                <c:pt idx="37">
                  <c:v>7.75</c:v>
                </c:pt>
                <c:pt idx="38">
                  <c:v>8</c:v>
                </c:pt>
                <c:pt idx="39">
                  <c:v>8.25</c:v>
                </c:pt>
                <c:pt idx="40">
                  <c:v>8.5</c:v>
                </c:pt>
              </c:numCache>
            </c:numRef>
          </c:xVal>
          <c:yVal>
            <c:numRef>
              <c:f>Sbesi!$E$5:$E$45</c:f>
              <c:numCache>
                <c:formatCode>General</c:formatCode>
                <c:ptCount val="41"/>
                <c:pt idx="0">
                  <c:v>9.5238095238624331E-18</c:v>
                </c:pt>
                <c:pt idx="1">
                  <c:v>9.5291017317559112E-6</c:v>
                </c:pt>
                <c:pt idx="2">
                  <c:v>7.635994235890199E-5</c:v>
                </c:pt>
                <c:pt idx="3">
                  <c:v>2.5843120433544396E-4</c:v>
                </c:pt>
                <c:pt idx="4">
                  <c:v>6.149615411893438E-4</c:v>
                </c:pt>
                <c:pt idx="5">
                  <c:v>1.2071048291523289E-3</c:v>
                </c:pt>
                <c:pt idx="6">
                  <c:v>2.098623895979515E-3</c:v>
                </c:pt>
                <c:pt idx="7">
                  <c:v>3.3565891507042621E-3</c:v>
                </c:pt>
                <c:pt idx="8">
                  <c:v>5.052108768061927E-3</c:v>
                </c:pt>
                <c:pt idx="9">
                  <c:v>7.261097372732484E-3</c:v>
                </c:pt>
                <c:pt idx="10">
                  <c:v>1.0065090524069861E-2</c:v>
                </c:pt>
                <c:pt idx="11">
                  <c:v>2.0274380601970281E-2</c:v>
                </c:pt>
                <c:pt idx="12">
                  <c:v>3.6372212190958188E-2</c:v>
                </c:pt>
                <c:pt idx="13">
                  <c:v>6.0354625923993148E-2</c:v>
                </c:pt>
                <c:pt idx="14">
                  <c:v>9.4742522196516479E-2</c:v>
                </c:pt>
                <c:pt idx="15">
                  <c:v>0.14274094508200036</c:v>
                </c:pt>
                <c:pt idx="16">
                  <c:v>0.20843886982513898</c:v>
                </c:pt>
                <c:pt idx="17">
                  <c:v>0.29706118491396605</c:v>
                </c:pt>
                <c:pt idx="18">
                  <c:v>0.41528757660143101</c:v>
                </c:pt>
                <c:pt idx="19">
                  <c:v>0.57165688908653733</c:v>
                </c:pt>
                <c:pt idx="20">
                  <c:v>0.7770804701134143</c:v>
                </c:pt>
                <c:pt idx="21">
                  <c:v>1.0454943040406319</c:v>
                </c:pt>
                <c:pt idx="22">
                  <c:v>1.3946877452533744</c:v>
                </c:pt>
                <c:pt idx="23">
                  <c:v>1.8473568561393108</c:v>
                </c:pt>
                <c:pt idx="24">
                  <c:v>2.4324433136746153</c:v>
                </c:pt>
                <c:pt idx="25">
                  <c:v>3.1868363248971554</c:v>
                </c:pt>
                <c:pt idx="26">
                  <c:v>4.1575359353958774</c:v>
                </c:pt>
                <c:pt idx="27">
                  <c:v>5.404402736035598</c:v>
                </c:pt>
                <c:pt idx="28">
                  <c:v>7.0036528095993189</c:v>
                </c:pt>
                <c:pt idx="29">
                  <c:v>9.0522997667256639</c:v>
                </c:pt>
                <c:pt idx="30">
                  <c:v>11.67380038652546</c:v>
                </c:pt>
                <c:pt idx="31">
                  <c:v>15.02522986426812</c:v>
                </c:pt>
                <c:pt idx="32">
                  <c:v>19.306400998551869</c:v>
                </c:pt>
                <c:pt idx="33">
                  <c:v>24.771453938506252</c:v>
                </c:pt>
                <c:pt idx="34">
                  <c:v>31.743585863432674</c:v>
                </c:pt>
                <c:pt idx="35">
                  <c:v>40.633771457491761</c:v>
                </c:pt>
                <c:pt idx="36">
                  <c:v>51.964555795894867</c:v>
                </c:pt>
                <c:pt idx="37">
                  <c:v>66.400294665530183</c:v>
                </c:pt>
                <c:pt idx="38">
                  <c:v>84.785590434898936</c:v>
                </c:pt>
                <c:pt idx="39">
                  <c:v>108.19414603541496</c:v>
                </c:pt>
                <c:pt idx="40">
                  <c:v>137.99086298923399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1B-4AE0-B726-E4A20A811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82217847769027"/>
          <c:y val="9.1512798467853762E-2"/>
          <c:w val="0.18540004374453192"/>
          <c:h val="0.36516258384368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Sbesk!$B$4</c:f>
              <c:strCache>
                <c:ptCount val="1"/>
                <c:pt idx="0">
                  <c:v>k0(x)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Sbesk!$B$5:$B$54</c:f>
              <c:numCache>
                <c:formatCode>General</c:formatCode>
                <c:ptCount val="50"/>
                <c:pt idx="0">
                  <c:v>99999.000004999965</c:v>
                </c:pt>
                <c:pt idx="1">
                  <c:v>39.012396481133315</c:v>
                </c:pt>
                <c:pt idx="2">
                  <c:v>19.024588490014285</c:v>
                </c:pt>
                <c:pt idx="3">
                  <c:v>9.0483741803595983</c:v>
                </c:pt>
                <c:pt idx="4">
                  <c:v>5.7380531761670532</c:v>
                </c:pt>
                <c:pt idx="5">
                  <c:v>4.0936537653899112</c:v>
                </c:pt>
                <c:pt idx="6">
                  <c:v>2.4693940689390597</c:v>
                </c:pt>
                <c:pt idx="7">
                  <c:v>1.6758001150890978</c:v>
                </c:pt>
                <c:pt idx="8">
                  <c:v>1.2130613194252664</c:v>
                </c:pt>
                <c:pt idx="9">
                  <c:v>0.91468606015671061</c:v>
                </c:pt>
                <c:pt idx="10">
                  <c:v>0.70940757684487077</c:v>
                </c:pt>
                <c:pt idx="11">
                  <c:v>0.56166120514652695</c:v>
                </c:pt>
                <c:pt idx="12">
                  <c:v>0.4517440663784435</c:v>
                </c:pt>
                <c:pt idx="13">
                  <c:v>0.36787944117144245</c:v>
                </c:pt>
                <c:pt idx="14">
                  <c:v>0.3026100760891634</c:v>
                </c:pt>
                <c:pt idx="15">
                  <c:v>0.25099517659350173</c:v>
                </c:pt>
                <c:pt idx="16">
                  <c:v>0.20963984079539424</c:v>
                </c:pt>
                <c:pt idx="17">
                  <c:v>0.17614068852971901</c:v>
                </c:pt>
                <c:pt idx="18">
                  <c:v>0.14875344009895314</c:v>
                </c:pt>
                <c:pt idx="19">
                  <c:v>0.12618532374665947</c:v>
                </c:pt>
                <c:pt idx="20">
                  <c:v>0.10746089650160845</c:v>
                </c:pt>
                <c:pt idx="21">
                  <c:v>9.1832715678659319E-2</c:v>
                </c:pt>
                <c:pt idx="22">
                  <c:v>7.8720325906649818E-2</c:v>
                </c:pt>
                <c:pt idx="23">
                  <c:v>6.7667641618306282E-2</c:v>
                </c:pt>
                <c:pt idx="24">
                  <c:v>5.8312584882372301E-2</c:v>
                </c:pt>
                <c:pt idx="25">
                  <c:v>5.0365071982878991E-2</c:v>
                </c:pt>
                <c:pt idx="26">
                  <c:v>4.3590801618610266E-2</c:v>
                </c:pt>
                <c:pt idx="27">
                  <c:v>3.7799147203921829E-2</c:v>
                </c:pt>
                <c:pt idx="28">
                  <c:v>3.2833999449559483E-2</c:v>
                </c:pt>
                <c:pt idx="29">
                  <c:v>2.8566760851666838E-2</c:v>
                </c:pt>
                <c:pt idx="30">
                  <c:v>2.4890930644351727E-2</c:v>
                </c:pt>
                <c:pt idx="31">
                  <c:v>2.1717879509006378E-2</c:v>
                </c:pt>
                <c:pt idx="32">
                  <c:v>1.8973524157381773E-2</c:v>
                </c:pt>
                <c:pt idx="33">
                  <c:v>1.6595689455954618E-2</c:v>
                </c:pt>
                <c:pt idx="34">
                  <c:v>1.4532000772115394E-2</c:v>
                </c:pt>
                <c:pt idx="35">
                  <c:v>1.2738188743239419E-2</c:v>
                </c:pt>
                <c:pt idx="36">
                  <c:v>1.1176717394315127E-2</c:v>
                </c:pt>
                <c:pt idx="37">
                  <c:v>9.8156676353900029E-3</c:v>
                </c:pt>
                <c:pt idx="38">
                  <c:v>8.6278238349481243E-3</c:v>
                </c:pt>
                <c:pt idx="39">
                  <c:v>7.5899229020256961E-3</c:v>
                </c:pt>
                <c:pt idx="40">
                  <c:v>6.6820341811727919E-3</c:v>
                </c:pt>
                <c:pt idx="41">
                  <c:v>5.8870452253067208E-3</c:v>
                </c:pt>
                <c:pt idx="42">
                  <c:v>5.1902337040523943E-3</c:v>
                </c:pt>
                <c:pt idx="43">
                  <c:v>4.5789097221835343E-3</c:v>
                </c:pt>
                <c:pt idx="44">
                  <c:v>4.042115951649077E-3</c:v>
                </c:pt>
                <c:pt idx="45">
                  <c:v>3.5703754334470684E-3</c:v>
                </c:pt>
                <c:pt idx="46">
                  <c:v>2.7903045234246413E-3</c:v>
                </c:pt>
                <c:pt idx="47">
                  <c:v>2.185181683615992E-3</c:v>
                </c:pt>
                <c:pt idx="48">
                  <c:v>1.714530635212503E-3</c:v>
                </c:pt>
                <c:pt idx="49">
                  <c:v>1.3475893998170906E-3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6F-4467-8ADE-24FA96A40EB8}"/>
            </c:ext>
          </c:extLst>
        </c:ser>
        <c:ser>
          <c:idx val="1"/>
          <c:order val="1"/>
          <c:tx>
            <c:strRef>
              <c:f>Sbesk!$C$4</c:f>
              <c:strCache>
                <c:ptCount val="1"/>
                <c:pt idx="0">
                  <c:v>k1(x)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Sbesk!$C$5:$C$54</c:f>
              <c:numCache>
                <c:formatCode>General</c:formatCode>
                <c:ptCount val="50"/>
                <c:pt idx="0">
                  <c:v>9999999999.5</c:v>
                </c:pt>
                <c:pt idx="1">
                  <c:v>1599.5082557264659</c:v>
                </c:pt>
                <c:pt idx="2">
                  <c:v>399.51635829029999</c:v>
                </c:pt>
                <c:pt idx="3">
                  <c:v>99.532115983955578</c:v>
                </c:pt>
                <c:pt idx="4">
                  <c:v>43.991741017280731</c:v>
                </c:pt>
                <c:pt idx="5">
                  <c:v>24.561922592339464</c:v>
                </c:pt>
                <c:pt idx="6">
                  <c:v>10.700707632069259</c:v>
                </c:pt>
                <c:pt idx="7">
                  <c:v>5.865300402811843</c:v>
                </c:pt>
                <c:pt idx="8">
                  <c:v>3.6391839582757997</c:v>
                </c:pt>
                <c:pt idx="9">
                  <c:v>2.4391628270845622</c:v>
                </c:pt>
                <c:pt idx="10">
                  <c:v>1.7228469723375437</c:v>
                </c:pt>
                <c:pt idx="11">
                  <c:v>1.263737711579686</c:v>
                </c:pt>
                <c:pt idx="12">
                  <c:v>0.95368191791004753</c:v>
                </c:pt>
                <c:pt idx="13">
                  <c:v>0.73575888234288478</c:v>
                </c:pt>
                <c:pt idx="14">
                  <c:v>0.57771014526113007</c:v>
                </c:pt>
                <c:pt idx="15">
                  <c:v>0.46015782375475311</c:v>
                </c:pt>
                <c:pt idx="16">
                  <c:v>0.37090125679185126</c:v>
                </c:pt>
                <c:pt idx="17">
                  <c:v>0.30195546605094675</c:v>
                </c:pt>
                <c:pt idx="18">
                  <c:v>0.24792240016492198</c:v>
                </c:pt>
                <c:pt idx="19">
                  <c:v>0.20505115108832195</c:v>
                </c:pt>
                <c:pt idx="20">
                  <c:v>0.17067318856137823</c:v>
                </c:pt>
                <c:pt idx="21">
                  <c:v>0.14285089105569185</c:v>
                </c:pt>
                <c:pt idx="22">
                  <c:v>0.12015207638383406</c:v>
                </c:pt>
                <c:pt idx="23">
                  <c:v>0.10150146242745942</c:v>
                </c:pt>
                <c:pt idx="24">
                  <c:v>8.6080482445406725E-2</c:v>
                </c:pt>
                <c:pt idx="25">
                  <c:v>7.3258286520551247E-2</c:v>
                </c:pt>
                <c:pt idx="26">
                  <c:v>6.2543324061484287E-2</c:v>
                </c:pt>
                <c:pt idx="27">
                  <c:v>5.3548791872222591E-2</c:v>
                </c:pt>
                <c:pt idx="28">
                  <c:v>4.5967599229383274E-2</c:v>
                </c:pt>
                <c:pt idx="29">
                  <c:v>3.9553976563846384E-2</c:v>
                </c:pt>
                <c:pt idx="30">
                  <c:v>3.4109793845963472E-2</c:v>
                </c:pt>
                <c:pt idx="31">
                  <c:v>2.947426504793723E-2</c:v>
                </c:pt>
                <c:pt idx="32">
                  <c:v>2.5516118694409968E-2</c:v>
                </c:pt>
                <c:pt idx="33">
                  <c:v>2.2127585941272822E-2</c:v>
                </c:pt>
                <c:pt idx="34">
                  <c:v>1.9219742956668742E-2</c:v>
                </c:pt>
                <c:pt idx="35">
                  <c:v>1.6718872725501734E-2</c:v>
                </c:pt>
                <c:pt idx="36">
                  <c:v>1.4563601453198497E-2</c:v>
                </c:pt>
                <c:pt idx="37">
                  <c:v>1.2702628704622354E-2</c:v>
                </c:pt>
                <c:pt idx="38">
                  <c:v>1.1092916359219015E-2</c:v>
                </c:pt>
                <c:pt idx="39">
                  <c:v>9.6982348192550527E-3</c:v>
                </c:pt>
                <c:pt idx="40">
                  <c:v>8.4879893652735454E-3</c:v>
                </c:pt>
                <c:pt idx="41">
                  <c:v>7.4362676530190146E-3</c:v>
                </c:pt>
                <c:pt idx="42">
                  <c:v>6.5210628589376226E-3</c:v>
                </c:pt>
                <c:pt idx="43">
                  <c:v>5.7236371527294178E-3</c:v>
                </c:pt>
                <c:pt idx="44">
                  <c:v>5.0279978910756813E-3</c:v>
                </c:pt>
                <c:pt idx="45">
                  <c:v>4.4204648223630369E-3</c:v>
                </c:pt>
                <c:pt idx="46">
                  <c:v>3.4244646423847872E-3</c:v>
                </c:pt>
                <c:pt idx="47">
                  <c:v>2.660221180054251E-3</c:v>
                </c:pt>
                <c:pt idx="48">
                  <c:v>2.0717245175484408E-3</c:v>
                </c:pt>
                <c:pt idx="49">
                  <c:v>1.6171072797805087E-3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6F-4467-8ADE-24FA96A40EB8}"/>
            </c:ext>
          </c:extLst>
        </c:ser>
        <c:ser>
          <c:idx val="2"/>
          <c:order val="2"/>
          <c:tx>
            <c:strRef>
              <c:f>Sbesk!$D$4</c:f>
              <c:strCache>
                <c:ptCount val="1"/>
                <c:pt idx="0">
                  <c:v>k2(x)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Sbesk!$D$5:$D$54</c:f>
              <c:numCache>
                <c:formatCode>General</c:formatCode>
                <c:ptCount val="50"/>
                <c:pt idx="0">
                  <c:v>2999999999949998.5</c:v>
                </c:pt>
                <c:pt idx="1">
                  <c:v>191980.00308365704</c:v>
                </c:pt>
                <c:pt idx="2">
                  <c:v>23990.006085908015</c:v>
                </c:pt>
                <c:pt idx="3">
                  <c:v>2995.0118536990271</c:v>
                </c:pt>
                <c:pt idx="4">
                  <c:v>885.5728735217815</c:v>
                </c:pt>
                <c:pt idx="5">
                  <c:v>372.52249265048187</c:v>
                </c:pt>
                <c:pt idx="6">
                  <c:v>109.47647038963163</c:v>
                </c:pt>
                <c:pt idx="7">
                  <c:v>45.665553136177927</c:v>
                </c:pt>
                <c:pt idx="8">
                  <c:v>23.048165069080063</c:v>
                </c:pt>
                <c:pt idx="9">
                  <c:v>13.110500195579522</c:v>
                </c:pt>
                <c:pt idx="10">
                  <c:v>8.0930374582914872</c:v>
                </c:pt>
                <c:pt idx="11">
                  <c:v>5.3006776235703503</c:v>
                </c:pt>
                <c:pt idx="12">
                  <c:v>3.6306837927452689</c:v>
                </c:pt>
                <c:pt idx="13">
                  <c:v>2.5751560882000968</c:v>
                </c:pt>
                <c:pt idx="14">
                  <c:v>1.8781831995286091</c:v>
                </c:pt>
                <c:pt idx="15">
                  <c:v>1.4013897359803846</c:v>
                </c:pt>
                <c:pt idx="16">
                  <c:v>1.0655658180073586</c:v>
                </c:pt>
                <c:pt idx="17">
                  <c:v>0.82318811578174778</c:v>
                </c:pt>
                <c:pt idx="18">
                  <c:v>0.64459824042879699</c:v>
                </c:pt>
                <c:pt idx="19">
                  <c:v>0.51065623203726307</c:v>
                </c:pt>
                <c:pt idx="20">
                  <c:v>0.40864887631580521</c:v>
                </c:pt>
                <c:pt idx="21">
                  <c:v>0.32991753410481234</c:v>
                </c:pt>
                <c:pt idx="22">
                  <c:v>0.26843413072322986</c:v>
                </c:pt>
                <c:pt idx="23">
                  <c:v>0.21991983525949541</c:v>
                </c:pt>
                <c:pt idx="24">
                  <c:v>0.18128470266152472</c:v>
                </c:pt>
                <c:pt idx="25">
                  <c:v>0.1502627354199943</c:v>
                </c:pt>
                <c:pt idx="26">
                  <c:v>0.1251690503944593</c:v>
                </c:pt>
                <c:pt idx="27">
                  <c:v>0.10473513704420005</c:v>
                </c:pt>
                <c:pt idx="28">
                  <c:v>8.7995118524819393E-2</c:v>
                </c:pt>
                <c:pt idx="29">
                  <c:v>7.4205964579181882E-2</c:v>
                </c:pt>
                <c:pt idx="30">
                  <c:v>6.2790701584311132E-2</c:v>
                </c:pt>
                <c:pt idx="31">
                  <c:v>5.3297449203224823E-2</c:v>
                </c:pt>
                <c:pt idx="32">
                  <c:v>4.5369509013667937E-2</c:v>
                </c:pt>
                <c:pt idx="33">
                  <c:v>3.8723275397227433E-2</c:v>
                </c:pt>
                <c:pt idx="34">
                  <c:v>3.3131752020504494E-2</c:v>
                </c:pt>
                <c:pt idx="35">
                  <c:v>2.8412131923397286E-2</c:v>
                </c:pt>
                <c:pt idx="36">
                  <c:v>2.4416355079041024E-2</c:v>
                </c:pt>
                <c:pt idx="37">
                  <c:v>2.1023869433586192E-2</c:v>
                </c:pt>
                <c:pt idx="38">
                  <c:v>1.8136037857135846E-2</c:v>
                </c:pt>
                <c:pt idx="39">
                  <c:v>1.5671785251404901E-2</c:v>
                </c:pt>
                <c:pt idx="40">
                  <c:v>1.3564187720583773E-2</c:v>
                </c:pt>
                <c:pt idx="41">
                  <c:v>1.1757782846111203E-2</c:v>
                </c:pt>
                <c:pt idx="42">
                  <c:v>1.0206435903235179E-2</c:v>
                </c:pt>
                <c:pt idx="43">
                  <c:v>8.8716375867305963E-3</c:v>
                </c:pt>
                <c:pt idx="44">
                  <c:v>7.7211387987776246E-3</c:v>
                </c:pt>
                <c:pt idx="45">
                  <c:v>6.7278503065635216E-3</c:v>
                </c:pt>
                <c:pt idx="46">
                  <c:v>5.1251667795960869E-3</c:v>
                </c:pt>
                <c:pt idx="47">
                  <c:v>3.9201085401731114E-3</c:v>
                </c:pt>
                <c:pt idx="48">
                  <c:v>3.0093584586802784E-3</c:v>
                </c:pt>
                <c:pt idx="49">
                  <c:v>2.3178537676853956E-3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6F-4467-8ADE-24FA96A40EB8}"/>
            </c:ext>
          </c:extLst>
        </c:ser>
        <c:ser>
          <c:idx val="3"/>
          <c:order val="3"/>
          <c:tx>
            <c:strRef>
              <c:f>Sbesk!$E$4</c:f>
              <c:strCache>
                <c:ptCount val="1"/>
                <c:pt idx="0">
                  <c:v>k3(x)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Sbesk!$E$5:$E$54</c:f>
              <c:numCache>
                <c:formatCode>General</c:formatCode>
                <c:ptCount val="50"/>
                <c:pt idx="0">
                  <c:v>1.4999999999849991E+21</c:v>
                </c:pt>
                <c:pt idx="1">
                  <c:v>38397600.12498714</c:v>
                </c:pt>
                <c:pt idx="2">
                  <c:v>2399400.124949092</c:v>
                </c:pt>
                <c:pt idx="3">
                  <c:v>149850.1248009353</c:v>
                </c:pt>
                <c:pt idx="4">
                  <c:v>29563.087525076658</c:v>
                </c:pt>
                <c:pt idx="5">
                  <c:v>9337.6242388543869</c:v>
                </c:pt>
                <c:pt idx="6">
                  <c:v>1835.3085474592631</c:v>
                </c:pt>
                <c:pt idx="7">
                  <c:v>576.68471460503588</c:v>
                </c:pt>
                <c:pt idx="8">
                  <c:v>234.12083464907644</c:v>
                </c:pt>
                <c:pt idx="9">
                  <c:v>111.69333112358058</c:v>
                </c:pt>
                <c:pt idx="10">
                  <c:v>59.530257388705316</c:v>
                </c:pt>
                <c:pt idx="11">
                  <c:v>34.392972858894382</c:v>
                </c:pt>
                <c:pt idx="12">
                  <c:v>21.124147433161546</c:v>
                </c:pt>
                <c:pt idx="13">
                  <c:v>13.611539323343372</c:v>
                </c:pt>
                <c:pt idx="14">
                  <c:v>9.1149065067548101</c:v>
                </c:pt>
                <c:pt idx="15">
                  <c:v>6.2992817236730234</c:v>
                </c:pt>
                <c:pt idx="16">
                  <c:v>4.4692313260509229</c:v>
                </c:pt>
                <c:pt idx="17">
                  <c:v>3.2419130224143315</c:v>
                </c:pt>
                <c:pt idx="18">
                  <c:v>2.396583201594245</c:v>
                </c:pt>
                <c:pt idx="19">
                  <c:v>1.8008518762047689</c:v>
                </c:pt>
                <c:pt idx="20">
                  <c:v>1.3725816483137461</c:v>
                </c:pt>
                <c:pt idx="21">
                  <c:v>1.0592884857912817</c:v>
                </c:pt>
                <c:pt idx="22">
                  <c:v>0.82655768355022829</c:v>
                </c:pt>
                <c:pt idx="23">
                  <c:v>0.6513010505761978</c:v>
                </c:pt>
                <c:pt idx="24">
                  <c:v>0.51771072687760833</c:v>
                </c:pt>
                <c:pt idx="25">
                  <c:v>0.41476450338417459</c:v>
                </c:pt>
                <c:pt idx="26">
                  <c:v>0.33464995535378705</c:v>
                </c:pt>
                <c:pt idx="27">
                  <c:v>0.2717469940476393</c:v>
                </c:pt>
                <c:pt idx="28">
                  <c:v>0.22195783627902199</c:v>
                </c:pt>
                <c:pt idx="29">
                  <c:v>0.18225775460073457</c:v>
                </c:pt>
                <c:pt idx="30">
                  <c:v>0.150388870853947</c:v>
                </c:pt>
                <c:pt idx="31">
                  <c:v>0.12464828148226723</c:v>
                </c:pt>
                <c:pt idx="32">
                  <c:v>0.1037394100972857</c:v>
                </c:pt>
                <c:pt idx="33">
                  <c:v>8.6666378269985175E-2</c:v>
                </c:pt>
                <c:pt idx="34">
                  <c:v>7.2658052667159828E-2</c:v>
                </c:pt>
                <c:pt idx="35">
                  <c:v>6.1112828855809979E-2</c:v>
                </c:pt>
                <c:pt idx="36">
                  <c:v>5.1558078845684883E-2</c:v>
                </c:pt>
                <c:pt idx="37">
                  <c:v>4.36200837540138E-2</c:v>
                </c:pt>
                <c:pt idx="38">
                  <c:v>3.7001541869413068E-2</c:v>
                </c:pt>
                <c:pt idx="39">
                  <c:v>3.1464603223984075E-2</c:v>
                </c:pt>
                <c:pt idx="40">
                  <c:v>2.6817972771467826E-2</c:v>
                </c:pt>
                <c:pt idx="41">
                  <c:v>2.2907034555796905E-2</c:v>
                </c:pt>
                <c:pt idx="42">
                  <c:v>1.9606237093854513E-2</c:v>
                </c:pt>
                <c:pt idx="43">
                  <c:v>1.6813184136142658E-2</c:v>
                </c:pt>
                <c:pt idx="44">
                  <c:v>1.4444020816414242E-2</c:v>
                </c:pt>
                <c:pt idx="45">
                  <c:v>1.2429810425414847E-2</c:v>
                </c:pt>
                <c:pt idx="46">
                  <c:v>9.2485178010167021E-3</c:v>
                </c:pt>
                <c:pt idx="47">
                  <c:v>6.9212087237206761E-3</c:v>
                </c:pt>
                <c:pt idx="48">
                  <c:v>5.2064729120070629E-3</c:v>
                </c:pt>
                <c:pt idx="49">
                  <c:v>3.9349610474659034E-3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6F-4467-8ADE-24FA96A40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15551181102377"/>
          <c:y val="9.1512798467853762E-2"/>
          <c:w val="0.18540004374453192"/>
          <c:h val="0.36516258384368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048556430446191E-2"/>
          <c:y val="5.0925925925925923E-2"/>
          <c:w val="0.91606255468066489"/>
          <c:h val="0.89409667541557303"/>
        </c:manualLayout>
      </c:layout>
      <c:scatterChart>
        <c:scatterStyle val="smoothMarker"/>
        <c:varyColors val="0"/>
        <c:ser>
          <c:idx val="0"/>
          <c:order val="0"/>
          <c:tx>
            <c:v>Ai(x)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Airy!$B$4:$B$38</c:f>
              <c:numCache>
                <c:formatCode>General</c:formatCode>
                <c:ptCount val="35"/>
                <c:pt idx="0">
                  <c:v>4.0241238486442239E-2</c:v>
                </c:pt>
                <c:pt idx="1">
                  <c:v>0.31910324771912829</c:v>
                </c:pt>
                <c:pt idx="2">
                  <c:v>-2.2133721547341154E-2</c:v>
                </c:pt>
                <c:pt idx="3">
                  <c:v>-0.33029023763020893</c:v>
                </c:pt>
                <c:pt idx="4">
                  <c:v>-5.2705050356386555E-2</c:v>
                </c:pt>
                <c:pt idx="5">
                  <c:v>0.32177571638064789</c:v>
                </c:pt>
                <c:pt idx="6">
                  <c:v>0.18428083525050587</c:v>
                </c:pt>
                <c:pt idx="7">
                  <c:v>-0.23802030199711602</c:v>
                </c:pt>
                <c:pt idx="8">
                  <c:v>-0.32914517362982304</c:v>
                </c:pt>
                <c:pt idx="9">
                  <c:v>1.7781541276574709E-2</c:v>
                </c:pt>
                <c:pt idx="10">
                  <c:v>0.35076100902411439</c:v>
                </c:pt>
                <c:pt idx="11">
                  <c:v>0.29215278105595932</c:v>
                </c:pt>
                <c:pt idx="12">
                  <c:v>-7.0265532949289639E-2</c:v>
                </c:pt>
                <c:pt idx="13">
                  <c:v>-0.37553382314043221</c:v>
                </c:pt>
                <c:pt idx="14">
                  <c:v>-0.37881429367765823</c:v>
                </c:pt>
                <c:pt idx="15">
                  <c:v>-0.11232506769296628</c:v>
                </c:pt>
                <c:pt idx="16">
                  <c:v>0.22740742820168536</c:v>
                </c:pt>
                <c:pt idx="17">
                  <c:v>0.46425657774886941</c:v>
                </c:pt>
                <c:pt idx="18">
                  <c:v>0.53556088329235207</c:v>
                </c:pt>
                <c:pt idx="19">
                  <c:v>0.47572809161053969</c:v>
                </c:pt>
                <c:pt idx="20">
                  <c:v>0.35502805388781744</c:v>
                </c:pt>
                <c:pt idx="21">
                  <c:v>0.303703154286382</c:v>
                </c:pt>
                <c:pt idx="22">
                  <c:v>0.25474235429567632</c:v>
                </c:pt>
                <c:pt idx="23">
                  <c:v>0.20980006166637949</c:v>
                </c:pt>
                <c:pt idx="24">
                  <c:v>0.16984631744436487</c:v>
                </c:pt>
                <c:pt idx="25">
                  <c:v>0.13529241631288147</c:v>
                </c:pt>
                <c:pt idx="26">
                  <c:v>0.10612576226331259</c:v>
                </c:pt>
                <c:pt idx="27">
                  <c:v>8.2038049807610661E-2</c:v>
                </c:pt>
                <c:pt idx="28">
                  <c:v>6.2536907968931923E-2</c:v>
                </c:pt>
                <c:pt idx="29">
                  <c:v>4.7036216866845802E-2</c:v>
                </c:pt>
                <c:pt idx="30">
                  <c:v>3.4924130423274302E-2</c:v>
                </c:pt>
                <c:pt idx="31">
                  <c:v>2.5610404421773227E-2</c:v>
                </c:pt>
                <c:pt idx="32">
                  <c:v>1.8556093622975483E-2</c:v>
                </c:pt>
                <c:pt idx="33">
                  <c:v>1.3289282529671488E-2</c:v>
                </c:pt>
                <c:pt idx="34">
                  <c:v>9.4105069149239724E-3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D0-4D11-8B6B-1C4ECEA7D2FC}"/>
            </c:ext>
          </c:extLst>
        </c:ser>
        <c:ser>
          <c:idx val="1"/>
          <c:order val="1"/>
          <c:tx>
            <c:v>Bi(x)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Airy!$C$4:$C$38</c:f>
              <c:numCache>
                <c:formatCode>General</c:formatCode>
                <c:ptCount val="35"/>
                <c:pt idx="0">
                  <c:v>-0.31467982964383867</c:v>
                </c:pt>
                <c:pt idx="1">
                  <c:v>3.7785432489466274E-2</c:v>
                </c:pt>
                <c:pt idx="2">
                  <c:v>0.32494732345524496</c:v>
                </c:pt>
                <c:pt idx="3">
                  <c:v>7.7544364476578266E-3</c:v>
                </c:pt>
                <c:pt idx="4">
                  <c:v>-0.33125158075113775</c:v>
                </c:pt>
                <c:pt idx="5">
                  <c:v>-0.11246348507649088</c:v>
                </c:pt>
                <c:pt idx="6">
                  <c:v>0.29376207185441378</c:v>
                </c:pt>
                <c:pt idx="7">
                  <c:v>0.26101265763648379</c:v>
                </c:pt>
                <c:pt idx="8">
                  <c:v>-0.14669837667055732</c:v>
                </c:pt>
                <c:pt idx="9">
                  <c:v>-0.36781345391571202</c:v>
                </c:pt>
                <c:pt idx="10">
                  <c:v>-0.13836913490160085</c:v>
                </c:pt>
                <c:pt idx="11">
                  <c:v>0.2538726576969329</c:v>
                </c:pt>
                <c:pt idx="12">
                  <c:v>0.39223470570699942</c:v>
                </c:pt>
                <c:pt idx="13">
                  <c:v>0.16893983748105915</c:v>
                </c:pt>
                <c:pt idx="14">
                  <c:v>-0.19828962637492648</c:v>
                </c:pt>
                <c:pt idx="15">
                  <c:v>-0.43242247184070509</c:v>
                </c:pt>
                <c:pt idx="16">
                  <c:v>-0.41230258795639857</c:v>
                </c:pt>
                <c:pt idx="17">
                  <c:v>-0.19178486115704133</c:v>
                </c:pt>
                <c:pt idx="18">
                  <c:v>0.10399738949694477</c:v>
                </c:pt>
                <c:pt idx="19">
                  <c:v>0.38035265975105381</c:v>
                </c:pt>
                <c:pt idx="20">
                  <c:v>0.61492662744600102</c:v>
                </c:pt>
                <c:pt idx="21">
                  <c:v>0.70546420291866119</c:v>
                </c:pt>
                <c:pt idx="22">
                  <c:v>0.80177300001359719</c:v>
                </c:pt>
                <c:pt idx="23">
                  <c:v>0.91106334169494041</c:v>
                </c:pt>
                <c:pt idx="24">
                  <c:v>1.0424221712315604</c:v>
                </c:pt>
                <c:pt idx="25">
                  <c:v>1.2074235949528711</c:v>
                </c:pt>
                <c:pt idx="26">
                  <c:v>1.4211336756103481</c:v>
                </c:pt>
                <c:pt idx="27">
                  <c:v>1.7036597115386811</c:v>
                </c:pt>
                <c:pt idx="28">
                  <c:v>2.0824741712541117</c:v>
                </c:pt>
                <c:pt idx="29">
                  <c:v>2.595869356743906</c:v>
                </c:pt>
                <c:pt idx="30">
                  <c:v>3.2980949999782148</c:v>
                </c:pt>
                <c:pt idx="31">
                  <c:v>4.2670365817666447</c:v>
                </c:pt>
                <c:pt idx="32">
                  <c:v>5.6157706541205936</c:v>
                </c:pt>
                <c:pt idx="33">
                  <c:v>7.5100876980822688</c:v>
                </c:pt>
                <c:pt idx="34">
                  <c:v>10.195270377637046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D0-4D11-8B6B-1C4ECEA7D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92799"/>
        <c:axId val="1155695711"/>
      </c:scatterChart>
      <c:valAx>
        <c:axId val="1155692799"/>
        <c:scaling>
          <c:orientation val="minMax"/>
          <c:max val="3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5711"/>
        <c:crosses val="autoZero"/>
        <c:crossBetween val="midCat"/>
      </c:valAx>
      <c:valAx>
        <c:axId val="115569571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022309711286096E-2"/>
          <c:y val="0.11168926800816564"/>
          <c:w val="0.19207261592300964"/>
          <c:h val="0.207755176436278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048556430446191E-2"/>
          <c:y val="5.0925925925925923E-2"/>
          <c:w val="0.91606255468066489"/>
          <c:h val="0.89409667541557303"/>
        </c:manualLayout>
      </c:layout>
      <c:scatterChart>
        <c:scatterStyle val="smoothMarker"/>
        <c:varyColors val="0"/>
        <c:ser>
          <c:idx val="2"/>
          <c:order val="2"/>
          <c:tx>
            <c:v>Ai'(x)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Airy!$D$4:$D$38</c:f>
              <c:numCache>
                <c:formatCode>General</c:formatCode>
                <c:ptCount val="35"/>
                <c:pt idx="0">
                  <c:v>0.99626504413279005</c:v>
                </c:pt>
                <c:pt idx="1">
                  <c:v>-0.10809531881187057</c:v>
                </c:pt>
                <c:pt idx="2">
                  <c:v>-0.97566398092633155</c:v>
                </c:pt>
                <c:pt idx="3">
                  <c:v>-3.2313348284638242E-2</c:v>
                </c:pt>
                <c:pt idx="4">
                  <c:v>0.93556093819830621</c:v>
                </c:pt>
                <c:pt idx="5">
                  <c:v>0.31880950669855496</c:v>
                </c:pt>
                <c:pt idx="6">
                  <c:v>-0.77100816841012598</c:v>
                </c:pt>
                <c:pt idx="7">
                  <c:v>-0.67495249251320211</c:v>
                </c:pt>
                <c:pt idx="8">
                  <c:v>0.34593548728134332</c:v>
                </c:pt>
                <c:pt idx="9">
                  <c:v>0.86419721777139824</c:v>
                </c:pt>
                <c:pt idx="10">
                  <c:v>0.32719281855444354</c:v>
                </c:pt>
                <c:pt idx="11">
                  <c:v>-0.52336253231574836</c:v>
                </c:pt>
                <c:pt idx="12">
                  <c:v>-0.79062857536858111</c:v>
                </c:pt>
                <c:pt idx="13">
                  <c:v>-0.3434434334540481</c:v>
                </c:pt>
                <c:pt idx="14">
                  <c:v>0.31458376921659825</c:v>
                </c:pt>
                <c:pt idx="15">
                  <c:v>0.6788527342647942</c:v>
                </c:pt>
                <c:pt idx="16">
                  <c:v>0.61825902074169081</c:v>
                </c:pt>
                <c:pt idx="17">
                  <c:v>0.30918696720241007</c:v>
                </c:pt>
                <c:pt idx="18">
                  <c:v>-1.0160567116645333E-2</c:v>
                </c:pt>
                <c:pt idx="19">
                  <c:v>-0.20408167033954738</c:v>
                </c:pt>
                <c:pt idx="20">
                  <c:v>-0.25881940379280677</c:v>
                </c:pt>
                <c:pt idx="21">
                  <c:v>-0.25240547028561955</c:v>
                </c:pt>
                <c:pt idx="22">
                  <c:v>-0.23583203441920819</c:v>
                </c:pt>
                <c:pt idx="23">
                  <c:v>-0.21279325938915852</c:v>
                </c:pt>
                <c:pt idx="24">
                  <c:v>-0.18641286380727176</c:v>
                </c:pt>
                <c:pt idx="25">
                  <c:v>-0.1591474412967932</c:v>
                </c:pt>
                <c:pt idx="26">
                  <c:v>-0.13278537855722622</c:v>
                </c:pt>
                <c:pt idx="27">
                  <c:v>-0.10850959048013907</c:v>
                </c:pt>
                <c:pt idx="28">
                  <c:v>-8.6995908448104162E-2</c:v>
                </c:pt>
                <c:pt idx="29">
                  <c:v>-6.8524780118610865E-2</c:v>
                </c:pt>
                <c:pt idx="30">
                  <c:v>-5.309038443365361E-2</c:v>
                </c:pt>
                <c:pt idx="31">
                  <c:v>-4.0497263244453151E-2</c:v>
                </c:pt>
                <c:pt idx="32">
                  <c:v>-3.0439520128972615E-2</c:v>
                </c:pt>
                <c:pt idx="33">
                  <c:v>-2.2561310886108753E-2</c:v>
                </c:pt>
                <c:pt idx="34">
                  <c:v>-1.6499780994915156E-2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FF-4770-AE1E-31E68486EA94}"/>
            </c:ext>
          </c:extLst>
        </c:ser>
        <c:ser>
          <c:idx val="3"/>
          <c:order val="3"/>
          <c:tx>
            <c:v>Bi'(x)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Airy!$A$4:$A$38</c:f>
              <c:numCache>
                <c:formatCode>General</c:formatCode>
                <c:ptCount val="35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</c:numCache>
            </c:numRef>
          </c:xVal>
          <c:yVal>
            <c:numRef>
              <c:f>Airy!$E$4:$E$38</c:f>
              <c:numCache>
                <c:formatCode>General</c:formatCode>
                <c:ptCount val="35"/>
                <c:pt idx="0">
                  <c:v>0.11941411339990594</c:v>
                </c:pt>
                <c:pt idx="1">
                  <c:v>0.98471407000211986</c:v>
                </c:pt>
                <c:pt idx="2">
                  <c:v>-5.7400513843669815E-2</c:v>
                </c:pt>
                <c:pt idx="3">
                  <c:v>-0.96296916512017505</c:v>
                </c:pt>
                <c:pt idx="4">
                  <c:v>-0.15945049781298312</c:v>
                </c:pt>
                <c:pt idx="5">
                  <c:v>0.8778022815457609</c:v>
                </c:pt>
                <c:pt idx="6">
                  <c:v>0.498244590058115</c:v>
                </c:pt>
                <c:pt idx="7">
                  <c:v>-0.59717066629162208</c:v>
                </c:pt>
                <c:pt idx="8">
                  <c:v>-0.81289878510506663</c:v>
                </c:pt>
                <c:pt idx="9">
                  <c:v>2.5111583073631254E-2</c:v>
                </c:pt>
                <c:pt idx="10">
                  <c:v>0.77841177300189879</c:v>
                </c:pt>
                <c:pt idx="11">
                  <c:v>0.63474476777366273</c:v>
                </c:pt>
                <c:pt idx="12">
                  <c:v>-0.11667056743834173</c:v>
                </c:pt>
                <c:pt idx="13">
                  <c:v>-0.69311628490728916</c:v>
                </c:pt>
                <c:pt idx="14">
                  <c:v>-0.67561122268525875</c:v>
                </c:pt>
                <c:pt idx="15">
                  <c:v>-0.22042015487463035</c:v>
                </c:pt>
                <c:pt idx="16">
                  <c:v>0.27879516692116929</c:v>
                </c:pt>
                <c:pt idx="17">
                  <c:v>0.55790810302189764</c:v>
                </c:pt>
                <c:pt idx="18">
                  <c:v>0.59237562642279251</c:v>
                </c:pt>
                <c:pt idx="19">
                  <c:v>0.5059337136238472</c:v>
                </c:pt>
                <c:pt idx="20">
                  <c:v>0.44828835735382633</c:v>
                </c:pt>
                <c:pt idx="21">
                  <c:v>0.46178928436215089</c:v>
                </c:pt>
                <c:pt idx="22">
                  <c:v>0.50728167605062247</c:v>
                </c:pt>
                <c:pt idx="23">
                  <c:v>0.59314447863428577</c:v>
                </c:pt>
                <c:pt idx="24">
                  <c:v>0.73000690161525172</c:v>
                </c:pt>
                <c:pt idx="25">
                  <c:v>0.93243593339277586</c:v>
                </c:pt>
                <c:pt idx="26">
                  <c:v>1.2212313987048951</c:v>
                </c:pt>
                <c:pt idx="27">
                  <c:v>1.6266411607804527</c:v>
                </c:pt>
                <c:pt idx="28">
                  <c:v>2.1929954372537654</c:v>
                </c:pt>
                <c:pt idx="29">
                  <c:v>2.9855400508466001</c:v>
                </c:pt>
                <c:pt idx="30">
                  <c:v>4.1006820499328906</c:v>
                </c:pt>
                <c:pt idx="31">
                  <c:v>5.6815417695852508</c:v>
                </c:pt>
                <c:pt idx="32">
                  <c:v>7.9417858797353134</c:v>
                </c:pt>
                <c:pt idx="33">
                  <c:v>11.202445467843919</c:v>
                </c:pt>
                <c:pt idx="34">
                  <c:v>15.949210720073745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FF-4770-AE1E-31E68486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92799"/>
        <c:axId val="11556957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Airy!$A$4:$A$38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-10</c:v>
                      </c:pt>
                      <c:pt idx="1">
                        <c:v>-9.5</c:v>
                      </c:pt>
                      <c:pt idx="2">
                        <c:v>-9</c:v>
                      </c:pt>
                      <c:pt idx="3">
                        <c:v>-8.5</c:v>
                      </c:pt>
                      <c:pt idx="4">
                        <c:v>-8</c:v>
                      </c:pt>
                      <c:pt idx="5">
                        <c:v>-7.5</c:v>
                      </c:pt>
                      <c:pt idx="6">
                        <c:v>-7</c:v>
                      </c:pt>
                      <c:pt idx="7">
                        <c:v>-6.5</c:v>
                      </c:pt>
                      <c:pt idx="8">
                        <c:v>-6</c:v>
                      </c:pt>
                      <c:pt idx="9">
                        <c:v>-5.5</c:v>
                      </c:pt>
                      <c:pt idx="10">
                        <c:v>-5</c:v>
                      </c:pt>
                      <c:pt idx="11">
                        <c:v>-4.5</c:v>
                      </c:pt>
                      <c:pt idx="12">
                        <c:v>-4</c:v>
                      </c:pt>
                      <c:pt idx="13">
                        <c:v>-3.5</c:v>
                      </c:pt>
                      <c:pt idx="14">
                        <c:v>-3</c:v>
                      </c:pt>
                      <c:pt idx="15">
                        <c:v>-2.5</c:v>
                      </c:pt>
                      <c:pt idx="16">
                        <c:v>-2</c:v>
                      </c:pt>
                      <c:pt idx="17">
                        <c:v>-1.5</c:v>
                      </c:pt>
                      <c:pt idx="18">
                        <c:v>-1</c:v>
                      </c:pt>
                      <c:pt idx="19">
                        <c:v>-0.5</c:v>
                      </c:pt>
                      <c:pt idx="20">
                        <c:v>0</c:v>
                      </c:pt>
                      <c:pt idx="21">
                        <c:v>0.2</c:v>
                      </c:pt>
                      <c:pt idx="22">
                        <c:v>0.4</c:v>
                      </c:pt>
                      <c:pt idx="23">
                        <c:v>0.6</c:v>
                      </c:pt>
                      <c:pt idx="24">
                        <c:v>0.8</c:v>
                      </c:pt>
                      <c:pt idx="25">
                        <c:v>1</c:v>
                      </c:pt>
                      <c:pt idx="26">
                        <c:v>1.2</c:v>
                      </c:pt>
                      <c:pt idx="27">
                        <c:v>1.4</c:v>
                      </c:pt>
                      <c:pt idx="28">
                        <c:v>1.6</c:v>
                      </c:pt>
                      <c:pt idx="29">
                        <c:v>1.8</c:v>
                      </c:pt>
                      <c:pt idx="30">
                        <c:v>2</c:v>
                      </c:pt>
                      <c:pt idx="31">
                        <c:v>2.2000000000000002</c:v>
                      </c:pt>
                      <c:pt idx="32">
                        <c:v>2.4</c:v>
                      </c:pt>
                      <c:pt idx="33">
                        <c:v>2.6</c:v>
                      </c:pt>
                      <c:pt idx="34">
                        <c:v>2.8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Airy!$B$4:$B$38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4.0241238486442239E-2</c:v>
                      </c:pt>
                      <c:pt idx="1">
                        <c:v>0.31910324771912829</c:v>
                      </c:pt>
                      <c:pt idx="2">
                        <c:v>-2.2133721547341154E-2</c:v>
                      </c:pt>
                      <c:pt idx="3">
                        <c:v>-0.33029023763020893</c:v>
                      </c:pt>
                      <c:pt idx="4">
                        <c:v>-5.2705050356386555E-2</c:v>
                      </c:pt>
                      <c:pt idx="5">
                        <c:v>0.32177571638064789</c:v>
                      </c:pt>
                      <c:pt idx="6">
                        <c:v>0.18428083525050587</c:v>
                      </c:pt>
                      <c:pt idx="7">
                        <c:v>-0.23802030199711602</c:v>
                      </c:pt>
                      <c:pt idx="8">
                        <c:v>-0.32914517362982304</c:v>
                      </c:pt>
                      <c:pt idx="9">
                        <c:v>1.7781541276574709E-2</c:v>
                      </c:pt>
                      <c:pt idx="10">
                        <c:v>0.35076100902411439</c:v>
                      </c:pt>
                      <c:pt idx="11">
                        <c:v>0.29215278105595932</c:v>
                      </c:pt>
                      <c:pt idx="12">
                        <c:v>-7.0265532949289639E-2</c:v>
                      </c:pt>
                      <c:pt idx="13">
                        <c:v>-0.37553382314043221</c:v>
                      </c:pt>
                      <c:pt idx="14">
                        <c:v>-0.37881429367765823</c:v>
                      </c:pt>
                      <c:pt idx="15">
                        <c:v>-0.11232506769296628</c:v>
                      </c:pt>
                      <c:pt idx="16">
                        <c:v>0.22740742820168536</c:v>
                      </c:pt>
                      <c:pt idx="17">
                        <c:v>0.46425657774886941</c:v>
                      </c:pt>
                      <c:pt idx="18">
                        <c:v>0.53556088329235207</c:v>
                      </c:pt>
                      <c:pt idx="19">
                        <c:v>0.47572809161053969</c:v>
                      </c:pt>
                      <c:pt idx="20">
                        <c:v>0.35502805388781744</c:v>
                      </c:pt>
                      <c:pt idx="21">
                        <c:v>0.303703154286382</c:v>
                      </c:pt>
                      <c:pt idx="22">
                        <c:v>0.25474235429567632</c:v>
                      </c:pt>
                      <c:pt idx="23">
                        <c:v>0.20980006166637949</c:v>
                      </c:pt>
                      <c:pt idx="24">
                        <c:v>0.16984631744436487</c:v>
                      </c:pt>
                      <c:pt idx="25">
                        <c:v>0.13529241631288147</c:v>
                      </c:pt>
                      <c:pt idx="26">
                        <c:v>0.10612576226331259</c:v>
                      </c:pt>
                      <c:pt idx="27">
                        <c:v>8.2038049807610661E-2</c:v>
                      </c:pt>
                      <c:pt idx="28">
                        <c:v>6.2536907968931923E-2</c:v>
                      </c:pt>
                      <c:pt idx="29">
                        <c:v>4.7036216866845802E-2</c:v>
                      </c:pt>
                      <c:pt idx="30">
                        <c:v>3.4924130423274302E-2</c:v>
                      </c:pt>
                      <c:pt idx="31">
                        <c:v>2.5610404421773227E-2</c:v>
                      </c:pt>
                      <c:pt idx="32">
                        <c:v>1.8556093622975483E-2</c:v>
                      </c:pt>
                      <c:pt idx="33">
                        <c:v>1.3289282529671488E-2</c:v>
                      </c:pt>
                      <c:pt idx="34">
                        <c:v>9.4105069149239724E-3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92FF-4770-AE1E-31E68486EA94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Airy!$A$4:$A$38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-10</c:v>
                      </c:pt>
                      <c:pt idx="1">
                        <c:v>-9.5</c:v>
                      </c:pt>
                      <c:pt idx="2">
                        <c:v>-9</c:v>
                      </c:pt>
                      <c:pt idx="3">
                        <c:v>-8.5</c:v>
                      </c:pt>
                      <c:pt idx="4">
                        <c:v>-8</c:v>
                      </c:pt>
                      <c:pt idx="5">
                        <c:v>-7.5</c:v>
                      </c:pt>
                      <c:pt idx="6">
                        <c:v>-7</c:v>
                      </c:pt>
                      <c:pt idx="7">
                        <c:v>-6.5</c:v>
                      </c:pt>
                      <c:pt idx="8">
                        <c:v>-6</c:v>
                      </c:pt>
                      <c:pt idx="9">
                        <c:v>-5.5</c:v>
                      </c:pt>
                      <c:pt idx="10">
                        <c:v>-5</c:v>
                      </c:pt>
                      <c:pt idx="11">
                        <c:v>-4.5</c:v>
                      </c:pt>
                      <c:pt idx="12">
                        <c:v>-4</c:v>
                      </c:pt>
                      <c:pt idx="13">
                        <c:v>-3.5</c:v>
                      </c:pt>
                      <c:pt idx="14">
                        <c:v>-3</c:v>
                      </c:pt>
                      <c:pt idx="15">
                        <c:v>-2.5</c:v>
                      </c:pt>
                      <c:pt idx="16">
                        <c:v>-2</c:v>
                      </c:pt>
                      <c:pt idx="17">
                        <c:v>-1.5</c:v>
                      </c:pt>
                      <c:pt idx="18">
                        <c:v>-1</c:v>
                      </c:pt>
                      <c:pt idx="19">
                        <c:v>-0.5</c:v>
                      </c:pt>
                      <c:pt idx="20">
                        <c:v>0</c:v>
                      </c:pt>
                      <c:pt idx="21">
                        <c:v>0.2</c:v>
                      </c:pt>
                      <c:pt idx="22">
                        <c:v>0.4</c:v>
                      </c:pt>
                      <c:pt idx="23">
                        <c:v>0.6</c:v>
                      </c:pt>
                      <c:pt idx="24">
                        <c:v>0.8</c:v>
                      </c:pt>
                      <c:pt idx="25">
                        <c:v>1</c:v>
                      </c:pt>
                      <c:pt idx="26">
                        <c:v>1.2</c:v>
                      </c:pt>
                      <c:pt idx="27">
                        <c:v>1.4</c:v>
                      </c:pt>
                      <c:pt idx="28">
                        <c:v>1.6</c:v>
                      </c:pt>
                      <c:pt idx="29">
                        <c:v>1.8</c:v>
                      </c:pt>
                      <c:pt idx="30">
                        <c:v>2</c:v>
                      </c:pt>
                      <c:pt idx="31">
                        <c:v>2.2000000000000002</c:v>
                      </c:pt>
                      <c:pt idx="32">
                        <c:v>2.4</c:v>
                      </c:pt>
                      <c:pt idx="33">
                        <c:v>2.6</c:v>
                      </c:pt>
                      <c:pt idx="34">
                        <c:v>2.8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Airy!$C$4:$C$38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-0.31467982964383867</c:v>
                      </c:pt>
                      <c:pt idx="1">
                        <c:v>3.7785432489466274E-2</c:v>
                      </c:pt>
                      <c:pt idx="2">
                        <c:v>0.32494732345524496</c:v>
                      </c:pt>
                      <c:pt idx="3">
                        <c:v>7.7544364476578266E-3</c:v>
                      </c:pt>
                      <c:pt idx="4">
                        <c:v>-0.33125158075113775</c:v>
                      </c:pt>
                      <c:pt idx="5">
                        <c:v>-0.11246348507649088</c:v>
                      </c:pt>
                      <c:pt idx="6">
                        <c:v>0.29376207185441378</c:v>
                      </c:pt>
                      <c:pt idx="7">
                        <c:v>0.26101265763648379</c:v>
                      </c:pt>
                      <c:pt idx="8">
                        <c:v>-0.14669837667055732</c:v>
                      </c:pt>
                      <c:pt idx="9">
                        <c:v>-0.36781345391571202</c:v>
                      </c:pt>
                      <c:pt idx="10">
                        <c:v>-0.13836913490160085</c:v>
                      </c:pt>
                      <c:pt idx="11">
                        <c:v>0.2538726576969329</c:v>
                      </c:pt>
                      <c:pt idx="12">
                        <c:v>0.39223470570699942</c:v>
                      </c:pt>
                      <c:pt idx="13">
                        <c:v>0.16893983748105915</c:v>
                      </c:pt>
                      <c:pt idx="14">
                        <c:v>-0.19828962637492648</c:v>
                      </c:pt>
                      <c:pt idx="15">
                        <c:v>-0.43242247184070509</c:v>
                      </c:pt>
                      <c:pt idx="16">
                        <c:v>-0.41230258795639857</c:v>
                      </c:pt>
                      <c:pt idx="17">
                        <c:v>-0.19178486115704133</c:v>
                      </c:pt>
                      <c:pt idx="18">
                        <c:v>0.10399738949694477</c:v>
                      </c:pt>
                      <c:pt idx="19">
                        <c:v>0.38035265975105381</c:v>
                      </c:pt>
                      <c:pt idx="20">
                        <c:v>0.61492662744600102</c:v>
                      </c:pt>
                      <c:pt idx="21">
                        <c:v>0.70546420291866119</c:v>
                      </c:pt>
                      <c:pt idx="22">
                        <c:v>0.80177300001359719</c:v>
                      </c:pt>
                      <c:pt idx="23">
                        <c:v>0.91106334169494041</c:v>
                      </c:pt>
                      <c:pt idx="24">
                        <c:v>1.0424221712315604</c:v>
                      </c:pt>
                      <c:pt idx="25">
                        <c:v>1.2074235949528711</c:v>
                      </c:pt>
                      <c:pt idx="26">
                        <c:v>1.4211336756103481</c:v>
                      </c:pt>
                      <c:pt idx="27">
                        <c:v>1.7036597115386811</c:v>
                      </c:pt>
                      <c:pt idx="28">
                        <c:v>2.0824741712541117</c:v>
                      </c:pt>
                      <c:pt idx="29">
                        <c:v>2.595869356743906</c:v>
                      </c:pt>
                      <c:pt idx="30">
                        <c:v>3.2980949999782148</c:v>
                      </c:pt>
                      <c:pt idx="31">
                        <c:v>4.2670365817666447</c:v>
                      </c:pt>
                      <c:pt idx="32">
                        <c:v>5.6157706541205936</c:v>
                      </c:pt>
                      <c:pt idx="33">
                        <c:v>7.5100876980822688</c:v>
                      </c:pt>
                      <c:pt idx="34">
                        <c:v>10.195270377637046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FF-4770-AE1E-31E68486EA94}"/>
                  </c:ext>
                </c:extLst>
              </c15:ser>
            </c15:filteredScatterSeries>
          </c:ext>
        </c:extLst>
      </c:scatterChart>
      <c:valAx>
        <c:axId val="1155692799"/>
        <c:scaling>
          <c:orientation val="minMax"/>
          <c:max val="3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5711"/>
        <c:crosses val="autoZero"/>
        <c:crossBetween val="midCat"/>
      </c:valAx>
      <c:valAx>
        <c:axId val="1155695711"/>
        <c:scaling>
          <c:orientation val="minMax"/>
          <c:max val="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9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022309711286096E-2"/>
          <c:y val="0.11168926800816564"/>
          <c:w val="0.17752843394575679"/>
          <c:h val="0.19386628754738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922606161544214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Jelli!$B$4</c:f>
              <c:strCache>
                <c:ptCount val="1"/>
                <c:pt idx="0">
                  <c:v>sn(u, 0.5)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Jelli!$B$5:$B$55</c:f>
              <c:numCache>
                <c:formatCode>General</c:formatCode>
                <c:ptCount val="51"/>
                <c:pt idx="0">
                  <c:v>0</c:v>
                </c:pt>
                <c:pt idx="1">
                  <c:v>0.38704242323395877</c:v>
                </c:pt>
                <c:pt idx="2">
                  <c:v>0.70421214154716749</c:v>
                </c:pt>
                <c:pt idx="3">
                  <c:v>0.91117307830269845</c:v>
                </c:pt>
                <c:pt idx="4">
                  <c:v>0.99724215910272695</c:v>
                </c:pt>
                <c:pt idx="5">
                  <c:v>0.96289817759827756</c:v>
                </c:pt>
                <c:pt idx="6">
                  <c:v>0.80756186953298048</c:v>
                </c:pt>
                <c:pt idx="7">
                  <c:v>0.53477177990636171</c:v>
                </c:pt>
                <c:pt idx="8">
                  <c:v>0.17045542516383444</c:v>
                </c:pt>
                <c:pt idx="9">
                  <c:v>-0.22603720068976413</c:v>
                </c:pt>
                <c:pt idx="10">
                  <c:v>-0.58020011981367348</c:v>
                </c:pt>
                <c:pt idx="11">
                  <c:v>-0.83710022143234286</c:v>
                </c:pt>
                <c:pt idx="12">
                  <c:v>-0.97515100695842272</c:v>
                </c:pt>
                <c:pt idx="13">
                  <c:v>-0.9923553429117713</c:v>
                </c:pt>
                <c:pt idx="14">
                  <c:v>-0.88903162911757561</c:v>
                </c:pt>
                <c:pt idx="15">
                  <c:v>-0.66520001785540095</c:v>
                </c:pt>
                <c:pt idx="16">
                  <c:v>-0.3347701536666885</c:v>
                </c:pt>
                <c:pt idx="17">
                  <c:v>5.696002461375331E-2</c:v>
                </c:pt>
                <c:pt idx="18">
                  <c:v>0.43783832319040017</c:v>
                </c:pt>
                <c:pt idx="19">
                  <c:v>0.74093285489365279</c:v>
                </c:pt>
                <c:pt idx="20">
                  <c:v>0.93084339217791423</c:v>
                </c:pt>
                <c:pt idx="21">
                  <c:v>0.99968999547316095</c:v>
                </c:pt>
                <c:pt idx="22">
                  <c:v>0.94818525923176111</c:v>
                </c:pt>
                <c:pt idx="23">
                  <c:v>0.77560027977954882</c:v>
                </c:pt>
                <c:pt idx="24">
                  <c:v>0.48742149805350576</c:v>
                </c:pt>
                <c:pt idx="25">
                  <c:v>0.11419012346074853</c:v>
                </c:pt>
                <c:pt idx="26">
                  <c:v>-0.28072063214003007</c:v>
                </c:pt>
                <c:pt idx="27">
                  <c:v>-0.62359085172422724</c:v>
                </c:pt>
                <c:pt idx="28">
                  <c:v>-0.8641926093514315</c:v>
                </c:pt>
                <c:pt idx="29">
                  <c:v>-0.98494998877954076</c:v>
                </c:pt>
                <c:pt idx="30">
                  <c:v>-0.98502585338895576</c:v>
                </c:pt>
                <c:pt idx="31">
                  <c:v>-0.864421649055369</c:v>
                </c:pt>
                <c:pt idx="32">
                  <c:v>-0.6239658474709725</c:v>
                </c:pt>
                <c:pt idx="33">
                  <c:v>-0.28120045326561266</c:v>
                </c:pt>
                <c:pt idx="34">
                  <c:v>0.11368925938332086</c:v>
                </c:pt>
                <c:pt idx="35">
                  <c:v>0.48699380167587192</c:v>
                </c:pt>
                <c:pt idx="36">
                  <c:v>0.77530638229026849</c:v>
                </c:pt>
                <c:pt idx="37">
                  <c:v>0.94804390151024198</c:v>
                </c:pt>
                <c:pt idx="38">
                  <c:v>0.99970078924697992</c:v>
                </c:pt>
                <c:pt idx="39">
                  <c:v>0.93100661573038701</c:v>
                </c:pt>
                <c:pt idx="40">
                  <c:v>0.741247758090674</c:v>
                </c:pt>
                <c:pt idx="41">
                  <c:v>0.43828123904229466</c:v>
                </c:pt>
                <c:pt idx="42">
                  <c:v>5.7463958561370418E-2</c:v>
                </c:pt>
                <c:pt idx="43">
                  <c:v>-0.33430098527355839</c:v>
                </c:pt>
                <c:pt idx="44">
                  <c:v>-0.66484435477748538</c:v>
                </c:pt>
                <c:pt idx="45">
                  <c:v>-0.88882443249294729</c:v>
                </c:pt>
                <c:pt idx="46">
                  <c:v>-0.99230113973771961</c:v>
                </c:pt>
                <c:pt idx="47">
                  <c:v>-0.97524858316610408</c:v>
                </c:pt>
                <c:pt idx="48">
                  <c:v>-0.83735100682425745</c:v>
                </c:pt>
                <c:pt idx="49">
                  <c:v>-0.5805936358878685</c:v>
                </c:pt>
                <c:pt idx="50">
                  <c:v>-0.22652591187303983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D6-4A5C-B3F4-81091917DD6F}"/>
            </c:ext>
          </c:extLst>
        </c:ser>
        <c:ser>
          <c:idx val="2"/>
          <c:order val="1"/>
          <c:tx>
            <c:strRef>
              <c:f>Jelli!$C$4</c:f>
              <c:strCache>
                <c:ptCount val="1"/>
                <c:pt idx="0">
                  <c:v>cn(u, 0.5)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Jelli!$C$5:$C$55</c:f>
              <c:numCache>
                <c:formatCode>General</c:formatCode>
                <c:ptCount val="51"/>
                <c:pt idx="0">
                  <c:v>1</c:v>
                </c:pt>
                <c:pt idx="1">
                  <c:v>0.92206190823457468</c:v>
                </c:pt>
                <c:pt idx="2">
                  <c:v>0.70998961942943373</c:v>
                </c:pt>
                <c:pt idx="3">
                  <c:v>0.41202381166188029</c:v>
                </c:pt>
                <c:pt idx="4">
                  <c:v>7.4216414007491266E-2</c:v>
                </c:pt>
                <c:pt idx="5">
                  <c:v>-0.26986496545108635</c:v>
                </c:pt>
                <c:pt idx="6">
                  <c:v>-0.58978286417663695</c:v>
                </c:pt>
                <c:pt idx="7">
                  <c:v>-0.84499653455844526</c:v>
                </c:pt>
                <c:pt idx="8">
                  <c:v>-0.98536538808312957</c:v>
                </c:pt>
                <c:pt idx="9">
                  <c:v>-0.97411867033967448</c:v>
                </c:pt>
                <c:pt idx="10">
                  <c:v>-0.81447395352349905</c:v>
                </c:pt>
                <c:pt idx="11">
                  <c:v>-0.54704955833811109</c:v>
                </c:pt>
                <c:pt idx="12">
                  <c:v>-0.22154122331515244</c:v>
                </c:pt>
                <c:pt idx="13">
                  <c:v>0.12341342469302424</c:v>
                </c:pt>
                <c:pt idx="14">
                  <c:v>0.45784578454819203</c:v>
                </c:pt>
                <c:pt idx="15">
                  <c:v>0.74666521028180644</c:v>
                </c:pt>
                <c:pt idx="16">
                  <c:v>0.94229981652018902</c:v>
                </c:pt>
                <c:pt idx="17">
                  <c:v>0.99837645985670187</c:v>
                </c:pt>
                <c:pt idx="18">
                  <c:v>0.8990537262843743</c:v>
                </c:pt>
                <c:pt idx="19">
                  <c:v>0.67157911264358217</c:v>
                </c:pt>
                <c:pt idx="20">
                  <c:v>0.36541836193425448</c:v>
                </c:pt>
                <c:pt idx="21">
                  <c:v>2.4898051146052994E-2</c:v>
                </c:pt>
                <c:pt idx="22">
                  <c:v>-0.31771797899331738</c:v>
                </c:pt>
                <c:pt idx="23">
                  <c:v>-0.63122437057347969</c:v>
                </c:pt>
                <c:pt idx="24">
                  <c:v>-0.87316681294886389</c:v>
                </c:pt>
                <c:pt idx="25">
                  <c:v>-0.99345891495522809</c:v>
                </c:pt>
                <c:pt idx="26">
                  <c:v>-0.95978952207809709</c:v>
                </c:pt>
                <c:pt idx="27">
                  <c:v>-0.78175088720503083</c:v>
                </c:pt>
                <c:pt idx="28">
                  <c:v>-0.5031611411291258</c:v>
                </c:pt>
                <c:pt idx="29">
                  <c:v>-0.17283957765275418</c:v>
                </c:pt>
                <c:pt idx="30">
                  <c:v>0.17240669405611642</c:v>
                </c:pt>
                <c:pt idx="31">
                  <c:v>0.50276755329316603</c:v>
                </c:pt>
                <c:pt idx="32">
                  <c:v>0.78145161154727361</c:v>
                </c:pt>
                <c:pt idx="33">
                  <c:v>0.95964905308306014</c:v>
                </c:pt>
                <c:pt idx="34">
                  <c:v>0.99351635733936061</c:v>
                </c:pt>
                <c:pt idx="35">
                  <c:v>0.87340542540636967</c:v>
                </c:pt>
                <c:pt idx="36">
                  <c:v>0.63158531773623117</c:v>
                </c:pt>
                <c:pt idx="37">
                  <c:v>0.31813953040959647</c:v>
                </c:pt>
                <c:pt idx="38">
                  <c:v>-2.4460825394197427E-2</c:v>
                </c:pt>
                <c:pt idx="39">
                  <c:v>-0.36500230337115885</c:v>
                </c:pt>
                <c:pt idx="40">
                  <c:v>-0.6712315257238366</c:v>
                </c:pt>
                <c:pt idx="41">
                  <c:v>-0.89883789167099037</c:v>
                </c:pt>
                <c:pt idx="42">
                  <c:v>-0.9983475814897621</c:v>
                </c:pt>
                <c:pt idx="43">
                  <c:v>-0.94246636610816414</c:v>
                </c:pt>
                <c:pt idx="44">
                  <c:v>-0.74698191672925329</c:v>
                </c:pt>
                <c:pt idx="45">
                  <c:v>-0.45824788946987</c:v>
                </c:pt>
                <c:pt idx="46">
                  <c:v>-0.12384848838489146</c:v>
                </c:pt>
                <c:pt idx="47">
                  <c:v>0.22111128653351583</c:v>
                </c:pt>
                <c:pt idx="48">
                  <c:v>0.54666561202475716</c:v>
                </c:pt>
                <c:pt idx="49">
                  <c:v>0.81419348435522687</c:v>
                </c:pt>
                <c:pt idx="50">
                  <c:v>0.9740051392318666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D6-4A5C-B3F4-81091917DD6F}"/>
            </c:ext>
          </c:extLst>
        </c:ser>
        <c:ser>
          <c:idx val="3"/>
          <c:order val="2"/>
          <c:tx>
            <c:strRef>
              <c:f>Jelli!$D$4</c:f>
              <c:strCache>
                <c:ptCount val="1"/>
                <c:pt idx="0">
                  <c:v>dn(u, 0.5)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Jelli!$D$5:$D$55</c:f>
              <c:numCache>
                <c:formatCode>General</c:formatCode>
                <c:ptCount val="51"/>
                <c:pt idx="0">
                  <c:v>1</c:v>
                </c:pt>
                <c:pt idx="1">
                  <c:v>0.98109609144787469</c:v>
                </c:pt>
                <c:pt idx="2">
                  <c:v>0.93596010327598256</c:v>
                </c:pt>
                <c:pt idx="3">
                  <c:v>0.89019149925400642</c:v>
                </c:pt>
                <c:pt idx="4">
                  <c:v>0.86682006150471391</c:v>
                </c:pt>
                <c:pt idx="5">
                  <c:v>0.87647405831232572</c:v>
                </c:pt>
                <c:pt idx="6">
                  <c:v>0.91485570267616445</c:v>
                </c:pt>
                <c:pt idx="7">
                  <c:v>0.96358953183082319</c:v>
                </c:pt>
                <c:pt idx="8">
                  <c:v>0.99636149915984518</c:v>
                </c:pt>
                <c:pt idx="9">
                  <c:v>0.99359287234565252</c:v>
                </c:pt>
                <c:pt idx="10">
                  <c:v>0.95699631934613527</c:v>
                </c:pt>
                <c:pt idx="11">
                  <c:v>0.90819370445928516</c:v>
                </c:pt>
                <c:pt idx="12">
                  <c:v>0.8730808258156818</c:v>
                </c:pt>
                <c:pt idx="13">
                  <c:v>0.86822100777890021</c:v>
                </c:pt>
                <c:pt idx="14">
                  <c:v>0.89577100344180538</c:v>
                </c:pt>
                <c:pt idx="15">
                  <c:v>0.94306799015834086</c:v>
                </c:pt>
                <c:pt idx="16">
                  <c:v>0.98589159447349761</c:v>
                </c:pt>
                <c:pt idx="17">
                  <c:v>0.99959436217847897</c:v>
                </c:pt>
                <c:pt idx="18">
                  <c:v>0.97574299930179065</c:v>
                </c:pt>
                <c:pt idx="19">
                  <c:v>0.92884585703699174</c:v>
                </c:pt>
                <c:pt idx="20">
                  <c:v>0.88508906038300983</c:v>
                </c:pt>
                <c:pt idx="21">
                  <c:v>0.86611487588985137</c:v>
                </c:pt>
                <c:pt idx="22">
                  <c:v>0.88047497326380741</c:v>
                </c:pt>
                <c:pt idx="23">
                  <c:v>0.92174348465366118</c:v>
                </c:pt>
                <c:pt idx="24">
                  <c:v>0.96984796272860241</c:v>
                </c:pt>
                <c:pt idx="25">
                  <c:v>0.99836874646896112</c:v>
                </c:pt>
                <c:pt idx="26">
                  <c:v>0.99010049069411388</c:v>
                </c:pt>
                <c:pt idx="27">
                  <c:v>0.95014925796501259</c:v>
                </c:pt>
                <c:pt idx="28">
                  <c:v>0.90182746880187092</c:v>
                </c:pt>
                <c:pt idx="29">
                  <c:v>0.87032659381452282</c:v>
                </c:pt>
                <c:pt idx="30">
                  <c:v>0.87030512869846299</c:v>
                </c:pt>
                <c:pt idx="31">
                  <c:v>0.90177258949310424</c:v>
                </c:pt>
                <c:pt idx="32">
                  <c:v>0.95008770926554775</c:v>
                </c:pt>
                <c:pt idx="33">
                  <c:v>0.99006645043189112</c:v>
                </c:pt>
                <c:pt idx="34">
                  <c:v>0.99838303675253715</c:v>
                </c:pt>
                <c:pt idx="35">
                  <c:v>0.96990167505903402</c:v>
                </c:pt>
                <c:pt idx="36">
                  <c:v>0.92180529581631021</c:v>
                </c:pt>
                <c:pt idx="37">
                  <c:v>0.88051302670790321</c:v>
                </c:pt>
                <c:pt idx="38">
                  <c:v>0.86611176126102252</c:v>
                </c:pt>
                <c:pt idx="39">
                  <c:v>0.88504614024725103</c:v>
                </c:pt>
                <c:pt idx="40">
                  <c:v>0.92878304263233946</c:v>
                </c:pt>
                <c:pt idx="41">
                  <c:v>0.97569328627181184</c:v>
                </c:pt>
                <c:pt idx="42">
                  <c:v>0.99958715146134924</c:v>
                </c:pt>
                <c:pt idx="43">
                  <c:v>0.98593139356208803</c:v>
                </c:pt>
                <c:pt idx="44">
                  <c:v>0.94313068870656691</c:v>
                </c:pt>
                <c:pt idx="45">
                  <c:v>0.89582240541911806</c:v>
                </c:pt>
                <c:pt idx="46">
                  <c:v>0.86823649544281412</c:v>
                </c:pt>
                <c:pt idx="47">
                  <c:v>0.87305357811426088</c:v>
                </c:pt>
                <c:pt idx="48">
                  <c:v>0.90813590549134959</c:v>
                </c:pt>
                <c:pt idx="49">
                  <c:v>0.95693665281022122</c:v>
                </c:pt>
                <c:pt idx="50">
                  <c:v>0.99356504709682847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D6-4A5C-B3F4-81091917D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902465016690724E-2"/>
          <c:y val="0.86086309980115294"/>
          <c:w val="0.61302715320361867"/>
          <c:h val="7.9495911354318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9151884550114638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Jelli!$E$4</c:f>
              <c:strCache>
                <c:ptCount val="1"/>
                <c:pt idx="0">
                  <c:v>sn(u, 1.01)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Jelli!$E$5:$E$55</c:f>
              <c:numCache>
                <c:formatCode>General</c:formatCode>
                <c:ptCount val="51"/>
                <c:pt idx="0">
                  <c:v>0</c:v>
                </c:pt>
                <c:pt idx="1">
                  <c:v>0.3797595714288246</c:v>
                </c:pt>
                <c:pt idx="2">
                  <c:v>0.66294709355335368</c:v>
                </c:pt>
                <c:pt idx="3">
                  <c:v>0.83129812262364688</c:v>
                </c:pt>
                <c:pt idx="4">
                  <c:v>0.91821152928654837</c:v>
                </c:pt>
                <c:pt idx="5">
                  <c:v>0.9597732320227732</c:v>
                </c:pt>
                <c:pt idx="6">
                  <c:v>0.97879773481425802</c:v>
                </c:pt>
                <c:pt idx="7">
                  <c:v>0.98705707687720268</c:v>
                </c:pt>
                <c:pt idx="8">
                  <c:v>0.98993463881487742</c:v>
                </c:pt>
                <c:pt idx="9">
                  <c:v>0.98934560049794529</c:v>
                </c:pt>
                <c:pt idx="10">
                  <c:v>0.984896245266624</c:v>
                </c:pt>
                <c:pt idx="11">
                  <c:v>0.9736404673748873</c:v>
                </c:pt>
                <c:pt idx="12">
                  <c:v>0.94834259166498491</c:v>
                </c:pt>
                <c:pt idx="13">
                  <c:v>0.89384427707238012</c:v>
                </c:pt>
                <c:pt idx="14">
                  <c:v>0.78236340445499386</c:v>
                </c:pt>
                <c:pt idx="15">
                  <c:v>0.57524116967043193</c:v>
                </c:pt>
                <c:pt idx="16">
                  <c:v>0.25082736955831553</c:v>
                </c:pt>
                <c:pt idx="17">
                  <c:v>-0.14265757467039894</c:v>
                </c:pt>
                <c:pt idx="18">
                  <c:v>-0.4953132346560799</c:v>
                </c:pt>
                <c:pt idx="19">
                  <c:v>-0.73535631469855867</c:v>
                </c:pt>
                <c:pt idx="20">
                  <c:v>-0.86975913311432007</c:v>
                </c:pt>
                <c:pt idx="21">
                  <c:v>-0.93687320420659148</c:v>
                </c:pt>
                <c:pt idx="22">
                  <c:v>-0.96840123033336489</c:v>
                </c:pt>
                <c:pt idx="23">
                  <c:v>-0.98262381236866037</c:v>
                </c:pt>
                <c:pt idx="24">
                  <c:v>-0.98855418964493713</c:v>
                </c:pt>
                <c:pt idx="25">
                  <c:v>-0.99009662806407472</c:v>
                </c:pt>
                <c:pt idx="26">
                  <c:v>-0.9882808925929587</c:v>
                </c:pt>
                <c:pt idx="27">
                  <c:v>-0.98189537740888289</c:v>
                </c:pt>
                <c:pt idx="28">
                  <c:v>-0.96674407500687054</c:v>
                </c:pt>
                <c:pt idx="29">
                  <c:v>-0.93326880417389402</c:v>
                </c:pt>
                <c:pt idx="30">
                  <c:v>-0.86226168767976785</c:v>
                </c:pt>
                <c:pt idx="31">
                  <c:v>-0.72098979296265309</c:v>
                </c:pt>
                <c:pt idx="32">
                  <c:v>-0.47168069146679026</c:v>
                </c:pt>
                <c:pt idx="33">
                  <c:v>-0.11222587696169765</c:v>
                </c:pt>
                <c:pt idx="34">
                  <c:v>0.27956840331543248</c:v>
                </c:pt>
                <c:pt idx="35">
                  <c:v>0.59547090497021882</c:v>
                </c:pt>
                <c:pt idx="36">
                  <c:v>0.79388850845583292</c:v>
                </c:pt>
                <c:pt idx="37">
                  <c:v>0.89964709178662206</c:v>
                </c:pt>
                <c:pt idx="38">
                  <c:v>0.95108073348889866</c:v>
                </c:pt>
                <c:pt idx="39">
                  <c:v>0.97488259753641715</c:v>
                </c:pt>
                <c:pt idx="40">
                  <c:v>0.98542572521082761</c:v>
                </c:pt>
                <c:pt idx="41">
                  <c:v>0.98951044921139075</c:v>
                </c:pt>
                <c:pt idx="42">
                  <c:v>0.9898449549260091</c:v>
                </c:pt>
                <c:pt idx="43">
                  <c:v>0.98665285927935253</c:v>
                </c:pt>
                <c:pt idx="44">
                  <c:v>0.97781160241715581</c:v>
                </c:pt>
                <c:pt idx="45">
                  <c:v>0.95757360208239684</c:v>
                </c:pt>
                <c:pt idx="46">
                  <c:v>0.91349262750381</c:v>
                </c:pt>
                <c:pt idx="47">
                  <c:v>0.82171007714972721</c:v>
                </c:pt>
                <c:pt idx="48">
                  <c:v>0.64538307179606347</c:v>
                </c:pt>
                <c:pt idx="49">
                  <c:v>0.35301615687775201</c:v>
                </c:pt>
                <c:pt idx="50">
                  <c:v>-3.0931890648854134E-2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3B-41C2-B3F2-6F937609601B}"/>
            </c:ext>
          </c:extLst>
        </c:ser>
        <c:ser>
          <c:idx val="2"/>
          <c:order val="1"/>
          <c:tx>
            <c:strRef>
              <c:f>Jelli!$F$4</c:f>
              <c:strCache>
                <c:ptCount val="1"/>
                <c:pt idx="0">
                  <c:v>cn(u, 1.01)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Jelli!$F$5:$F$55</c:f>
              <c:numCache>
                <c:formatCode>General</c:formatCode>
                <c:ptCount val="51"/>
                <c:pt idx="0">
                  <c:v>1</c:v>
                </c:pt>
                <c:pt idx="1">
                  <c:v>0.92508522197049259</c:v>
                </c:pt>
                <c:pt idx="2">
                  <c:v>0.74866624817014482</c:v>
                </c:pt>
                <c:pt idx="3">
                  <c:v>0.55582679975186533</c:v>
                </c:pt>
                <c:pt idx="4">
                  <c:v>0.39609037792561708</c:v>
                </c:pt>
                <c:pt idx="5">
                  <c:v>0.28077632217222304</c:v>
                </c:pt>
                <c:pt idx="6">
                  <c:v>0.20482918327835348</c:v>
                </c:pt>
                <c:pt idx="7">
                  <c:v>0.1603693455328416</c:v>
                </c:pt>
                <c:pt idx="8">
                  <c:v>0.14152530118130133</c:v>
                </c:pt>
                <c:pt idx="9">
                  <c:v>0.14558599786847656</c:v>
                </c:pt>
                <c:pt idx="10">
                  <c:v>0.1731455632111496</c:v>
                </c:pt>
                <c:pt idx="11">
                  <c:v>0.22808822917899763</c:v>
                </c:pt>
                <c:pt idx="12">
                  <c:v>0.31724805568220554</c:v>
                </c:pt>
                <c:pt idx="13">
                  <c:v>0.44837752881355925</c:v>
                </c:pt>
                <c:pt idx="14">
                  <c:v>0.62282220847493208</c:v>
                </c:pt>
                <c:pt idx="15">
                  <c:v>0.81798386091425612</c:v>
                </c:pt>
                <c:pt idx="16">
                  <c:v>0.9680318335057253</c:v>
                </c:pt>
                <c:pt idx="17">
                  <c:v>0.98977210325870446</c:v>
                </c:pt>
                <c:pt idx="18">
                  <c:v>0.86871445226526012</c:v>
                </c:pt>
                <c:pt idx="19">
                  <c:v>0.67768066995669451</c:v>
                </c:pt>
                <c:pt idx="20">
                  <c:v>0.49347649423678375</c:v>
                </c:pt>
                <c:pt idx="21">
                  <c:v>0.34966927122593205</c:v>
                </c:pt>
                <c:pt idx="22">
                  <c:v>0.24939738789495178</c:v>
                </c:pt>
                <c:pt idx="23">
                  <c:v>0.1856083062960267</c:v>
                </c:pt>
                <c:pt idx="24">
                  <c:v>0.15086621270331543</c:v>
                </c:pt>
                <c:pt idx="25">
                  <c:v>0.14038756033264937</c:v>
                </c:pt>
                <c:pt idx="26">
                  <c:v>0.15264624900620671</c:v>
                </c:pt>
                <c:pt idx="27">
                  <c:v>0.18942404235753049</c:v>
                </c:pt>
                <c:pt idx="28">
                  <c:v>0.255745759376593</c:v>
                </c:pt>
                <c:pt idx="29">
                  <c:v>0.35917870086605902</c:v>
                </c:pt>
                <c:pt idx="30">
                  <c:v>0.50646301144272954</c:v>
                </c:pt>
                <c:pt idx="31">
                  <c:v>0.69294568217405794</c:v>
                </c:pt>
                <c:pt idx="32">
                  <c:v>0.88176942864754071</c:v>
                </c:pt>
                <c:pt idx="33">
                  <c:v>0.99368272227113719</c:v>
                </c:pt>
                <c:pt idx="34">
                  <c:v>0.960125777108218</c:v>
                </c:pt>
                <c:pt idx="35">
                  <c:v>0.80337687378586442</c:v>
                </c:pt>
                <c:pt idx="36">
                  <c:v>0.60806334879005253</c:v>
                </c:pt>
                <c:pt idx="37">
                  <c:v>0.43661780797383121</c:v>
                </c:pt>
                <c:pt idx="38">
                  <c:v>0.30894245157669531</c:v>
                </c:pt>
                <c:pt idx="39">
                  <c:v>0.22271937729045466</c:v>
                </c:pt>
                <c:pt idx="40">
                  <c:v>0.17010626118022354</c:v>
                </c:pt>
                <c:pt idx="41">
                  <c:v>0.14446131281928526</c:v>
                </c:pt>
                <c:pt idx="42">
                  <c:v>0.14215120543818019</c:v>
                </c:pt>
                <c:pt idx="43">
                  <c:v>0.1628377575253302</c:v>
                </c:pt>
                <c:pt idx="44">
                  <c:v>0.20948620522219191</c:v>
                </c:pt>
                <c:pt idx="45">
                  <c:v>0.28818882107906851</c:v>
                </c:pt>
                <c:pt idx="46">
                  <c:v>0.40685528077706656</c:v>
                </c:pt>
                <c:pt idx="47">
                  <c:v>0.56990573703954717</c:v>
                </c:pt>
                <c:pt idx="48">
                  <c:v>0.76385907773559714</c:v>
                </c:pt>
                <c:pt idx="49">
                  <c:v>0.93561722567685912</c:v>
                </c:pt>
                <c:pt idx="50">
                  <c:v>0.99952149458672834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3B-41C2-B3F2-6F937609601B}"/>
            </c:ext>
          </c:extLst>
        </c:ser>
        <c:ser>
          <c:idx val="3"/>
          <c:order val="2"/>
          <c:tx>
            <c:strRef>
              <c:f>Jelli!$G$4</c:f>
              <c:strCache>
                <c:ptCount val="1"/>
                <c:pt idx="0">
                  <c:v>dn(u, 1.01)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Jelli!$A$5:$A$55</c:f>
              <c:numCache>
                <c:formatCode>General</c:formatCode>
                <c:ptCount val="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3.1999999999999997</c:v>
                </c:pt>
                <c:pt idx="9">
                  <c:v>3.5999999999999996</c:v>
                </c:pt>
                <c:pt idx="10">
                  <c:v>3.9999999999999996</c:v>
                </c:pt>
                <c:pt idx="11">
                  <c:v>4.3999999999999995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10.000000000000004</c:v>
                </c:pt>
                <c:pt idx="26">
                  <c:v>10.400000000000004</c:v>
                </c:pt>
                <c:pt idx="27">
                  <c:v>10.800000000000004</c:v>
                </c:pt>
                <c:pt idx="28">
                  <c:v>11.200000000000005</c:v>
                </c:pt>
                <c:pt idx="29">
                  <c:v>11.600000000000005</c:v>
                </c:pt>
                <c:pt idx="30">
                  <c:v>12.000000000000005</c:v>
                </c:pt>
                <c:pt idx="31">
                  <c:v>12.400000000000006</c:v>
                </c:pt>
                <c:pt idx="32">
                  <c:v>12.800000000000006</c:v>
                </c:pt>
                <c:pt idx="33">
                  <c:v>13.200000000000006</c:v>
                </c:pt>
                <c:pt idx="34">
                  <c:v>13.600000000000007</c:v>
                </c:pt>
                <c:pt idx="35">
                  <c:v>14.000000000000007</c:v>
                </c:pt>
                <c:pt idx="36">
                  <c:v>14.400000000000007</c:v>
                </c:pt>
                <c:pt idx="37">
                  <c:v>14.800000000000008</c:v>
                </c:pt>
                <c:pt idx="38">
                  <c:v>15.200000000000008</c:v>
                </c:pt>
                <c:pt idx="39">
                  <c:v>15.600000000000009</c:v>
                </c:pt>
                <c:pt idx="40">
                  <c:v>16.000000000000007</c:v>
                </c:pt>
                <c:pt idx="41">
                  <c:v>16.400000000000006</c:v>
                </c:pt>
                <c:pt idx="42">
                  <c:v>16.800000000000004</c:v>
                </c:pt>
                <c:pt idx="43">
                  <c:v>17.200000000000003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18.799999999999997</c:v>
                </c:pt>
                <c:pt idx="48">
                  <c:v>19.199999999999996</c:v>
                </c:pt>
                <c:pt idx="49">
                  <c:v>19.599999999999994</c:v>
                </c:pt>
                <c:pt idx="50">
                  <c:v>19.999999999999993</c:v>
                </c:pt>
              </c:numCache>
            </c:numRef>
          </c:xVal>
          <c:yVal>
            <c:numRef>
              <c:f>Jelli!$G$5:$G$55</c:f>
              <c:numCache>
                <c:formatCode>General</c:formatCode>
                <c:ptCount val="51"/>
                <c:pt idx="0">
                  <c:v>1</c:v>
                </c:pt>
                <c:pt idx="1">
                  <c:v>0.92351713548431258</c:v>
                </c:pt>
                <c:pt idx="2">
                  <c:v>0.74274304055121176</c:v>
                </c:pt>
                <c:pt idx="3">
                  <c:v>0.54318799166769183</c:v>
                </c:pt>
                <c:pt idx="4">
                  <c:v>0.37408692571875835</c:v>
                </c:pt>
                <c:pt idx="5">
                  <c:v>0.24560116752312153</c:v>
                </c:pt>
                <c:pt idx="6">
                  <c:v>0.15065951582412274</c:v>
                </c:pt>
                <c:pt idx="7">
                  <c:v>7.8327934729974777E-2</c:v>
                </c:pt>
                <c:pt idx="8">
                  <c:v>1.8220922946841175E-2</c:v>
                </c:pt>
                <c:pt idx="9">
                  <c:v>-3.900394799433321E-2</c:v>
                </c:pt>
                <c:pt idx="10">
                  <c:v>-0.10238150086566565</c:v>
                </c:pt>
                <c:pt idx="11">
                  <c:v>-0.18157623060257685</c:v>
                </c:pt>
                <c:pt idx="12">
                  <c:v>-0.28734877769655809</c:v>
                </c:pt>
                <c:pt idx="13">
                  <c:v>-0.43009692018507617</c:v>
                </c:pt>
                <c:pt idx="14">
                  <c:v>-0.61286576359535738</c:v>
                </c:pt>
                <c:pt idx="15">
                  <c:v>-0.81390813880326118</c:v>
                </c:pt>
                <c:pt idx="16">
                  <c:v>-0.96737844293592434</c:v>
                </c:pt>
                <c:pt idx="17">
                  <c:v>-0.98956543876520953</c:v>
                </c:pt>
                <c:pt idx="18">
                  <c:v>-0.86587156209566041</c:v>
                </c:pt>
                <c:pt idx="19">
                  <c:v>-0.66961334914311321</c:v>
                </c:pt>
                <c:pt idx="20">
                  <c:v>-0.47782191586044626</c:v>
                </c:pt>
                <c:pt idx="21">
                  <c:v>-0.32345973178185849</c:v>
                </c:pt>
                <c:pt idx="22">
                  <c:v>-0.20820484657257732</c:v>
                </c:pt>
                <c:pt idx="23">
                  <c:v>-0.12264948951274841</c:v>
                </c:pt>
                <c:pt idx="24">
                  <c:v>-5.5839972059126525E-2</c:v>
                </c:pt>
                <c:pt idx="25">
                  <c:v>2.1934686644402355E-3</c:v>
                </c:pt>
                <c:pt idx="26">
                  <c:v>6.0574127893942016E-2</c:v>
                </c:pt>
                <c:pt idx="27">
                  <c:v>0.12846277797989264</c:v>
                </c:pt>
                <c:pt idx="28">
                  <c:v>0.21591792861463874</c:v>
                </c:pt>
                <c:pt idx="29">
                  <c:v>0.33391979107693232</c:v>
                </c:pt>
                <c:pt idx="30">
                  <c:v>0.49148807521345544</c:v>
                </c:pt>
                <c:pt idx="31">
                  <c:v>0.68536501966790542</c:v>
                </c:pt>
                <c:pt idx="32">
                  <c:v>0.87923001742199891</c:v>
                </c:pt>
                <c:pt idx="33">
                  <c:v>0.99355533319802347</c:v>
                </c:pt>
                <c:pt idx="34">
                  <c:v>0.95930731372996403</c:v>
                </c:pt>
                <c:pt idx="35">
                  <c:v>0.79892880208486727</c:v>
                </c:pt>
                <c:pt idx="36">
                  <c:v>0.59755571369389704</c:v>
                </c:pt>
                <c:pt idx="37">
                  <c:v>0.4175725996227419</c:v>
                </c:pt>
                <c:pt idx="38">
                  <c:v>0.27796383163602711</c:v>
                </c:pt>
                <c:pt idx="39">
                  <c:v>0.17464523993846209</c:v>
                </c:pt>
                <c:pt idx="40">
                  <c:v>9.7045126145407626E-2</c:v>
                </c:pt>
                <c:pt idx="41">
                  <c:v>3.4475197266894325E-2</c:v>
                </c:pt>
                <c:pt idx="42">
                  <c:v>-2.2652267175676154E-2</c:v>
                </c:pt>
                <c:pt idx="43">
                  <c:v>-8.336131953684027E-2</c:v>
                </c:pt>
                <c:pt idx="44">
                  <c:v>-0.15705587549970798</c:v>
                </c:pt>
                <c:pt idx="45">
                  <c:v>-0.2542088861674624</c:v>
                </c:pt>
                <c:pt idx="46">
                  <c:v>-0.38569210130369386</c:v>
                </c:pt>
                <c:pt idx="47">
                  <c:v>-0.5578717409474262</c:v>
                </c:pt>
                <c:pt idx="48">
                  <c:v>-0.75835918437170824</c:v>
                </c:pt>
                <c:pt idx="49">
                  <c:v>-0.93427764759852094</c:v>
                </c:pt>
                <c:pt idx="50">
                  <c:v>-0.99951187427940003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3B-41C2-B3F2-6F937609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18822594671828E-2"/>
          <c:y val="0.66800272994963261"/>
          <c:w val="0.20602356159149685"/>
          <c:h val="0.235267748542084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8484291555799392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CElli!$C$4</c:f>
              <c:strCache>
                <c:ptCount val="1"/>
                <c:pt idx="0">
                  <c:v>K(k)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CElli!$C$5:$C$29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1.5910034537907922</c:v>
                </c:pt>
                <c:pt idx="2">
                  <c:v>1.6124413487202194</c:v>
                </c:pt>
                <c:pt idx="3">
                  <c:v>1.6352567322645799</c:v>
                </c:pt>
                <c:pt idx="4">
                  <c:v>1.6596235986105279</c:v>
                </c:pt>
                <c:pt idx="5">
                  <c:v>1.6857503548125961</c:v>
                </c:pt>
                <c:pt idx="6">
                  <c:v>1.713889448178791</c:v>
                </c:pt>
                <c:pt idx="7">
                  <c:v>1.7443505972256133</c:v>
                </c:pt>
                <c:pt idx="8">
                  <c:v>1.7775193714912534</c:v>
                </c:pt>
                <c:pt idx="9">
                  <c:v>1.8138839368169826</c:v>
                </c:pt>
                <c:pt idx="10">
                  <c:v>1.8540746773013717</c:v>
                </c:pt>
                <c:pt idx="11">
                  <c:v>1.8989249102715533</c:v>
                </c:pt>
                <c:pt idx="12">
                  <c:v>1.9495677498060258</c:v>
                </c:pt>
                <c:pt idx="13">
                  <c:v>2.0075983984243764</c:v>
                </c:pt>
                <c:pt idx="14">
                  <c:v>2.0753631352924691</c:v>
                </c:pt>
                <c:pt idx="15">
                  <c:v>2.1565156474996434</c:v>
                </c:pt>
                <c:pt idx="16">
                  <c:v>2.2572053268208538</c:v>
                </c:pt>
                <c:pt idx="17">
                  <c:v>2.3890164863255805</c:v>
                </c:pt>
                <c:pt idx="18">
                  <c:v>2.5780921133481738</c:v>
                </c:pt>
                <c:pt idx="19">
                  <c:v>2.9083372484445551</c:v>
                </c:pt>
                <c:pt idx="20">
                  <c:v>3.15587494789184</c:v>
                </c:pt>
                <c:pt idx="21">
                  <c:v>3.3541414456991614</c:v>
                </c:pt>
                <c:pt idx="22">
                  <c:v>3.6956373629898738</c:v>
                </c:pt>
                <c:pt idx="23">
                  <c:v>4.2933379678139092</c:v>
                </c:pt>
                <c:pt idx="24">
                  <c:v>18.714973875118528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40-426E-9021-1423AB3F6BE4}"/>
            </c:ext>
          </c:extLst>
        </c:ser>
        <c:ser>
          <c:idx val="2"/>
          <c:order val="1"/>
          <c:tx>
            <c:strRef>
              <c:f>CElli!$D$4</c:f>
              <c:strCache>
                <c:ptCount val="1"/>
                <c:pt idx="0">
                  <c:v>E(k)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CElli!$D$5:$D$29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1.550973351780472</c:v>
                </c:pt>
                <c:pt idx="2">
                  <c:v>1.5307576368977631</c:v>
                </c:pt>
                <c:pt idx="3">
                  <c:v>1.5101218320928198</c:v>
                </c:pt>
                <c:pt idx="4">
                  <c:v>1.4890350580958527</c:v>
                </c:pt>
                <c:pt idx="5">
                  <c:v>1.4674622093394269</c:v>
                </c:pt>
                <c:pt idx="6">
                  <c:v>1.4453630644126654</c:v>
                </c:pt>
                <c:pt idx="7">
                  <c:v>1.4226911334908792</c:v>
                </c:pt>
                <c:pt idx="8">
                  <c:v>1.3993921388974324</c:v>
                </c:pt>
                <c:pt idx="9">
                  <c:v>1.3754019718711159</c:v>
                </c:pt>
                <c:pt idx="10">
                  <c:v>1.3506438810476753</c:v>
                </c:pt>
                <c:pt idx="11">
                  <c:v>1.3250244979582302</c:v>
                </c:pt>
                <c:pt idx="12">
                  <c:v>1.2984280350469131</c:v>
                </c:pt>
                <c:pt idx="13">
                  <c:v>1.2707074796501494</c:v>
                </c:pt>
                <c:pt idx="14">
                  <c:v>1.2416705679458226</c:v>
                </c:pt>
                <c:pt idx="15">
                  <c:v>1.2110560275684594</c:v>
                </c:pt>
                <c:pt idx="16">
                  <c:v>1.1784899243278384</c:v>
                </c:pt>
                <c:pt idx="17">
                  <c:v>1.1433957918831659</c:v>
                </c:pt>
                <c:pt idx="18">
                  <c:v>1.1047747327040733</c:v>
                </c:pt>
                <c:pt idx="19">
                  <c:v>1.0604737277662779</c:v>
                </c:pt>
                <c:pt idx="20">
                  <c:v>1.0399468608930853</c:v>
                </c:pt>
                <c:pt idx="21">
                  <c:v>1.0285945190307741</c:v>
                </c:pt>
                <c:pt idx="22">
                  <c:v>1.0159935450252238</c:v>
                </c:pt>
                <c:pt idx="23">
                  <c:v>1.0056917212963286</c:v>
                </c:pt>
                <c:pt idx="24">
                  <c:v>1.0000000000000073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40-426E-9021-1423AB3F6BE4}"/>
            </c:ext>
          </c:extLst>
        </c:ser>
        <c:ser>
          <c:idx val="3"/>
          <c:order val="2"/>
          <c:tx>
            <c:strRef>
              <c:f>CElli!$E$4</c:f>
              <c:strCache>
                <c:ptCount val="1"/>
                <c:pt idx="0">
                  <c:v>P(0.25,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CElli!$E$5:$E$29</c:f>
              <c:numCache>
                <c:formatCode>General</c:formatCode>
                <c:ptCount val="25"/>
                <c:pt idx="0">
                  <c:v>1.8137993642342178</c:v>
                </c:pt>
                <c:pt idx="1">
                  <c:v>1.838825054154448</c:v>
                </c:pt>
                <c:pt idx="2">
                  <c:v>1.8654124665773633</c:v>
                </c:pt>
                <c:pt idx="3">
                  <c:v>1.89375013602247</c:v>
                </c:pt>
                <c:pt idx="4">
                  <c:v>1.9240619170304898</c:v>
                </c:pt>
                <c:pt idx="5">
                  <c:v>1.9566162791192363</c:v>
                </c:pt>
                <c:pt idx="6">
                  <c:v>1.9917388535456915</c:v>
                </c:pt>
                <c:pt idx="7">
                  <c:v>2.0298296941963798</c:v>
                </c:pt>
                <c:pt idx="8">
                  <c:v>2.0713875423657626</c:v>
                </c:pt>
                <c:pt idx="9">
                  <c:v>2.1170447939310351</c:v>
                </c:pt>
                <c:pt idx="10">
                  <c:v>2.1676193607665555</c:v>
                </c:pt>
                <c:pt idx="11">
                  <c:v>2.2241942349246204</c:v>
                </c:pt>
                <c:pt idx="12">
                  <c:v>2.2882445798405424</c:v>
                </c:pt>
                <c:pt idx="13">
                  <c:v>2.361850940229294</c:v>
                </c:pt>
                <c:pt idx="14">
                  <c:v>2.4480794073295669</c:v>
                </c:pt>
                <c:pt idx="15">
                  <c:v>2.5517145048658652</c:v>
                </c:pt>
                <c:pt idx="16">
                  <c:v>2.680826928354747</c:v>
                </c:pt>
                <c:pt idx="17">
                  <c:v>2.8506574782829976</c:v>
                </c:pt>
                <c:pt idx="18">
                  <c:v>3.0956943570287665</c:v>
                </c:pt>
                <c:pt idx="19">
                  <c:v>3.5269778999653818</c:v>
                </c:pt>
                <c:pt idx="20">
                  <c:v>3.8523659468082232</c:v>
                </c:pt>
                <c:pt idx="21">
                  <c:v>4.1139630385118533</c:v>
                </c:pt>
                <c:pt idx="22">
                  <c:v>4.5660246033874827</c:v>
                </c:pt>
                <c:pt idx="23">
                  <c:v>5.3600490162955818</c:v>
                </c:pt>
                <c:pt idx="24">
                  <c:v>24.587094403935335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40-426E-9021-1423AB3F6BE4}"/>
            </c:ext>
          </c:extLst>
        </c:ser>
        <c:ser>
          <c:idx val="0"/>
          <c:order val="3"/>
          <c:tx>
            <c:strRef>
              <c:f>CElli!$F$4</c:f>
              <c:strCache>
                <c:ptCount val="1"/>
                <c:pt idx="0">
                  <c:v>P(0.5,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CElli!$F$5:$F$29</c:f>
              <c:numCache>
                <c:formatCode>General</c:formatCode>
                <c:ptCount val="25"/>
                <c:pt idx="0">
                  <c:v>2.2214414690791831</c:v>
                </c:pt>
                <c:pt idx="1">
                  <c:v>2.2549770191369856</c:v>
                </c:pt>
                <c:pt idx="2">
                  <c:v>2.2906753982784585</c:v>
                </c:pt>
                <c:pt idx="3">
                  <c:v>2.3288024722943237</c:v>
                </c:pt>
                <c:pt idx="4">
                  <c:v>2.3696744998399666</c:v>
                </c:pt>
                <c:pt idx="5">
                  <c:v>2.4136715042011945</c:v>
                </c:pt>
                <c:pt idx="6">
                  <c:v>2.4612553522724223</c:v>
                </c:pt>
                <c:pt idx="7">
                  <c:v>2.5129946678773658</c:v>
                </c:pt>
                <c:pt idx="8">
                  <c:v>2.5695999149123949</c:v>
                </c:pt>
                <c:pt idx="9">
                  <c:v>2.6319740458300482</c:v>
                </c:pt>
                <c:pt idx="10">
                  <c:v>2.7012877620953506</c:v>
                </c:pt>
                <c:pt idx="11">
                  <c:v>2.7790952034160963</c:v>
                </c:pt>
                <c:pt idx="12">
                  <c:v>2.8675191234709407</c:v>
                </c:pt>
                <c:pt idx="13">
                  <c:v>2.9695622153823202</c:v>
                </c:pt>
                <c:pt idx="14">
                  <c:v>3.0896634904808487</c:v>
                </c:pt>
                <c:pt idx="15">
                  <c:v>3.2347734712494649</c:v>
                </c:pt>
                <c:pt idx="16">
                  <c:v>3.416660140324387</c:v>
                </c:pt>
                <c:pt idx="17">
                  <c:v>3.6576378031774945</c:v>
                </c:pt>
                <c:pt idx="18">
                  <c:v>4.0084370197368067</c:v>
                </c:pt>
                <c:pt idx="19">
                  <c:v>4.6333081472798963</c:v>
                </c:pt>
                <c:pt idx="20">
                  <c:v>5.1096954159335235</c:v>
                </c:pt>
                <c:pt idx="21">
                  <c:v>5.4950422731207755</c:v>
                </c:pt>
                <c:pt idx="22">
                  <c:v>6.164631986713891</c:v>
                </c:pt>
                <c:pt idx="23">
                  <c:v>7.3479029897870394</c:v>
                </c:pt>
                <c:pt idx="24">
                  <c:v>36.183497269956611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9-4E44-9D4D-4258E9307692}"/>
            </c:ext>
          </c:extLst>
        </c:ser>
        <c:ser>
          <c:idx val="4"/>
          <c:order val="4"/>
          <c:tx>
            <c:strRef>
              <c:f>CElli!$G$4</c:f>
              <c:strCache>
                <c:ptCount val="1"/>
                <c:pt idx="0">
                  <c:v>P(0.75,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CElli!$G$5:$G$29</c:f>
              <c:numCache>
                <c:formatCode>General</c:formatCode>
                <c:ptCount val="25"/>
                <c:pt idx="0">
                  <c:v>3.1415926535897931</c:v>
                </c:pt>
                <c:pt idx="1">
                  <c:v>3.1956514988445752</c:v>
                </c:pt>
                <c:pt idx="2">
                  <c:v>3.2533809763698125</c:v>
                </c:pt>
                <c:pt idx="3">
                  <c:v>3.3152462698221496</c:v>
                </c:pt>
                <c:pt idx="4">
                  <c:v>3.381802603506018</c:v>
                </c:pt>
                <c:pt idx="5">
                  <c:v>3.453719510918742</c:v>
                </c:pt>
                <c:pt idx="6">
                  <c:v>3.531813751750378</c:v>
                </c:pt>
                <c:pt idx="7">
                  <c:v>3.6170948245641741</c:v>
                </c:pt>
                <c:pt idx="8">
                  <c:v>3.7108292833846126</c:v>
                </c:pt>
                <c:pt idx="9">
                  <c:v>3.8146339323978351</c:v>
                </c:pt>
                <c:pt idx="10">
                  <c:v>3.9306148458953509</c:v>
                </c:pt>
                <c:pt idx="11">
                  <c:v>4.0615819458466405</c:v>
                </c:pt>
                <c:pt idx="12">
                  <c:v>4.211393958956787</c:v>
                </c:pt>
                <c:pt idx="13">
                  <c:v>4.3855410693461092</c:v>
                </c:pt>
                <c:pt idx="14">
                  <c:v>4.5921913847554645</c:v>
                </c:pt>
                <c:pt idx="15">
                  <c:v>4.8442241102738386</c:v>
                </c:pt>
                <c:pt idx="16">
                  <c:v>5.1636157256245951</c:v>
                </c:pt>
                <c:pt idx="17">
                  <c:v>5.5924081524823617</c:v>
                </c:pt>
                <c:pt idx="18">
                  <c:v>6.2271773058094775</c:v>
                </c:pt>
                <c:pt idx="19">
                  <c:v>7.3846930937254882</c:v>
                </c:pt>
                <c:pt idx="20">
                  <c:v>8.2861147578012133</c:v>
                </c:pt>
                <c:pt idx="21">
                  <c:v>9.0248233007489009</c:v>
                </c:pt>
                <c:pt idx="22">
                  <c:v>10.32412377788072</c:v>
                </c:pt>
                <c:pt idx="23">
                  <c:v>12.652562537509414</c:v>
                </c:pt>
                <c:pt idx="24">
                  <c:v>70.297819522668519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9-4E44-9D4D-4258E9307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239727154847617"/>
              <c:y val="0.92643929310081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688389201814717E-2"/>
          <c:y val="0.73476214319360766"/>
          <c:w val="0.47824024948791588"/>
          <c:h val="0.12400206213792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177418485872906E-2"/>
          <c:y val="4.8533867446492261E-2"/>
          <c:w val="0.91060111420375167"/>
          <c:h val="0.857431445912231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ElliF!$C$4</c:f>
              <c:strCache>
                <c:ptCount val="1"/>
                <c:pt idx="0">
                  <c:v>F(0π, 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ElliF!$C$5:$C$44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73-4A1D-82C0-091FC8505835}"/>
            </c:ext>
          </c:extLst>
        </c:ser>
        <c:ser>
          <c:idx val="1"/>
          <c:order val="1"/>
          <c:tx>
            <c:strRef>
              <c:f>ElliF!$D$4</c:f>
              <c:strCache>
                <c:ptCount val="1"/>
                <c:pt idx="0">
                  <c:v>F(0.1π, 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ElliF!$D$5:$D$44</c:f>
              <c:numCache>
                <c:formatCode>General</c:formatCode>
                <c:ptCount val="40"/>
                <c:pt idx="0">
                  <c:v>0.31415926535897931</c:v>
                </c:pt>
                <c:pt idx="1">
                  <c:v>0.31441314734714731</c:v>
                </c:pt>
                <c:pt idx="2">
                  <c:v>0.31466813363606699</c:v>
                </c:pt>
                <c:pt idx="3">
                  <c:v>0.31492423377628026</c:v>
                </c:pt>
                <c:pt idx="4">
                  <c:v>0.31518145744469844</c:v>
                </c:pt>
                <c:pt idx="5">
                  <c:v>0.31543981444687436</c:v>
                </c:pt>
                <c:pt idx="6">
                  <c:v>0.31569931471932428</c:v>
                </c:pt>
                <c:pt idx="7">
                  <c:v>0.31595996833190398</c:v>
                </c:pt>
                <c:pt idx="8">
                  <c:v>0.3162217854902406</c:v>
                </c:pt>
                <c:pt idx="9">
                  <c:v>0.31648477653821855</c:v>
                </c:pt>
                <c:pt idx="10">
                  <c:v>0.3167489519605251</c:v>
                </c:pt>
                <c:pt idx="11">
                  <c:v>0.31701432238525473</c:v>
                </c:pt>
                <c:pt idx="12">
                  <c:v>0.31728089858657477</c:v>
                </c:pt>
                <c:pt idx="13">
                  <c:v>0.31754869148745379</c:v>
                </c:pt>
                <c:pt idx="14">
                  <c:v>0.31781771216245541</c:v>
                </c:pt>
                <c:pt idx="15">
                  <c:v>0.31808797184059784</c:v>
                </c:pt>
                <c:pt idx="16">
                  <c:v>0.31835948190828239</c:v>
                </c:pt>
                <c:pt idx="17">
                  <c:v>0.31863225391229272</c:v>
                </c:pt>
                <c:pt idx="18">
                  <c:v>0.31890629956286654</c:v>
                </c:pt>
                <c:pt idx="19">
                  <c:v>0.3191816307368418</c:v>
                </c:pt>
                <c:pt idx="20">
                  <c:v>0.31945825948088008</c:v>
                </c:pt>
                <c:pt idx="21">
                  <c:v>0.31973619801476943</c:v>
                </c:pt>
                <c:pt idx="22">
                  <c:v>0.32001545873480852</c:v>
                </c:pt>
                <c:pt idx="23">
                  <c:v>0.32029605421727514</c:v>
                </c:pt>
                <c:pt idx="24">
                  <c:v>0.32057799722198094</c:v>
                </c:pt>
                <c:pt idx="25">
                  <c:v>0.32086130069591595</c:v>
                </c:pt>
                <c:pt idx="26">
                  <c:v>0.32114597777698473</c:v>
                </c:pt>
                <c:pt idx="27">
                  <c:v>0.32143204179783746</c:v>
                </c:pt>
                <c:pt idx="28">
                  <c:v>0.32171950628979856</c:v>
                </c:pt>
                <c:pt idx="29">
                  <c:v>0.32200838498689671</c:v>
                </c:pt>
                <c:pt idx="30">
                  <c:v>0.32229869182999815</c:v>
                </c:pt>
                <c:pt idx="31">
                  <c:v>0.32259044097104722</c:v>
                </c:pt>
                <c:pt idx="32">
                  <c:v>0.32288364677741821</c:v>
                </c:pt>
                <c:pt idx="33">
                  <c:v>0.32317832383638018</c:v>
                </c:pt>
                <c:pt idx="34">
                  <c:v>0.32347448695968056</c:v>
                </c:pt>
                <c:pt idx="35">
                  <c:v>0.32377215118824976</c:v>
                </c:pt>
                <c:pt idx="36">
                  <c:v>0.32407133179703085</c:v>
                </c:pt>
                <c:pt idx="37">
                  <c:v>0.32437204429993999</c:v>
                </c:pt>
                <c:pt idx="38">
                  <c:v>0.32467430445495904</c:v>
                </c:pt>
                <c:pt idx="39">
                  <c:v>0.3252835320051165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73-4A1D-82C0-091FC8505835}"/>
            </c:ext>
          </c:extLst>
        </c:ser>
        <c:ser>
          <c:idx val="2"/>
          <c:order val="2"/>
          <c:tx>
            <c:strRef>
              <c:f>ElliF!$E$4</c:f>
              <c:strCache>
                <c:ptCount val="1"/>
                <c:pt idx="0">
                  <c:v>F(0.2π, 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ElliF!$E$5:$E$44</c:f>
              <c:numCache>
                <c:formatCode>General</c:formatCode>
                <c:ptCount val="40"/>
                <c:pt idx="0">
                  <c:v>0.62831853071795873</c:v>
                </c:pt>
                <c:pt idx="1">
                  <c:v>0.63024377923779085</c:v>
                </c:pt>
                <c:pt idx="2">
                  <c:v>0.63220042554561962</c:v>
                </c:pt>
                <c:pt idx="3">
                  <c:v>0.63418949260034319</c:v>
                </c:pt>
                <c:pt idx="4">
                  <c:v>0.63621205483452148</c:v>
                </c:pt>
                <c:pt idx="5">
                  <c:v>0.63826924171277744</c:v>
                </c:pt>
                <c:pt idx="6">
                  <c:v>0.64036224160650501</c:v>
                </c:pt>
                <c:pt idx="7">
                  <c:v>0.64249230601953988</c:v>
                </c:pt>
                <c:pt idx="8">
                  <c:v>0.64466075420399505</c:v>
                </c:pt>
                <c:pt idx="9">
                  <c:v>0.6468689782107</c:v>
                </c:pt>
                <c:pt idx="10">
                  <c:v>0.64911844842475896</c:v>
                </c:pt>
                <c:pt idx="11">
                  <c:v>0.65141071964377117</c:v>
                </c:pt>
                <c:pt idx="12">
                  <c:v>0.65374743776444477</c:v>
                </c:pt>
                <c:pt idx="13">
                  <c:v>0.65613034715289809</c:v>
                </c:pt>
                <c:pt idx="14">
                  <c:v>0.65856129878511449</c:v>
                </c:pt>
                <c:pt idx="15">
                  <c:v>0.66104225925716831</c:v>
                </c:pt>
                <c:pt idx="16">
                  <c:v>0.66357532078032011</c:v>
                </c:pt>
                <c:pt idx="17">
                  <c:v>0.66616271229439861</c:v>
                </c:pt>
                <c:pt idx="18">
                  <c:v>0.66880681185464474</c:v>
                </c:pt>
                <c:pt idx="19">
                  <c:v>0.6715101604731184</c:v>
                </c:pt>
                <c:pt idx="20">
                  <c:v>0.67427547762681639</c:v>
                </c:pt>
                <c:pt idx="21">
                  <c:v>0.67710567868196647</c:v>
                </c:pt>
                <c:pt idx="22">
                  <c:v>0.68000389452902754</c:v>
                </c:pt>
                <c:pt idx="23">
                  <c:v>0.68297349377763095</c:v>
                </c:pt>
                <c:pt idx="24">
                  <c:v>0.68601810792739082</c:v>
                </c:pt>
                <c:pt idx="25">
                  <c:v>0.68914166001230914</c:v>
                </c:pt>
                <c:pt idx="26">
                  <c:v>0.69234839731733711</c:v>
                </c:pt>
                <c:pt idx="27">
                  <c:v>0.69564292889074353</c:v>
                </c:pt>
                <c:pt idx="28">
                  <c:v>0.69903026873204666</c:v>
                </c:pt>
                <c:pt idx="29">
                  <c:v>0.70251588573142554</c:v>
                </c:pt>
                <c:pt idx="30">
                  <c:v>0.70610576168471562</c:v>
                </c:pt>
                <c:pt idx="31">
                  <c:v>0.70980645902453532</c:v>
                </c:pt>
                <c:pt idx="32">
                  <c:v>0.71362520031476917</c:v>
                </c:pt>
                <c:pt idx="33">
                  <c:v>0.71756996208278223</c:v>
                </c:pt>
                <c:pt idx="34">
                  <c:v>0.72164958625341469</c:v>
                </c:pt>
                <c:pt idx="35">
                  <c:v>0.72587391336000062</c:v>
                </c:pt>
                <c:pt idx="36">
                  <c:v>0.73025394292448387</c:v>
                </c:pt>
                <c:pt idx="37">
                  <c:v>0.73480202804245343</c:v>
                </c:pt>
                <c:pt idx="38">
                  <c:v>0.73953211345728698</c:v>
                </c:pt>
                <c:pt idx="39">
                  <c:v>0.749603858858642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73-4A1D-82C0-091FC8505835}"/>
            </c:ext>
          </c:extLst>
        </c:ser>
        <c:ser>
          <c:idx val="3"/>
          <c:order val="3"/>
          <c:tx>
            <c:strRef>
              <c:f>ElliF!$F$4</c:f>
              <c:strCache>
                <c:ptCount val="1"/>
                <c:pt idx="0">
                  <c:v>F(0.3π, x)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ElliF!$F$5:$F$35</c:f>
              <c:numCache>
                <c:formatCode>General</c:formatCode>
                <c:ptCount val="31"/>
                <c:pt idx="0">
                  <c:v>0.94247779607693793</c:v>
                </c:pt>
                <c:pt idx="1">
                  <c:v>0.94840776505120816</c:v>
                </c:pt>
                <c:pt idx="2">
                  <c:v>0.95453183192561797</c:v>
                </c:pt>
                <c:pt idx="3">
                  <c:v>0.96086272455621047</c:v>
                </c:pt>
                <c:pt idx="4">
                  <c:v>0.96741447388648805</c:v>
                </c:pt>
                <c:pt idx="5">
                  <c:v>0.97420259997515302</c:v>
                </c:pt>
                <c:pt idx="6">
                  <c:v>0.98124433277260337</c:v>
                </c:pt>
                <c:pt idx="7">
                  <c:v>0.98855887580402557</c:v>
                </c:pt>
                <c:pt idx="8">
                  <c:v>0.99616772325898006</c:v>
                </c:pt>
                <c:pt idx="9">
                  <c:v>1.0040950441357901</c:v>
                </c:pt>
                <c:pt idx="10">
                  <c:v>1.0123681513720628</c:v>
                </c:pt>
                <c:pt idx="11">
                  <c:v>1.0210180797947654</c:v>
                </c:pt>
                <c:pt idx="12">
                  <c:v>1.0300803049716121</c:v>
                </c:pt>
                <c:pt idx="13">
                  <c:v>1.0395956467511629</c:v>
                </c:pt>
                <c:pt idx="14">
                  <c:v>1.0496114181738609</c:v>
                </c:pt>
                <c:pt idx="15">
                  <c:v>1.0601829052789424</c:v>
                </c:pt>
                <c:pt idx="16">
                  <c:v>1.0713753006244073</c:v>
                </c:pt>
                <c:pt idx="17">
                  <c:v>1.0832662706242471</c:v>
                </c:pt>
                <c:pt idx="18">
                  <c:v>1.0959494271208206</c:v>
                </c:pt>
                <c:pt idx="19">
                  <c:v>1.1095391202341882</c:v>
                </c:pt>
                <c:pt idx="20">
                  <c:v>1.1241772156979304</c:v>
                </c:pt>
                <c:pt idx="21">
                  <c:v>1.1400429495141613</c:v>
                </c:pt>
                <c:pt idx="22">
                  <c:v>1.1573677373053548</c:v>
                </c:pt>
                <c:pt idx="23">
                  <c:v>1.1764583275121654</c:v>
                </c:pt>
                <c:pt idx="24">
                  <c:v>1.1977347960460161</c:v>
                </c:pt>
                <c:pt idx="25">
                  <c:v>1.2217968053908295</c:v>
                </c:pt>
                <c:pt idx="26">
                  <c:v>1.249548639970407</c:v>
                </c:pt>
                <c:pt idx="27">
                  <c:v>1.2824618229261484</c:v>
                </c:pt>
                <c:pt idx="28">
                  <c:v>1.3232194362621765</c:v>
                </c:pt>
                <c:pt idx="29">
                  <c:v>1.3777515838836414</c:v>
                </c:pt>
                <c:pt idx="30">
                  <c:v>1.4662184890217314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73-4A1D-82C0-091FC8505835}"/>
            </c:ext>
          </c:extLst>
        </c:ser>
        <c:ser>
          <c:idx val="4"/>
          <c:order val="4"/>
          <c:tx>
            <c:strRef>
              <c:f>ElliF!$G$4</c:f>
              <c:strCache>
                <c:ptCount val="1"/>
                <c:pt idx="0">
                  <c:v>F(0.4π, x)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ElliF!$G$5:$G$27</c:f>
              <c:numCache>
                <c:formatCode>General</c:formatCode>
                <c:ptCount val="23"/>
                <c:pt idx="0">
                  <c:v>1.2566370614359172</c:v>
                </c:pt>
                <c:pt idx="1">
                  <c:v>1.268955821812747</c:v>
                </c:pt>
                <c:pt idx="2">
                  <c:v>1.2818789891148956</c:v>
                </c:pt>
                <c:pt idx="3">
                  <c:v>1.2954656484908609</c:v>
                </c:pt>
                <c:pt idx="4">
                  <c:v>1.3097839499737032</c:v>
                </c:pt>
                <c:pt idx="5">
                  <c:v>1.3249130686845358</c:v>
                </c:pt>
                <c:pt idx="6">
                  <c:v>1.3409457278356189</c:v>
                </c:pt>
                <c:pt idx="7">
                  <c:v>1.3579914912950237</c:v>
                </c:pt>
                <c:pt idx="8">
                  <c:v>1.3761811273495834</c:v>
                </c:pt>
                <c:pt idx="9">
                  <c:v>1.3956724936818241</c:v>
                </c:pt>
                <c:pt idx="10">
                  <c:v>1.4166586321549401</c:v>
                </c:pt>
                <c:pt idx="11">
                  <c:v>1.439379157886725</c:v>
                </c:pt>
                <c:pt idx="12">
                  <c:v>1.4641367081934962</c:v>
                </c:pt>
                <c:pt idx="13">
                  <c:v>1.4913214389762639</c:v>
                </c:pt>
                <c:pt idx="14">
                  <c:v>1.5214488593951769</c:v>
                </c:pt>
                <c:pt idx="15">
                  <c:v>1.5552209005521995</c:v>
                </c:pt>
                <c:pt idx="16">
                  <c:v>1.5936300060405333</c:v>
                </c:pt>
                <c:pt idx="17">
                  <c:v>1.638149280233351</c:v>
                </c:pt>
                <c:pt idx="18">
                  <c:v>1.6911131066864942</c:v>
                </c:pt>
                <c:pt idx="19">
                  <c:v>1.756582465582863</c:v>
                </c:pt>
                <c:pt idx="20">
                  <c:v>1.8427300347011126</c:v>
                </c:pt>
                <c:pt idx="21">
                  <c:v>1.9710836807107086</c:v>
                </c:pt>
                <c:pt idx="22">
                  <c:v>2.278100881518565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73-4A1D-82C0-091FC8505835}"/>
            </c:ext>
          </c:extLst>
        </c:ser>
        <c:ser>
          <c:idx val="5"/>
          <c:order val="5"/>
          <c:tx>
            <c:strRef>
              <c:f>ElliF!$H$4</c:f>
              <c:strCache>
                <c:ptCount val="1"/>
                <c:pt idx="0">
                  <c:v>F(0.5π, x)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ElliF!$A$5:$A$44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2.0000000000000009</c:v>
                </c:pt>
              </c:numCache>
            </c:numRef>
          </c:xVal>
          <c:yVal>
            <c:numRef>
              <c:f>ElliF!$H$5:$H$24</c:f>
              <c:numCache>
                <c:formatCode>General</c:formatCode>
                <c:ptCount val="20"/>
                <c:pt idx="0">
                  <c:v>1.5707963267948966</c:v>
                </c:pt>
                <c:pt idx="1">
                  <c:v>1.591003453790792</c:v>
                </c:pt>
                <c:pt idx="2">
                  <c:v>1.6124413487202194</c:v>
                </c:pt>
                <c:pt idx="3">
                  <c:v>1.6352567322645799</c:v>
                </c:pt>
                <c:pt idx="4">
                  <c:v>1.6596235986105277</c:v>
                </c:pt>
                <c:pt idx="5">
                  <c:v>1.6857503548125963</c:v>
                </c:pt>
                <c:pt idx="6">
                  <c:v>1.7138894481787905</c:v>
                </c:pt>
                <c:pt idx="7">
                  <c:v>1.744350597225613</c:v>
                </c:pt>
                <c:pt idx="8">
                  <c:v>1.7775193714912536</c:v>
                </c:pt>
                <c:pt idx="9">
                  <c:v>1.8138839368169823</c:v>
                </c:pt>
                <c:pt idx="10">
                  <c:v>1.8540746773013712</c:v>
                </c:pt>
                <c:pt idx="11">
                  <c:v>1.8989249102715526</c:v>
                </c:pt>
                <c:pt idx="12">
                  <c:v>1.9495677498060255</c:v>
                </c:pt>
                <c:pt idx="13">
                  <c:v>2.0075983984243764</c:v>
                </c:pt>
                <c:pt idx="14">
                  <c:v>2.0753631352924686</c:v>
                </c:pt>
                <c:pt idx="15">
                  <c:v>2.1565156474996434</c:v>
                </c:pt>
                <c:pt idx="16">
                  <c:v>2.2572053268208538</c:v>
                </c:pt>
                <c:pt idx="17">
                  <c:v>2.3890164863255805</c:v>
                </c:pt>
                <c:pt idx="18">
                  <c:v>2.5780921133481738</c:v>
                </c:pt>
                <c:pt idx="19">
                  <c:v>2.9083372484445555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273-4A1D-82C0-091FC8505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141968"/>
        <c:axId val="1271364976"/>
      </c:scatterChart>
      <c:valAx>
        <c:axId val="98114196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1364976"/>
        <c:crosses val="autoZero"/>
        <c:crossBetween val="midCat"/>
      </c:valAx>
      <c:valAx>
        <c:axId val="1271364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14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168340163141214"/>
          <c:y val="8.6282218706854805E-2"/>
          <c:w val="0.16299365354775827"/>
          <c:h val="0.3555783056584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177418485872906E-2"/>
          <c:y val="4.8533867446492261E-2"/>
          <c:w val="0.91060111420375167"/>
          <c:h val="0.857431445912231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ElliE!$C$4</c:f>
              <c:strCache>
                <c:ptCount val="1"/>
                <c:pt idx="0">
                  <c:v>E(0π, 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ElliE!$C$5:$C$25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DA-46AD-AF87-9B68D5BE7EA1}"/>
            </c:ext>
          </c:extLst>
        </c:ser>
        <c:ser>
          <c:idx val="1"/>
          <c:order val="1"/>
          <c:tx>
            <c:strRef>
              <c:f>ElliE!$D$4</c:f>
              <c:strCache>
                <c:ptCount val="1"/>
                <c:pt idx="0">
                  <c:v>E(0.1π, 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ElliE!$D$5:$D$25</c:f>
              <c:numCache>
                <c:formatCode>General</c:formatCode>
                <c:ptCount val="21"/>
                <c:pt idx="0">
                  <c:v>0.31415926535897931</c:v>
                </c:pt>
                <c:pt idx="1">
                  <c:v>0.31390574957856393</c:v>
                </c:pt>
                <c:pt idx="2">
                  <c:v>0.31365186696021935</c:v>
                </c:pt>
                <c:pt idx="3">
                  <c:v>0.31339761560453439</c:v>
                </c:pt>
                <c:pt idx="4">
                  <c:v>0.31314299359418662</c:v>
                </c:pt>
                <c:pt idx="5">
                  <c:v>0.31288799899369329</c:v>
                </c:pt>
                <c:pt idx="6">
                  <c:v>0.31263262984915619</c:v>
                </c:pt>
                <c:pt idx="7">
                  <c:v>0.31237688418800252</c:v>
                </c:pt>
                <c:pt idx="8">
                  <c:v>0.31212076001872147</c:v>
                </c:pt>
                <c:pt idx="9">
                  <c:v>0.3118642553305947</c:v>
                </c:pt>
                <c:pt idx="10">
                  <c:v>0.31160736809342188</c:v>
                </c:pt>
                <c:pt idx="11">
                  <c:v>0.31135009625724219</c:v>
                </c:pt>
                <c:pt idx="12">
                  <c:v>0.3110924377520487</c:v>
                </c:pt>
                <c:pt idx="13">
                  <c:v>0.31083439048749872</c:v>
                </c:pt>
                <c:pt idx="14">
                  <c:v>0.3105759523526177</c:v>
                </c:pt>
                <c:pt idx="15">
                  <c:v>0.31031712121549776</c:v>
                </c:pt>
                <c:pt idx="16">
                  <c:v>0.31005789492299018</c:v>
                </c:pt>
                <c:pt idx="17">
                  <c:v>0.30979827130039173</c:v>
                </c:pt>
                <c:pt idx="18">
                  <c:v>0.30953824815112546</c:v>
                </c:pt>
                <c:pt idx="19">
                  <c:v>0.30927782325641406</c:v>
                </c:pt>
                <c:pt idx="20">
                  <c:v>0.3090169943749474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DA-46AD-AF87-9B68D5BE7EA1}"/>
            </c:ext>
          </c:extLst>
        </c:ser>
        <c:ser>
          <c:idx val="2"/>
          <c:order val="2"/>
          <c:tx>
            <c:strRef>
              <c:f>ElliE!$E$4</c:f>
              <c:strCache>
                <c:ptCount val="1"/>
                <c:pt idx="0">
                  <c:v>E(0.2π, x)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ElliE!$E$5:$E$25</c:f>
              <c:numCache>
                <c:formatCode>General</c:formatCode>
                <c:ptCount val="21"/>
                <c:pt idx="0">
                  <c:v>0.62831853071795862</c:v>
                </c:pt>
                <c:pt idx="1">
                  <c:v>0.62640355044682394</c:v>
                </c:pt>
                <c:pt idx="2">
                  <c:v>0.62447823628721855</c:v>
                </c:pt>
                <c:pt idx="3">
                  <c:v>0.62254238785839155</c:v>
                </c:pt>
                <c:pt idx="4">
                  <c:v>0.62059579763868733</c:v>
                </c:pt>
                <c:pt idx="5">
                  <c:v>0.6186382505849638</c:v>
                </c:pt>
                <c:pt idx="6">
                  <c:v>0.61666952372458228</c:v>
                </c:pt>
                <c:pt idx="7">
                  <c:v>0.61468938571744625</c:v>
                </c:pt>
                <c:pt idx="8">
                  <c:v>0.61269759638529142</c:v>
                </c:pt>
                <c:pt idx="9">
                  <c:v>0.61069390620509645</c:v>
                </c:pt>
                <c:pt idx="10">
                  <c:v>0.60867805576312684</c:v>
                </c:pt>
                <c:pt idx="11">
                  <c:v>0.60664977516570651</c:v>
                </c:pt>
                <c:pt idx="12">
                  <c:v>0.6046087834023246</c:v>
                </c:pt>
                <c:pt idx="13">
                  <c:v>0.60255478765616033</c:v>
                </c:pt>
                <c:pt idx="14">
                  <c:v>0.60048748255645634</c:v>
                </c:pt>
                <c:pt idx="15">
                  <c:v>0.59840654936646787</c:v>
                </c:pt>
                <c:pt idx="16">
                  <c:v>0.59631165509987116</c:v>
                </c:pt>
                <c:pt idx="17">
                  <c:v>0.59420245155754725</c:v>
                </c:pt>
                <c:pt idx="18">
                  <c:v>0.5920785742755319</c:v>
                </c:pt>
                <c:pt idx="19">
                  <c:v>0.58993964137360744</c:v>
                </c:pt>
                <c:pt idx="20">
                  <c:v>0.58778525229247314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DA-46AD-AF87-9B68D5BE7EA1}"/>
            </c:ext>
          </c:extLst>
        </c:ser>
        <c:ser>
          <c:idx val="3"/>
          <c:order val="3"/>
          <c:tx>
            <c:strRef>
              <c:f>ElliE!$F$4</c:f>
              <c:strCache>
                <c:ptCount val="1"/>
                <c:pt idx="0">
                  <c:v>E(0.3π, x)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ElliE!$F$5:$F$25</c:f>
              <c:numCache>
                <c:formatCode>General</c:formatCode>
                <c:ptCount val="21"/>
                <c:pt idx="0">
                  <c:v>0.94247779607693793</c:v>
                </c:pt>
                <c:pt idx="1">
                  <c:v>0.93661014730250391</c:v>
                </c:pt>
                <c:pt idx="2">
                  <c:v>0.93067939129042276</c:v>
                </c:pt>
                <c:pt idx="3">
                  <c:v>0.92468308431760271</c:v>
                </c:pt>
                <c:pt idx="4">
                  <c:v>0.91861860695637743</c:v>
                </c:pt>
                <c:pt idx="5">
                  <c:v>0.91248314490914051</c:v>
                </c:pt>
                <c:pt idx="6">
                  <c:v>0.90627366696780953</c:v>
                </c:pt>
                <c:pt idx="7">
                  <c:v>0.89998689953789679</c:v>
                </c:pt>
                <c:pt idx="8">
                  <c:v>0.89361929703037546</c:v>
                </c:pt>
                <c:pt idx="9">
                  <c:v>0.88716700724725372</c:v>
                </c:pt>
                <c:pt idx="10">
                  <c:v>0.88062583065441169</c:v>
                </c:pt>
                <c:pt idx="11">
                  <c:v>0.87399117212715838</c:v>
                </c:pt>
                <c:pt idx="12">
                  <c:v>0.86725798334050364</c:v>
                </c:pt>
                <c:pt idx="13">
                  <c:v>0.86042069341377458</c:v>
                </c:pt>
                <c:pt idx="14">
                  <c:v>0.85347312464302694</c:v>
                </c:pt>
                <c:pt idx="15">
                  <c:v>0.84640838906598725</c:v>
                </c:pt>
                <c:pt idx="16">
                  <c:v>0.83921876004952689</c:v>
                </c:pt>
                <c:pt idx="17">
                  <c:v>0.83189551082464819</c:v>
                </c:pt>
                <c:pt idx="18">
                  <c:v>0.82442870851925731</c:v>
                </c:pt>
                <c:pt idx="19">
                  <c:v>0.81680694708170853</c:v>
                </c:pt>
                <c:pt idx="20">
                  <c:v>0.80901699437494745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DA-46AD-AF87-9B68D5BE7EA1}"/>
            </c:ext>
          </c:extLst>
        </c:ser>
        <c:ser>
          <c:idx val="4"/>
          <c:order val="4"/>
          <c:tx>
            <c:strRef>
              <c:f>ElliE!$G$4</c:f>
              <c:strCache>
                <c:ptCount val="1"/>
                <c:pt idx="0">
                  <c:v>E(0.4π, x)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ElliE!$G$5:$G$25</c:f>
              <c:numCache>
                <c:formatCode>General</c:formatCode>
                <c:ptCount val="21"/>
                <c:pt idx="0">
                  <c:v>1.2566370614359172</c:v>
                </c:pt>
                <c:pt idx="1">
                  <c:v>1.2445090592370676</c:v>
                </c:pt>
                <c:pt idx="2">
                  <c:v>1.232186767733954</c:v>
                </c:pt>
                <c:pt idx="3">
                  <c:v>1.2196590492258963</c:v>
                </c:pt>
                <c:pt idx="4">
                  <c:v>1.2069135750978701</c:v>
                </c:pt>
                <c:pt idx="5">
                  <c:v>1.1939366306796253</c:v>
                </c:pt>
                <c:pt idx="6">
                  <c:v>1.1807128755121155</c:v>
                </c:pt>
                <c:pt idx="7">
                  <c:v>1.167225045558165</c:v>
                </c:pt>
                <c:pt idx="8">
                  <c:v>1.1534535787035545</c:v>
                </c:pt>
                <c:pt idx="9">
                  <c:v>1.1393761372046232</c:v>
                </c:pt>
                <c:pt idx="10">
                  <c:v>1.1249669890683165</c:v>
                </c:pt>
                <c:pt idx="11">
                  <c:v>1.11019619215006</c:v>
                </c:pt>
                <c:pt idx="12">
                  <c:v>1.0950284954674641</c:v>
                </c:pt>
                <c:pt idx="13">
                  <c:v>1.0794218233609461</c:v>
                </c:pt>
                <c:pt idx="14">
                  <c:v>1.0633251230548424</c:v>
                </c:pt>
                <c:pt idx="15">
                  <c:v>1.0466752003548025</c:v>
                </c:pt>
                <c:pt idx="16">
                  <c:v>1.029391864727925</c:v>
                </c:pt>
                <c:pt idx="17">
                  <c:v>1.0113700668470902</c:v>
                </c:pt>
                <c:pt idx="18">
                  <c:v>0.99246623090412411</c:v>
                </c:pt>
                <c:pt idx="19">
                  <c:v>0.97247206110715023</c:v>
                </c:pt>
                <c:pt idx="20">
                  <c:v>0.95105651629515353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DA-46AD-AF87-9B68D5BE7EA1}"/>
            </c:ext>
          </c:extLst>
        </c:ser>
        <c:ser>
          <c:idx val="5"/>
          <c:order val="5"/>
          <c:tx>
            <c:strRef>
              <c:f>ElliE!$H$4</c:f>
              <c:strCache>
                <c:ptCount val="1"/>
                <c:pt idx="0">
                  <c:v>E(0.5π, x)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ElliE!$A$5:$A$29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1.1000000000000003</c:v>
                </c:pt>
                <c:pt idx="22">
                  <c:v>1.2000000000000004</c:v>
                </c:pt>
                <c:pt idx="23">
                  <c:v>1.3000000000000005</c:v>
                </c:pt>
                <c:pt idx="24">
                  <c:v>1.4000000000000006</c:v>
                </c:pt>
              </c:numCache>
            </c:numRef>
          </c:xVal>
          <c:yVal>
            <c:numRef>
              <c:f>ElliE!$H$5:$H$25</c:f>
              <c:numCache>
                <c:formatCode>General</c:formatCode>
                <c:ptCount val="21"/>
                <c:pt idx="0">
                  <c:v>1.5707963267948966</c:v>
                </c:pt>
                <c:pt idx="1">
                  <c:v>1.5509733517804716</c:v>
                </c:pt>
                <c:pt idx="2">
                  <c:v>1.5307576368977631</c:v>
                </c:pt>
                <c:pt idx="3">
                  <c:v>1.51012183209282</c:v>
                </c:pt>
                <c:pt idx="4">
                  <c:v>1.4890350580958522</c:v>
                </c:pt>
                <c:pt idx="5">
                  <c:v>1.4674622093394269</c:v>
                </c:pt>
                <c:pt idx="6">
                  <c:v>1.4453630644126652</c:v>
                </c:pt>
                <c:pt idx="7">
                  <c:v>1.4226911334908789</c:v>
                </c:pt>
                <c:pt idx="8">
                  <c:v>1.3993921388974329</c:v>
                </c:pt>
                <c:pt idx="9">
                  <c:v>1.3754019718711155</c:v>
                </c:pt>
                <c:pt idx="10">
                  <c:v>1.3506438810476749</c:v>
                </c:pt>
                <c:pt idx="11">
                  <c:v>1.3250244979582297</c:v>
                </c:pt>
                <c:pt idx="12">
                  <c:v>1.2984280350469133</c:v>
                </c:pt>
                <c:pt idx="13">
                  <c:v>1.2707074796501492</c:v>
                </c:pt>
                <c:pt idx="14">
                  <c:v>1.2416705679458226</c:v>
                </c:pt>
                <c:pt idx="15">
                  <c:v>1.2110560275684596</c:v>
                </c:pt>
                <c:pt idx="16">
                  <c:v>1.1784899243278384</c:v>
                </c:pt>
                <c:pt idx="17">
                  <c:v>1.1433957918831661</c:v>
                </c:pt>
                <c:pt idx="18">
                  <c:v>1.1047747327040731</c:v>
                </c:pt>
                <c:pt idx="19">
                  <c:v>1.0604737277662779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FDA-46AD-AF87-9B68D5BE7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141968"/>
        <c:axId val="1271364976"/>
      </c:scatterChart>
      <c:valAx>
        <c:axId val="9811419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1364976"/>
        <c:crosses val="autoZero"/>
        <c:crossBetween val="midCat"/>
      </c:valAx>
      <c:valAx>
        <c:axId val="1271364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14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621860724502293"/>
          <c:y val="5.8407555735695567E-2"/>
          <c:w val="0.4016265937979499"/>
          <c:h val="0.17903950577903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ElliP!$C$5</c:f>
              <c:strCache>
                <c:ptCount val="1"/>
                <c:pt idx="0">
                  <c:v>P(0π,0.8,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ElliP!$C$6:$C$26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04-42D9-92C0-E21ED3796D9A}"/>
            </c:ext>
          </c:extLst>
        </c:ser>
        <c:ser>
          <c:idx val="2"/>
          <c:order val="1"/>
          <c:tx>
            <c:strRef>
              <c:f>ElliP!$D$5</c:f>
              <c:strCache>
                <c:ptCount val="1"/>
                <c:pt idx="0">
                  <c:v>P(0.1π,0.8,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ElliP!$D$6:$D$26</c:f>
              <c:numCache>
                <c:formatCode>General</c:formatCode>
                <c:ptCount val="21"/>
                <c:pt idx="0">
                  <c:v>0.32266139212215217</c:v>
                </c:pt>
                <c:pt idx="1">
                  <c:v>0.32319510562525422</c:v>
                </c:pt>
                <c:pt idx="2">
                  <c:v>0.32373353446638431</c:v>
                </c:pt>
                <c:pt idx="3">
                  <c:v>0.32427676154120405</c:v>
                </c:pt>
                <c:pt idx="4">
                  <c:v>0.32482487198185367</c:v>
                </c:pt>
                <c:pt idx="5">
                  <c:v>0.32537795323923407</c:v>
                </c:pt>
                <c:pt idx="6">
                  <c:v>0.32593609516914968</c:v>
                </c:pt>
                <c:pt idx="7">
                  <c:v>0.32649939012253398</c:v>
                </c:pt>
                <c:pt idx="8">
                  <c:v>0.32678299954812973</c:v>
                </c:pt>
                <c:pt idx="9">
                  <c:v>0.32706793303999393</c:v>
                </c:pt>
                <c:pt idx="10">
                  <c:v>0.3273542028865995</c:v>
                </c:pt>
                <c:pt idx="11">
                  <c:v>0.32764182155092542</c:v>
                </c:pt>
                <c:pt idx="12">
                  <c:v>0.3279308016738246</c:v>
                </c:pt>
                <c:pt idx="13">
                  <c:v>0.32798876219855366</c:v>
                </c:pt>
                <c:pt idx="14">
                  <c:v>0.32801776310722675</c:v>
                </c:pt>
                <c:pt idx="15">
                  <c:v>0.32804677779737906</c:v>
                </c:pt>
                <c:pt idx="16">
                  <c:v>0.32807580628198962</c:v>
                </c:pt>
                <c:pt idx="17">
                  <c:v>0.32810484857405547</c:v>
                </c:pt>
                <c:pt idx="18">
                  <c:v>0.32813390468659259</c:v>
                </c:pt>
                <c:pt idx="19">
                  <c:v>0.3281629746326355</c:v>
                </c:pt>
                <c:pt idx="20">
                  <c:v>0.32821533543762599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04-42D9-92C0-E21ED3796D9A}"/>
            </c:ext>
          </c:extLst>
        </c:ser>
        <c:ser>
          <c:idx val="3"/>
          <c:order val="2"/>
          <c:tx>
            <c:strRef>
              <c:f>ElliP!$E$5</c:f>
              <c:strCache>
                <c:ptCount val="1"/>
                <c:pt idx="0">
                  <c:v>P(0.2π,0.8,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ElliP!$E$6:$E$26</c:f>
              <c:numCache>
                <c:formatCode>General</c:formatCode>
                <c:ptCount val="21"/>
                <c:pt idx="0">
                  <c:v>0.70248147310407261</c:v>
                </c:pt>
                <c:pt idx="1">
                  <c:v>0.7071947692085977</c:v>
                </c:pt>
                <c:pt idx="2">
                  <c:v>0.71207129181094853</c:v>
                </c:pt>
                <c:pt idx="3">
                  <c:v>0.71712237002001411</c:v>
                </c:pt>
                <c:pt idx="4">
                  <c:v>0.72236056307320207</c:v>
                </c:pt>
                <c:pt idx="5">
                  <c:v>0.72779984705435963</c:v>
                </c:pt>
                <c:pt idx="6">
                  <c:v>0.7334558387992326</c:v>
                </c:pt>
                <c:pt idx="7">
                  <c:v>0.73934606632536581</c:v>
                </c:pt>
                <c:pt idx="8">
                  <c:v>0.74238509815674603</c:v>
                </c:pt>
                <c:pt idx="9">
                  <c:v>0.74549029799956634</c:v>
                </c:pt>
                <c:pt idx="10">
                  <c:v>0.74866455317557978</c:v>
                </c:pt>
                <c:pt idx="11">
                  <c:v>0.75191094659855973</c:v>
                </c:pt>
                <c:pt idx="12">
                  <c:v>0.75523277508710662</c:v>
                </c:pt>
                <c:pt idx="13">
                  <c:v>0.75590649936641796</c:v>
                </c:pt>
                <c:pt idx="14">
                  <c:v>0.75624455487567266</c:v>
                </c:pt>
                <c:pt idx="15">
                  <c:v>0.75658341091454284</c:v>
                </c:pt>
                <c:pt idx="16">
                  <c:v>0.75692307122844016</c:v>
                </c:pt>
                <c:pt idx="17">
                  <c:v>0.75726353958947945</c:v>
                </c:pt>
                <c:pt idx="18">
                  <c:v>0.75760481979673899</c:v>
                </c:pt>
                <c:pt idx="19">
                  <c:v>0.75794691567651962</c:v>
                </c:pt>
                <c:pt idx="20">
                  <c:v>0.75856475607387885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04-42D9-92C0-E21ED3796D9A}"/>
            </c:ext>
          </c:extLst>
        </c:ser>
        <c:ser>
          <c:idx val="4"/>
          <c:order val="3"/>
          <c:tx>
            <c:strRef>
              <c:f>ElliP!$F$5</c:f>
              <c:strCache>
                <c:ptCount val="1"/>
                <c:pt idx="0">
                  <c:v>P(0.3π,0.8,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ElliP!$F$6:$F$26</c:f>
              <c:numCache>
                <c:formatCode>General</c:formatCode>
                <c:ptCount val="21"/>
                <c:pt idx="0">
                  <c:v>1.2337846977036697</c:v>
                </c:pt>
                <c:pt idx="1">
                  <c:v>1.2526309081712861</c:v>
                </c:pt>
                <c:pt idx="2">
                  <c:v>1.272875773892268</c:v>
                </c:pt>
                <c:pt idx="3">
                  <c:v>1.2947287725784948</c:v>
                </c:pt>
                <c:pt idx="4">
                  <c:v>1.3184498347337188</c:v>
                </c:pt>
                <c:pt idx="5">
                  <c:v>1.3443670160474113</c:v>
                </c:pt>
                <c:pt idx="6">
                  <c:v>1.3729027055791518</c:v>
                </c:pt>
                <c:pt idx="7">
                  <c:v>1.4046138891782864</c:v>
                </c:pt>
                <c:pt idx="8">
                  <c:v>1.4218862647052384</c:v>
                </c:pt>
                <c:pt idx="9">
                  <c:v>1.4402566949135629</c:v>
                </c:pt>
                <c:pt idx="10">
                  <c:v>1.4598685469223014</c:v>
                </c:pt>
                <c:pt idx="11">
                  <c:v>1.4808954293887093</c:v>
                </c:pt>
                <c:pt idx="12">
                  <c:v>1.5035504543021112</c:v>
                </c:pt>
                <c:pt idx="13">
                  <c:v>1.5082991072074228</c:v>
                </c:pt>
                <c:pt idx="14">
                  <c:v>1.5107025109555279</c:v>
                </c:pt>
                <c:pt idx="15">
                  <c:v>1.5131257161123526</c:v>
                </c:pt>
                <c:pt idx="16">
                  <c:v>1.51556904471312</c:v>
                </c:pt>
                <c:pt idx="17">
                  <c:v>1.5180328268042289</c:v>
                </c:pt>
                <c:pt idx="18">
                  <c:v>1.5205174007145092</c:v>
                </c:pt>
                <c:pt idx="19">
                  <c:v>1.5230231133381757</c:v>
                </c:pt>
                <c:pt idx="20">
                  <c:v>1.5275878070333135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04-42D9-92C0-E21ED3796D9A}"/>
            </c:ext>
          </c:extLst>
        </c:ser>
        <c:ser>
          <c:idx val="5"/>
          <c:order val="4"/>
          <c:tx>
            <c:strRef>
              <c:f>ElliP!$G$5</c:f>
              <c:strCache>
                <c:ptCount val="1"/>
                <c:pt idx="0">
                  <c:v>P(0.4π,0.8,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ElliP!$G$6:$G$26</c:f>
              <c:numCache>
                <c:formatCode>General</c:formatCode>
                <c:ptCount val="21"/>
                <c:pt idx="0">
                  <c:v>2.1074444193122175</c:v>
                </c:pt>
                <c:pt idx="1">
                  <c:v>2.1635301978017307</c:v>
                </c:pt>
                <c:pt idx="2">
                  <c:v>2.2262785170878066</c:v>
                </c:pt>
                <c:pt idx="3">
                  <c:v>2.297285437988803</c:v>
                </c:pt>
                <c:pt idx="4">
                  <c:v>2.3787774307779412</c:v>
                </c:pt>
                <c:pt idx="5">
                  <c:v>2.4739893067655676</c:v>
                </c:pt>
                <c:pt idx="6">
                  <c:v>2.5878744266164944</c:v>
                </c:pt>
                <c:pt idx="7">
                  <c:v>2.7285738422159138</c:v>
                </c:pt>
                <c:pt idx="8">
                  <c:v>2.8131598649767371</c:v>
                </c:pt>
                <c:pt idx="9">
                  <c:v>2.9108913461398362</c:v>
                </c:pt>
                <c:pt idx="10">
                  <c:v>3.0262325934077401</c:v>
                </c:pt>
                <c:pt idx="11">
                  <c:v>3.166372711703731</c:v>
                </c:pt>
                <c:pt idx="12">
                  <c:v>3.3440493413837782</c:v>
                </c:pt>
                <c:pt idx="13">
                  <c:v>3.3859744057301961</c:v>
                </c:pt>
                <c:pt idx="14">
                  <c:v>3.407948109100341</c:v>
                </c:pt>
                <c:pt idx="15">
                  <c:v>3.4306543166201284</c:v>
                </c:pt>
                <c:pt idx="16">
                  <c:v>3.4541424114139332</c:v>
                </c:pt>
                <c:pt idx="17">
                  <c:v>3.4784670172193066</c:v>
                </c:pt>
                <c:pt idx="18">
                  <c:v>3.5036887788584035</c:v>
                </c:pt>
                <c:pt idx="19">
                  <c:v>3.5298752956019186</c:v>
                </c:pt>
                <c:pt idx="20">
                  <c:v>3.5796897595043529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04-42D9-92C0-E21ED3796D9A}"/>
            </c:ext>
          </c:extLst>
        </c:ser>
        <c:ser>
          <c:idx val="6"/>
          <c:order val="5"/>
          <c:tx>
            <c:strRef>
              <c:f>ElliP!$H$5</c:f>
              <c:strCache>
                <c:ptCount val="1"/>
                <c:pt idx="0">
                  <c:v>P(0.5π,0.8, x)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ElliP!$A$6:$A$26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ElliP!$H$6:$H$26</c:f>
              <c:numCache>
                <c:formatCode>General</c:formatCode>
                <c:ptCount val="21"/>
                <c:pt idx="0">
                  <c:v>3.5124073655203629</c:v>
                </c:pt>
                <c:pt idx="1">
                  <c:v>3.6420745125156642</c:v>
                </c:pt>
                <c:pt idx="2">
                  <c:v>3.7913403575536497</c:v>
                </c:pt>
                <c:pt idx="3">
                  <c:v>3.9661041158193564</c:v>
                </c:pt>
                <c:pt idx="4">
                  <c:v>4.1752135894769102</c:v>
                </c:pt>
                <c:pt idx="5">
                  <c:v>4.432748206008017</c:v>
                </c:pt>
                <c:pt idx="6">
                  <c:v>4.7629885218899668</c:v>
                </c:pt>
                <c:pt idx="7">
                  <c:v>5.2129724737629539</c:v>
                </c:pt>
                <c:pt idx="8">
                  <c:v>5.5120605792917772</c:v>
                </c:pt>
                <c:pt idx="9">
                  <c:v>5.8924496216391926</c:v>
                </c:pt>
                <c:pt idx="10">
                  <c:v>6.4053905281388985</c:v>
                </c:pt>
                <c:pt idx="11">
                  <c:v>7.1690809411863423</c:v>
                </c:pt>
                <c:pt idx="12">
                  <c:v>8.5732117818481957</c:v>
                </c:pt>
                <c:pt idx="13">
                  <c:v>9.0483374774329537</c:v>
                </c:pt>
                <c:pt idx="14">
                  <c:v>9.3373849398491053</c:v>
                </c:pt>
                <c:pt idx="15">
                  <c:v>9.675171681382265</c:v>
                </c:pt>
                <c:pt idx="16">
                  <c:v>10.079997837352661</c:v>
                </c:pt>
                <c:pt idx="17">
                  <c:v>10.582660354648855</c:v>
                </c:pt>
                <c:pt idx="18">
                  <c:v>11.241165996217051</c:v>
                </c:pt>
                <c:pt idx="19">
                  <c:v>12.186393853672064</c:v>
                </c:pt>
                <c:pt idx="20">
                  <c:v>17.776903742868274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F04-42D9-92C0-E21ED379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33217310100389"/>
          <c:y val="9.8226891967467048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'ElliP (2)'!$C$5</c:f>
              <c:strCache>
                <c:ptCount val="1"/>
                <c:pt idx="0">
                  <c:v>P(0π,0.9,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(2)'!$C$6:$C$26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9B-48C7-B4E9-A875DAE3113E}"/>
            </c:ext>
          </c:extLst>
        </c:ser>
        <c:ser>
          <c:idx val="2"/>
          <c:order val="1"/>
          <c:tx>
            <c:strRef>
              <c:f>'ElliP (2)'!$D$5</c:f>
              <c:strCache>
                <c:ptCount val="1"/>
                <c:pt idx="0">
                  <c:v>P(0.1π,0.9, 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(2)'!$D$6:$D$26</c:f>
              <c:numCache>
                <c:formatCode>General</c:formatCode>
                <c:ptCount val="21"/>
                <c:pt idx="0">
                  <c:v>0.32378346208701325</c:v>
                </c:pt>
                <c:pt idx="1">
                  <c:v>0.32432048745881498</c:v>
                </c:pt>
                <c:pt idx="2">
                  <c:v>0.32486226299518906</c:v>
                </c:pt>
                <c:pt idx="3">
                  <c:v>0.3254088722592331</c:v>
                </c:pt>
                <c:pt idx="4">
                  <c:v>0.32596040106948981</c:v>
                </c:pt>
                <c:pt idx="5">
                  <c:v>0.32651693758295292</c:v>
                </c:pt>
                <c:pt idx="6">
                  <c:v>0.32707857238196575</c:v>
                </c:pt>
                <c:pt idx="7">
                  <c:v>0.327645398565242</c:v>
                </c:pt>
                <c:pt idx="8">
                  <c:v>0.32793078823077515</c:v>
                </c:pt>
                <c:pt idx="9">
                  <c:v>0.32821751184324255</c:v>
                </c:pt>
                <c:pt idx="10">
                  <c:v>0.32850558179094103</c:v>
                </c:pt>
                <c:pt idx="11">
                  <c:v>0.32879501063816535</c:v>
                </c:pt>
                <c:pt idx="12">
                  <c:v>0.32908581112860485</c:v>
                </c:pt>
                <c:pt idx="13">
                  <c:v>0.32914413695815753</c:v>
                </c:pt>
                <c:pt idx="14">
                  <c:v>0.32917332067383914</c:v>
                </c:pt>
                <c:pt idx="15">
                  <c:v>0.32920251827420532</c:v>
                </c:pt>
                <c:pt idx="16">
                  <c:v>0.32923172977234061</c:v>
                </c:pt>
                <c:pt idx="17">
                  <c:v>0.32926095518134807</c:v>
                </c:pt>
                <c:pt idx="18">
                  <c:v>0.32929019451434965</c:v>
                </c:pt>
                <c:pt idx="19">
                  <c:v>0.32931944778448607</c:v>
                </c:pt>
                <c:pt idx="20">
                  <c:v>0.32937213883432992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9B-48C7-B4E9-A875DAE3113E}"/>
            </c:ext>
          </c:extLst>
        </c:ser>
        <c:ser>
          <c:idx val="3"/>
          <c:order val="2"/>
          <c:tx>
            <c:strRef>
              <c:f>'ElliP (2)'!$E$5</c:f>
              <c:strCache>
                <c:ptCount val="1"/>
                <c:pt idx="0">
                  <c:v>P(0.2π,0.9,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(2)'!$E$6:$E$26</c:f>
              <c:numCache>
                <c:formatCode>General</c:formatCode>
                <c:ptCount val="21"/>
                <c:pt idx="0">
                  <c:v>0.71414889507072454</c:v>
                </c:pt>
                <c:pt idx="1">
                  <c:v>0.71899802628081022</c:v>
                </c:pt>
                <c:pt idx="2">
                  <c:v>0.72401597611580903</c:v>
                </c:pt>
                <c:pt idx="3">
                  <c:v>0.72921449818017159</c:v>
                </c:pt>
                <c:pt idx="4">
                  <c:v>0.73460662494933116</c:v>
                </c:pt>
                <c:pt idx="5">
                  <c:v>0.74020686217744236</c:v>
                </c:pt>
                <c:pt idx="6">
                  <c:v>0.74603142206839856</c:v>
                </c:pt>
                <c:pt idx="7">
                  <c:v>0.75209850495143749</c:v>
                </c:pt>
                <c:pt idx="8">
                  <c:v>0.75522930662528931</c:v>
                </c:pt>
                <c:pt idx="9">
                  <c:v>0.75842864220561745</c:v>
                </c:pt>
                <c:pt idx="10">
                  <c:v>0.7616995113443874</c:v>
                </c:pt>
                <c:pt idx="11">
                  <c:v>0.76504511729441971</c:v>
                </c:pt>
                <c:pt idx="12">
                  <c:v>0.76846888599835483</c:v>
                </c:pt>
                <c:pt idx="13">
                  <c:v>0.76916333767548117</c:v>
                </c:pt>
                <c:pt idx="14">
                  <c:v>0.76951180022955501</c:v>
                </c:pt>
                <c:pt idx="15">
                  <c:v>0.76986109240553191</c:v>
                </c:pt>
                <c:pt idx="16">
                  <c:v>0.77021121809644788</c:v>
                </c:pt>
                <c:pt idx="17">
                  <c:v>0.77056218122314735</c:v>
                </c:pt>
                <c:pt idx="18">
                  <c:v>0.77091398573455328</c:v>
                </c:pt>
                <c:pt idx="19">
                  <c:v>0.77126663560793829</c:v>
                </c:pt>
                <c:pt idx="20">
                  <c:v>0.77190354849748899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9B-48C7-B4E9-A875DAE3113E}"/>
            </c:ext>
          </c:extLst>
        </c:ser>
        <c:ser>
          <c:idx val="4"/>
          <c:order val="3"/>
          <c:tx>
            <c:strRef>
              <c:f>'ElliP (2)'!$F$5</c:f>
              <c:strCache>
                <c:ptCount val="1"/>
                <c:pt idx="0">
                  <c:v>P(0.3π,0.9,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(2)'!$F$6:$F$26</c:f>
              <c:numCache>
                <c:formatCode>General</c:formatCode>
                <c:ptCount val="21"/>
                <c:pt idx="0">
                  <c:v>1.2981798342005553</c:v>
                </c:pt>
                <c:pt idx="1">
                  <c:v>1.3186450577767785</c:v>
                </c:pt>
                <c:pt idx="2">
                  <c:v>1.3406511070681932</c:v>
                </c:pt>
                <c:pt idx="3">
                  <c:v>1.3644308458084453</c:v>
                </c:pt>
                <c:pt idx="4">
                  <c:v>1.3902735854158417</c:v>
                </c:pt>
                <c:pt idx="5">
                  <c:v>1.4185449550709026</c:v>
                </c:pt>
                <c:pt idx="6">
                  <c:v>1.4497164071893507</c:v>
                </c:pt>
                <c:pt idx="7">
                  <c:v>1.4844106093347373</c:v>
                </c:pt>
                <c:pt idx="8">
                  <c:v>1.5033317319865267</c:v>
                </c:pt>
                <c:pt idx="9">
                  <c:v>1.5234743199352847</c:v>
                </c:pt>
                <c:pt idx="10">
                  <c:v>1.5449992877668057</c:v>
                </c:pt>
                <c:pt idx="11">
                  <c:v>1.5681016970593533</c:v>
                </c:pt>
                <c:pt idx="12">
                  <c:v>1.5930212597838354</c:v>
                </c:pt>
                <c:pt idx="13">
                  <c:v>1.5982483040586457</c:v>
                </c:pt>
                <c:pt idx="14">
                  <c:v>1.6008943258542387</c:v>
                </c:pt>
                <c:pt idx="15">
                  <c:v>1.6035624835616462</c:v>
                </c:pt>
                <c:pt idx="16">
                  <c:v>1.6062531401925675</c:v>
                </c:pt>
                <c:pt idx="17">
                  <c:v>1.6089666678368191</c:v>
                </c:pt>
                <c:pt idx="18">
                  <c:v>1.6117034479708325</c:v>
                </c:pt>
                <c:pt idx="19">
                  <c:v>1.6144638717794908</c:v>
                </c:pt>
                <c:pt idx="20">
                  <c:v>1.6194935040457268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9B-48C7-B4E9-A875DAE3113E}"/>
            </c:ext>
          </c:extLst>
        </c:ser>
        <c:ser>
          <c:idx val="5"/>
          <c:order val="4"/>
          <c:tx>
            <c:strRef>
              <c:f>'ElliP (2)'!$G$5</c:f>
              <c:strCache>
                <c:ptCount val="1"/>
                <c:pt idx="0">
                  <c:v>P(0.4π,0.9, x)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(2)'!$G$6:$G$26</c:f>
              <c:numCache>
                <c:formatCode>General</c:formatCode>
                <c:ptCount val="21"/>
                <c:pt idx="0">
                  <c:v>2.4407792167448181</c:v>
                </c:pt>
                <c:pt idx="1">
                  <c:v>2.5102772160607962</c:v>
                </c:pt>
                <c:pt idx="2">
                  <c:v>2.5882960970403546</c:v>
                </c:pt>
                <c:pt idx="3">
                  <c:v>2.6769209725360166</c:v>
                </c:pt>
                <c:pt idx="4">
                  <c:v>2.7790740751791065</c:v>
                </c:pt>
                <c:pt idx="5">
                  <c:v>2.8990234092292484</c:v>
                </c:pt>
                <c:pt idx="6">
                  <c:v>3.0433438554197161</c:v>
                </c:pt>
                <c:pt idx="7">
                  <c:v>3.2229178581444304</c:v>
                </c:pt>
                <c:pt idx="8">
                  <c:v>3.3315521552543665</c:v>
                </c:pt>
                <c:pt idx="9">
                  <c:v>3.4577029785846412</c:v>
                </c:pt>
                <c:pt idx="10">
                  <c:v>3.6074586838077511</c:v>
                </c:pt>
                <c:pt idx="11">
                  <c:v>3.7906867893523408</c:v>
                </c:pt>
                <c:pt idx="12">
                  <c:v>4.0250030924184363</c:v>
                </c:pt>
                <c:pt idx="13">
                  <c:v>4.0806209103117688</c:v>
                </c:pt>
                <c:pt idx="14">
                  <c:v>4.1098212538321075</c:v>
                </c:pt>
                <c:pt idx="15">
                  <c:v>4.1400311438025188</c:v>
                </c:pt>
                <c:pt idx="16">
                  <c:v>4.1713199613770815</c:v>
                </c:pt>
                <c:pt idx="17">
                  <c:v>4.2037645382465731</c:v>
                </c:pt>
                <c:pt idx="18">
                  <c:v>4.2374502751551715</c:v>
                </c:pt>
                <c:pt idx="19">
                  <c:v>4.2724724808017465</c:v>
                </c:pt>
                <c:pt idx="20">
                  <c:v>4.3392299043802316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9B-48C7-B4E9-A875DAE3113E}"/>
            </c:ext>
          </c:extLst>
        </c:ser>
        <c:ser>
          <c:idx val="6"/>
          <c:order val="5"/>
          <c:tx>
            <c:strRef>
              <c:f>'ElliP (2)'!$H$5</c:f>
              <c:strCache>
                <c:ptCount val="1"/>
                <c:pt idx="0">
                  <c:v>P(0.5π,0.9, x)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'ElliP (2)'!$A$6:$A$26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0.85000000000000009</c:v>
                </c:pt>
                <c:pt idx="11">
                  <c:v>0.90000000000000013</c:v>
                </c:pt>
                <c:pt idx="12">
                  <c:v>0.95000000000000018</c:v>
                </c:pt>
                <c:pt idx="13">
                  <c:v>0.96000000000000019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0.9750000000000002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0.99000000000000021</c:v>
                </c:pt>
                <c:pt idx="20">
                  <c:v>0.999</c:v>
                </c:pt>
              </c:numCache>
            </c:numRef>
          </c:xVal>
          <c:yVal>
            <c:numRef>
              <c:f>'ElliP (2)'!$H$6:$H$26</c:f>
              <c:numCache>
                <c:formatCode>General</c:formatCode>
                <c:ptCount val="21"/>
                <c:pt idx="0">
                  <c:v>4.9672941328980507</c:v>
                </c:pt>
                <c:pt idx="1">
                  <c:v>5.1694734021576974</c:v>
                </c:pt>
                <c:pt idx="2">
                  <c:v>5.4035693232804611</c:v>
                </c:pt>
                <c:pt idx="3">
                  <c:v>5.6794749714534571</c:v>
                </c:pt>
                <c:pt idx="4">
                  <c:v>6.0121421376434769</c:v>
                </c:pt>
                <c:pt idx="5">
                  <c:v>6.4255736441956586</c:v>
                </c:pt>
                <c:pt idx="6">
                  <c:v>6.9615935270566993</c:v>
                </c:pt>
                <c:pt idx="7">
                  <c:v>7.7022488600117871</c:v>
                </c:pt>
                <c:pt idx="8">
                  <c:v>8.2008691617236185</c:v>
                </c:pt>
                <c:pt idx="9">
                  <c:v>8.8420654740099245</c:v>
                </c:pt>
                <c:pt idx="10">
                  <c:v>9.7186638433397317</c:v>
                </c:pt>
                <c:pt idx="11">
                  <c:v>11.04774732704074</c:v>
                </c:pt>
                <c:pt idx="12">
                  <c:v>13.558634394927473</c:v>
                </c:pt>
                <c:pt idx="13">
                  <c:v>14.425796956274025</c:v>
                </c:pt>
                <c:pt idx="14">
                  <c:v>14.957247018568999</c:v>
                </c:pt>
                <c:pt idx="15">
                  <c:v>15.581845136427047</c:v>
                </c:pt>
                <c:pt idx="16">
                  <c:v>16.33515483742406</c:v>
                </c:pt>
                <c:pt idx="17">
                  <c:v>17.277246911854935</c:v>
                </c:pt>
                <c:pt idx="18">
                  <c:v>18.521718687208743</c:v>
                </c:pt>
                <c:pt idx="19">
                  <c:v>20.326005496444406</c:v>
                </c:pt>
                <c:pt idx="20">
                  <c:v>31.269939281016139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C9B-48C7-B4E9-A875DAE31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96854638453213"/>
          <c:y val="8.6665659606565026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ElliRC!$B$4</c:f>
              <c:strCache>
                <c:ptCount val="1"/>
                <c:pt idx="0">
                  <c:v>RC(x, -1)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ElliRC!$B$5:$B$29</c:f>
              <c:numCache>
                <c:formatCode>General</c:formatCode>
                <c:ptCount val="25"/>
                <c:pt idx="0">
                  <c:v>0</c:v>
                </c:pt>
                <c:pt idx="1">
                  <c:v>0.21643914590604368</c:v>
                </c:pt>
                <c:pt idx="2">
                  <c:v>0.29669968212063119</c:v>
                </c:pt>
                <c:pt idx="3">
                  <c:v>0.35268866324266579</c:v>
                </c:pt>
                <c:pt idx="4">
                  <c:v>0.39573626949004531</c:v>
                </c:pt>
                <c:pt idx="5">
                  <c:v>0.43040894096400406</c:v>
                </c:pt>
                <c:pt idx="6">
                  <c:v>0.45912580290535321</c:v>
                </c:pt>
                <c:pt idx="7">
                  <c:v>0.48336165438942108</c:v>
                </c:pt>
                <c:pt idx="8">
                  <c:v>0.50409678990504003</c:v>
                </c:pt>
                <c:pt idx="9">
                  <c:v>0.52202215345073932</c:v>
                </c:pt>
                <c:pt idx="10">
                  <c:v>0.53764581003244061</c:v>
                </c:pt>
                <c:pt idx="11">
                  <c:v>0.62322524014023051</c:v>
                </c:pt>
                <c:pt idx="12">
                  <c:v>0.65251609461317528</c:v>
                </c:pt>
                <c:pt idx="13">
                  <c:v>0.66176802075998453</c:v>
                </c:pt>
                <c:pt idx="14">
                  <c:v>0.66224361937769816</c:v>
                </c:pt>
                <c:pt idx="15">
                  <c:v>0.65847894846240829</c:v>
                </c:pt>
                <c:pt idx="16">
                  <c:v>0.65257927491226431</c:v>
                </c:pt>
                <c:pt idx="17">
                  <c:v>0.64561341144600604</c:v>
                </c:pt>
                <c:pt idx="18">
                  <c:v>0.63815725500612352</c:v>
                </c:pt>
                <c:pt idx="19">
                  <c:v>0.63053334147356532</c:v>
                </c:pt>
                <c:pt idx="20">
                  <c:v>0.61544218861024858</c:v>
                </c:pt>
                <c:pt idx="21">
                  <c:v>0.60105568645655794</c:v>
                </c:pt>
                <c:pt idx="22">
                  <c:v>0.58758239134636203</c:v>
                </c:pt>
                <c:pt idx="23">
                  <c:v>0.57504326142418538</c:v>
                </c:pt>
                <c:pt idx="24">
                  <c:v>0.56338936093498637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F-496C-A9EE-4968181407A1}"/>
            </c:ext>
          </c:extLst>
        </c:ser>
        <c:ser>
          <c:idx val="2"/>
          <c:order val="1"/>
          <c:tx>
            <c:strRef>
              <c:f>ElliRC!$C$4</c:f>
              <c:strCache>
                <c:ptCount val="1"/>
                <c:pt idx="0">
                  <c:v>RC(x, -0.5)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ElliRC!$C$5:$C$29</c:f>
              <c:numCache>
                <c:formatCode>General</c:formatCode>
                <c:ptCount val="25"/>
                <c:pt idx="0">
                  <c:v>0</c:v>
                </c:pt>
                <c:pt idx="1">
                  <c:v>0.4195967144067827</c:v>
                </c:pt>
                <c:pt idx="2">
                  <c:v>0.55965559943575616</c:v>
                </c:pt>
                <c:pt idx="3">
                  <c:v>0.64930193730418728</c:v>
                </c:pt>
                <c:pt idx="4">
                  <c:v>0.71290051703244839</c:v>
                </c:pt>
                <c:pt idx="5">
                  <c:v>0.76034599630094624</c:v>
                </c:pt>
                <c:pt idx="6">
                  <c:v>0.79683229524645927</c:v>
                </c:pt>
                <c:pt idx="7">
                  <c:v>0.82546343505055209</c:v>
                </c:pt>
                <c:pt idx="8">
                  <c:v>0.84824825931973147</c:v>
                </c:pt>
                <c:pt idx="9">
                  <c:v>0.86655955292622155</c:v>
                </c:pt>
                <c:pt idx="10">
                  <c:v>0.88137358701954283</c:v>
                </c:pt>
                <c:pt idx="11">
                  <c:v>0.93588131010357012</c:v>
                </c:pt>
                <c:pt idx="12">
                  <c:v>0.93122985945271208</c:v>
                </c:pt>
                <c:pt idx="13">
                  <c:v>0.91303524251690293</c:v>
                </c:pt>
                <c:pt idx="14">
                  <c:v>0.89170880304034195</c:v>
                </c:pt>
                <c:pt idx="15">
                  <c:v>0.87036668998919398</c:v>
                </c:pt>
                <c:pt idx="16">
                  <c:v>0.85002110352833482</c:v>
                </c:pt>
                <c:pt idx="17">
                  <c:v>0.83096698685364057</c:v>
                </c:pt>
                <c:pt idx="18">
                  <c:v>0.8132339792573402</c:v>
                </c:pt>
                <c:pt idx="19">
                  <c:v>0.7967528751309686</c:v>
                </c:pt>
                <c:pt idx="20">
                  <c:v>0.76713233883242138</c:v>
                </c:pt>
                <c:pt idx="21">
                  <c:v>0.74127777961931152</c:v>
                </c:pt>
                <c:pt idx="22">
                  <c:v>0.71848047627107903</c:v>
                </c:pt>
                <c:pt idx="23">
                  <c:v>0.69818192386836941</c:v>
                </c:pt>
                <c:pt idx="24">
                  <c:v>0.6799485889258845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1F-496C-A9EE-4968181407A1}"/>
            </c:ext>
          </c:extLst>
        </c:ser>
        <c:ser>
          <c:idx val="3"/>
          <c:order val="2"/>
          <c:tx>
            <c:strRef>
              <c:f>ElliRC!$D$4</c:f>
              <c:strCache>
                <c:ptCount val="1"/>
                <c:pt idx="0">
                  <c:v>RC(x, 0.5)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ElliRC!$D$5:$D$29</c:f>
              <c:numCache>
                <c:formatCode>General</c:formatCode>
                <c:ptCount val="25"/>
                <c:pt idx="0">
                  <c:v>2.2214414690791831</c:v>
                </c:pt>
                <c:pt idx="1">
                  <c:v>1.8619675027274849</c:v>
                </c:pt>
                <c:pt idx="2">
                  <c:v>1.7505558283821587</c:v>
                </c:pt>
                <c:pt idx="3">
                  <c:v>1.6753604122490298</c:v>
                </c:pt>
                <c:pt idx="4">
                  <c:v>1.6177480946350402</c:v>
                </c:pt>
                <c:pt idx="5">
                  <c:v>1.5707963267948966</c:v>
                </c:pt>
                <c:pt idx="6">
                  <c:v>1.5310786834125829</c:v>
                </c:pt>
                <c:pt idx="7">
                  <c:v>1.496623374152412</c:v>
                </c:pt>
                <c:pt idx="8">
                  <c:v>1.4661824761337328</c:v>
                </c:pt>
                <c:pt idx="9">
                  <c:v>1.4389122228582716</c:v>
                </c:pt>
                <c:pt idx="10">
                  <c:v>1.4142135623730951</c:v>
                </c:pt>
                <c:pt idx="11">
                  <c:v>1.2464504802804608</c:v>
                </c:pt>
                <c:pt idx="12">
                  <c:v>1.1462158347805889</c:v>
                </c:pt>
                <c:pt idx="13">
                  <c:v>1.0752916200648814</c:v>
                </c:pt>
                <c:pt idx="14">
                  <c:v>1.0208044340604006</c:v>
                </c:pt>
                <c:pt idx="15">
                  <c:v>0.97681805230225305</c:v>
                </c:pt>
                <c:pt idx="16">
                  <c:v>0.94010347172525111</c:v>
                </c:pt>
                <c:pt idx="17">
                  <c:v>0.9087107831230089</c:v>
                </c:pt>
                <c:pt idx="18">
                  <c:v>0.88137358701954294</c:v>
                </c:pt>
                <c:pt idx="19">
                  <c:v>0.85722388169844077</c:v>
                </c:pt>
                <c:pt idx="20">
                  <c:v>0.81616826041817914</c:v>
                </c:pt>
                <c:pt idx="21">
                  <c:v>0.78223684452700271</c:v>
                </c:pt>
                <c:pt idx="22">
                  <c:v>0.75346068575096015</c:v>
                </c:pt>
                <c:pt idx="23">
                  <c:v>0.72857591256583309</c:v>
                </c:pt>
                <c:pt idx="24">
                  <c:v>0.70672482712931073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1F-496C-A9EE-4968181407A1}"/>
            </c:ext>
          </c:extLst>
        </c:ser>
        <c:ser>
          <c:idx val="4"/>
          <c:order val="3"/>
          <c:tx>
            <c:strRef>
              <c:f>ElliRC!$E$4</c:f>
              <c:strCache>
                <c:ptCount val="1"/>
                <c:pt idx="0">
                  <c:v>RC(x, 1)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ElliRC!$E$5:$E$29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1.3802311542699661</c:v>
                </c:pt>
                <c:pt idx="2">
                  <c:v>1.316609847527586</c:v>
                </c:pt>
                <c:pt idx="3">
                  <c:v>1.2724022506067274</c:v>
                </c:pt>
                <c:pt idx="4">
                  <c:v>1.2378298970946586</c:v>
                </c:pt>
                <c:pt idx="5">
                  <c:v>1.2091995761561452</c:v>
                </c:pt>
                <c:pt idx="6">
                  <c:v>1.1846587084327787</c:v>
                </c:pt>
                <c:pt idx="7">
                  <c:v>1.1631288897989496</c:v>
                </c:pt>
                <c:pt idx="8">
                  <c:v>1.1439206479680535</c:v>
                </c:pt>
                <c:pt idx="9">
                  <c:v>1.1265635290533065</c:v>
                </c:pt>
                <c:pt idx="10">
                  <c:v>1.1107207345395915</c:v>
                </c:pt>
                <c:pt idx="11">
                  <c:v>1</c:v>
                </c:pt>
                <c:pt idx="12">
                  <c:v>0.93122985945271197</c:v>
                </c:pt>
                <c:pt idx="13">
                  <c:v>0.88137358701954294</c:v>
                </c:pt>
                <c:pt idx="14">
                  <c:v>0.84239465585637696</c:v>
                </c:pt>
                <c:pt idx="15">
                  <c:v>0.81049698947675375</c:v>
                </c:pt>
                <c:pt idx="16">
                  <c:v>0.78357721761742349</c:v>
                </c:pt>
                <c:pt idx="17">
                  <c:v>0.76034599630094635</c:v>
                </c:pt>
                <c:pt idx="18">
                  <c:v>0.73995534521687278</c:v>
                </c:pt>
                <c:pt idx="19">
                  <c:v>0.72181773758940515</c:v>
                </c:pt>
                <c:pt idx="20">
                  <c:v>0.69071466876835885</c:v>
                </c:pt>
                <c:pt idx="21">
                  <c:v>0.66475353987394081</c:v>
                </c:pt>
                <c:pt idx="22">
                  <c:v>0.64255555688361776</c:v>
                </c:pt>
                <c:pt idx="23">
                  <c:v>0.62322524014023051</c:v>
                </c:pt>
                <c:pt idx="24">
                  <c:v>0.60614881974402224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1F-496C-A9EE-4968181407A1}"/>
            </c:ext>
          </c:extLst>
        </c:ser>
        <c:ser>
          <c:idx val="5"/>
          <c:order val="4"/>
          <c:tx>
            <c:strRef>
              <c:f>ElliRC!$F$4</c:f>
              <c:strCache>
                <c:ptCount val="1"/>
                <c:pt idx="0">
                  <c:v>RC(x, 2)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ElliRC!$F$5:$F$29</c:f>
              <c:numCache>
                <c:formatCode>General</c:formatCode>
                <c:ptCount val="25"/>
                <c:pt idx="0">
                  <c:v>1.1107207345395915</c:v>
                </c:pt>
                <c:pt idx="1">
                  <c:v>1.0111657402933283</c:v>
                </c:pt>
                <c:pt idx="2">
                  <c:v>0.97597080878922882</c:v>
                </c:pt>
                <c:pt idx="3">
                  <c:v>0.95091983581789208</c:v>
                </c:pt>
                <c:pt idx="4">
                  <c:v>0.93098375136374245</c:v>
                </c:pt>
                <c:pt idx="5">
                  <c:v>0.91424254262320803</c:v>
                </c:pt>
                <c:pt idx="6">
                  <c:v>0.89972425980104187</c:v>
                </c:pt>
                <c:pt idx="7">
                  <c:v>0.88685850939922051</c:v>
                </c:pt>
                <c:pt idx="8">
                  <c:v>0.87527791419107936</c:v>
                </c:pt>
                <c:pt idx="9">
                  <c:v>0.86473009188422723</c:v>
                </c:pt>
                <c:pt idx="10">
                  <c:v>0.85503322010790961</c:v>
                </c:pt>
                <c:pt idx="11">
                  <c:v>0.78539816339744828</c:v>
                </c:pt>
                <c:pt idx="12">
                  <c:v>0.74048048969306091</c:v>
                </c:pt>
                <c:pt idx="13">
                  <c:v>0.70710678118654746</c:v>
                </c:pt>
                <c:pt idx="14">
                  <c:v>0.68053628937360044</c:v>
                </c:pt>
                <c:pt idx="15">
                  <c:v>0.65847894846240829</c:v>
                </c:pt>
                <c:pt idx="16">
                  <c:v>0.63964310999407181</c:v>
                </c:pt>
                <c:pt idx="17">
                  <c:v>0.6232252401402304</c:v>
                </c:pt>
                <c:pt idx="18">
                  <c:v>0.60869016167793522</c:v>
                </c:pt>
                <c:pt idx="19">
                  <c:v>0.59566297359135212</c:v>
                </c:pt>
                <c:pt idx="20">
                  <c:v>0.57310791739029443</c:v>
                </c:pt>
                <c:pt idx="21">
                  <c:v>0.55407276416056717</c:v>
                </c:pt>
                <c:pt idx="22">
                  <c:v>0.53764581003244072</c:v>
                </c:pt>
                <c:pt idx="23">
                  <c:v>0.5232274423780835</c:v>
                </c:pt>
                <c:pt idx="24">
                  <c:v>0.51040221703020028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11F-496C-A9EE-4968181407A1}"/>
            </c:ext>
          </c:extLst>
        </c:ser>
        <c:ser>
          <c:idx val="6"/>
          <c:order val="5"/>
          <c:tx>
            <c:strRef>
              <c:f>ElliRC!$G$4</c:f>
              <c:strCache>
                <c:ptCount val="1"/>
                <c:pt idx="0">
                  <c:v>RC(x, 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ElliRC!$A$5:$A$29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</c:numCache>
            </c:numRef>
          </c:xVal>
          <c:yVal>
            <c:numRef>
              <c:f>ElliRC!$G$5:$G$29</c:f>
              <c:numCache>
                <c:formatCode>General</c:formatCode>
                <c:ptCount val="25"/>
                <c:pt idx="0">
                  <c:v>0.90689968211710892</c:v>
                </c:pt>
                <c:pt idx="1">
                  <c:v>0.83917800466998893</c:v>
                </c:pt>
                <c:pt idx="2">
                  <c:v>0.81458737661362279</c:v>
                </c:pt>
                <c:pt idx="3">
                  <c:v>0.79687682846167274</c:v>
                </c:pt>
                <c:pt idx="4">
                  <c:v>0.78265895008582265</c:v>
                </c:pt>
                <c:pt idx="5">
                  <c:v>0.77063498939195907</c:v>
                </c:pt>
                <c:pt idx="6">
                  <c:v>0.76014504988776388</c:v>
                </c:pt>
                <c:pt idx="7">
                  <c:v>0.7508005587742731</c:v>
                </c:pt>
                <c:pt idx="8">
                  <c:v>0.74235046145293526</c:v>
                </c:pt>
                <c:pt idx="9">
                  <c:v>0.73462178190527982</c:v>
                </c:pt>
                <c:pt idx="10">
                  <c:v>0.72748955981916175</c:v>
                </c:pt>
                <c:pt idx="11">
                  <c:v>0.6755108588560399</c:v>
                </c:pt>
                <c:pt idx="12">
                  <c:v>0.64127491508093204</c:v>
                </c:pt>
                <c:pt idx="13">
                  <c:v>0.61547970867038737</c:v>
                </c:pt>
                <c:pt idx="14">
                  <c:v>0.59472536040213786</c:v>
                </c:pt>
                <c:pt idx="15">
                  <c:v>0.57735026918962584</c:v>
                </c:pt>
                <c:pt idx="16">
                  <c:v>0.56240831115298962</c:v>
                </c:pt>
                <c:pt idx="17">
                  <c:v>0.54930614433405478</c:v>
                </c:pt>
                <c:pt idx="18">
                  <c:v>0.53764581003244072</c:v>
                </c:pt>
                <c:pt idx="19">
                  <c:v>0.52714680040717099</c:v>
                </c:pt>
                <c:pt idx="20">
                  <c:v>0.50886127772235934</c:v>
                </c:pt>
                <c:pt idx="21">
                  <c:v>0.49332348052241703</c:v>
                </c:pt>
                <c:pt idx="22">
                  <c:v>0.47983706914597302</c:v>
                </c:pt>
                <c:pt idx="23">
                  <c:v>0.46794065505178511</c:v>
                </c:pt>
                <c:pt idx="24">
                  <c:v>0.45731249051109618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11F-496C-A9EE-49681814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530162896304621"/>
          <c:y val="9.0040574706428428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ElliRD!$B$5</c:f>
              <c:strCache>
                <c:ptCount val="1"/>
                <c:pt idx="0">
                  <c:v>RD(x, 0, 0.8)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ElliRD!$B$6:$B$60</c:f>
              <c:numCache>
                <c:formatCode>General</c:formatCode>
                <c:ptCount val="55"/>
                <c:pt idx="0">
                  <c:v>49.421216883773013</c:v>
                </c:pt>
                <c:pt idx="1">
                  <c:v>7.7318908876015158</c:v>
                </c:pt>
                <c:pt idx="2">
                  <c:v>6.4637322962639843</c:v>
                </c:pt>
                <c:pt idx="3">
                  <c:v>5.7618626179002632</c:v>
                </c:pt>
                <c:pt idx="4">
                  <c:v>5.2852799495564815</c:v>
                </c:pt>
                <c:pt idx="5">
                  <c:v>4.9291498862052583</c:v>
                </c:pt>
                <c:pt idx="6">
                  <c:v>4.6475526276395822</c:v>
                </c:pt>
                <c:pt idx="7">
                  <c:v>4.4163659800944881</c:v>
                </c:pt>
                <c:pt idx="8">
                  <c:v>4.2213955586025813</c:v>
                </c:pt>
                <c:pt idx="9">
                  <c:v>4.0536081869728902</c:v>
                </c:pt>
                <c:pt idx="10">
                  <c:v>3.9069143711982908</c:v>
                </c:pt>
                <c:pt idx="11">
                  <c:v>3.7770232963179784</c:v>
                </c:pt>
                <c:pt idx="12">
                  <c:v>3.6608034894823236</c:v>
                </c:pt>
                <c:pt idx="13">
                  <c:v>3.5559033299085363</c:v>
                </c:pt>
                <c:pt idx="14">
                  <c:v>3.4605144403164401</c:v>
                </c:pt>
                <c:pt idx="15">
                  <c:v>3.3732180682661719</c:v>
                </c:pt>
                <c:pt idx="16">
                  <c:v>3.2928819050209865</c:v>
                </c:pt>
                <c:pt idx="17">
                  <c:v>3.2185887501349626</c:v>
                </c:pt>
                <c:pt idx="18">
                  <c:v>3.1495859492130931</c:v>
                </c:pt>
                <c:pt idx="19">
                  <c:v>3.0852487694708071</c:v>
                </c:pt>
                <c:pt idx="20">
                  <c:v>3.0250533600227656</c:v>
                </c:pt>
                <c:pt idx="21">
                  <c:v>2.9685564480349855</c:v>
                </c:pt>
                <c:pt idx="22">
                  <c:v>2.9153798608283248</c:v>
                </c:pt>
                <c:pt idx="23">
                  <c:v>2.86519856573904</c:v>
                </c:pt>
                <c:pt idx="24">
                  <c:v>2.8177313142910299</c:v>
                </c:pt>
                <c:pt idx="25">
                  <c:v>2.7727332417124266</c:v>
                </c:pt>
                <c:pt idx="26">
                  <c:v>2.7299899534273826</c:v>
                </c:pt>
                <c:pt idx="27">
                  <c:v>2.6893127556212812</c:v>
                </c:pt>
                <c:pt idx="28">
                  <c:v>2.6505347755263671</c:v>
                </c:pt>
                <c:pt idx="29">
                  <c:v>2.6135077804754907</c:v>
                </c:pt>
                <c:pt idx="30">
                  <c:v>2.5780995507718174</c:v>
                </c:pt>
                <c:pt idx="31">
                  <c:v>2.544191695208228</c:v>
                </c:pt>
                <c:pt idx="32">
                  <c:v>2.5116778231672425</c:v>
                </c:pt>
                <c:pt idx="33">
                  <c:v>2.480462006072119</c:v>
                </c:pt>
                <c:pt idx="34">
                  <c:v>2.4504574752411705</c:v>
                </c:pt>
                <c:pt idx="35">
                  <c:v>2.3937745113177491</c:v>
                </c:pt>
                <c:pt idx="36">
                  <c:v>2.3410796933044704</c:v>
                </c:pt>
                <c:pt idx="37">
                  <c:v>2.2919139871788436</c:v>
                </c:pt>
                <c:pt idx="38">
                  <c:v>2.2458901827547697</c:v>
                </c:pt>
                <c:pt idx="39">
                  <c:v>2.2026789235554434</c:v>
                </c:pt>
                <c:pt idx="40">
                  <c:v>2.1619979423861819</c:v>
                </c:pt>
                <c:pt idx="41">
                  <c:v>2.1236036638344196</c:v>
                </c:pt>
                <c:pt idx="42">
                  <c:v>2.0872845792896166</c:v>
                </c:pt>
                <c:pt idx="43">
                  <c:v>1.9310724790161959</c:v>
                </c:pt>
                <c:pt idx="44">
                  <c:v>1.8065056973293094</c:v>
                </c:pt>
                <c:pt idx="45">
                  <c:v>1.7040207631773716</c:v>
                </c:pt>
                <c:pt idx="46">
                  <c:v>1.6176954563891872</c:v>
                </c:pt>
                <c:pt idx="47">
                  <c:v>1.5436325153867017</c:v>
                </c:pt>
                <c:pt idx="48">
                  <c:v>1.4791443940286459</c:v>
                </c:pt>
                <c:pt idx="49">
                  <c:v>1.4223075453109459</c:v>
                </c:pt>
                <c:pt idx="50">
                  <c:v>1.3262567807141825</c:v>
                </c:pt>
                <c:pt idx="51">
                  <c:v>1.2476980491415941</c:v>
                </c:pt>
                <c:pt idx="52">
                  <c:v>1.1818528613860346</c:v>
                </c:pt>
                <c:pt idx="53">
                  <c:v>1.1255990579067705</c:v>
                </c:pt>
                <c:pt idx="54">
                  <c:v>1.0767968486586459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C4-4668-A711-7D31273FAB79}"/>
            </c:ext>
          </c:extLst>
        </c:ser>
        <c:ser>
          <c:idx val="2"/>
          <c:order val="1"/>
          <c:tx>
            <c:strRef>
              <c:f>ElliRD!$C$5</c:f>
              <c:strCache>
                <c:ptCount val="1"/>
                <c:pt idx="0">
                  <c:v>RD(x, 0.1, 0.8)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ElliRD!$C$6:$C$60</c:f>
              <c:numCache>
                <c:formatCode>General</c:formatCode>
                <c:ptCount val="55"/>
                <c:pt idx="0">
                  <c:v>6.4635997182749412</c:v>
                </c:pt>
                <c:pt idx="1">
                  <c:v>4.4308644157832218</c:v>
                </c:pt>
                <c:pt idx="2">
                  <c:v>3.9167361172227064</c:v>
                </c:pt>
                <c:pt idx="3">
                  <c:v>3.5948819946055561</c:v>
                </c:pt>
                <c:pt idx="4">
                  <c:v>3.3609933554295002</c:v>
                </c:pt>
                <c:pt idx="5">
                  <c:v>3.1781246886296133</c:v>
                </c:pt>
                <c:pt idx="6">
                  <c:v>3.0286509971776558</c:v>
                </c:pt>
                <c:pt idx="7">
                  <c:v>2.902736814631877</c:v>
                </c:pt>
                <c:pt idx="8">
                  <c:v>2.7943209369390178</c:v>
                </c:pt>
                <c:pt idx="9">
                  <c:v>2.6994007097972696</c:v>
                </c:pt>
                <c:pt idx="10">
                  <c:v>2.6151940718284767</c:v>
                </c:pt>
                <c:pt idx="11">
                  <c:v>2.5396893482482086</c:v>
                </c:pt>
                <c:pt idx="12">
                  <c:v>2.4713853324239574</c:v>
                </c:pt>
                <c:pt idx="13">
                  <c:v>2.4091325209931376</c:v>
                </c:pt>
                <c:pt idx="14">
                  <c:v>2.3520316203025811</c:v>
                </c:pt>
                <c:pt idx="15">
                  <c:v>2.2993661808915529</c:v>
                </c:pt>
                <c:pt idx="16">
                  <c:v>2.2505564500532045</c:v>
                </c:pt>
                <c:pt idx="17">
                  <c:v>2.2051268966621715</c:v>
                </c:pt>
                <c:pt idx="18">
                  <c:v>2.1626828199232548</c:v>
                </c:pt>
                <c:pt idx="19">
                  <c:v>2.1228931557229411</c:v>
                </c:pt>
                <c:pt idx="20">
                  <c:v>2.0854776106263961</c:v>
                </c:pt>
                <c:pt idx="21">
                  <c:v>2.0501968803067632</c:v>
                </c:pt>
                <c:pt idx="22">
                  <c:v>2.0168451067561808</c:v>
                </c:pt>
                <c:pt idx="23">
                  <c:v>1.9852439872109731</c:v>
                </c:pt>
                <c:pt idx="24">
                  <c:v>1.9552381197158317</c:v>
                </c:pt>
                <c:pt idx="25">
                  <c:v>1.9266912869726747</c:v>
                </c:pt>
                <c:pt idx="26">
                  <c:v>1.8994834607837094</c:v>
                </c:pt>
                <c:pt idx="27">
                  <c:v>1.8735083660714096</c:v>
                </c:pt>
                <c:pt idx="28">
                  <c:v>1.8486714838801788</c:v>
                </c:pt>
                <c:pt idx="29">
                  <c:v>1.824888401996299</c:v>
                </c:pt>
                <c:pt idx="30">
                  <c:v>1.8020834432323376</c:v>
                </c:pt>
                <c:pt idx="31">
                  <c:v>1.7801885172876803</c:v>
                </c:pt>
                <c:pt idx="32">
                  <c:v>1.7591421539822616</c:v>
                </c:pt>
                <c:pt idx="33">
                  <c:v>1.7388886846545952</c:v>
                </c:pt>
                <c:pt idx="34">
                  <c:v>1.7193775453854891</c:v>
                </c:pt>
                <c:pt idx="35">
                  <c:v>1.6824020329381495</c:v>
                </c:pt>
                <c:pt idx="36">
                  <c:v>1.6478925414380334</c:v>
                </c:pt>
                <c:pt idx="37">
                  <c:v>1.6155771408192507</c:v>
                </c:pt>
                <c:pt idx="38">
                  <c:v>1.5852249486246699</c:v>
                </c:pt>
                <c:pt idx="39">
                  <c:v>1.5566383891541538</c:v>
                </c:pt>
                <c:pt idx="40">
                  <c:v>1.5296471813073087</c:v>
                </c:pt>
                <c:pt idx="41">
                  <c:v>1.5041036136152199</c:v>
                </c:pt>
                <c:pt idx="42">
                  <c:v>1.4798787908111535</c:v>
                </c:pt>
                <c:pt idx="43">
                  <c:v>1.3750062015984716</c:v>
                </c:pt>
                <c:pt idx="44">
                  <c:v>1.2905999053989805</c:v>
                </c:pt>
                <c:pt idx="45">
                  <c:v>1.220647579149442</c:v>
                </c:pt>
                <c:pt idx="46">
                  <c:v>1.1613746550355046</c:v>
                </c:pt>
                <c:pt idx="47">
                  <c:v>1.1102695890406091</c:v>
                </c:pt>
                <c:pt idx="48">
                  <c:v>1.0655845074474775</c:v>
                </c:pt>
                <c:pt idx="49">
                  <c:v>1.0260586992684988</c:v>
                </c:pt>
                <c:pt idx="50">
                  <c:v>0.9589635765027178</c:v>
                </c:pt>
                <c:pt idx="51">
                  <c:v>0.90381267408490928</c:v>
                </c:pt>
                <c:pt idx="52">
                  <c:v>0.85740026129057434</c:v>
                </c:pt>
                <c:pt idx="53">
                  <c:v>0.81761581960095697</c:v>
                </c:pt>
                <c:pt idx="54">
                  <c:v>0.78300381596518009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C4-4668-A711-7D31273FAB79}"/>
            </c:ext>
          </c:extLst>
        </c:ser>
        <c:ser>
          <c:idx val="3"/>
          <c:order val="2"/>
          <c:tx>
            <c:strRef>
              <c:f>ElliRD!$D$5</c:f>
              <c:strCache>
                <c:ptCount val="1"/>
                <c:pt idx="0">
                  <c:v>RD(x, 0.5, 0.8)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ElliRD!$D$6:$D$60</c:f>
              <c:numCache>
                <c:formatCode>General</c:formatCode>
                <c:ptCount val="55"/>
                <c:pt idx="0">
                  <c:v>3.906855079603345</c:v>
                </c:pt>
                <c:pt idx="1">
                  <c:v>2.9011730766325994</c:v>
                </c:pt>
                <c:pt idx="2">
                  <c:v>2.615194071544789</c:v>
                </c:pt>
                <c:pt idx="3">
                  <c:v>2.4294634789349088</c:v>
                </c:pt>
                <c:pt idx="4">
                  <c:v>2.2912259687053846</c:v>
                </c:pt>
                <c:pt idx="5">
                  <c:v>2.1812155421368025</c:v>
                </c:pt>
                <c:pt idx="6">
                  <c:v>2.0900332714765728</c:v>
                </c:pt>
                <c:pt idx="7">
                  <c:v>2.0123395496360863</c:v>
                </c:pt>
                <c:pt idx="8">
                  <c:v>1.944794335347608</c:v>
                </c:pt>
                <c:pt idx="9">
                  <c:v>1.8851635678708296</c:v>
                </c:pt>
                <c:pt idx="10">
                  <c:v>1.831877005230532</c:v>
                </c:pt>
                <c:pt idx="11">
                  <c:v>1.7837879222114925</c:v>
                </c:pt>
                <c:pt idx="12">
                  <c:v>1.7400329460081856</c:v>
                </c:pt>
                <c:pt idx="13">
                  <c:v>1.6999456429660649</c:v>
                </c:pt>
                <c:pt idx="14">
                  <c:v>1.6630008083995838</c:v>
                </c:pt>
                <c:pt idx="15">
                  <c:v>1.6287772013331911</c:v>
                </c:pt>
                <c:pt idx="16">
                  <c:v>1.5969318329754367</c:v>
                </c:pt>
                <c:pt idx="17">
                  <c:v>1.5671817519764795</c:v>
                </c:pt>
                <c:pt idx="18">
                  <c:v>1.5392908429788503</c:v>
                </c:pt>
                <c:pt idx="19">
                  <c:v>1.5130600663699267</c:v>
                </c:pt>
                <c:pt idx="20">
                  <c:v>1.4883201146972562</c:v>
                </c:pt>
                <c:pt idx="21">
                  <c:v>1.4649258007963168</c:v>
                </c:pt>
                <c:pt idx="22">
                  <c:v>1.4427517092599162</c:v>
                </c:pt>
                <c:pt idx="23">
                  <c:v>1.421688784470633</c:v>
                </c:pt>
                <c:pt idx="24">
                  <c:v>1.4016416230556987</c:v>
                </c:pt>
                <c:pt idx="25">
                  <c:v>1.3825263031476545</c:v>
                </c:pt>
                <c:pt idx="26">
                  <c:v>1.3642686276235516</c:v>
                </c:pt>
                <c:pt idx="27">
                  <c:v>1.3468026900973751</c:v>
                </c:pt>
                <c:pt idx="28">
                  <c:v>1.3300696950720219</c:v>
                </c:pt>
                <c:pt idx="29">
                  <c:v>1.3140169800873291</c:v>
                </c:pt>
                <c:pt idx="30">
                  <c:v>1.2985971997792849</c:v>
                </c:pt>
                <c:pt idx="31">
                  <c:v>1.2837676407485372</c:v>
                </c:pt>
                <c:pt idx="32">
                  <c:v>1.2694896428891602</c:v>
                </c:pt>
                <c:pt idx="33">
                  <c:v>1.2557281079557261</c:v>
                </c:pt>
                <c:pt idx="34">
                  <c:v>1.2424510800757871</c:v>
                </c:pt>
                <c:pt idx="35">
                  <c:v>1.2172363248653639</c:v>
                </c:pt>
                <c:pt idx="36">
                  <c:v>1.1936400876667086</c:v>
                </c:pt>
                <c:pt idx="37">
                  <c:v>1.1714888597348796</c:v>
                </c:pt>
                <c:pt idx="38">
                  <c:v>1.1506347512039541</c:v>
                </c:pt>
                <c:pt idx="39">
                  <c:v>1.1309507457808348</c:v>
                </c:pt>
                <c:pt idx="40">
                  <c:v>1.1123269994002805</c:v>
                </c:pt>
                <c:pt idx="41">
                  <c:v>1.0946679195977114</c:v>
                </c:pt>
                <c:pt idx="42">
                  <c:v>1.0778898365720686</c:v>
                </c:pt>
                <c:pt idx="43">
                  <c:v>1.004911257754695</c:v>
                </c:pt>
                <c:pt idx="44">
                  <c:v>0.94577022931055621</c:v>
                </c:pt>
                <c:pt idx="45">
                  <c:v>0.89648462535678908</c:v>
                </c:pt>
                <c:pt idx="46">
                  <c:v>0.85453125617378922</c:v>
                </c:pt>
                <c:pt idx="47">
                  <c:v>0.81821834559909656</c:v>
                </c:pt>
                <c:pt idx="48">
                  <c:v>0.78636088148380501</c:v>
                </c:pt>
                <c:pt idx="49">
                  <c:v>0.7580993555301766</c:v>
                </c:pt>
                <c:pt idx="50">
                  <c:v>0.70994956948624333</c:v>
                </c:pt>
                <c:pt idx="51">
                  <c:v>0.6702068629305693</c:v>
                </c:pt>
                <c:pt idx="52">
                  <c:v>0.63664721359003051</c:v>
                </c:pt>
                <c:pt idx="53">
                  <c:v>0.60779777790939116</c:v>
                </c:pt>
                <c:pt idx="54">
                  <c:v>0.58263777640600023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C4-4668-A711-7D31273FAB79}"/>
            </c:ext>
          </c:extLst>
        </c:ser>
        <c:ser>
          <c:idx val="4"/>
          <c:order val="3"/>
          <c:tx>
            <c:strRef>
              <c:f>ElliRD!$E$5</c:f>
              <c:strCache>
                <c:ptCount val="1"/>
                <c:pt idx="0">
                  <c:v>RD(x, 1, 0.8)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ElliRD!$E$6:$E$60</c:f>
              <c:numCache>
                <c:formatCode>General</c:formatCode>
                <c:ptCount val="55"/>
                <c:pt idx="0">
                  <c:v>3.0250114344027956</c:v>
                </c:pt>
                <c:pt idx="1">
                  <c:v>2.2981595109746547</c:v>
                </c:pt>
                <c:pt idx="2">
                  <c:v>2.0854776103675432</c:v>
                </c:pt>
                <c:pt idx="3">
                  <c:v>1.9458556982751523</c:v>
                </c:pt>
                <c:pt idx="4">
                  <c:v>1.8411555346081854</c:v>
                </c:pt>
                <c:pt idx="5">
                  <c:v>1.7573505305165174</c:v>
                </c:pt>
                <c:pt idx="6">
                  <c:v>1.6875595101208967</c:v>
                </c:pt>
                <c:pt idx="7">
                  <c:v>1.62785476163922</c:v>
                </c:pt>
                <c:pt idx="8">
                  <c:v>1.5757693123943182</c:v>
                </c:pt>
                <c:pt idx="9">
                  <c:v>1.5296470472814634</c:v>
                </c:pt>
                <c:pt idx="10">
                  <c:v>1.488320114666877</c:v>
                </c:pt>
                <c:pt idx="11">
                  <c:v>1.4509330982101323</c:v>
                </c:pt>
                <c:pt idx="12">
                  <c:v>1.4168401854022998</c:v>
                </c:pt>
                <c:pt idx="13">
                  <c:v>1.3855416134581886</c:v>
                </c:pt>
                <c:pt idx="14">
                  <c:v>1.3566426014729873</c:v>
                </c:pt>
                <c:pt idx="15">
                  <c:v>1.3298258199294173</c:v>
                </c:pt>
                <c:pt idx="16">
                  <c:v>1.3048323568766116</c:v>
                </c:pt>
                <c:pt idx="17">
                  <c:v>1.2814482077478786</c:v>
                </c:pt>
                <c:pt idx="18">
                  <c:v>1.2594944656422409</c:v>
                </c:pt>
                <c:pt idx="19">
                  <c:v>1.2388200560261955</c:v>
                </c:pt>
                <c:pt idx="20">
                  <c:v>1.2192962612447618</c:v>
                </c:pt>
                <c:pt idx="21">
                  <c:v>1.2008125295726966</c:v>
                </c:pt>
                <c:pt idx="22">
                  <c:v>1.1832732227903855</c:v>
                </c:pt>
                <c:pt idx="23">
                  <c:v>1.166595060528794</c:v>
                </c:pt>
                <c:pt idx="24">
                  <c:v>1.1507050894072159</c:v>
                </c:pt>
                <c:pt idx="25">
                  <c:v>1.1355390526247802</c:v>
                </c:pt>
                <c:pt idx="26">
                  <c:v>1.1210400687756021</c:v>
                </c:pt>
                <c:pt idx="27">
                  <c:v>1.1071575520463797</c:v>
                </c:pt>
                <c:pt idx="28">
                  <c:v>1.0938463227248469</c:v>
                </c:pt>
                <c:pt idx="29">
                  <c:v>1.0810658691358077</c:v>
                </c:pt>
                <c:pt idx="30">
                  <c:v>1.0687797310915939</c:v>
                </c:pt>
                <c:pt idx="31">
                  <c:v>1.0569549816221351</c:v>
                </c:pt>
                <c:pt idx="32">
                  <c:v>1.0455617887753941</c:v>
                </c:pt>
                <c:pt idx="33">
                  <c:v>1.0345730430984772</c:v>
                </c:pt>
                <c:pt idx="34">
                  <c:v>1.0239640393396412</c:v>
                </c:pt>
                <c:pt idx="35">
                  <c:v>1.0037968555596826</c:v>
                </c:pt>
                <c:pt idx="36">
                  <c:v>0.98490118810621785</c:v>
                </c:pt>
                <c:pt idx="37">
                  <c:v>0.96714238825460574</c:v>
                </c:pt>
                <c:pt idx="38">
                  <c:v>0.95040550970380289</c:v>
                </c:pt>
                <c:pt idx="39">
                  <c:v>0.9345916845451796</c:v>
                </c:pt>
                <c:pt idx="40">
                  <c:v>0.91961529207192638</c:v>
                </c:pt>
                <c:pt idx="41">
                  <c:v>0.90540172142283926</c:v>
                </c:pt>
                <c:pt idx="42">
                  <c:v>0.89188558494440384</c:v>
                </c:pt>
                <c:pt idx="43">
                  <c:v>0.83296261189860488</c:v>
                </c:pt>
                <c:pt idx="44">
                  <c:v>0.7850532218732722</c:v>
                </c:pt>
                <c:pt idx="45">
                  <c:v>0.74501848735579013</c:v>
                </c:pt>
                <c:pt idx="46">
                  <c:v>0.71086136499580155</c:v>
                </c:pt>
                <c:pt idx="47">
                  <c:v>0.68123822874210971</c:v>
                </c:pt>
                <c:pt idx="48">
                  <c:v>0.65520512709098355</c:v>
                </c:pt>
                <c:pt idx="49">
                  <c:v>0.63207561304234272</c:v>
                </c:pt>
                <c:pt idx="50">
                  <c:v>0.5925937076626473</c:v>
                </c:pt>
                <c:pt idx="51">
                  <c:v>0.55993365456642363</c:v>
                </c:pt>
                <c:pt idx="52">
                  <c:v>0.53230425676287418</c:v>
                </c:pt>
                <c:pt idx="53">
                  <c:v>0.50851584213141987</c:v>
                </c:pt>
                <c:pt idx="54">
                  <c:v>0.48774183943021215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C4-4668-A711-7D31273FAB79}"/>
            </c:ext>
          </c:extLst>
        </c:ser>
        <c:ser>
          <c:idx val="5"/>
          <c:order val="4"/>
          <c:tx>
            <c:strRef>
              <c:f>ElliRD!$F$5</c:f>
              <c:strCache>
                <c:ptCount val="1"/>
                <c:pt idx="0">
                  <c:v>RD(x, 2, 0.8)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ElliRD!$F$6:$F$60</c:f>
              <c:numCache>
                <c:formatCode>General</c:formatCode>
                <c:ptCount val="55"/>
                <c:pt idx="0">
                  <c:v>2.291884341231742</c:v>
                </c:pt>
                <c:pt idx="1">
                  <c:v>1.7708968050414788</c:v>
                </c:pt>
                <c:pt idx="2">
                  <c:v>1.6155771406073758</c:v>
                </c:pt>
                <c:pt idx="3">
                  <c:v>1.5128351612829634</c:v>
                </c:pt>
                <c:pt idx="4">
                  <c:v>1.4353688449314022</c:v>
                </c:pt>
                <c:pt idx="5">
                  <c:v>1.3730937997380217</c:v>
                </c:pt>
                <c:pt idx="6">
                  <c:v>1.3210454277455879</c:v>
                </c:pt>
                <c:pt idx="7">
                  <c:v>1.2763813568100693</c:v>
                </c:pt>
                <c:pt idx="8">
                  <c:v>1.2373114754127803</c:v>
                </c:pt>
                <c:pt idx="9">
                  <c:v>1.2026311123019089</c:v>
                </c:pt>
                <c:pt idx="10">
                  <c:v>1.1714888596971675</c:v>
                </c:pt>
                <c:pt idx="11">
                  <c:v>1.1432597976245189</c:v>
                </c:pt>
                <c:pt idx="12">
                  <c:v>1.1174712249146317</c:v>
                </c:pt>
                <c:pt idx="13">
                  <c:v>1.0937566848009896</c:v>
                </c:pt>
                <c:pt idx="14">
                  <c:v>1.0718262121323019</c:v>
                </c:pt>
                <c:pt idx="15">
                  <c:v>1.0514463596091039</c:v>
                </c:pt>
                <c:pt idx="16">
                  <c:v>1.0324263696852958</c:v>
                </c:pt>
                <c:pt idx="17">
                  <c:v>1.0146083466483053</c:v>
                </c:pt>
                <c:pt idx="18">
                  <c:v>0.99786011171038436</c:v>
                </c:pt>
                <c:pt idx="19">
                  <c:v>0.98206990501713787</c:v>
                </c:pt>
                <c:pt idx="20">
                  <c:v>0.96714238824278709</c:v>
                </c:pt>
                <c:pt idx="21">
                  <c:v>0.95299558159510789</c:v>
                </c:pt>
                <c:pt idx="22">
                  <c:v>0.93955848422317967</c:v>
                </c:pt>
                <c:pt idx="23">
                  <c:v>0.92676920248835037</c:v>
                </c:pt>
                <c:pt idx="24">
                  <c:v>0.91457346111198901</c:v>
                </c:pt>
                <c:pt idx="25">
                  <c:v>0.90292340675467053</c:v>
                </c:pt>
                <c:pt idx="26">
                  <c:v>0.89177663760810255</c:v>
                </c:pt>
                <c:pt idx="27">
                  <c:v>0.88109540956776156</c:v>
                </c:pt>
                <c:pt idx="28">
                  <c:v>0.87084598174296013</c:v>
                </c:pt>
                <c:pt idx="29">
                  <c:v>0.86099807292677866</c:v>
                </c:pt>
                <c:pt idx="30">
                  <c:v>0.85152440717794287</c:v>
                </c:pt>
                <c:pt idx="31">
                  <c:v>0.84240033153166705</c:v>
                </c:pt>
                <c:pt idx="32">
                  <c:v>0.83360349252002797</c:v>
                </c:pt>
                <c:pt idx="33">
                  <c:v>0.82511356096874544</c:v>
                </c:pt>
                <c:pt idx="34">
                  <c:v>0.81691199667604508</c:v>
                </c:pt>
                <c:pt idx="35">
                  <c:v>0.80130756855539031</c:v>
                </c:pt>
                <c:pt idx="36">
                  <c:v>0.7866706410718951</c:v>
                </c:pt>
                <c:pt idx="37">
                  <c:v>0.77289985356756885</c:v>
                </c:pt>
                <c:pt idx="38">
                  <c:v>0.75990856568401444</c:v>
                </c:pt>
                <c:pt idx="39">
                  <c:v>0.74762216486025423</c:v>
                </c:pt>
                <c:pt idx="40">
                  <c:v>0.7359759603237741</c:v>
                </c:pt>
                <c:pt idx="41">
                  <c:v>0.72491351687357475</c:v>
                </c:pt>
                <c:pt idx="42">
                  <c:v>0.71438532283720702</c:v>
                </c:pt>
                <c:pt idx="43">
                  <c:v>0.66838970856244717</c:v>
                </c:pt>
                <c:pt idx="44">
                  <c:v>0.63087181989625207</c:v>
                </c:pt>
                <c:pt idx="45">
                  <c:v>0.59943709554547453</c:v>
                </c:pt>
                <c:pt idx="46">
                  <c:v>0.57255655887539014</c:v>
                </c:pt>
                <c:pt idx="47">
                  <c:v>0.54919830416029847</c:v>
                </c:pt>
                <c:pt idx="48">
                  <c:v>0.52863540599153014</c:v>
                </c:pt>
                <c:pt idx="49">
                  <c:v>0.51033796784075902</c:v>
                </c:pt>
                <c:pt idx="50">
                  <c:v>0.47904300874572781</c:v>
                </c:pt>
                <c:pt idx="51">
                  <c:v>0.45309636881063914</c:v>
                </c:pt>
                <c:pt idx="52">
                  <c:v>0.43110430884186107</c:v>
                </c:pt>
                <c:pt idx="53">
                  <c:v>0.41213851725918604</c:v>
                </c:pt>
                <c:pt idx="54">
                  <c:v>0.3955524397933759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C4-4668-A711-7D31273FAB79}"/>
            </c:ext>
          </c:extLst>
        </c:ser>
        <c:ser>
          <c:idx val="6"/>
          <c:order val="5"/>
          <c:tx>
            <c:strRef>
              <c:f>ElliRD!$G$5</c:f>
              <c:strCache>
                <c:ptCount val="1"/>
                <c:pt idx="0">
                  <c:v>RD(x, 5, 0.8)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ElliRD!$A$6:$A$60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ElliRD!$G$6:$G$60</c:f>
              <c:numCache>
                <c:formatCode>General</c:formatCode>
                <c:ptCount val="55"/>
                <c:pt idx="0">
                  <c:v>1.5436137656175635</c:v>
                </c:pt>
                <c:pt idx="1">
                  <c:v>1.210875321443792</c:v>
                </c:pt>
                <c:pt idx="2">
                  <c:v>1.1102695888920575</c:v>
                </c:pt>
                <c:pt idx="3">
                  <c:v>1.0433116934303388</c:v>
                </c:pt>
                <c:pt idx="4">
                  <c:v>0.99259664394681713</c:v>
                </c:pt>
                <c:pt idx="5">
                  <c:v>0.95167667004668477</c:v>
                </c:pt>
                <c:pt idx="6">
                  <c:v>0.91736962379418518</c:v>
                </c:pt>
                <c:pt idx="7">
                  <c:v>0.88784963411085294</c:v>
                </c:pt>
                <c:pt idx="8">
                  <c:v>0.86196448772257972</c:v>
                </c:pt>
                <c:pt idx="9">
                  <c:v>0.8389373739750674</c:v>
                </c:pt>
                <c:pt idx="10">
                  <c:v>0.81821834556646222</c:v>
                </c:pt>
                <c:pt idx="11">
                  <c:v>0.79940310898754219</c:v>
                </c:pt>
                <c:pt idx="12">
                  <c:v>0.78218539258351971</c:v>
                </c:pt>
                <c:pt idx="13">
                  <c:v>0.76632742759822337</c:v>
                </c:pt>
                <c:pt idx="14">
                  <c:v>0.75164082390942344</c:v>
                </c:pt>
                <c:pt idx="15">
                  <c:v>0.7379737180635908</c:v>
                </c:pt>
                <c:pt idx="16">
                  <c:v>0.72520186677749265</c:v>
                </c:pt>
                <c:pt idx="17">
                  <c:v>0.71322231079509257</c:v>
                </c:pt>
                <c:pt idx="18">
                  <c:v>0.70194876421576269</c:v>
                </c:pt>
                <c:pt idx="19">
                  <c:v>0.69130819257777054</c:v>
                </c:pt>
                <c:pt idx="20">
                  <c:v>0.68123822872804252</c:v>
                </c:pt>
                <c:pt idx="21">
                  <c:v>0.67168519107127034</c:v>
                </c:pt>
                <c:pt idx="22">
                  <c:v>0.66260254271778929</c:v>
                </c:pt>
                <c:pt idx="23">
                  <c:v>0.65394967852243779</c:v>
                </c:pt>
                <c:pt idx="24">
                  <c:v>0.64569095949739841</c:v>
                </c:pt>
                <c:pt idx="25">
                  <c:v>0.63779493629542028</c:v>
                </c:pt>
                <c:pt idx="26">
                  <c:v>0.63023371892067603</c:v>
                </c:pt>
                <c:pt idx="27">
                  <c:v>0.62298246076162622</c:v>
                </c:pt>
                <c:pt idx="28">
                  <c:v>0.61601893289272402</c:v>
                </c:pt>
                <c:pt idx="29">
                  <c:v>0.60932317030661876</c:v>
                </c:pt>
                <c:pt idx="30">
                  <c:v>0.60287717594986823</c:v>
                </c:pt>
                <c:pt idx="31">
                  <c:v>0.59666467157455383</c:v>
                </c:pt>
                <c:pt idx="32">
                  <c:v>0.59067088678355251</c:v>
                </c:pt>
                <c:pt idx="33">
                  <c:v>0.58488237944715737</c:v>
                </c:pt>
                <c:pt idx="34">
                  <c:v>0.5792868820510827</c:v>
                </c:pt>
                <c:pt idx="35">
                  <c:v>0.56863094559079408</c:v>
                </c:pt>
                <c:pt idx="36">
                  <c:v>0.55862383844265018</c:v>
                </c:pt>
                <c:pt idx="37">
                  <c:v>0.5491983041555154</c:v>
                </c:pt>
                <c:pt idx="38">
                  <c:v>0.54029678559024163</c:v>
                </c:pt>
                <c:pt idx="39">
                  <c:v>0.53186965960788979</c:v>
                </c:pt>
                <c:pt idx="40">
                  <c:v>0.52387385485859184</c:v>
                </c:pt>
                <c:pt idx="41">
                  <c:v>0.51627175712182072</c:v>
                </c:pt>
                <c:pt idx="42">
                  <c:v>0.50903033334513459</c:v>
                </c:pt>
                <c:pt idx="43">
                  <c:v>0.47731874350357228</c:v>
                </c:pt>
                <c:pt idx="44">
                  <c:v>0.45135915718162156</c:v>
                </c:pt>
                <c:pt idx="45">
                  <c:v>0.42954237684112989</c:v>
                </c:pt>
                <c:pt idx="46">
                  <c:v>0.41083717659912217</c:v>
                </c:pt>
                <c:pt idx="47">
                  <c:v>0.39454537417200963</c:v>
                </c:pt>
                <c:pt idx="48">
                  <c:v>0.38017374789516239</c:v>
                </c:pt>
                <c:pt idx="49">
                  <c:v>0.36736184892870599</c:v>
                </c:pt>
                <c:pt idx="50">
                  <c:v>0.34539652149629907</c:v>
                </c:pt>
                <c:pt idx="51">
                  <c:v>0.32713378214069372</c:v>
                </c:pt>
                <c:pt idx="52">
                  <c:v>0.31161733287700316</c:v>
                </c:pt>
                <c:pt idx="53">
                  <c:v>0.29820819750240002</c:v>
                </c:pt>
                <c:pt idx="54">
                  <c:v>0.28646009980582082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C4-4668-A711-7D31273F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533459260988602"/>
          <c:y val="9.9430995294131921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ElliRG!$B$5</c:f>
              <c:strCache>
                <c:ptCount val="1"/>
                <c:pt idx="0">
                  <c:v>RG(x, 0, 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ElliRG!$B$6:$B$60</c:f>
              <c:numCache>
                <c:formatCode>General</c:formatCode>
                <c:ptCount val="55"/>
                <c:pt idx="0">
                  <c:v>5.0000000000000004E-6</c:v>
                </c:pt>
                <c:pt idx="1">
                  <c:v>0.11180339898679288</c:v>
                </c:pt>
                <c:pt idx="2">
                  <c:v>0.15811388308747593</c:v>
                </c:pt>
                <c:pt idx="3">
                  <c:v>0.19364916737492058</c:v>
                </c:pt>
                <c:pt idx="4">
                  <c:v>0.22360679780588069</c:v>
                </c:pt>
                <c:pt idx="5">
                  <c:v>0.25000000005</c:v>
                </c:pt>
                <c:pt idx="6">
                  <c:v>0.27386127879822658</c:v>
                </c:pt>
                <c:pt idx="7">
                  <c:v>0.29580398919723849</c:v>
                </c:pt>
                <c:pt idx="8">
                  <c:v>0.31622776605636638</c:v>
                </c:pt>
                <c:pt idx="9">
                  <c:v>0.33541019666223626</c:v>
                </c:pt>
                <c:pt idx="10">
                  <c:v>0.35355339062862912</c:v>
                </c:pt>
                <c:pt idx="11">
                  <c:v>0.37080992438849314</c:v>
                </c:pt>
                <c:pt idx="12">
                  <c:v>0.38729833465301661</c:v>
                </c:pt>
                <c:pt idx="13">
                  <c:v>0.40311288744593621</c:v>
                </c:pt>
                <c:pt idx="14">
                  <c:v>0.41833001329691855</c:v>
                </c:pt>
                <c:pt idx="15">
                  <c:v>0.43301270192108693</c:v>
                </c:pt>
                <c:pt idx="16">
                  <c:v>0.44721359552790885</c:v>
                </c:pt>
                <c:pt idx="17">
                  <c:v>0.46097722289176074</c:v>
                </c:pt>
                <c:pt idx="18">
                  <c:v>0.4743416490516093</c:v>
                </c:pt>
                <c:pt idx="19">
                  <c:v>0.48733971726609776</c:v>
                </c:pt>
                <c:pt idx="20">
                  <c:v>0.50000000002500011</c:v>
                </c:pt>
                <c:pt idx="21">
                  <c:v>0.51234753832237756</c:v>
                </c:pt>
                <c:pt idx="22">
                  <c:v>0.52440442410891241</c:v>
                </c:pt>
                <c:pt idx="23">
                  <c:v>0.53619026476149312</c:v>
                </c:pt>
                <c:pt idx="24">
                  <c:v>0.54772255752798804</c:v>
                </c:pt>
                <c:pt idx="25">
                  <c:v>0.55901699439730823</c:v>
                </c:pt>
                <c:pt idx="26">
                  <c:v>0.5700877125714956</c:v>
                </c:pt>
                <c:pt idx="27">
                  <c:v>0.58094750195262923</c:v>
                </c:pt>
                <c:pt idx="28">
                  <c:v>0.59160797833109058</c:v>
                </c:pt>
                <c:pt idx="29">
                  <c:v>0.60207972896037631</c:v>
                </c:pt>
                <c:pt idx="30">
                  <c:v>0.61237243571620714</c:v>
                </c:pt>
                <c:pt idx="31">
                  <c:v>0.6224949799195173</c:v>
                </c:pt>
                <c:pt idx="32">
                  <c:v>0.63245553205344029</c:v>
                </c:pt>
                <c:pt idx="33">
                  <c:v>0.6422616289527191</c:v>
                </c:pt>
                <c:pt idx="34">
                  <c:v>0.6519202405394392</c:v>
                </c:pt>
                <c:pt idx="35">
                  <c:v>0.67082039326857101</c:v>
                </c:pt>
                <c:pt idx="36">
                  <c:v>0.68920243762264821</c:v>
                </c:pt>
                <c:pt idx="37">
                  <c:v>0.70710678120422543</c:v>
                </c:pt>
                <c:pt idx="38">
                  <c:v>0.72456883732672384</c:v>
                </c:pt>
                <c:pt idx="39">
                  <c:v>0.7416198487264215</c:v>
                </c:pt>
                <c:pt idx="40">
                  <c:v>0.75828754442163981</c:v>
                </c:pt>
                <c:pt idx="41">
                  <c:v>0.77459666925762105</c:v>
                </c:pt>
                <c:pt idx="42">
                  <c:v>0.79056941505790645</c:v>
                </c:pt>
                <c:pt idx="43">
                  <c:v>0.86602540379887261</c:v>
                </c:pt>
                <c:pt idx="44">
                  <c:v>0.93541434670684864</c:v>
                </c:pt>
                <c:pt idx="45">
                  <c:v>1.0000000000125002</c:v>
                </c:pt>
                <c:pt idx="46">
                  <c:v>1.0606601717916067</c:v>
                </c:pt>
                <c:pt idx="47">
                  <c:v>1.1180339887610753</c:v>
                </c:pt>
                <c:pt idx="48">
                  <c:v>1.1726039399665176</c:v>
                </c:pt>
                <c:pt idx="49">
                  <c:v>1.2247448714017954</c:v>
                </c:pt>
                <c:pt idx="50">
                  <c:v>1.3228756555417445</c:v>
                </c:pt>
                <c:pt idx="51">
                  <c:v>1.4142135623819341</c:v>
                </c:pt>
                <c:pt idx="52">
                  <c:v>1.5000000000083336</c:v>
                </c:pt>
                <c:pt idx="53">
                  <c:v>1.5811388300920954</c:v>
                </c:pt>
                <c:pt idx="54">
                  <c:v>1.6583123951852379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E5-478F-B1D6-A7791327C861}"/>
            </c:ext>
          </c:extLst>
        </c:ser>
        <c:ser>
          <c:idx val="2"/>
          <c:order val="1"/>
          <c:tx>
            <c:strRef>
              <c:f>ElliRG!$C$5</c:f>
              <c:strCache>
                <c:ptCount val="1"/>
                <c:pt idx="0">
                  <c:v>RG(x, 0.1, 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ElliRG!$C$6:$C$60</c:f>
              <c:numCache>
                <c:formatCode>General</c:formatCode>
                <c:ptCount val="55"/>
                <c:pt idx="0">
                  <c:v>0.15811388389764575</c:v>
                </c:pt>
                <c:pt idx="1">
                  <c:v>0.21355554867360846</c:v>
                </c:pt>
                <c:pt idx="2">
                  <c:v>0.2483647067069937</c:v>
                </c:pt>
                <c:pt idx="3">
                  <c:v>0.27697935859585088</c:v>
                </c:pt>
                <c:pt idx="4">
                  <c:v>0.30201315318903488</c:v>
                </c:pt>
                <c:pt idx="5">
                  <c:v>0.32460700880494509</c:v>
                </c:pt>
                <c:pt idx="6">
                  <c:v>0.34538999698134382</c:v>
                </c:pt>
                <c:pt idx="7">
                  <c:v>0.36475538559657045</c:v>
                </c:pt>
                <c:pt idx="8">
                  <c:v>0.38296954215461365</c:v>
                </c:pt>
                <c:pt idx="9">
                  <c:v>0.40022328359323528</c:v>
                </c:pt>
                <c:pt idx="10">
                  <c:v>0.41665910855824939</c:v>
                </c:pt>
                <c:pt idx="11">
                  <c:v>0.4323869094321442</c:v>
                </c:pt>
                <c:pt idx="12">
                  <c:v>0.44749363444300611</c:v>
                </c:pt>
                <c:pt idx="13">
                  <c:v>0.46204953458218645</c:v>
                </c:pt>
                <c:pt idx="14">
                  <c:v>0.47611236930611228</c:v>
                </c:pt>
                <c:pt idx="15">
                  <c:v>0.48973033427330703</c:v>
                </c:pt>
                <c:pt idx="16">
                  <c:v>0.50294415755439725</c:v>
                </c:pt>
                <c:pt idx="17">
                  <c:v>0.51578863691493315</c:v>
                </c:pt>
                <c:pt idx="18">
                  <c:v>0.52829379079841055</c:v>
                </c:pt>
                <c:pt idx="19">
                  <c:v>0.54048573580231207</c:v>
                </c:pt>
                <c:pt idx="20">
                  <c:v>0.55238736637556363</c:v>
                </c:pt>
                <c:pt idx="21">
                  <c:v>0.56401888880816098</c:v>
                </c:pt>
                <c:pt idx="22">
                  <c:v>0.57539824608039181</c:v>
                </c:pt>
                <c:pt idx="23">
                  <c:v>0.58654145973930416</c:v>
                </c:pt>
                <c:pt idx="24">
                  <c:v>0.59746290784676137</c:v>
                </c:pt>
                <c:pt idx="25">
                  <c:v>0.60817555307195792</c:v>
                </c:pt>
                <c:pt idx="26">
                  <c:v>0.61869113147229704</c:v>
                </c:pt>
                <c:pt idx="27">
                  <c:v>0.62902030996263536</c:v>
                </c:pt>
                <c:pt idx="28">
                  <c:v>0.6391728186131459</c:v>
                </c:pt>
                <c:pt idx="29">
                  <c:v>0.64915756253881995</c:v>
                </c:pt>
                <c:pt idx="30">
                  <c:v>0.65898271711158507</c:v>
                </c:pt>
                <c:pt idx="31">
                  <c:v>0.66865580944410341</c:v>
                </c:pt>
                <c:pt idx="32">
                  <c:v>0.6781837884959262</c:v>
                </c:pt>
                <c:pt idx="33">
                  <c:v>0.68757308569036268</c:v>
                </c:pt>
                <c:pt idx="34">
                  <c:v>0.69682966757012155</c:v>
                </c:pt>
                <c:pt idx="35">
                  <c:v>0.71496649709410809</c:v>
                </c:pt>
                <c:pt idx="36">
                  <c:v>0.73263432169820697</c:v>
                </c:pt>
                <c:pt idx="37">
                  <c:v>0.74986816419073965</c:v>
                </c:pt>
                <c:pt idx="38">
                  <c:v>0.76669886864187864</c:v>
                </c:pt>
                <c:pt idx="39">
                  <c:v>0.78315376930657221</c:v>
                </c:pt>
                <c:pt idx="40">
                  <c:v>0.79925722752095629</c:v>
                </c:pt>
                <c:pt idx="41">
                  <c:v>0.81503106714776641</c:v>
                </c:pt>
                <c:pt idx="42">
                  <c:v>0.83049493110282979</c:v>
                </c:pt>
                <c:pt idx="43">
                  <c:v>0.90373273956521105</c:v>
                </c:pt>
                <c:pt idx="44">
                  <c:v>0.97131614354616591</c:v>
                </c:pt>
                <c:pt idx="45">
                  <c:v>1.0343896104085113</c:v>
                </c:pt>
                <c:pt idx="46">
                  <c:v>1.0937557993376321</c:v>
                </c:pt>
                <c:pt idx="47">
                  <c:v>1.150003632929226</c:v>
                </c:pt>
                <c:pt idx="48">
                  <c:v>1.2035805102127732</c:v>
                </c:pt>
                <c:pt idx="49">
                  <c:v>1.2548358540375197</c:v>
                </c:pt>
                <c:pt idx="50">
                  <c:v>1.3514465243184042</c:v>
                </c:pt>
                <c:pt idx="51">
                  <c:v>1.4415174833475675</c:v>
                </c:pt>
                <c:pt idx="52">
                  <c:v>1.5262242266186246</c:v>
                </c:pt>
                <c:pt idx="53">
                  <c:v>1.6064268451620896</c:v>
                </c:pt>
                <c:pt idx="54">
                  <c:v>1.6827772442934001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E5-478F-B1D6-A7791327C861}"/>
            </c:ext>
          </c:extLst>
        </c:ser>
        <c:ser>
          <c:idx val="3"/>
          <c:order val="2"/>
          <c:tx>
            <c:strRef>
              <c:f>ElliRG!$D$5</c:f>
              <c:strCache>
                <c:ptCount val="1"/>
                <c:pt idx="0">
                  <c:v>RG(x, 0.5, 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ElliRG!$D$6:$D$60</c:f>
              <c:numCache>
                <c:formatCode>General</c:formatCode>
                <c:ptCount val="55"/>
                <c:pt idx="0">
                  <c:v>0.35355339101939898</c:v>
                </c:pt>
                <c:pt idx="1">
                  <c:v>0.39059685264718019</c:v>
                </c:pt>
                <c:pt idx="2">
                  <c:v>0.41665910857379085</c:v>
                </c:pt>
                <c:pt idx="3">
                  <c:v>0.43899683933922939</c:v>
                </c:pt>
                <c:pt idx="4">
                  <c:v>0.45906363427056707</c:v>
                </c:pt>
                <c:pt idx="5">
                  <c:v>0.47752472366406201</c:v>
                </c:pt>
                <c:pt idx="6">
                  <c:v>0.49475983551018271</c:v>
                </c:pt>
                <c:pt idx="7">
                  <c:v>0.51101301209302818</c:v>
                </c:pt>
                <c:pt idx="8">
                  <c:v>0.52645339353219711</c:v>
                </c:pt>
                <c:pt idx="9">
                  <c:v>0.54120455273063106</c:v>
                </c:pt>
                <c:pt idx="10">
                  <c:v>0.55536036729756377</c:v>
                </c:pt>
                <c:pt idx="11">
                  <c:v>0.56899433997533611</c:v>
                </c:pt>
                <c:pt idx="12">
                  <c:v>0.58216542127678861</c:v>
                </c:pt>
                <c:pt idx="13">
                  <c:v>0.59492182804991323</c:v>
                </c:pt>
                <c:pt idx="14">
                  <c:v>0.60730364791892866</c:v>
                </c:pt>
                <c:pt idx="15">
                  <c:v>0.61934467408956873</c:v>
                </c:pt>
                <c:pt idx="16">
                  <c:v>0.63107373360184105</c:v>
                </c:pt>
                <c:pt idx="17">
                  <c:v>0.642515671446103</c:v>
                </c:pt>
                <c:pt idx="18">
                  <c:v>0.65369209445377863</c:v>
                </c:pt>
                <c:pt idx="19">
                  <c:v>0.66462194351224047</c:v>
                </c:pt>
                <c:pt idx="20">
                  <c:v>0.67532194054501815</c:v>
                </c:pt>
                <c:pt idx="21">
                  <c:v>0.68580694246340446</c:v>
                </c:pt>
                <c:pt idx="22">
                  <c:v>0.69609022488967387</c:v>
                </c:pt>
                <c:pt idx="23">
                  <c:v>0.70618371209296549</c:v>
                </c:pt>
                <c:pt idx="24">
                  <c:v>0.71609816519063574</c:v>
                </c:pt>
                <c:pt idx="25">
                  <c:v>0.72584333758342146</c:v>
                </c:pt>
                <c:pt idx="26">
                  <c:v>0.73542810438840012</c:v>
                </c:pt>
                <c:pt idx="27">
                  <c:v>0.74486057103433145</c:v>
                </c:pt>
                <c:pt idx="28">
                  <c:v>0.7541481650074392</c:v>
                </c:pt>
                <c:pt idx="29">
                  <c:v>0.76329771385919742</c:v>
                </c:pt>
                <c:pt idx="30">
                  <c:v>0.77231551192710135</c:v>
                </c:pt>
                <c:pt idx="31">
                  <c:v>0.78120737771616511</c:v>
                </c:pt>
                <c:pt idx="32">
                  <c:v>0.78997870350171084</c:v>
                </c:pt>
                <c:pt idx="33">
                  <c:v>0.79863449841333367</c:v>
                </c:pt>
                <c:pt idx="34">
                  <c:v>0.80717942602446047</c:v>
                </c:pt>
                <c:pt idx="35">
                  <c:v>0.82395379949459568</c:v>
                </c:pt>
                <c:pt idx="36">
                  <c:v>0.84033337820277676</c:v>
                </c:pt>
                <c:pt idx="37">
                  <c:v>0.85634592950633792</c:v>
                </c:pt>
                <c:pt idx="38">
                  <c:v>0.87201604840921088</c:v>
                </c:pt>
                <c:pt idx="39">
                  <c:v>0.88736564859894362</c:v>
                </c:pt>
                <c:pt idx="40">
                  <c:v>0.90241435916179757</c:v>
                </c:pt>
                <c:pt idx="41">
                  <c:v>0.91717984833246313</c:v>
                </c:pt>
                <c:pt idx="42">
                  <c:v>0.93167809012323177</c:v>
                </c:pt>
                <c:pt idx="43">
                  <c:v>1.0006261860599788</c:v>
                </c:pt>
                <c:pt idx="44">
                  <c:v>1.0646196226474607</c:v>
                </c:pt>
                <c:pt idx="45">
                  <c:v>1.1246173251314011</c:v>
                </c:pt>
                <c:pt idx="46">
                  <c:v>1.1813008282721338</c:v>
                </c:pt>
                <c:pt idx="47">
                  <c:v>1.2351757010857554</c:v>
                </c:pt>
                <c:pt idx="48">
                  <c:v>1.2866295923296276</c:v>
                </c:pt>
                <c:pt idx="49">
                  <c:v>1.3359676759413579</c:v>
                </c:pt>
                <c:pt idx="50">
                  <c:v>1.4292338717531186</c:v>
                </c:pt>
                <c:pt idx="51">
                  <c:v>1.5164650522813936</c:v>
                </c:pt>
                <c:pt idx="52">
                  <c:v>1.5987136891053175</c:v>
                </c:pt>
                <c:pt idx="53">
                  <c:v>1.6767561892630074</c:v>
                </c:pt>
                <c:pt idx="54">
                  <c:v>1.7511850649755689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E5-478F-B1D6-A7791327C861}"/>
            </c:ext>
          </c:extLst>
        </c:ser>
        <c:ser>
          <c:idx val="4"/>
          <c:order val="3"/>
          <c:tx>
            <c:strRef>
              <c:f>ElliRG!$E$5</c:f>
              <c:strCache>
                <c:ptCount val="1"/>
                <c:pt idx="0">
                  <c:v>RG(x, 1, 0)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ElliRG!$E$6:$E$60</c:f>
              <c:numCache>
                <c:formatCode>General</c:formatCode>
                <c:ptCount val="55"/>
                <c:pt idx="0">
                  <c:v>0.50000000030998037</c:v>
                </c:pt>
                <c:pt idx="1">
                  <c:v>0.53023686393176706</c:v>
                </c:pt>
                <c:pt idx="2">
                  <c:v>0.55238736639296226</c:v>
                </c:pt>
                <c:pt idx="3">
                  <c:v>0.57169789597821885</c:v>
                </c:pt>
                <c:pt idx="4">
                  <c:v>0.58924496219762912</c:v>
                </c:pt>
                <c:pt idx="5">
                  <c:v>0.60552801381574517</c:v>
                </c:pt>
                <c:pt idx="6">
                  <c:v>0.62083528400268606</c:v>
                </c:pt>
                <c:pt idx="7">
                  <c:v>0.63535373985341681</c:v>
                </c:pt>
                <c:pt idx="8">
                  <c:v>0.64921401755058739</c:v>
                </c:pt>
                <c:pt idx="9">
                  <c:v>0.66251224900520145</c:v>
                </c:pt>
                <c:pt idx="10">
                  <c:v>0.67532194054900929</c:v>
                </c:pt>
                <c:pt idx="11">
                  <c:v>0.68770098595991824</c:v>
                </c:pt>
                <c:pt idx="12">
                  <c:v>0.69969606947234908</c:v>
                </c:pt>
                <c:pt idx="13">
                  <c:v>0.71134556676841532</c:v>
                </c:pt>
                <c:pt idx="14">
                  <c:v>0.7226815322287099</c:v>
                </c:pt>
                <c:pt idx="15">
                  <c:v>0.73373110469154246</c:v>
                </c:pt>
                <c:pt idx="16">
                  <c:v>0.74451752906924995</c:v>
                </c:pt>
                <c:pt idx="17">
                  <c:v>0.75506091606726577</c:v>
                </c:pt>
                <c:pt idx="18">
                  <c:v>0.76537881846930245</c:v>
                </c:pt>
                <c:pt idx="19">
                  <c:v>0.77548667591025133</c:v>
                </c:pt>
                <c:pt idx="20">
                  <c:v>0.78539816341708324</c:v>
                </c:pt>
                <c:pt idx="21">
                  <c:v>0.7951254682537201</c:v>
                </c:pt>
                <c:pt idx="22">
                  <c:v>0.80467951248770653</c:v>
                </c:pt>
                <c:pt idx="23">
                  <c:v>0.81407013387179639</c:v>
                </c:pt>
                <c:pt idx="24">
                  <c:v>0.82330623429595784</c:v>
                </c:pt>
                <c:pt idx="25">
                  <c:v>0.83239590271370689</c:v>
                </c:pt>
                <c:pt idx="26">
                  <c:v>0.8413465177622147</c:v>
                </c:pt>
                <c:pt idx="27">
                  <c:v>0.85016483407066923</c:v>
                </c:pt>
                <c:pt idx="28">
                  <c:v>0.858857055348342</c:v>
                </c:pt>
                <c:pt idx="29">
                  <c:v>0.86742889666963419</c:v>
                </c:pt>
                <c:pt idx="30">
                  <c:v>0.87588563786421103</c:v>
                </c:pt>
                <c:pt idx="31">
                  <c:v>0.88423216953169448</c:v>
                </c:pt>
                <c:pt idx="32">
                  <c:v>0.89247303290077007</c:v>
                </c:pt>
                <c:pt idx="33">
                  <c:v>0.90061245451945027</c:v>
                </c:pt>
                <c:pt idx="34">
                  <c:v>0.90865437658034565</c:v>
                </c:pt>
                <c:pt idx="35">
                  <c:v>0.92446022557698071</c:v>
                </c:pt>
                <c:pt idx="36">
                  <c:v>0.93991736635048473</c:v>
                </c:pt>
                <c:pt idx="37">
                  <c:v>0.95504944727190477</c:v>
                </c:pt>
                <c:pt idx="38">
                  <c:v>0.96987747918668898</c:v>
                </c:pt>
                <c:pt idx="39">
                  <c:v>0.98442023665990852</c:v>
                </c:pt>
                <c:pt idx="40">
                  <c:v>0.99869458315470394</c:v>
                </c:pt>
                <c:pt idx="41">
                  <c:v>1.0127157371891871</c:v>
                </c:pt>
                <c:pt idx="42">
                  <c:v>1.0264974921549612</c:v>
                </c:pt>
                <c:pt idx="43">
                  <c:v>1.0922190713857634</c:v>
                </c:pt>
                <c:pt idx="44">
                  <c:v>1.153457807191395</c:v>
                </c:pt>
                <c:pt idx="45">
                  <c:v>1.2110560275796582</c:v>
                </c:pt>
                <c:pt idx="46">
                  <c:v>1.2656171486903571</c:v>
                </c:pt>
                <c:pt idx="47">
                  <c:v>1.3175917908079759</c:v>
                </c:pt>
                <c:pt idx="48">
                  <c:v>1.3673274641588351</c:v>
                </c:pt>
                <c:pt idx="49">
                  <c:v>1.4150991231823122</c:v>
                </c:pt>
                <c:pt idx="50">
                  <c:v>1.5055995091078163</c:v>
                </c:pt>
                <c:pt idx="51">
                  <c:v>1.5904490736723429</c:v>
                </c:pt>
                <c:pt idx="52">
                  <c:v>1.6706116525772152</c:v>
                </c:pt>
                <c:pt idx="53">
                  <c:v>1.7468022283817319</c:v>
                </c:pt>
                <c:pt idx="54">
                  <c:v>1.8195690192160046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2E5-478F-B1D6-A7791327C861}"/>
            </c:ext>
          </c:extLst>
        </c:ser>
        <c:ser>
          <c:idx val="5"/>
          <c:order val="4"/>
          <c:tx>
            <c:strRef>
              <c:f>ElliRG!$F$5</c:f>
              <c:strCache>
                <c:ptCount val="1"/>
                <c:pt idx="0">
                  <c:v>RG(x, 2, 0)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ElliRG!$F$6:$F$60</c:f>
              <c:numCache>
                <c:formatCode>General</c:formatCode>
                <c:ptCount val="55"/>
                <c:pt idx="0">
                  <c:v>0.70710678141186367</c:v>
                </c:pt>
                <c:pt idx="1">
                  <c:v>0.7314239079402054</c:v>
                </c:pt>
                <c:pt idx="2">
                  <c:v>0.74986816420809721</c:v>
                </c:pt>
                <c:pt idx="3">
                  <c:v>0.76619713737017447</c:v>
                </c:pt>
                <c:pt idx="4">
                  <c:v>0.7811937052075445</c:v>
                </c:pt>
                <c:pt idx="5">
                  <c:v>0.79522453685930639</c:v>
                </c:pt>
                <c:pt idx="6">
                  <c:v>0.80850291804665431</c:v>
                </c:pt>
                <c:pt idx="7">
                  <c:v>0.82116816238321733</c:v>
                </c:pt>
                <c:pt idx="8">
                  <c:v>0.83331821707607212</c:v>
                </c:pt>
                <c:pt idx="9">
                  <c:v>0.84502556793969819</c:v>
                </c:pt>
                <c:pt idx="10">
                  <c:v>0.85634592951278499</c:v>
                </c:pt>
                <c:pt idx="11">
                  <c:v>0.86732339459429941</c:v>
                </c:pt>
                <c:pt idx="12">
                  <c:v>0.8779936786152972</c:v>
                </c:pt>
                <c:pt idx="13">
                  <c:v>0.88838626435495482</c:v>
                </c:pt>
                <c:pt idx="14">
                  <c:v>0.89852587578512855</c:v>
                </c:pt>
                <c:pt idx="15">
                  <c:v>0.9084335238151563</c:v>
                </c:pt>
                <c:pt idx="16">
                  <c:v>0.91812726848358073</c:v>
                </c:pt>
                <c:pt idx="17">
                  <c:v>0.92762278734200687</c:v>
                </c:pt>
                <c:pt idx="18">
                  <c:v>0.93693380776301105</c:v>
                </c:pt>
                <c:pt idx="19">
                  <c:v>0.94607244145799574</c:v>
                </c:pt>
                <c:pt idx="20">
                  <c:v>0.95504944727472696</c:v>
                </c:pt>
                <c:pt idx="21">
                  <c:v>0.96387444044208137</c:v>
                </c:pt>
                <c:pt idx="22">
                  <c:v>0.97255606118464044</c:v>
                </c:pt>
                <c:pt idx="23">
                  <c:v>0.98110211206832632</c:v>
                </c:pt>
                <c:pt idx="24">
                  <c:v>0.9895196709702323</c:v>
                </c:pt>
                <c:pt idx="25">
                  <c:v>0.99781518482392462</c:v>
                </c:pt>
                <c:pt idx="26">
                  <c:v>1.0059945480416224</c:v>
                </c:pt>
                <c:pt idx="27">
                  <c:v>1.0140631686043069</c:v>
                </c:pt>
                <c:pt idx="28">
                  <c:v>1.0220260241385872</c:v>
                </c:pt>
                <c:pt idx="29">
                  <c:v>1.0298877097965153</c:v>
                </c:pt>
                <c:pt idx="30">
                  <c:v>1.0376524793743376</c:v>
                </c:pt>
                <c:pt idx="31">
                  <c:v>1.0453242808155441</c:v>
                </c:pt>
                <c:pt idx="32">
                  <c:v>1.0529067870191602</c:v>
                </c:pt>
                <c:pt idx="33">
                  <c:v>1.0604034226994035</c:v>
                </c:pt>
                <c:pt idx="34">
                  <c:v>1.0678173879054331</c:v>
                </c:pt>
                <c:pt idx="35">
                  <c:v>1.0824091054179432</c:v>
                </c:pt>
                <c:pt idx="36">
                  <c:v>1.0967037744977535</c:v>
                </c:pt>
                <c:pt idx="37">
                  <c:v>1.1107207345534758</c:v>
                </c:pt>
                <c:pt idx="38">
                  <c:v>1.1244772209790379</c:v>
                </c:pt>
                <c:pt idx="39">
                  <c:v>1.1379886799104908</c:v>
                </c:pt>
                <c:pt idx="40">
                  <c:v>1.1512690240312067</c:v>
                </c:pt>
                <c:pt idx="41">
                  <c:v>1.1643308425147079</c:v>
                </c:pt>
                <c:pt idx="42">
                  <c:v>1.1771855748687652</c:v>
                </c:pt>
                <c:pt idx="43">
                  <c:v>1.2386893481434953</c:v>
                </c:pt>
                <c:pt idx="44">
                  <c:v>1.296271663516118</c:v>
                </c:pt>
                <c:pt idx="45">
                  <c:v>1.3506438810582655</c:v>
                </c:pt>
                <c:pt idx="46">
                  <c:v>1.4023199900217043</c:v>
                </c:pt>
                <c:pt idx="47">
                  <c:v>1.4516866751378521</c:v>
                </c:pt>
                <c:pt idx="48">
                  <c:v>1.4990440742797866</c:v>
                </c:pt>
                <c:pt idx="49">
                  <c:v>1.5446310238273402</c:v>
                </c:pt>
                <c:pt idx="50">
                  <c:v>1.6312356745468144</c:v>
                </c:pt>
                <c:pt idx="51">
                  <c:v>1.7126918589889191</c:v>
                </c:pt>
                <c:pt idx="52">
                  <c:v>1.7898529364423457</c:v>
                </c:pt>
                <c:pt idx="53">
                  <c:v>1.8633561802249088</c:v>
                </c:pt>
                <c:pt idx="54">
                  <c:v>1.9336930440117479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2E5-478F-B1D6-A7791327C861}"/>
            </c:ext>
          </c:extLst>
        </c:ser>
        <c:ser>
          <c:idx val="6"/>
          <c:order val="5"/>
          <c:tx>
            <c:strRef>
              <c:f>ElliRG!$G$5</c:f>
              <c:strCache>
                <c:ptCount val="1"/>
                <c:pt idx="0">
                  <c:v>RG(x, 5, 0)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ElliRG!$A$6:$A$60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ElliRG!$G$6:$G$60</c:f>
              <c:numCache>
                <c:formatCode>General</c:formatCode>
                <c:ptCount val="55"/>
                <c:pt idx="0">
                  <c:v>1.1180339888975188</c:v>
                </c:pt>
                <c:pt idx="1">
                  <c:v>1.1359153157189588</c:v>
                </c:pt>
                <c:pt idx="2">
                  <c:v>1.1500036329447876</c:v>
                </c:pt>
                <c:pt idx="3">
                  <c:v>1.1626959369966168</c:v>
                </c:pt>
                <c:pt idx="4">
                  <c:v>1.174497195048964</c:v>
                </c:pt>
                <c:pt idx="5">
                  <c:v>1.1856456718407495</c:v>
                </c:pt>
                <c:pt idx="6">
                  <c:v>1.196280860708093</c:v>
                </c:pt>
                <c:pt idx="7">
                  <c:v>1.2064944106768141</c:v>
                </c:pt>
                <c:pt idx="8">
                  <c:v>1.2163511061208574</c:v>
                </c:pt>
                <c:pt idx="9">
                  <c:v>1.2258991323634278</c:v>
                </c:pt>
                <c:pt idx="10">
                  <c:v>1.2351757010935367</c:v>
                </c:pt>
                <c:pt idx="11">
                  <c:v>1.2442103932590485</c:v>
                </c:pt>
                <c:pt idx="12">
                  <c:v>1.2530272709257919</c:v>
                </c:pt>
                <c:pt idx="13">
                  <c:v>1.261646277007384</c:v>
                </c:pt>
                <c:pt idx="14">
                  <c:v>1.2700841996057466</c:v>
                </c:pt>
                <c:pt idx="15">
                  <c:v>1.2783553579353646</c:v>
                </c:pt>
                <c:pt idx="16">
                  <c:v>1.2864721034601674</c:v>
                </c:pt>
                <c:pt idx="17">
                  <c:v>1.2944451944762159</c:v>
                </c:pt>
                <c:pt idx="18">
                  <c:v>1.3022840816648744</c:v>
                </c:pt>
                <c:pt idx="19">
                  <c:v>1.3099971295432296</c:v>
                </c:pt>
                <c:pt idx="20">
                  <c:v>1.3175917908128905</c:v>
                </c:pt>
                <c:pt idx="21">
                  <c:v>1.325074745474029</c:v>
                </c:pt>
                <c:pt idx="22">
                  <c:v>1.332452013158987</c:v>
                </c:pt>
                <c:pt idx="23">
                  <c:v>1.3397290448193335</c:v>
                </c:pt>
                <c:pt idx="24">
                  <c:v>1.3469107982899966</c:v>
                </c:pt>
                <c:pt idx="25">
                  <c:v>1.3540018011160613</c:v>
                </c:pt>
                <c:pt idx="26">
                  <c:v>1.3610062032102104</c:v>
                </c:pt>
                <c:pt idx="27">
                  <c:v>1.3679278213124071</c:v>
                </c:pt>
                <c:pt idx="28">
                  <c:v>1.3747701767825407</c:v>
                </c:pt>
                <c:pt idx="29">
                  <c:v>1.3815365279266203</c:v>
                </c:pt>
                <c:pt idx="30">
                  <c:v>1.388229897807131</c:v>
                </c:pt>
                <c:pt idx="31">
                  <c:v>1.3948530982967853</c:v>
                </c:pt>
                <c:pt idx="32">
                  <c:v>1.4014087509869857</c:v>
                </c:pt>
                <c:pt idx="33">
                  <c:v>1.4078993054469378</c:v>
                </c:pt>
                <c:pt idx="34">
                  <c:v>1.4143270552385447</c:v>
                </c:pt>
                <c:pt idx="35">
                  <c:v>1.427002618015512</c:v>
                </c:pt>
                <c:pt idx="36">
                  <c:v>1.4394511645256005</c:v>
                </c:pt>
                <c:pt idx="37">
                  <c:v>1.4516866751403219</c:v>
                </c:pt>
                <c:pt idx="38">
                  <c:v>1.4637216542155682</c:v>
                </c:pt>
                <c:pt idx="39">
                  <c:v>1.4755673468458583</c:v>
                </c:pt>
                <c:pt idx="40">
                  <c:v>1.4872339155271572</c:v>
                </c:pt>
                <c:pt idx="41">
                  <c:v>1.4987305855501591</c:v>
                </c:pt>
                <c:pt idx="42">
                  <c:v>1.5100657657196284</c:v>
                </c:pt>
                <c:pt idx="43">
                  <c:v>1.5645679748873123</c:v>
                </c:pt>
                <c:pt idx="44">
                  <c:v>1.6159650321070709</c:v>
                </c:pt>
                <c:pt idx="45">
                  <c:v>1.6647918054008746</c:v>
                </c:pt>
                <c:pt idx="46">
                  <c:v>1.7114390665993022</c:v>
                </c:pt>
                <c:pt idx="47">
                  <c:v>1.7562036827689629</c:v>
                </c:pt>
                <c:pt idx="48">
                  <c:v>1.7993180899900185</c:v>
                </c:pt>
                <c:pt idx="49">
                  <c:v>1.8409687061523525</c:v>
                </c:pt>
                <c:pt idx="50">
                  <c:v>1.9204627586833116</c:v>
                </c:pt>
                <c:pt idx="51">
                  <c:v>1.9956303696222291</c:v>
                </c:pt>
                <c:pt idx="52">
                  <c:v>2.0671559068569629</c:v>
                </c:pt>
                <c:pt idx="53">
                  <c:v>2.1355554859467891</c:v>
                </c:pt>
                <c:pt idx="54">
                  <c:v>2.2012305675722161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2E5-478F-B1D6-A7791327C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004265976186939"/>
          <c:y val="0.47119588675335849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ElliRF!$B$5</c:f>
              <c:strCache>
                <c:ptCount val="1"/>
                <c:pt idx="0">
                  <c:v>RF(x, 0, 0.5)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ElliRF!$B$6:$B$60</c:f>
              <c:numCache>
                <c:formatCode>General</c:formatCode>
                <c:ptCount val="55"/>
                <c:pt idx="0">
                  <c:v>17.752122551171183</c:v>
                </c:pt>
                <c:pt idx="1">
                  <c:v>3.6459728304132231</c:v>
                </c:pt>
                <c:pt idx="2">
                  <c:v>3.1921703856082186</c:v>
                </c:pt>
                <c:pt idx="3">
                  <c:v>2.9350066923628599</c:v>
                </c:pt>
                <c:pt idx="4">
                  <c:v>2.7571051522352894</c:v>
                </c:pt>
                <c:pt idx="5">
                  <c:v>2.6220575540524922</c:v>
                </c:pt>
                <c:pt idx="6">
                  <c:v>2.5137920023476785</c:v>
                </c:pt>
                <c:pt idx="7">
                  <c:v>2.4238057018571624</c:v>
                </c:pt>
                <c:pt idx="8">
                  <c:v>2.3470622014468479</c:v>
                </c:pt>
                <c:pt idx="9">
                  <c:v>2.2803364237662822</c:v>
                </c:pt>
                <c:pt idx="10">
                  <c:v>2.2214414689681106</c:v>
                </c:pt>
                <c:pt idx="11">
                  <c:v>2.16882776469701</c:v>
                </c:pt>
                <c:pt idx="12">
                  <c:v>2.1213583734916668</c:v>
                </c:pt>
                <c:pt idx="13">
                  <c:v>2.0781751230951242</c:v>
                </c:pt>
                <c:pt idx="14">
                  <c:v>2.0386148378267874</c:v>
                </c:pt>
                <c:pt idx="15">
                  <c:v>2.0021547608420982</c:v>
                </c:pt>
                <c:pt idx="16">
                  <c:v>1.9683757710289458</c:v>
                </c:pt>
                <c:pt idx="17">
                  <c:v>1.936936868386181</c:v>
                </c:pt>
                <c:pt idx="18">
                  <c:v>1.9075570310465031</c:v>
                </c:pt>
                <c:pt idx="19">
                  <c:v>1.8800020322078119</c:v>
                </c:pt>
                <c:pt idx="20">
                  <c:v>1.8540746772510281</c:v>
                </c:pt>
                <c:pt idx="21">
                  <c:v>1.8296074509183893</c:v>
                </c:pt>
                <c:pt idx="22">
                  <c:v>1.8064568957350702</c:v>
                </c:pt>
                <c:pt idx="23">
                  <c:v>1.7844992556290251</c:v>
                </c:pt>
                <c:pt idx="24">
                  <c:v>1.7636270585852227</c:v>
                </c:pt>
                <c:pt idx="25">
                  <c:v>1.7437464060842038</c:v>
                </c:pt>
                <c:pt idx="26">
                  <c:v>1.7247748013347037</c:v>
                </c:pt>
                <c:pt idx="27">
                  <c:v>1.7066393930431463</c:v>
                </c:pt>
                <c:pt idx="28">
                  <c:v>1.6892755430957178</c:v>
                </c:pt>
                <c:pt idx="29">
                  <c:v>1.6726256492219369</c:v>
                </c:pt>
                <c:pt idx="30">
                  <c:v>1.6566381702052497</c:v>
                </c:pt>
                <c:pt idx="31">
                  <c:v>1.6412668133453823</c:v>
                </c:pt>
                <c:pt idx="32">
                  <c:v>1.6264698529114077</c:v>
                </c:pt>
                <c:pt idx="33">
                  <c:v>1.6122095551186799</c:v>
                </c:pt>
                <c:pt idx="34">
                  <c:v>1.5984516903225003</c:v>
                </c:pt>
                <c:pt idx="35">
                  <c:v>1.5723214257529707</c:v>
                </c:pt>
                <c:pt idx="36">
                  <c:v>1.5478609107566166</c:v>
                </c:pt>
                <c:pt idx="37">
                  <c:v>1.5248868380596108</c:v>
                </c:pt>
                <c:pt idx="38">
                  <c:v>1.5032437741370535</c:v>
                </c:pt>
                <c:pt idx="39">
                  <c:v>1.4827988410833142</c:v>
                </c:pt>
                <c:pt idx="40">
                  <c:v>1.4634376019389779</c:v>
                </c:pt>
                <c:pt idx="41">
                  <c:v>1.4450608379013643</c:v>
                </c:pt>
                <c:pt idx="42">
                  <c:v>1.4275819958666738</c:v>
                </c:pt>
                <c:pt idx="43">
                  <c:v>1.3512866125410394</c:v>
                </c:pt>
                <c:pt idx="44">
                  <c:v>1.289041340942761</c:v>
                </c:pt>
                <c:pt idx="45">
                  <c:v>1.2367980868660362</c:v>
                </c:pt>
                <c:pt idx="46">
                  <c:v>1.1920055072672777</c:v>
                </c:pt>
                <c:pt idx="47">
                  <c:v>1.1529578435332004</c:v>
                </c:pt>
                <c:pt idx="48">
                  <c:v>1.1184617532687637</c:v>
                </c:pt>
                <c:pt idx="49">
                  <c:v>1.087651770649698</c:v>
                </c:pt>
                <c:pt idx="50">
                  <c:v>1.034656513455132</c:v>
                </c:pt>
                <c:pt idx="51">
                  <c:v>0.99037590897981675</c:v>
                </c:pt>
                <c:pt idx="52">
                  <c:v>0.9525559887817</c:v>
                </c:pt>
                <c:pt idx="53">
                  <c:v>0.91969699089610246</c:v>
                </c:pt>
                <c:pt idx="54">
                  <c:v>0.89075406840178506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6C-423A-AC51-B9CE3FEC894D}"/>
            </c:ext>
          </c:extLst>
        </c:ser>
        <c:ser>
          <c:idx val="2"/>
          <c:order val="1"/>
          <c:tx>
            <c:strRef>
              <c:f>ElliRF!$C$5</c:f>
              <c:strCache>
                <c:ptCount val="1"/>
                <c:pt idx="0">
                  <c:v>RF(x, 0.1, 0.5)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ElliRF!$C$6:$C$60</c:f>
              <c:numCache>
                <c:formatCode>General</c:formatCode>
                <c:ptCount val="55"/>
                <c:pt idx="0">
                  <c:v>3.1921256657245967</c:v>
                </c:pt>
                <c:pt idx="1">
                  <c:v>2.4766453923697358</c:v>
                </c:pt>
                <c:pt idx="2">
                  <c:v>2.2825881059929771</c:v>
                </c:pt>
                <c:pt idx="3">
                  <c:v>2.1571940410737018</c:v>
                </c:pt>
                <c:pt idx="4">
                  <c:v>2.0638477050345676</c:v>
                </c:pt>
                <c:pt idx="5">
                  <c:v>1.989393828360891</c:v>
                </c:pt>
                <c:pt idx="6">
                  <c:v>1.927481218500199</c:v>
                </c:pt>
                <c:pt idx="7">
                  <c:v>1.874527924552517</c:v>
                </c:pt>
                <c:pt idx="8">
                  <c:v>1.8283051837456739</c:v>
                </c:pt>
                <c:pt idx="9">
                  <c:v>1.7873280509660461</c:v>
                </c:pt>
                <c:pt idx="10">
                  <c:v>1.7505558283122773</c:v>
                </c:pt>
                <c:pt idx="11">
                  <c:v>1.7172301260459155</c:v>
                </c:pt>
                <c:pt idx="12">
                  <c:v>1.6867808264296174</c:v>
                </c:pt>
                <c:pt idx="13">
                  <c:v>1.6587683263202304</c:v>
                </c:pt>
                <c:pt idx="14">
                  <c:v>1.6328464194541761</c:v>
                </c:pt>
                <c:pt idx="15">
                  <c:v>1.6087375349716333</c:v>
                </c:pt>
                <c:pt idx="16">
                  <c:v>1.5862156923286623</c:v>
                </c:pt>
                <c:pt idx="17">
                  <c:v>1.5650944498100638</c:v>
                </c:pt>
                <c:pt idx="18">
                  <c:v>1.5452181846254125</c:v>
                </c:pt>
                <c:pt idx="19">
                  <c:v>1.5264556551809327</c:v>
                </c:pt>
                <c:pt idx="20">
                  <c:v>1.508695163180872</c:v>
                </c:pt>
                <c:pt idx="21">
                  <c:v>1.4918408603095676</c:v>
                </c:pt>
                <c:pt idx="22">
                  <c:v>1.475809888763556</c:v>
                </c:pt>
                <c:pt idx="23">
                  <c:v>1.4605301391955159</c:v>
                </c:pt>
                <c:pt idx="24">
                  <c:v>1.4459384725410354</c:v>
                </c:pt>
                <c:pt idx="25">
                  <c:v>1.4319792950196684</c:v>
                </c:pt>
                <c:pt idx="26">
                  <c:v>1.418603405280872</c:v>
                </c:pt>
                <c:pt idx="27">
                  <c:v>1.4057670535773097</c:v>
                </c:pt>
                <c:pt idx="28">
                  <c:v>1.3934311678052598</c:v>
                </c:pt>
                <c:pt idx="29">
                  <c:v>1.3815607120982096</c:v>
                </c:pt>
                <c:pt idx="30">
                  <c:v>1.3701241516250999</c:v>
                </c:pt>
                <c:pt idx="31">
                  <c:v>1.3590930031630488</c:v>
                </c:pt>
                <c:pt idx="32">
                  <c:v>1.3484414554596049</c:v>
                </c:pt>
                <c:pt idx="33">
                  <c:v>1.3381460467719692</c:v>
                </c:pt>
                <c:pt idx="34">
                  <c:v>1.3281853895532247</c:v>
                </c:pt>
                <c:pt idx="35">
                  <c:v>1.3091917657350183</c:v>
                </c:pt>
                <c:pt idx="36">
                  <c:v>1.2913227665291787</c:v>
                </c:pt>
                <c:pt idx="37">
                  <c:v>1.2744616128891957</c:v>
                </c:pt>
                <c:pt idx="38">
                  <c:v>1.2585085124861057</c:v>
                </c:pt>
                <c:pt idx="39">
                  <c:v>1.243377536620911</c:v>
                </c:pt>
                <c:pt idx="40">
                  <c:v>1.2289941817287025</c:v>
                </c:pt>
                <c:pt idx="41">
                  <c:v>1.2152934431114357</c:v>
                </c:pt>
                <c:pt idx="42">
                  <c:v>1.2022182771155401</c:v>
                </c:pt>
                <c:pt idx="43">
                  <c:v>1.1446483422381519</c:v>
                </c:pt>
                <c:pt idx="44">
                  <c:v>1.0970884612334173</c:v>
                </c:pt>
                <c:pt idx="45">
                  <c:v>1.0567662752569815</c:v>
                </c:pt>
                <c:pt idx="46">
                  <c:v>1.0219041225267909</c:v>
                </c:pt>
                <c:pt idx="47">
                  <c:v>0.99129662642510508</c:v>
                </c:pt>
                <c:pt idx="48">
                  <c:v>0.96409045850368724</c:v>
                </c:pt>
                <c:pt idx="49">
                  <c:v>0.93966043023324908</c:v>
                </c:pt>
                <c:pt idx="50">
                  <c:v>0.89735238875698897</c:v>
                </c:pt>
                <c:pt idx="51">
                  <c:v>0.86172592578275797</c:v>
                </c:pt>
                <c:pt idx="52">
                  <c:v>0.83110056757304307</c:v>
                </c:pt>
                <c:pt idx="53">
                  <c:v>0.80434620617310348</c:v>
                </c:pt>
                <c:pt idx="54">
                  <c:v>0.78066846621523023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6C-423A-AC51-B9CE3FEC894D}"/>
            </c:ext>
          </c:extLst>
        </c:ser>
        <c:ser>
          <c:idx val="3"/>
          <c:order val="2"/>
          <c:tx>
            <c:strRef>
              <c:f>ElliRF!$D$5</c:f>
              <c:strCache>
                <c:ptCount val="1"/>
                <c:pt idx="0">
                  <c:v>RF(x, 0.5, 0.5)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ElliRF!$D$6:$D$60</c:f>
              <c:numCache>
                <c:formatCode>General</c:formatCode>
                <c:ptCount val="55"/>
                <c:pt idx="0">
                  <c:v>2.2214214693013248</c:v>
                </c:pt>
                <c:pt idx="1">
                  <c:v>1.8619675024374662</c:v>
                </c:pt>
                <c:pt idx="2">
                  <c:v>1.7505558282056937</c:v>
                </c:pt>
                <c:pt idx="3">
                  <c:v>1.6753604121195114</c:v>
                </c:pt>
                <c:pt idx="4">
                  <c:v>1.6177480945319869</c:v>
                </c:pt>
                <c:pt idx="5">
                  <c:v>1.5707963267090559</c:v>
                </c:pt>
                <c:pt idx="6">
                  <c:v>1.5310786833389169</c:v>
                </c:pt>
                <c:pt idx="7">
                  <c:v>1.4966233740878503</c:v>
                </c:pt>
                <c:pt idx="8">
                  <c:v>1.4661824760762547</c:v>
                </c:pt>
                <c:pt idx="9">
                  <c:v>1.4389122228064719</c:v>
                </c:pt>
                <c:pt idx="10">
                  <c:v>1.4142135623259546</c:v>
                </c:pt>
                <c:pt idx="11">
                  <c:v>1.3916448649099653</c:v>
                </c:pt>
                <c:pt idx="12">
                  <c:v>1.3708706502691179</c:v>
                </c:pt>
                <c:pt idx="13">
                  <c:v>1.3516297662365229</c:v>
                </c:pt>
                <c:pt idx="14">
                  <c:v>1.3337147427600899</c:v>
                </c:pt>
                <c:pt idx="15">
                  <c:v>1.316957896892365</c:v>
                </c:pt>
                <c:pt idx="16">
                  <c:v>1.3012216892525217</c:v>
                </c:pt>
                <c:pt idx="17">
                  <c:v>1.2863918534175756</c:v>
                </c:pt>
                <c:pt idx="18">
                  <c:v>1.272372388952312</c:v>
                </c:pt>
                <c:pt idx="19">
                  <c:v>1.2590818398958279</c:v>
                </c:pt>
                <c:pt idx="20">
                  <c:v>1.2464504802558156</c:v>
                </c:pt>
                <c:pt idx="21">
                  <c:v>1.2344181524253515</c:v>
                </c:pt>
                <c:pt idx="22">
                  <c:v>1.2229325840587064</c:v>
                </c:pt>
                <c:pt idx="23">
                  <c:v>1.2119480611927917</c:v>
                </c:pt>
                <c:pt idx="24">
                  <c:v>1.2014243704525538</c:v>
                </c:pt>
                <c:pt idx="25">
                  <c:v>1.1913259471629105</c:v>
                </c:pt>
                <c:pt idx="26">
                  <c:v>1.1816211828971881</c:v>
                </c:pt>
                <c:pt idx="27">
                  <c:v>1.1722818578208825</c:v>
                </c:pt>
                <c:pt idx="28">
                  <c:v>1.1632826716894686</c:v>
                </c:pt>
                <c:pt idx="29">
                  <c:v>1.1546008535501944</c:v>
                </c:pt>
                <c:pt idx="30">
                  <c:v>1.1462158347641027</c:v>
                </c:pt>
                <c:pt idx="31">
                  <c:v>1.1381089733713901</c:v>
                </c:pt>
                <c:pt idx="32">
                  <c:v>1.1302633203922881</c:v>
                </c:pt>
                <c:pt idx="33">
                  <c:v>1.1226634206122648</c:v>
                </c:pt>
                <c:pt idx="34">
                  <c:v>1.1152951419043053</c:v>
                </c:pt>
                <c:pt idx="35">
                  <c:v>1.1012026729888698</c:v>
                </c:pt>
                <c:pt idx="36">
                  <c:v>1.0878942078498772</c:v>
                </c:pt>
                <c:pt idx="37">
                  <c:v>1.0752916200526081</c:v>
                </c:pt>
                <c:pt idx="38">
                  <c:v>1.063327808549773</c:v>
                </c:pt>
                <c:pt idx="39">
                  <c:v>1.0519447179536792</c:v>
                </c:pt>
                <c:pt idx="40">
                  <c:v>1.0410917845329553</c:v>
                </c:pt>
                <c:pt idx="41">
                  <c:v>1.0307247024456985</c:v>
                </c:pt>
                <c:pt idx="42">
                  <c:v>1.0208044340506917</c:v>
                </c:pt>
                <c:pt idx="43">
                  <c:v>0.97681805229426366</c:v>
                </c:pt>
                <c:pt idx="44">
                  <c:v>0.94010347171849129</c:v>
                </c:pt>
                <c:pt idx="45">
                  <c:v>0.90871078311717013</c:v>
                </c:pt>
                <c:pt idx="46">
                  <c:v>0.88137358701441826</c:v>
                </c:pt>
                <c:pt idx="47">
                  <c:v>0.85722388169388497</c:v>
                </c:pt>
                <c:pt idx="48">
                  <c:v>0.83564146523827532</c:v>
                </c:pt>
                <c:pt idx="49">
                  <c:v>0.81616826041447088</c:v>
                </c:pt>
                <c:pt idx="50">
                  <c:v>0.78223684452389264</c:v>
                </c:pt>
                <c:pt idx="51">
                  <c:v>0.75346068574829395</c:v>
                </c:pt>
                <c:pt idx="52">
                  <c:v>0.72857591256350818</c:v>
                </c:pt>
                <c:pt idx="53">
                  <c:v>0.70672482712725548</c:v>
                </c:pt>
                <c:pt idx="54">
                  <c:v>0.68729984239071351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6C-423A-AC51-B9CE3FEC894D}"/>
            </c:ext>
          </c:extLst>
        </c:ser>
        <c:ser>
          <c:idx val="4"/>
          <c:order val="3"/>
          <c:tx>
            <c:strRef>
              <c:f>ElliRF!$E$5</c:f>
              <c:strCache>
                <c:ptCount val="1"/>
                <c:pt idx="0">
                  <c:v>RF(x, 1, 0.5)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ElliRF!$E$6:$E$60</c:f>
              <c:numCache>
                <c:formatCode>General</c:formatCode>
                <c:ptCount val="55"/>
                <c:pt idx="0">
                  <c:v>1.8540605353008108</c:v>
                </c:pt>
                <c:pt idx="1">
                  <c:v>1.5926805658970993</c:v>
                </c:pt>
                <c:pt idx="2">
                  <c:v>1.5086951630813039</c:v>
                </c:pt>
                <c:pt idx="3">
                  <c:v>1.4512039323847246</c:v>
                </c:pt>
                <c:pt idx="4">
                  <c:v>1.4067138665000807</c:v>
                </c:pt>
                <c:pt idx="5">
                  <c:v>1.3701716331998284</c:v>
                </c:pt>
                <c:pt idx="6">
                  <c:v>1.3390597022279713</c:v>
                </c:pt>
                <c:pt idx="7">
                  <c:v>1.3119212151327369</c:v>
                </c:pt>
                <c:pt idx="8">
                  <c:v>1.2878295865878306</c:v>
                </c:pt>
                <c:pt idx="9">
                  <c:v>1.2661555348868261</c:v>
                </c:pt>
                <c:pt idx="10">
                  <c:v>1.2464504802427838</c:v>
                </c:pt>
                <c:pt idx="11">
                  <c:v>1.2283824950110827</c:v>
                </c:pt>
                <c:pt idx="12">
                  <c:v>1.2116985666771103</c:v>
                </c:pt>
                <c:pt idx="13">
                  <c:v>1.1962011094798894</c:v>
                </c:pt>
                <c:pt idx="14">
                  <c:v>1.1817326833935018</c:v>
                </c:pt>
                <c:pt idx="15">
                  <c:v>1.1681656833279976</c:v>
                </c:pt>
                <c:pt idx="16">
                  <c:v>1.1553951656441941</c:v>
                </c:pt>
                <c:pt idx="17">
                  <c:v>1.1433337254597529</c:v>
                </c:pt>
                <c:pt idx="18">
                  <c:v>1.1319077551855807</c:v>
                </c:pt>
                <c:pt idx="19">
                  <c:v>1.1210546577141849</c:v>
                </c:pt>
                <c:pt idx="20">
                  <c:v>1.1107207345194108</c:v>
                </c:pt>
                <c:pt idx="21">
                  <c:v>1.1008595605143208</c:v>
                </c:pt>
                <c:pt idx="22">
                  <c:v>1.0914307162496695</c:v>
                </c:pt>
                <c:pt idx="23">
                  <c:v>1.0823987866420288</c:v>
                </c:pt>
                <c:pt idx="24">
                  <c:v>1.0737325613603992</c:v>
                </c:pt>
                <c:pt idx="25">
                  <c:v>1.0654043897765269</c:v>
                </c:pt>
                <c:pt idx="26">
                  <c:v>1.0573896557854707</c:v>
                </c:pt>
                <c:pt idx="27">
                  <c:v>1.0496663465957472</c:v>
                </c:pt>
                <c:pt idx="28">
                  <c:v>1.0422146959154026</c:v>
                </c:pt>
                <c:pt idx="29">
                  <c:v>1.0350168865752278</c:v>
                </c:pt>
                <c:pt idx="30">
                  <c:v>1.0280568010384341</c:v>
                </c:pt>
                <c:pt idx="31">
                  <c:v>1.0213198107921795</c:v>
                </c:pt>
                <c:pt idx="32">
                  <c:v>1.0147925975386936</c:v>
                </c:pt>
                <c:pt idx="33">
                  <c:v>1.0084630005696205</c:v>
                </c:pt>
                <c:pt idx="34">
                  <c:v>1.0023198858352993</c:v>
                </c:pt>
                <c:pt idx="35">
                  <c:v>0.9905530382300054</c:v>
                </c:pt>
                <c:pt idx="36">
                  <c:v>0.97941958746000501</c:v>
                </c:pt>
                <c:pt idx="37">
                  <c:v>0.96885765326215767</c:v>
                </c:pt>
                <c:pt idx="38">
                  <c:v>0.95881397072735497</c:v>
                </c:pt>
                <c:pt idx="39">
                  <c:v>0.94924235862213435</c:v>
                </c:pt>
                <c:pt idx="40">
                  <c:v>0.94010251456970961</c:v>
                </c:pt>
                <c:pt idx="41">
                  <c:v>0.93135905659388163</c:v>
                </c:pt>
                <c:pt idx="42">
                  <c:v>0.92298075279841929</c:v>
                </c:pt>
                <c:pt idx="43">
                  <c:v>0.88569392319675555</c:v>
                </c:pt>
                <c:pt idx="44">
                  <c:v>0.85439976540178042</c:v>
                </c:pt>
                <c:pt idx="45">
                  <c:v>0.82751823798532431</c:v>
                </c:pt>
                <c:pt idx="46">
                  <c:v>0.80401681679487746</c:v>
                </c:pt>
                <c:pt idx="47">
                  <c:v>0.78318403980521423</c:v>
                </c:pt>
                <c:pt idx="48">
                  <c:v>0.76450919131446504</c:v>
                </c:pt>
                <c:pt idx="49">
                  <c:v>0.74761350364495283</c:v>
                </c:pt>
                <c:pt idx="50">
                  <c:v>0.71806946832849439</c:v>
                </c:pt>
                <c:pt idx="51">
                  <c:v>0.69291088266017731</c:v>
                </c:pt>
                <c:pt idx="52">
                  <c:v>0.67107824849184072</c:v>
                </c:pt>
                <c:pt idx="53">
                  <c:v>0.65184902141184631</c:v>
                </c:pt>
                <c:pt idx="54">
                  <c:v>0.63470917267454163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6C-423A-AC51-B9CE3FEC894D}"/>
            </c:ext>
          </c:extLst>
        </c:ser>
        <c:ser>
          <c:idx val="5"/>
          <c:order val="4"/>
          <c:tx>
            <c:strRef>
              <c:f>ElliRF!$F$5</c:f>
              <c:strCache>
                <c:ptCount val="1"/>
                <c:pt idx="0">
                  <c:v>RF(x, 2, 0.5)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ElliRF!$F$6:$F$60</c:f>
              <c:numCache>
                <c:formatCode>General</c:formatCode>
                <c:ptCount val="55"/>
                <c:pt idx="0">
                  <c:v>1.5248768381675293</c:v>
                </c:pt>
                <c:pt idx="1">
                  <c:v>1.336543219141261</c:v>
                </c:pt>
                <c:pt idx="2">
                  <c:v>1.2744616128057842</c:v>
                </c:pt>
                <c:pt idx="3">
                  <c:v>1.2315000241755614</c:v>
                </c:pt>
                <c:pt idx="4">
                  <c:v>1.197988546743874</c:v>
                </c:pt>
                <c:pt idx="5">
                  <c:v>1.1702875152260483</c:v>
                </c:pt>
                <c:pt idx="6">
                  <c:v>1.1465760459853476</c:v>
                </c:pt>
                <c:pt idx="7">
                  <c:v>1.1257964979073096</c:v>
                </c:pt>
                <c:pt idx="8">
                  <c:v>1.1072739278479431</c:v>
                </c:pt>
                <c:pt idx="9">
                  <c:v>1.0905485367851515</c:v>
                </c:pt>
                <c:pt idx="10">
                  <c:v>1.0752916200356626</c:v>
                </c:pt>
                <c:pt idx="11">
                  <c:v>1.0612593008154521</c:v>
                </c:pt>
                <c:pt idx="12">
                  <c:v>1.0482652163719719</c:v>
                </c:pt>
                <c:pt idx="13">
                  <c:v>1.0361634848943697</c:v>
                </c:pt>
                <c:pt idx="14">
                  <c:v>1.0248376040500722</c:v>
                </c:pt>
                <c:pt idx="15">
                  <c:v>1.0141929473004077</c:v>
                </c:pt>
                <c:pt idx="16">
                  <c:v>1.0041515346813896</c:v>
                </c:pt>
                <c:pt idx="17">
                  <c:v>0.99464829253950604</c:v>
                </c:pt>
                <c:pt idx="18">
                  <c:v>0.98562831752127733</c:v>
                </c:pt>
                <c:pt idx="19">
                  <c:v>0.97704483561894451</c:v>
                </c:pt>
                <c:pt idx="20">
                  <c:v>0.96885765325645024</c:v>
                </c:pt>
                <c:pt idx="21">
                  <c:v>0.96103196370325761</c:v>
                </c:pt>
                <c:pt idx="22">
                  <c:v>0.95353741467092579</c:v>
                </c:pt>
                <c:pt idx="23">
                  <c:v>0.94634737095654375</c:v>
                </c:pt>
                <c:pt idx="24">
                  <c:v>0.93943832483604639</c:v>
                </c:pt>
                <c:pt idx="25">
                  <c:v>0.93278941983380936</c:v>
                </c:pt>
                <c:pt idx="26">
                  <c:v>0.92638206251960165</c:v>
                </c:pt>
                <c:pt idx="27">
                  <c:v>0.92019960338885554</c:v>
                </c:pt>
                <c:pt idx="28">
                  <c:v>0.91422707249540247</c:v>
                </c:pt>
                <c:pt idx="29">
                  <c:v>0.90845095887372573</c:v>
                </c:pt>
                <c:pt idx="30">
                  <c:v>0.90285902527732009</c:v>
                </c:pt>
                <c:pt idx="31">
                  <c:v>0.89744015162121471</c:v>
                </c:pt>
                <c:pt idx="32">
                  <c:v>0.89218420192344206</c:v>
                </c:pt>
                <c:pt idx="33">
                  <c:v>0.88708191061383779</c:v>
                </c:pt>
                <c:pt idx="34">
                  <c:v>0.88212478490546564</c:v>
                </c:pt>
                <c:pt idx="35">
                  <c:v>0.87261542893230926</c:v>
                </c:pt>
                <c:pt idx="36">
                  <c:v>0.86360071394268034</c:v>
                </c:pt>
                <c:pt idx="37">
                  <c:v>0.85503322009955129</c:v>
                </c:pt>
                <c:pt idx="38">
                  <c:v>0.84687205024112089</c:v>
                </c:pt>
                <c:pt idx="39">
                  <c:v>0.83908168002101002</c:v>
                </c:pt>
                <c:pt idx="40">
                  <c:v>0.83163105189301789</c:v>
                </c:pt>
                <c:pt idx="41">
                  <c:v>0.82449285317885135</c:v>
                </c:pt>
                <c:pt idx="42">
                  <c:v>0.81764293492621554</c:v>
                </c:pt>
                <c:pt idx="43">
                  <c:v>0.78704085774381261</c:v>
                </c:pt>
                <c:pt idx="44">
                  <c:v>0.76120858506355227</c:v>
                </c:pt>
                <c:pt idx="45">
                  <c:v>0.7389098740869896</c:v>
                </c:pt>
                <c:pt idx="46">
                  <c:v>0.71933211800614238</c:v>
                </c:pt>
                <c:pt idx="47">
                  <c:v>0.70191250964960183</c:v>
                </c:pt>
                <c:pt idx="48">
                  <c:v>0.68624519835287712</c:v>
                </c:pt>
                <c:pt idx="49">
                  <c:v>0.67202795322495779</c:v>
                </c:pt>
                <c:pt idx="50">
                  <c:v>0.64706995083522978</c:v>
                </c:pt>
                <c:pt idx="51">
                  <c:v>0.62571844926311482</c:v>
                </c:pt>
                <c:pt idx="52">
                  <c:v>0.60711610138301952</c:v>
                </c:pt>
                <c:pt idx="53">
                  <c:v>0.59067521087166308</c:v>
                </c:pt>
                <c:pt idx="54">
                  <c:v>0.5759757919628562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6C-423A-AC51-B9CE3FEC894D}"/>
            </c:ext>
          </c:extLst>
        </c:ser>
        <c:ser>
          <c:idx val="6"/>
          <c:order val="5"/>
          <c:tx>
            <c:strRef>
              <c:f>ElliRF!$G$5</c:f>
              <c:strCache>
                <c:ptCount val="1"/>
                <c:pt idx="0">
                  <c:v>RF(x, 5, 0.5)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ElliRF!$A$6:$A$60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ElliRF!$G$6:$G$60</c:f>
              <c:numCache>
                <c:formatCode>General</c:formatCode>
                <c:ptCount val="55"/>
                <c:pt idx="0">
                  <c:v>1.1529515190346078</c:v>
                </c:pt>
                <c:pt idx="1">
                  <c:v>1.0320274960460367</c:v>
                </c:pt>
                <c:pt idx="2">
                  <c:v>0.9912966263650046</c:v>
                </c:pt>
                <c:pt idx="3">
                  <c:v>0.9628305533404391</c:v>
                </c:pt>
                <c:pt idx="4">
                  <c:v>0.94045970218448949</c:v>
                </c:pt>
                <c:pt idx="5">
                  <c:v>0.92185372666849319</c:v>
                </c:pt>
                <c:pt idx="6">
                  <c:v>0.90584321649977817</c:v>
                </c:pt>
                <c:pt idx="7">
                  <c:v>0.89174704610573485</c:v>
                </c:pt>
                <c:pt idx="8">
                  <c:v>0.87912943179704839</c:v>
                </c:pt>
                <c:pt idx="9">
                  <c:v>0.86769278536207273</c:v>
                </c:pt>
                <c:pt idx="10">
                  <c:v>0.85722388167835795</c:v>
                </c:pt>
                <c:pt idx="11">
                  <c:v>0.84756418136196399</c:v>
                </c:pt>
                <c:pt idx="12">
                  <c:v>0.83859228518588347</c:v>
                </c:pt>
                <c:pt idx="13">
                  <c:v>0.83021297735720945</c:v>
                </c:pt>
                <c:pt idx="14">
                  <c:v>0.82235007479404143</c:v>
                </c:pt>
                <c:pt idx="15">
                  <c:v>0.81494158753476142</c:v>
                </c:pt>
                <c:pt idx="16">
                  <c:v>0.80793634183358243</c:v>
                </c:pt>
                <c:pt idx="17">
                  <c:v>0.80129156182308714</c:v>
                </c:pt>
                <c:pt idx="18">
                  <c:v>0.7949710983816991</c:v>
                </c:pt>
                <c:pt idx="19">
                  <c:v>0.78894410640050816</c:v>
                </c:pt>
                <c:pt idx="20">
                  <c:v>0.78318403979788165</c:v>
                </c:pt>
                <c:pt idx="21">
                  <c:v>0.77766787622218692</c:v>
                </c:pt>
                <c:pt idx="22">
                  <c:v>0.77237551074893851</c:v>
                </c:pt>
                <c:pt idx="23">
                  <c:v>0.76728927589939921</c:v>
                </c:pt>
                <c:pt idx="24">
                  <c:v>0.76239355743760473</c:v>
                </c:pt>
                <c:pt idx="25">
                  <c:v>0.7576744837300855</c:v>
                </c:pt>
                <c:pt idx="26">
                  <c:v>0.75311967227198406</c:v>
                </c:pt>
                <c:pt idx="27">
                  <c:v>0.74871802111637631</c:v>
                </c:pt>
                <c:pt idx="28">
                  <c:v>0.74445953592262959</c:v>
                </c:pt>
                <c:pt idx="29">
                  <c:v>0.74033518551605071</c:v>
                </c:pt>
                <c:pt idx="30">
                  <c:v>0.7363367804609785</c:v>
                </c:pt>
                <c:pt idx="31">
                  <c:v>0.7324568703540637</c:v>
                </c:pt>
                <c:pt idx="32">
                  <c:v>0.72868865645540193</c:v>
                </c:pt>
                <c:pt idx="33">
                  <c:v>0.72502591697085794</c:v>
                </c:pt>
                <c:pt idx="34">
                  <c:v>0.72146294283509782</c:v>
                </c:pt>
                <c:pt idx="35">
                  <c:v>0.7146156926529561</c:v>
                </c:pt>
                <c:pt idx="36">
                  <c:v>0.70810955587539592</c:v>
                </c:pt>
                <c:pt idx="37">
                  <c:v>0.70191250964684693</c:v>
                </c:pt>
                <c:pt idx="38">
                  <c:v>0.6959968821199034</c:v>
                </c:pt>
                <c:pt idx="39">
                  <c:v>0.69033859158571709</c:v>
                </c:pt>
                <c:pt idx="40">
                  <c:v>0.68491654604221641</c:v>
                </c:pt>
                <c:pt idx="41">
                  <c:v>0.67971216404621237</c:v>
                </c:pt>
                <c:pt idx="42">
                  <c:v>0.67470898845007254</c:v>
                </c:pt>
                <c:pt idx="43">
                  <c:v>0.65224864443304609</c:v>
                </c:pt>
                <c:pt idx="44">
                  <c:v>0.63314869458635714</c:v>
                </c:pt>
                <c:pt idx="45">
                  <c:v>0.61655598268958522</c:v>
                </c:pt>
                <c:pt idx="46">
                  <c:v>0.60190608527250711</c:v>
                </c:pt>
                <c:pt idx="47">
                  <c:v>0.58880582378097768</c:v>
                </c:pt>
                <c:pt idx="48">
                  <c:v>0.57697018468125671</c:v>
                </c:pt>
                <c:pt idx="49">
                  <c:v>0.56618590669757574</c:v>
                </c:pt>
                <c:pt idx="50">
                  <c:v>0.54715168347847953</c:v>
                </c:pt>
                <c:pt idx="51">
                  <c:v>0.5307626596138747</c:v>
                </c:pt>
                <c:pt idx="52">
                  <c:v>0.5164035351216606</c:v>
                </c:pt>
                <c:pt idx="53">
                  <c:v>0.50364981739941739</c:v>
                </c:pt>
                <c:pt idx="54">
                  <c:v>0.49219640774406592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6C-423A-AC51-B9CE3FEC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906127300125218"/>
          <c:y val="8.7426442285935074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8704418197725288"/>
          <c:h val="0.83241542723826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ElliRJ!$B$6</c:f>
              <c:strCache>
                <c:ptCount val="1"/>
                <c:pt idx="0">
                  <c:v>RJ(x, 0, 1, 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ElliRJ!$B$7:$B$61</c:f>
              <c:numCache>
                <c:formatCode>General</c:formatCode>
                <c:ptCount val="55"/>
                <c:pt idx="0">
                  <c:v>35.697659480872673</c:v>
                </c:pt>
                <c:pt idx="1">
                  <c:v>5.8353584836178252</c:v>
                </c:pt>
                <c:pt idx="2">
                  <c:v>4.9110579341847149</c:v>
                </c:pt>
                <c:pt idx="3">
                  <c:v>4.3963083324982097</c:v>
                </c:pt>
                <c:pt idx="4">
                  <c:v>4.0451827587496201</c:v>
                </c:pt>
                <c:pt idx="5">
                  <c:v>3.7818384792601352</c:v>
                </c:pt>
                <c:pt idx="6">
                  <c:v>3.5729681453948574</c:v>
                </c:pt>
                <c:pt idx="7">
                  <c:v>3.4010350094126061</c:v>
                </c:pt>
                <c:pt idx="8">
                  <c:v>3.2556985735266624</c:v>
                </c:pt>
                <c:pt idx="9">
                  <c:v>3.1303658851115128</c:v>
                </c:pt>
                <c:pt idx="10">
                  <c:v>3.0205847773159089</c:v>
                </c:pt>
                <c:pt idx="11">
                  <c:v>2.9232130994551349</c:v>
                </c:pt>
                <c:pt idx="12">
                  <c:v>2.8359542442880263</c:v>
                </c:pt>
                <c:pt idx="13">
                  <c:v>2.7570811175759906</c:v>
                </c:pt>
                <c:pt idx="14">
                  <c:v>2.685263837523943</c:v>
                </c:pt>
                <c:pt idx="15">
                  <c:v>2.6194577455518391</c:v>
                </c:pt>
                <c:pt idx="16">
                  <c:v>2.5588281076035688</c:v>
                </c:pt>
                <c:pt idx="17">
                  <c:v>2.5026980033270561</c:v>
                </c:pt>
                <c:pt idx="18">
                  <c:v>2.4505113545729342</c:v>
                </c:pt>
                <c:pt idx="19">
                  <c:v>2.4018061205249923</c:v>
                </c:pt>
                <c:pt idx="20">
                  <c:v>2.3561944901039875</c:v>
                </c:pt>
                <c:pt idx="21">
                  <c:v>2.3133479958551333</c:v>
                </c:pt>
                <c:pt idx="22">
                  <c:v>2.2729861566437752</c:v>
                </c:pt>
                <c:pt idx="23">
                  <c:v>2.2348676945527126</c:v>
                </c:pt>
                <c:pt idx="24">
                  <c:v>2.1987836589575593</c:v>
                </c:pt>
                <c:pt idx="25">
                  <c:v>2.1645519835606954</c:v>
                </c:pt>
                <c:pt idx="26">
                  <c:v>2.1320131339042661</c:v>
                </c:pt>
                <c:pt idx="27">
                  <c:v>2.1010265944635709</c:v>
                </c:pt>
                <c:pt idx="28">
                  <c:v>2.0714680090948261</c:v>
                </c:pt>
                <c:pt idx="29">
                  <c:v>2.0432268349440901</c:v>
                </c:pt>
                <c:pt idx="30">
                  <c:v>2.0162044035602831</c:v>
                </c:pt>
                <c:pt idx="31">
                  <c:v>1.9903123076739808</c:v>
                </c:pt>
                <c:pt idx="32">
                  <c:v>1.9654710504756803</c:v>
                </c:pt>
                <c:pt idx="33">
                  <c:v>1.9416089080260448</c:v>
                </c:pt>
                <c:pt idx="34">
                  <c:v>1.9186609658963965</c:v>
                </c:pt>
                <c:pt idx="35">
                  <c:v>1.8752772709435777</c:v>
                </c:pt>
                <c:pt idx="36">
                  <c:v>1.834908490007612</c:v>
                </c:pt>
                <c:pt idx="37">
                  <c:v>1.7972103520669238</c:v>
                </c:pt>
                <c:pt idx="38">
                  <c:v>1.7618921532109126</c:v>
                </c:pt>
                <c:pt idx="39">
                  <c:v>1.7287063808769749</c:v>
                </c:pt>
                <c:pt idx="40">
                  <c:v>1.6974407112924561</c:v>
                </c:pt>
                <c:pt idx="41">
                  <c:v>1.6679117607828902</c:v>
                </c:pt>
                <c:pt idx="42">
                  <c:v>1.6399601516594353</c:v>
                </c:pt>
                <c:pt idx="43">
                  <c:v>1.5195270878777807</c:v>
                </c:pt>
                <c:pt idx="44">
                  <c:v>1.4232415328898915</c:v>
                </c:pt>
                <c:pt idx="45">
                  <c:v>1.3438542313725783</c:v>
                </c:pt>
                <c:pt idx="46">
                  <c:v>1.2768630731788928</c:v>
                </c:pt>
                <c:pt idx="47">
                  <c:v>1.2192980036940952</c:v>
                </c:pt>
                <c:pt idx="48">
                  <c:v>1.169106464292466</c:v>
                </c:pt>
                <c:pt idx="49">
                  <c:v>1.1248165915607544</c:v>
                </c:pt>
                <c:pt idx="50">
                  <c:v>1.0498545723830996</c:v>
                </c:pt>
                <c:pt idx="51">
                  <c:v>0.98843564276863183</c:v>
                </c:pt>
                <c:pt idx="52">
                  <c:v>0.93688054789494335</c:v>
                </c:pt>
                <c:pt idx="53">
                  <c:v>0.89278004904885677</c:v>
                </c:pt>
                <c:pt idx="54">
                  <c:v>0.85447984445012637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8D-45E2-926F-8DEBB7F2BAD2}"/>
            </c:ext>
          </c:extLst>
        </c:ser>
        <c:ser>
          <c:idx val="2"/>
          <c:order val="1"/>
          <c:tx>
            <c:strRef>
              <c:f>ElliRJ!$C$6</c:f>
              <c:strCache>
                <c:ptCount val="1"/>
                <c:pt idx="0">
                  <c:v>RJ(x, 0.1, 1, 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ElliRJ!$C$7:$C$61</c:f>
              <c:numCache>
                <c:formatCode>General</c:formatCode>
                <c:ptCount val="55"/>
                <c:pt idx="0">
                  <c:v>4.9109630690532011</c:v>
                </c:pt>
                <c:pt idx="1">
                  <c:v>3.4365103182064178</c:v>
                </c:pt>
                <c:pt idx="2">
                  <c:v>3.0560362374678407</c:v>
                </c:pt>
                <c:pt idx="3">
                  <c:v>2.8159710499989061</c:v>
                </c:pt>
                <c:pt idx="4">
                  <c:v>2.6405390869503886</c:v>
                </c:pt>
                <c:pt idx="5">
                  <c:v>2.5027713767281479</c:v>
                </c:pt>
                <c:pt idx="6">
                  <c:v>2.3897527597534389</c:v>
                </c:pt>
                <c:pt idx="7">
                  <c:v>2.2942524432066378</c:v>
                </c:pt>
                <c:pt idx="8">
                  <c:v>2.2118015608476527</c:v>
                </c:pt>
                <c:pt idx="9">
                  <c:v>2.1394413965679324</c:v>
                </c:pt>
                <c:pt idx="10">
                  <c:v>2.0751106803401398</c:v>
                </c:pt>
                <c:pt idx="11">
                  <c:v>2.0173157449675423</c:v>
                </c:pt>
                <c:pt idx="12">
                  <c:v>1.9649397450084696</c:v>
                </c:pt>
                <c:pt idx="13">
                  <c:v>1.917125921879159</c:v>
                </c:pt>
                <c:pt idx="14">
                  <c:v>1.8732028581101767</c:v>
                </c:pt>
                <c:pt idx="15">
                  <c:v>1.8326347898641446</c:v>
                </c:pt>
                <c:pt idx="16">
                  <c:v>1.7949875204118322</c:v>
                </c:pt>
                <c:pt idx="17">
                  <c:v>1.7599043997104684</c:v>
                </c:pt>
                <c:pt idx="18">
                  <c:v>1.727089000404666</c:v>
                </c:pt>
                <c:pt idx="19">
                  <c:v>1.6962923680529873</c:v>
                </c:pt>
                <c:pt idx="20">
                  <c:v>1.6673034691282849</c:v>
                </c:pt>
                <c:pt idx="21">
                  <c:v>1.6399419206904007</c:v>
                </c:pt>
                <c:pt idx="22">
                  <c:v>1.6140523779391245</c:v>
                </c:pt>
                <c:pt idx="23">
                  <c:v>1.5895001461648099</c:v>
                </c:pt>
                <c:pt idx="24">
                  <c:v>1.5661677103145655</c:v>
                </c:pt>
                <c:pt idx="25">
                  <c:v>1.5439519614543409</c:v>
                </c:pt>
                <c:pt idx="26">
                  <c:v>1.5227619589359411</c:v>
                </c:pt>
                <c:pt idx="27">
                  <c:v>1.5025171089377753</c:v>
                </c:pt>
                <c:pt idx="28">
                  <c:v>1.4831456699293522</c:v>
                </c:pt>
                <c:pt idx="29">
                  <c:v>1.4645835172359893</c:v>
                </c:pt>
                <c:pt idx="30">
                  <c:v>1.4467731147319995</c:v>
                </c:pt>
                <c:pt idx="31">
                  <c:v>1.4296626534464816</c:v>
                </c:pt>
                <c:pt idx="32">
                  <c:v>1.413205325679129</c:v>
                </c:pt>
                <c:pt idx="33">
                  <c:v>1.3973587098975717</c:v>
                </c:pt>
                <c:pt idx="34">
                  <c:v>1.3820842467895045</c:v>
                </c:pt>
                <c:pt idx="35">
                  <c:v>1.3531142243590031</c:v>
                </c:pt>
                <c:pt idx="36">
                  <c:v>1.3260484765302865</c:v>
                </c:pt>
                <c:pt idx="37">
                  <c:v>1.3006790208491434</c:v>
                </c:pt>
                <c:pt idx="38">
                  <c:v>1.2768290539090923</c:v>
                </c:pt>
                <c:pt idx="39">
                  <c:v>1.2543471022538804</c:v>
                </c:pt>
                <c:pt idx="40">
                  <c:v>1.2331024741153163</c:v>
                </c:pt>
                <c:pt idx="41">
                  <c:v>1.2129816808698852</c:v>
                </c:pt>
                <c:pt idx="42">
                  <c:v>1.1938855912224899</c:v>
                </c:pt>
                <c:pt idx="43">
                  <c:v>1.1110563850282857</c:v>
                </c:pt>
                <c:pt idx="44">
                  <c:v>1.0442008451008329</c:v>
                </c:pt>
                <c:pt idx="45">
                  <c:v>0.98866295305799767</c:v>
                </c:pt>
                <c:pt idx="46">
                  <c:v>0.94150992150954405</c:v>
                </c:pt>
                <c:pt idx="47">
                  <c:v>0.90078479031424941</c:v>
                </c:pt>
                <c:pt idx="48">
                  <c:v>0.86512229575484811</c:v>
                </c:pt>
                <c:pt idx="49">
                  <c:v>0.83353556903306625</c:v>
                </c:pt>
                <c:pt idx="50">
                  <c:v>0.77982670396523979</c:v>
                </c:pt>
                <c:pt idx="51">
                  <c:v>0.73559338652179151</c:v>
                </c:pt>
                <c:pt idx="52">
                  <c:v>0.69830848378069121</c:v>
                </c:pt>
                <c:pt idx="53">
                  <c:v>0.6663041197371693</c:v>
                </c:pt>
                <c:pt idx="54">
                  <c:v>0.63842759841470298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8D-45E2-926F-8DEBB7F2BAD2}"/>
            </c:ext>
          </c:extLst>
        </c:ser>
        <c:ser>
          <c:idx val="3"/>
          <c:order val="2"/>
          <c:tx>
            <c:strRef>
              <c:f>ElliRJ!$D$6</c:f>
              <c:strCache>
                <c:ptCount val="1"/>
                <c:pt idx="0">
                  <c:v>RJ(x, 0.5, 1, 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ElliRJ!$D$7:$D$61</c:f>
              <c:numCache>
                <c:formatCode>General</c:formatCode>
                <c:ptCount val="55"/>
                <c:pt idx="0">
                  <c:v>3.0205423516715229</c:v>
                </c:pt>
                <c:pt idx="1">
                  <c:v>2.2882781887397852</c:v>
                </c:pt>
                <c:pt idx="2">
                  <c:v>2.075110680129947</c:v>
                </c:pt>
                <c:pt idx="3">
                  <c:v>1.9354017883363002</c:v>
                </c:pt>
                <c:pt idx="4">
                  <c:v>1.8307482774356707</c:v>
                </c:pt>
                <c:pt idx="5">
                  <c:v>1.7470458037954137</c:v>
                </c:pt>
                <c:pt idx="6">
                  <c:v>1.6773822916112509</c:v>
                </c:pt>
                <c:pt idx="7">
                  <c:v>1.6178157338747559</c:v>
                </c:pt>
                <c:pt idx="8">
                  <c:v>1.5658719400996701</c:v>
                </c:pt>
                <c:pt idx="9">
                  <c:v>1.5198909650740509</c:v>
                </c:pt>
                <c:pt idx="10">
                  <c:v>1.4787028816045715</c:v>
                </c:pt>
                <c:pt idx="11">
                  <c:v>1.4414511582683931</c:v>
                </c:pt>
                <c:pt idx="12">
                  <c:v>1.4074894140976872</c:v>
                </c:pt>
                <c:pt idx="13">
                  <c:v>1.376317637064832</c:v>
                </c:pt>
                <c:pt idx="14">
                  <c:v>1.347540986062274</c:v>
                </c:pt>
                <c:pt idx="15">
                  <c:v>1.3208421834893838</c:v>
                </c:pt>
                <c:pt idx="16">
                  <c:v>1.2959624348661296</c:v>
                </c:pt>
                <c:pt idx="17">
                  <c:v>1.2726878899603888</c:v>
                </c:pt>
                <c:pt idx="18">
                  <c:v>1.2508398151899551</c:v>
                </c:pt>
                <c:pt idx="19">
                  <c:v>1.2302673171278304</c:v>
                </c:pt>
                <c:pt idx="20">
                  <c:v>1.210841860021352</c:v>
                </c:pt>
                <c:pt idx="21">
                  <c:v>1.1924530705331042</c:v>
                </c:pt>
                <c:pt idx="22">
                  <c:v>1.1750054827337737</c:v>
                </c:pt>
                <c:pt idx="23">
                  <c:v>1.1584159809832602</c:v>
                </c:pt>
                <c:pt idx="24">
                  <c:v>1.142611768330952</c:v>
                </c:pt>
                <c:pt idx="25">
                  <c:v>1.1275287358394372</c:v>
                </c:pt>
                <c:pt idx="26">
                  <c:v>1.1131101414323481</c:v>
                </c:pt>
                <c:pt idx="27">
                  <c:v>1.0993055303129176</c:v>
                </c:pt>
                <c:pt idx="28">
                  <c:v>1.0860698458069653</c:v>
                </c:pt>
                <c:pt idx="29">
                  <c:v>1.0733626916973089</c:v>
                </c:pt>
                <c:pt idx="30">
                  <c:v>1.0611477161034488</c:v>
                </c:pt>
                <c:pt idx="31">
                  <c:v>1.0493920936500252</c:v>
                </c:pt>
                <c:pt idx="32">
                  <c:v>1.0380660877007495</c:v>
                </c:pt>
                <c:pt idx="33">
                  <c:v>1.0271426782592534</c:v>
                </c:pt>
                <c:pt idx="34">
                  <c:v>1.0165972440717808</c:v>
                </c:pt>
                <c:pt idx="35">
                  <c:v>0.99655221039022079</c:v>
                </c:pt>
                <c:pt idx="36">
                  <c:v>0.97777251394371012</c:v>
                </c:pt>
                <c:pt idx="37">
                  <c:v>0.96012401709582673</c:v>
                </c:pt>
                <c:pt idx="38">
                  <c:v>0.94349222794083987</c:v>
                </c:pt>
                <c:pt idx="39">
                  <c:v>0.92777868383346529</c:v>
                </c:pt>
                <c:pt idx="40">
                  <c:v>0.91289812664853065</c:v>
                </c:pt>
                <c:pt idx="41">
                  <c:v>0.89877627092403034</c:v>
                </c:pt>
                <c:pt idx="42">
                  <c:v>0.88534802191576401</c:v>
                </c:pt>
                <c:pt idx="43">
                  <c:v>0.82681551227182271</c:v>
                </c:pt>
                <c:pt idx="44">
                  <c:v>0.77923181009913645</c:v>
                </c:pt>
                <c:pt idx="45">
                  <c:v>0.7394743920127177</c:v>
                </c:pt>
                <c:pt idx="46">
                  <c:v>0.70555729252721355</c:v>
                </c:pt>
                <c:pt idx="47">
                  <c:v>0.67614468006102779</c:v>
                </c:pt>
                <c:pt idx="48">
                  <c:v>0.65029827345774327</c:v>
                </c:pt>
                <c:pt idx="49">
                  <c:v>0.62733586618242165</c:v>
                </c:pt>
                <c:pt idx="50">
                  <c:v>0.58814167926803707</c:v>
                </c:pt>
                <c:pt idx="51">
                  <c:v>0.55572176171811649</c:v>
                </c:pt>
                <c:pt idx="52">
                  <c:v>0.5282968514434041</c:v>
                </c:pt>
                <c:pt idx="53">
                  <c:v>0.50468537780182576</c:v>
                </c:pt>
                <c:pt idx="54">
                  <c:v>0.48406649387936568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8D-45E2-926F-8DEBB7F2BAD2}"/>
            </c:ext>
          </c:extLst>
        </c:ser>
        <c:ser>
          <c:idx val="4"/>
          <c:order val="3"/>
          <c:tx>
            <c:strRef>
              <c:f>ElliRJ!$E$6</c:f>
              <c:strCache>
                <c:ptCount val="1"/>
                <c:pt idx="0">
                  <c:v>RJ(x, 1, 1, 1)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ElliRJ!$E$7:$E$61</c:f>
              <c:numCache>
                <c:formatCode>General</c:formatCode>
                <c:ptCount val="55"/>
                <c:pt idx="0">
                  <c:v>2.3561644905457699</c:v>
                </c:pt>
                <c:pt idx="1">
                  <c:v>1.8262489835611555</c:v>
                </c:pt>
                <c:pt idx="2">
                  <c:v>1.6673034689354178</c:v>
                </c:pt>
                <c:pt idx="3">
                  <c:v>1.5619480868540851</c:v>
                </c:pt>
                <c:pt idx="4">
                  <c:v>1.4824055653487525</c:v>
                </c:pt>
                <c:pt idx="5">
                  <c:v>1.4183991521959702</c:v>
                </c:pt>
                <c:pt idx="6">
                  <c:v>1.3648631804604099</c:v>
                </c:pt>
                <c:pt idx="7">
                  <c:v>1.3188944110427228</c:v>
                </c:pt>
                <c:pt idx="8">
                  <c:v>1.2786627897603253</c:v>
                </c:pt>
                <c:pt idx="9">
                  <c:v>1.2429358248507052</c:v>
                </c:pt>
                <c:pt idx="10">
                  <c:v>1.2108418599981206</c:v>
                </c:pt>
                <c:pt idx="11">
                  <c:v>1.1817407294372977</c:v>
                </c:pt>
                <c:pt idx="12">
                  <c:v>1.1551479386855261</c:v>
                </c:pt>
                <c:pt idx="13">
                  <c:v>1.1306877048693182</c:v>
                </c:pt>
                <c:pt idx="14">
                  <c:v>1.1080625510133491</c:v>
                </c:pt>
                <c:pt idx="15">
                  <c:v>1.0870328844323538</c:v>
                </c:pt>
                <c:pt idx="16">
                  <c:v>1.067402852445501</c:v>
                </c:pt>
                <c:pt idx="17">
                  <c:v>1.0490102856583015</c:v>
                </c:pt>
                <c:pt idx="18">
                  <c:v>1.0317193839381211</c:v>
                </c:pt>
                <c:pt idx="19">
                  <c:v>1.0154152910848238</c:v>
                </c:pt>
                <c:pt idx="20">
                  <c:v>0.99999999997</c:v>
                </c:pt>
                <c:pt idx="21">
                  <c:v>0.9853892138692254</c:v>
                </c:pt>
                <c:pt idx="22">
                  <c:v>0.9715099073474176</c:v>
                </c:pt>
                <c:pt idx="23">
                  <c:v>0.95829840716379899</c:v>
                </c:pt>
                <c:pt idx="24">
                  <c:v>0.94569886532927838</c:v>
                </c:pt>
                <c:pt idx="25">
                  <c:v>0.93366203176058671</c:v>
                </c:pt>
                <c:pt idx="26">
                  <c:v>0.92214425854483217</c:v>
                </c:pt>
                <c:pt idx="27">
                  <c:v>0.91110668520272231</c:v>
                </c:pt>
                <c:pt idx="28">
                  <c:v>0.90051456680915498</c:v>
                </c:pt>
                <c:pt idx="29">
                  <c:v>0.8903367159024832</c:v>
                </c:pt>
                <c:pt idx="30">
                  <c:v>0.88054503579741583</c:v>
                </c:pt>
                <c:pt idx="31">
                  <c:v>0.87111412789726939</c:v>
                </c:pt>
                <c:pt idx="32">
                  <c:v>0.86202095935286271</c:v>
                </c:pt>
                <c:pt idx="33">
                  <c:v>0.85324458026919725</c:v>
                </c:pt>
                <c:pt idx="34">
                  <c:v>0.84476588185215318</c:v>
                </c:pt>
                <c:pt idx="35">
                  <c:v>0.82863307884289772</c:v>
                </c:pt>
                <c:pt idx="36">
                  <c:v>0.81349928020455065</c:v>
                </c:pt>
                <c:pt idx="37">
                  <c:v>0.79925996301650504</c:v>
                </c:pt>
                <c:pt idx="38">
                  <c:v>0.78582576571774676</c:v>
                </c:pt>
                <c:pt idx="39">
                  <c:v>0.7731197178393282</c:v>
                </c:pt>
                <c:pt idx="40">
                  <c:v>0.76107507261880225</c:v>
                </c:pt>
                <c:pt idx="41">
                  <c:v>0.74963359181592759</c:v>
                </c:pt>
                <c:pt idx="42">
                  <c:v>0.73874417421718375</c:v>
                </c:pt>
                <c:pt idx="43">
                  <c:v>0.69116536356055636</c:v>
                </c:pt>
                <c:pt idx="44">
                  <c:v>0.65235088545465836</c:v>
                </c:pt>
                <c:pt idx="45">
                  <c:v>0.61982700184353534</c:v>
                </c:pt>
                <c:pt idx="46">
                  <c:v>0.59201357071316085</c:v>
                </c:pt>
                <c:pt idx="47">
                  <c:v>0.56784383996187038</c:v>
                </c:pt>
                <c:pt idx="48">
                  <c:v>0.546566163066737</c:v>
                </c:pt>
                <c:pt idx="49">
                  <c:v>0.5276325222008641</c:v>
                </c:pt>
                <c:pt idx="50">
                  <c:v>0.49524944279473032</c:v>
                </c:pt>
                <c:pt idx="51">
                  <c:v>0.46840105025380441</c:v>
                </c:pt>
                <c:pt idx="52">
                  <c:v>0.44564526747160088</c:v>
                </c:pt>
                <c:pt idx="53">
                  <c:v>0.42602147340222946</c:v>
                </c:pt>
                <c:pt idx="54">
                  <c:v>0.40886055654466852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8D-45E2-926F-8DEBB7F2BAD2}"/>
            </c:ext>
          </c:extLst>
        </c:ser>
        <c:ser>
          <c:idx val="5"/>
          <c:order val="4"/>
          <c:tx>
            <c:strRef>
              <c:f>ElliRJ!$F$6</c:f>
              <c:strCache>
                <c:ptCount val="1"/>
                <c:pt idx="0">
                  <c:v>RJ(x, 2, 1, 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ElliRJ!$F$7:$F$61</c:f>
              <c:numCache>
                <c:formatCode>General</c:formatCode>
                <c:ptCount val="55"/>
                <c:pt idx="0">
                  <c:v>1.7971891391330683</c:v>
                </c:pt>
                <c:pt idx="1">
                  <c:v>1.4169936763651165</c:v>
                </c:pt>
                <c:pt idx="2">
                  <c:v>1.3006790206905141</c:v>
                </c:pt>
                <c:pt idx="3">
                  <c:v>1.2229575086626454</c:v>
                </c:pt>
                <c:pt idx="4">
                  <c:v>1.1639376166798729</c:v>
                </c:pt>
                <c:pt idx="5">
                  <c:v>1.1162270794767686</c:v>
                </c:pt>
                <c:pt idx="6">
                  <c:v>1.0761686443580818</c:v>
                </c:pt>
                <c:pt idx="7">
                  <c:v>1.0416595566204172</c:v>
                </c:pt>
                <c:pt idx="8">
                  <c:v>1.0113705646807154</c:v>
                </c:pt>
                <c:pt idx="9">
                  <c:v>0.98440413941290972</c:v>
                </c:pt>
                <c:pt idx="10">
                  <c:v>0.96012401706674178</c:v>
                </c:pt>
                <c:pt idx="11">
                  <c:v>0.93806188750134001</c:v>
                </c:pt>
                <c:pt idx="12">
                  <c:v>0.91786259994261088</c:v>
                </c:pt>
                <c:pt idx="13">
                  <c:v>0.89925016879923025</c:v>
                </c:pt>
                <c:pt idx="14">
                  <c:v>0.88200572813122169</c:v>
                </c:pt>
                <c:pt idx="15">
                  <c:v>0.86595270280700665</c:v>
                </c:pt>
                <c:pt idx="16">
                  <c:v>0.85094652313383312</c:v>
                </c:pt>
                <c:pt idx="17">
                  <c:v>0.83686730185326474</c:v>
                </c:pt>
                <c:pt idx="18">
                  <c:v>0.82361450130001335</c:v>
                </c:pt>
                <c:pt idx="19">
                  <c:v>0.81110297267634823</c:v>
                </c:pt>
                <c:pt idx="20">
                  <c:v>0.7992599630072672</c:v>
                </c:pt>
                <c:pt idx="21">
                  <c:v>0.78802281832826526</c:v>
                </c:pt>
                <c:pt idx="22">
                  <c:v>0.77733719678442692</c:v>
                </c:pt>
                <c:pt idx="23">
                  <c:v>0.76715566117018397</c:v>
                </c:pt>
                <c:pt idx="24">
                  <c:v>0.75743655789687858</c:v>
                </c:pt>
                <c:pt idx="25">
                  <c:v>0.74814311499880415</c:v>
                </c:pt>
                <c:pt idx="26">
                  <c:v>0.73924270963229288</c:v>
                </c:pt>
                <c:pt idx="27">
                  <c:v>0.7307062681518206</c:v>
                </c:pt>
                <c:pt idx="28">
                  <c:v>0.72250777091906082</c:v>
                </c:pt>
                <c:pt idx="29">
                  <c:v>0.71462384060632256</c:v>
                </c:pt>
                <c:pt idx="30">
                  <c:v>0.707033397625763</c:v>
                </c:pt>
                <c:pt idx="31">
                  <c:v>0.69971736994771305</c:v>
                </c:pt>
                <c:pt idx="32">
                  <c:v>0.69265844730914616</c:v>
                </c:pt>
                <c:pt idx="33">
                  <c:v>0.68584087189741372</c:v>
                </c:pt>
                <c:pt idx="34">
                  <c:v>0.67925025919562099</c:v>
                </c:pt>
                <c:pt idx="35">
                  <c:v>0.66669834692423402</c:v>
                </c:pt>
                <c:pt idx="36">
                  <c:v>0.65490974429796955</c:v>
                </c:pt>
                <c:pt idx="37">
                  <c:v>0.64380550979686957</c:v>
                </c:pt>
                <c:pt idx="38">
                  <c:v>0.63331805999300916</c:v>
                </c:pt>
                <c:pt idx="39">
                  <c:v>0.62338910667814429</c:v>
                </c:pt>
                <c:pt idx="40">
                  <c:v>0.61396804083843148</c:v>
                </c:pt>
                <c:pt idx="41">
                  <c:v>0.60501065220862382</c:v>
                </c:pt>
                <c:pt idx="42">
                  <c:v>0.59647810418195923</c:v>
                </c:pt>
                <c:pt idx="43">
                  <c:v>0.55911221739872785</c:v>
                </c:pt>
                <c:pt idx="44">
                  <c:v>0.52852597746672303</c:v>
                </c:pt>
                <c:pt idx="45">
                  <c:v>0.50282434464137316</c:v>
                </c:pt>
                <c:pt idx="46">
                  <c:v>0.4807921514393993</c:v>
                </c:pt>
                <c:pt idx="47">
                  <c:v>0.4616063143928773</c:v>
                </c:pt>
                <c:pt idx="48">
                  <c:v>0.44468519473652235</c:v>
                </c:pt>
                <c:pt idx="49">
                  <c:v>0.42960363483668512</c:v>
                </c:pt>
                <c:pt idx="50">
                  <c:v>0.40375503894108328</c:v>
                </c:pt>
                <c:pt idx="51">
                  <c:v>0.38227237939102576</c:v>
                </c:pt>
                <c:pt idx="52">
                  <c:v>0.36402732367422191</c:v>
                </c:pt>
                <c:pt idx="53">
                  <c:v>0.34826597141497256</c:v>
                </c:pt>
                <c:pt idx="54">
                  <c:v>0.33446183040240507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48D-45E2-926F-8DEBB7F2BAD2}"/>
            </c:ext>
          </c:extLst>
        </c:ser>
        <c:ser>
          <c:idx val="6"/>
          <c:order val="5"/>
          <c:tx>
            <c:strRef>
              <c:f>ElliRJ!$G$6</c:f>
              <c:strCache>
                <c:ptCount val="1"/>
                <c:pt idx="0">
                  <c:v>RJ(x, 5, 1, 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ElliRJ!$A$7:$A$61</c:f>
              <c:numCache>
                <c:formatCode>General</c:formatCode>
                <c:ptCount val="55"/>
                <c:pt idx="0">
                  <c:v>1E-10</c:v>
                </c:pt>
                <c:pt idx="1">
                  <c:v>5.0000000100000004E-2</c:v>
                </c:pt>
                <c:pt idx="2">
                  <c:v>0.10000000010000001</c:v>
                </c:pt>
                <c:pt idx="3">
                  <c:v>0.15000000010000003</c:v>
                </c:pt>
                <c:pt idx="4">
                  <c:v>0.20000000010000002</c:v>
                </c:pt>
                <c:pt idx="5">
                  <c:v>0.25000000010000001</c:v>
                </c:pt>
                <c:pt idx="6">
                  <c:v>0.3000000001</c:v>
                </c:pt>
                <c:pt idx="7">
                  <c:v>0.35000000009999999</c:v>
                </c:pt>
                <c:pt idx="8">
                  <c:v>0.40000000009999997</c:v>
                </c:pt>
                <c:pt idx="9">
                  <c:v>0.45000000009999996</c:v>
                </c:pt>
                <c:pt idx="10">
                  <c:v>0.50000000010000001</c:v>
                </c:pt>
                <c:pt idx="11">
                  <c:v>0.55000000010000005</c:v>
                </c:pt>
                <c:pt idx="12">
                  <c:v>0.6000000001000001</c:v>
                </c:pt>
                <c:pt idx="13">
                  <c:v>0.65000000010000014</c:v>
                </c:pt>
                <c:pt idx="14">
                  <c:v>0.70000000010000019</c:v>
                </c:pt>
                <c:pt idx="15">
                  <c:v>0.75000000010000023</c:v>
                </c:pt>
                <c:pt idx="16">
                  <c:v>0.80000000010000027</c:v>
                </c:pt>
                <c:pt idx="17">
                  <c:v>0.85000000010000032</c:v>
                </c:pt>
                <c:pt idx="18">
                  <c:v>0.90000000010000036</c:v>
                </c:pt>
                <c:pt idx="19">
                  <c:v>0.95000000010000041</c:v>
                </c:pt>
                <c:pt idx="20">
                  <c:v>1.0000000001000005</c:v>
                </c:pt>
                <c:pt idx="21">
                  <c:v>1.0500000001000005</c:v>
                </c:pt>
                <c:pt idx="22">
                  <c:v>1.1000000001000005</c:v>
                </c:pt>
                <c:pt idx="23">
                  <c:v>1.1500000001000006</c:v>
                </c:pt>
                <c:pt idx="24">
                  <c:v>1.2000000001000006</c:v>
                </c:pt>
                <c:pt idx="25">
                  <c:v>1.2500000001000007</c:v>
                </c:pt>
                <c:pt idx="26">
                  <c:v>1.3000000001000007</c:v>
                </c:pt>
                <c:pt idx="27">
                  <c:v>1.3500000001000008</c:v>
                </c:pt>
                <c:pt idx="28">
                  <c:v>1.4000000001000008</c:v>
                </c:pt>
                <c:pt idx="29">
                  <c:v>1.4500000001000009</c:v>
                </c:pt>
                <c:pt idx="30">
                  <c:v>1.5000000001000009</c:v>
                </c:pt>
                <c:pt idx="31">
                  <c:v>1.5500000001000009</c:v>
                </c:pt>
                <c:pt idx="32">
                  <c:v>1.600000000100001</c:v>
                </c:pt>
                <c:pt idx="33">
                  <c:v>1.650000000100001</c:v>
                </c:pt>
                <c:pt idx="34">
                  <c:v>1.7000000001000011</c:v>
                </c:pt>
                <c:pt idx="35">
                  <c:v>1.8000000001000012</c:v>
                </c:pt>
                <c:pt idx="36">
                  <c:v>1.9000000001000013</c:v>
                </c:pt>
                <c:pt idx="37">
                  <c:v>2.0000000001000013</c:v>
                </c:pt>
                <c:pt idx="38">
                  <c:v>2.1000000001000014</c:v>
                </c:pt>
                <c:pt idx="39">
                  <c:v>2.2000000001000015</c:v>
                </c:pt>
                <c:pt idx="40">
                  <c:v>2.3000000001000016</c:v>
                </c:pt>
                <c:pt idx="41">
                  <c:v>2.4000000001000017</c:v>
                </c:pt>
                <c:pt idx="42">
                  <c:v>2.5000000001000018</c:v>
                </c:pt>
                <c:pt idx="43">
                  <c:v>3.0000000001000018</c:v>
                </c:pt>
                <c:pt idx="44">
                  <c:v>3.5000000001000018</c:v>
                </c:pt>
                <c:pt idx="45">
                  <c:v>4.0000000001000018</c:v>
                </c:pt>
                <c:pt idx="46">
                  <c:v>4.5000000001000018</c:v>
                </c:pt>
                <c:pt idx="47">
                  <c:v>5.0000000001000018</c:v>
                </c:pt>
                <c:pt idx="48">
                  <c:v>5.5000000001000018</c:v>
                </c:pt>
                <c:pt idx="49">
                  <c:v>6.0000000001000018</c:v>
                </c:pt>
                <c:pt idx="50">
                  <c:v>7.0000000001000018</c:v>
                </c:pt>
                <c:pt idx="51">
                  <c:v>8.0000000001000018</c:v>
                </c:pt>
                <c:pt idx="52">
                  <c:v>9.0000000001000018</c:v>
                </c:pt>
                <c:pt idx="53">
                  <c:v>10.000000000100002</c:v>
                </c:pt>
                <c:pt idx="54">
                  <c:v>11.000000000100002</c:v>
                </c:pt>
              </c:numCache>
            </c:numRef>
          </c:xVal>
          <c:yVal>
            <c:numRef>
              <c:f>ElliRJ!$G$7:$G$61</c:f>
              <c:numCache>
                <c:formatCode>General</c:formatCode>
                <c:ptCount val="55"/>
                <c:pt idx="0">
                  <c:v>1.219284587436968</c:v>
                </c:pt>
                <c:pt idx="1">
                  <c:v>0.97626390734074386</c:v>
                </c:pt>
                <c:pt idx="2">
                  <c:v>0.90078479020249802</c:v>
                </c:pt>
                <c:pt idx="3">
                  <c:v>0.85001723376147176</c:v>
                </c:pt>
                <c:pt idx="4">
                  <c:v>0.8112774281746824</c:v>
                </c:pt>
                <c:pt idx="5">
                  <c:v>0.77983711758411545</c:v>
                </c:pt>
                <c:pt idx="6">
                  <c:v>0.75335092664782133</c:v>
                </c:pt>
                <c:pt idx="7">
                  <c:v>0.73046723847458106</c:v>
                </c:pt>
                <c:pt idx="8">
                  <c:v>0.7103298279889223</c:v>
                </c:pt>
                <c:pt idx="9">
                  <c:v>0.69235943604105632</c:v>
                </c:pt>
                <c:pt idx="10">
                  <c:v>0.67614468003563755</c:v>
                </c:pt>
                <c:pt idx="11">
                  <c:v>0.66138225697493225</c:v>
                </c:pt>
                <c:pt idx="12">
                  <c:v>0.64784178552380733</c:v>
                </c:pt>
                <c:pt idx="13">
                  <c:v>0.63534396798192261</c:v>
                </c:pt>
                <c:pt idx="14">
                  <c:v>0.62374641187810609</c:v>
                </c:pt>
                <c:pt idx="15">
                  <c:v>0.61293408241517711</c:v>
                </c:pt>
                <c:pt idx="16">
                  <c:v>0.60281267321251153</c:v>
                </c:pt>
                <c:pt idx="17">
                  <c:v>0.5933038815657744</c:v>
                </c:pt>
                <c:pt idx="18">
                  <c:v>0.58434196434596075</c:v>
                </c:pt>
                <c:pt idx="19">
                  <c:v>0.57587117760622497</c:v>
                </c:pt>
                <c:pt idx="20">
                  <c:v>0.56784383995075449</c:v>
                </c:pt>
                <c:pt idx="21">
                  <c:v>0.56021884506226938</c:v>
                </c:pt>
                <c:pt idx="22">
                  <c:v>0.55296050345162462</c:v>
                </c:pt>
                <c:pt idx="23">
                  <c:v>0.54603762938348466</c:v>
                </c:pt>
                <c:pt idx="24">
                  <c:v>0.53942281301896511</c:v>
                </c:pt>
                <c:pt idx="25">
                  <c:v>0.53309183430379425</c:v>
                </c:pt>
                <c:pt idx="26">
                  <c:v>0.52702318661961156</c:v>
                </c:pt>
                <c:pt idx="27">
                  <c:v>0.52119768635272123</c:v>
                </c:pt>
                <c:pt idx="28">
                  <c:v>0.51559815038290713</c:v>
                </c:pt>
                <c:pt idx="29">
                  <c:v>0.51020912775575955</c:v>
                </c:pt>
                <c:pt idx="30">
                  <c:v>0.50501667494511204</c:v>
                </c:pt>
                <c:pt idx="31">
                  <c:v>0.50000816645768176</c:v>
                </c:pt>
                <c:pt idx="32">
                  <c:v>0.49517213430096546</c:v>
                </c:pt>
                <c:pt idx="33">
                  <c:v>0.49049813118284186</c:v>
                </c:pt>
                <c:pt idx="34">
                  <c:v>0.48597661334713077</c:v>
                </c:pt>
                <c:pt idx="35">
                  <c:v>0.47735678492955058</c:v>
                </c:pt>
                <c:pt idx="36">
                  <c:v>0.4692508635022542</c:v>
                </c:pt>
                <c:pt idx="37">
                  <c:v>0.4616063143890422</c:v>
                </c:pt>
                <c:pt idx="38">
                  <c:v>0.45437810417214491</c:v>
                </c:pt>
                <c:pt idx="39">
                  <c:v>0.44752734563412894</c:v>
                </c:pt>
                <c:pt idx="40">
                  <c:v>0.44102023504594423</c:v>
                </c:pt>
                <c:pt idx="41">
                  <c:v>0.43482720923182061</c:v>
                </c:pt>
                <c:pt idx="42">
                  <c:v>0.42892227003828398</c:v>
                </c:pt>
                <c:pt idx="43">
                  <c:v>0.40299735405962861</c:v>
                </c:pt>
                <c:pt idx="44">
                  <c:v>0.38169455741147496</c:v>
                </c:pt>
                <c:pt idx="45">
                  <c:v>0.36373535431935888</c:v>
                </c:pt>
                <c:pt idx="46">
                  <c:v>0.34829670727994566</c:v>
                </c:pt>
                <c:pt idx="47">
                  <c:v>0.33481923082468812</c:v>
                </c:pt>
                <c:pt idx="48">
                  <c:v>0.32290642753212007</c:v>
                </c:pt>
                <c:pt idx="49">
                  <c:v>0.31226767844500236</c:v>
                </c:pt>
                <c:pt idx="50">
                  <c:v>0.29398680927975207</c:v>
                </c:pt>
                <c:pt idx="51">
                  <c:v>0.27874775109675876</c:v>
                </c:pt>
                <c:pt idx="52">
                  <c:v>0.26577198693433846</c:v>
                </c:pt>
                <c:pt idx="53">
                  <c:v>0.25453756193085264</c:v>
                </c:pt>
                <c:pt idx="54">
                  <c:v>0.24467886934024199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8D-45E2-926F-8DEBB7F2B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752415"/>
        <c:axId val="929291919"/>
      </c:scatterChart>
      <c:valAx>
        <c:axId val="9357524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291919"/>
        <c:crosses val="autoZero"/>
        <c:crossBetween val="midCat"/>
      </c:valAx>
      <c:valAx>
        <c:axId val="92929191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75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498524948532388"/>
          <c:y val="9.479644713747172E-2"/>
          <c:w val="0.24887826521684794"/>
          <c:h val="0.3819709956293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166687</xdr:rowOff>
    </xdr:from>
    <xdr:to>
      <xdr:col>12</xdr:col>
      <xdr:colOff>9524</xdr:colOff>
      <xdr:row>21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8E44FE8-57C9-4CDF-91D7-80DD8192A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22</xdr:row>
      <xdr:rowOff>171449</xdr:rowOff>
    </xdr:from>
    <xdr:to>
      <xdr:col>11</xdr:col>
      <xdr:colOff>676274</xdr:colOff>
      <xdr:row>43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ABFEDAB-FADE-4ED3-A6B0-27D2244D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665161</xdr:colOff>
      <xdr:row>4</xdr:row>
      <xdr:rowOff>1</xdr:rowOff>
    </xdr:from>
    <xdr:to>
      <xdr:col>13</xdr:col>
      <xdr:colOff>6350</xdr:colOff>
      <xdr:row>24</xdr:row>
      <xdr:rowOff>19051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A03C1C8-F660-4A0C-9028-4A4C2CAD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14286</xdr:rowOff>
    </xdr:from>
    <xdr:to>
      <xdr:col>10</xdr:col>
      <xdr:colOff>0</xdr:colOff>
      <xdr:row>24</xdr:row>
      <xdr:rowOff>171449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8AAB3A1-3D75-4357-875F-9D75B9BE0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4761</xdr:rowOff>
    </xdr:from>
    <xdr:to>
      <xdr:col>12</xdr:col>
      <xdr:colOff>466725</xdr:colOff>
      <xdr:row>21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18B1DF4-7DB8-4E4E-A93E-314AFFE9C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171449</xdr:rowOff>
    </xdr:from>
    <xdr:to>
      <xdr:col>12</xdr:col>
      <xdr:colOff>457200</xdr:colOff>
      <xdr:row>41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19DB1D5-B4B2-4DC8-949D-18CF99F3E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4761</xdr:rowOff>
    </xdr:from>
    <xdr:to>
      <xdr:col>9</xdr:col>
      <xdr:colOff>457200</xdr:colOff>
      <xdr:row>24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0A8B6FB-1B4B-43A0-997C-0CE51D1A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666749</xdr:colOff>
      <xdr:row>4</xdr:row>
      <xdr:rowOff>0</xdr:rowOff>
    </xdr:from>
    <xdr:to>
      <xdr:col>10</xdr:col>
      <xdr:colOff>657224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09C7836-B9C9-4AAF-9014-0BBB7580B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4761</xdr:colOff>
      <xdr:row>2</xdr:row>
      <xdr:rowOff>152400</xdr:rowOff>
    </xdr:from>
    <xdr:to>
      <xdr:col>17</xdr:col>
      <xdr:colOff>19050</xdr:colOff>
      <xdr:row>22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4536851-909D-4964-A3BF-44E945CD2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3</xdr:row>
      <xdr:rowOff>161925</xdr:rowOff>
    </xdr:from>
    <xdr:to>
      <xdr:col>14</xdr:col>
      <xdr:colOff>19050</xdr:colOff>
      <xdr:row>26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3F1A8D8-A4AF-4265-9C2D-71E970D83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4761</xdr:colOff>
      <xdr:row>2</xdr:row>
      <xdr:rowOff>161925</xdr:rowOff>
    </xdr:from>
    <xdr:to>
      <xdr:col>18</xdr:col>
      <xdr:colOff>19050</xdr:colOff>
      <xdr:row>25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18FEF5-A374-4F59-BCFA-9279AA61A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681036</xdr:colOff>
      <xdr:row>4</xdr:row>
      <xdr:rowOff>1</xdr:rowOff>
    </xdr:from>
    <xdr:to>
      <xdr:col>14</xdr:col>
      <xdr:colOff>9525</xdr:colOff>
      <xdr:row>24</xdr:row>
      <xdr:rowOff>19051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4AC8D5E-BC68-42B2-9EB6-534E32AE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4761</xdr:rowOff>
    </xdr:from>
    <xdr:to>
      <xdr:col>9</xdr:col>
      <xdr:colOff>457200</xdr:colOff>
      <xdr:row>24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C8E568-E3CE-4958-9360-09411B1D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1</xdr:row>
      <xdr:rowOff>166686</xdr:rowOff>
    </xdr:from>
    <xdr:to>
      <xdr:col>10</xdr:col>
      <xdr:colOff>666749</xdr:colOff>
      <xdr:row>23</xdr:row>
      <xdr:rowOff>171449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27D9DF0-2BAF-47BC-84CC-18612DE58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4761</xdr:rowOff>
    </xdr:from>
    <xdr:to>
      <xdr:col>9</xdr:col>
      <xdr:colOff>457200</xdr:colOff>
      <xdr:row>24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D94ED6-7C6C-4594-9FEA-629251CC5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2C6310-3BC8-4CF2-887D-3DCFE2B8E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82B134-2AA4-4229-8D84-4BBD94843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EF049A-C5B8-45AC-8D7B-CD170B7BF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FC2E3B6-5A1C-434C-AADB-8EF6F632D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D66744-B74B-44A8-9F13-C993D4AEE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DD3C9CE-65D6-4F9F-A6AC-508B99103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55127F-364A-4B2A-8E4C-C4B245989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AD97C5-0938-426F-9A48-96B6244B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5E51471-A258-4DC1-8A04-A645696F4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9DB6AD-8858-402A-AEB8-01D461D43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26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164367A-9E8D-4405-ACFF-8360D25F9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26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8E88FC4-B8B4-48D3-8B1D-E0EED1298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3</xdr:row>
      <xdr:rowOff>14286</xdr:rowOff>
    </xdr:from>
    <xdr:to>
      <xdr:col>12</xdr:col>
      <xdr:colOff>447675</xdr:colOff>
      <xdr:row>19</xdr:row>
      <xdr:rowOff>171449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4A1AB63-F92C-439B-8AB2-B251A24CB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171449</xdr:rowOff>
    </xdr:from>
    <xdr:to>
      <xdr:col>12</xdr:col>
      <xdr:colOff>457200</xdr:colOff>
      <xdr:row>38</xdr:row>
      <xdr:rowOff>9524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14B611E-6D51-40A1-93B0-77F1FFD79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14286</xdr:colOff>
      <xdr:row>3</xdr:row>
      <xdr:rowOff>166686</xdr:rowOff>
    </xdr:from>
    <xdr:to>
      <xdr:col>15</xdr:col>
      <xdr:colOff>19049</xdr:colOff>
      <xdr:row>23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A594E9-AA7F-4176-8987-6CF78100D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25</xdr:row>
      <xdr:rowOff>9525</xdr:rowOff>
    </xdr:from>
    <xdr:to>
      <xdr:col>15</xdr:col>
      <xdr:colOff>14288</xdr:colOff>
      <xdr:row>45</xdr:row>
      <xdr:rowOff>4764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E9BD109-4950-40D1-BD89-011C23536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4</xdr:row>
      <xdr:rowOff>4761</xdr:rowOff>
    </xdr:from>
    <xdr:to>
      <xdr:col>15</xdr:col>
      <xdr:colOff>9524</xdr:colOff>
      <xdr:row>26</xdr:row>
      <xdr:rowOff>9524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41D08D7-9284-45EC-9E0C-04ECD9E3F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4</xdr:row>
      <xdr:rowOff>4762</xdr:rowOff>
    </xdr:from>
    <xdr:to>
      <xdr:col>17</xdr:col>
      <xdr:colOff>0</xdr:colOff>
      <xdr:row>27</xdr:row>
      <xdr:rowOff>161926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3659D5C-10C3-4E28-985C-BE34C7FFF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4</xdr:row>
      <xdr:rowOff>4762</xdr:rowOff>
    </xdr:from>
    <xdr:to>
      <xdr:col>17</xdr:col>
      <xdr:colOff>0</xdr:colOff>
      <xdr:row>27</xdr:row>
      <xdr:rowOff>161926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990BC8D-3B94-48F6-9CA2-B4C100BD3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5</xdr:row>
      <xdr:rowOff>1587</xdr:rowOff>
    </xdr:from>
    <xdr:to>
      <xdr:col>16</xdr:col>
      <xdr:colOff>12700</xdr:colOff>
      <xdr:row>26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EE8CEB0-1FDE-4722-BCBF-ADE2A6133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1587</xdr:rowOff>
    </xdr:from>
    <xdr:to>
      <xdr:col>16</xdr:col>
      <xdr:colOff>0</xdr:colOff>
      <xdr:row>27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F91302-1213-4000-BF47-597AA605E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166687</xdr:rowOff>
    </xdr:from>
    <xdr:to>
      <xdr:col>15</xdr:col>
      <xdr:colOff>0</xdr:colOff>
      <xdr:row>25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FBFED08-C1D9-4271-A955-6F5EB481E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166687</xdr:rowOff>
    </xdr:from>
    <xdr:to>
      <xdr:col>15</xdr:col>
      <xdr:colOff>0</xdr:colOff>
      <xdr:row>26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EC4BA7-B53F-41F5-9417-EC223E47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1587</xdr:rowOff>
    </xdr:from>
    <xdr:to>
      <xdr:col>15</xdr:col>
      <xdr:colOff>0</xdr:colOff>
      <xdr:row>28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EA2B99-AC1E-40C4-9947-1C27781FC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1587</xdr:rowOff>
    </xdr:from>
    <xdr:to>
      <xdr:col>15</xdr:col>
      <xdr:colOff>0</xdr:colOff>
      <xdr:row>28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C817318-416D-40C8-9196-4CF341C7D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6</xdr:row>
      <xdr:rowOff>1587</xdr:rowOff>
    </xdr:from>
    <xdr:to>
      <xdr:col>15</xdr:col>
      <xdr:colOff>12700</xdr:colOff>
      <xdr:row>29</xdr:row>
      <xdr:rowOff>22225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00596A6-BD19-4640-8200-30F462CD6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BBD8-206A-4489-BD20-950AE251C841}">
  <sheetPr codeName="Sheet1"/>
  <dimension ref="A1:D93"/>
  <sheetViews>
    <sheetView tabSelected="1" workbookViewId="0"/>
  </sheetViews>
  <sheetFormatPr defaultColWidth="8.875" defaultRowHeight="13.5" x14ac:dyDescent="0.15"/>
  <cols>
    <col min="2" max="4" width="12.625" customWidth="1"/>
  </cols>
  <sheetData>
    <row r="1" spans="1:4" x14ac:dyDescent="0.15">
      <c r="A1" s="10" t="s">
        <v>27</v>
      </c>
    </row>
    <row r="3" spans="1:4" x14ac:dyDescent="0.15">
      <c r="A3" s="15" t="s">
        <v>0</v>
      </c>
      <c r="B3" s="15" t="s">
        <v>8</v>
      </c>
      <c r="C3" s="16" t="s">
        <v>62</v>
      </c>
      <c r="D3" s="15" t="s">
        <v>16</v>
      </c>
    </row>
    <row r="4" spans="1:4" x14ac:dyDescent="0.15">
      <c r="A4" s="12">
        <f t="shared" ref="A4:A12" si="0">A5-0.2</f>
        <v>-3.0000000000000004</v>
      </c>
      <c r="B4" s="1">
        <f>_xll.WEi(A4)</f>
        <v>-1.3048381094197032E-2</v>
      </c>
      <c r="C4" s="2">
        <f>_xll.WE_1(A4)</f>
        <v>-9.9338325706254196</v>
      </c>
      <c r="D4" s="7"/>
    </row>
    <row r="5" spans="1:4" x14ac:dyDescent="0.15">
      <c r="A5" s="13">
        <f t="shared" si="0"/>
        <v>-2.8000000000000003</v>
      </c>
      <c r="B5" s="3">
        <f>_xll.WEi(A5)</f>
        <v>-1.6855292445216045E-2</v>
      </c>
      <c r="C5" s="4">
        <f>_xll.WE_1(A5)</f>
        <v>-8.6792977238091691</v>
      </c>
      <c r="D5" s="8"/>
    </row>
    <row r="6" spans="1:4" x14ac:dyDescent="0.15">
      <c r="A6" s="13">
        <f t="shared" si="0"/>
        <v>-2.6</v>
      </c>
      <c r="B6" s="3">
        <f>_xll.WEi(A6)</f>
        <v>-2.1850221804082193E-2</v>
      </c>
      <c r="C6" s="4">
        <f>_xll.WE_1(A6)</f>
        <v>-7.5761147697875995</v>
      </c>
      <c r="D6" s="8"/>
    </row>
    <row r="7" spans="1:4" x14ac:dyDescent="0.15">
      <c r="A7" s="13">
        <f t="shared" si="0"/>
        <v>-2.4</v>
      </c>
      <c r="B7" s="3">
        <f>_xll.WEi(A7)</f>
        <v>-2.8440260935795676E-2</v>
      </c>
      <c r="C7" s="4">
        <f>_xll.WE_1(A7)</f>
        <v>-6.600670276350538</v>
      </c>
      <c r="D7" s="8"/>
    </row>
    <row r="8" spans="1:4" x14ac:dyDescent="0.15">
      <c r="A8" s="14">
        <f t="shared" si="0"/>
        <v>-2.1999999999999997</v>
      </c>
      <c r="B8" s="5">
        <f>_xll.WEi(A8)</f>
        <v>-3.7191137051932582E-2</v>
      </c>
      <c r="C8" s="6">
        <f>_xll.WE_1(A8)</f>
        <v>-5.7326146998143797</v>
      </c>
      <c r="D8" s="9"/>
    </row>
    <row r="9" spans="1:4" x14ac:dyDescent="0.15">
      <c r="A9" s="12">
        <f t="shared" si="0"/>
        <v>-1.9999999999999998</v>
      </c>
      <c r="B9" s="1">
        <f>_xll.WEi(A9)</f>
        <v>-4.8900510708061146E-2</v>
      </c>
      <c r="C9" s="2">
        <f>_xll.WE_1(A9)</f>
        <v>-4.9542343560018889</v>
      </c>
      <c r="D9" s="7"/>
    </row>
    <row r="10" spans="1:4" x14ac:dyDescent="0.15">
      <c r="A10" s="13">
        <f t="shared" si="0"/>
        <v>-1.7999999999999998</v>
      </c>
      <c r="B10" s="3">
        <f>_xll.WEi(A10)</f>
        <v>-6.4713129363868874E-2</v>
      </c>
      <c r="C10" s="4">
        <f>_xll.WE_1(A10)</f>
        <v>-4.2498675574879332</v>
      </c>
      <c r="D10" s="8"/>
    </row>
    <row r="11" spans="1:4" x14ac:dyDescent="0.15">
      <c r="A11" s="13">
        <f t="shared" si="0"/>
        <v>-1.5999999999999999</v>
      </c>
      <c r="B11" s="3">
        <f>_xll.WEi(A11)</f>
        <v>-8.6308333697539791E-2</v>
      </c>
      <c r="C11" s="4">
        <f>_xll.WE_1(A11)</f>
        <v>-3.605319949019469</v>
      </c>
      <c r="D11" s="8"/>
    </row>
    <row r="12" spans="1:4" x14ac:dyDescent="0.15">
      <c r="A12" s="13">
        <f t="shared" si="0"/>
        <v>-1.4</v>
      </c>
      <c r="B12" s="3">
        <f>_xll.WEi(A12)</f>
        <v>-0.11621931257135788</v>
      </c>
      <c r="C12" s="4">
        <f>_xll.WE_1(A12)</f>
        <v>-3.0072074641506452</v>
      </c>
      <c r="D12" s="8"/>
    </row>
    <row r="13" spans="1:4" x14ac:dyDescent="0.15">
      <c r="A13" s="14">
        <f>A14-0.2</f>
        <v>-1.2</v>
      </c>
      <c r="B13" s="5">
        <f>_xll.WEi(A13)</f>
        <v>-0.15840843685146261</v>
      </c>
      <c r="C13" s="6">
        <f>_xll.WE_1(A13)</f>
        <v>-2.4420922851926514</v>
      </c>
      <c r="D13" s="9"/>
    </row>
    <row r="14" spans="1:4" x14ac:dyDescent="0.15">
      <c r="A14" s="12">
        <f t="shared" ref="A14:A18" si="1">A15-0.1</f>
        <v>-0.99999999999999989</v>
      </c>
      <c r="B14" s="1">
        <f>_xll.WEi(A14)</f>
        <v>-0.21938393439552029</v>
      </c>
      <c r="C14" s="2">
        <f>_xll.WE_1(A14)</f>
        <v>-1.8951178163559366</v>
      </c>
      <c r="D14" s="7"/>
    </row>
    <row r="15" spans="1:4" x14ac:dyDescent="0.15">
      <c r="A15" s="13">
        <f t="shared" si="1"/>
        <v>-0.89999999999999991</v>
      </c>
      <c r="B15" s="3">
        <f>_xll.WEi(A15)</f>
        <v>-0.26018393932599965</v>
      </c>
      <c r="C15" s="4">
        <f>_xll.WE_1(A15)</f>
        <v>-1.6228117136968674</v>
      </c>
      <c r="D15" s="8"/>
    </row>
    <row r="16" spans="1:4" x14ac:dyDescent="0.15">
      <c r="A16" s="13">
        <f t="shared" si="1"/>
        <v>-0.79999999999999993</v>
      </c>
      <c r="B16" s="3">
        <f>_xll.WEi(A16)</f>
        <v>-0.31059657854554301</v>
      </c>
      <c r="C16" s="4">
        <f>_xll.WE_1(A16)</f>
        <v>-1.3473965482123256</v>
      </c>
      <c r="D16" s="8"/>
    </row>
    <row r="17" spans="1:4" x14ac:dyDescent="0.15">
      <c r="A17" s="13">
        <f t="shared" si="1"/>
        <v>-0.7</v>
      </c>
      <c r="B17" s="3">
        <f>_xll.WEi(A17)</f>
        <v>-0.37376884323350917</v>
      </c>
      <c r="C17" s="4">
        <f>_xll.WE_1(A17)</f>
        <v>-1.0649071946242905</v>
      </c>
      <c r="D17" s="8"/>
    </row>
    <row r="18" spans="1:4" x14ac:dyDescent="0.15">
      <c r="A18" s="14">
        <f t="shared" si="1"/>
        <v>-0.6</v>
      </c>
      <c r="B18" s="5">
        <f>_xll.WEi(A18)</f>
        <v>-0.45437950318940201</v>
      </c>
      <c r="C18" s="6">
        <f>_xll.WE_1(A18)</f>
        <v>-0.76988128993735938</v>
      </c>
      <c r="D18" s="9"/>
    </row>
    <row r="19" spans="1:4" x14ac:dyDescent="0.15">
      <c r="A19" s="12">
        <f>A20-0.07</f>
        <v>-0.49999999999999994</v>
      </c>
      <c r="B19" s="1">
        <f>_xll.WEi(A19)</f>
        <v>-0.55977359477616095</v>
      </c>
      <c r="C19" s="2">
        <f>_xll.WE_1(A19)</f>
        <v>-0.45421990486317348</v>
      </c>
      <c r="D19" s="7"/>
    </row>
    <row r="20" spans="1:4" x14ac:dyDescent="0.15">
      <c r="A20" s="13">
        <f t="shared" ref="A20:A22" si="2">A21-0.05</f>
        <v>-0.42999999999999994</v>
      </c>
      <c r="B20" s="3">
        <f>_xll.WEi(A20)</f>
        <v>-0.6546134475437253</v>
      </c>
      <c r="C20" s="4">
        <f>_xll.WE_1(A20)</f>
        <v>-0.2142698207821061</v>
      </c>
      <c r="D20" s="8"/>
    </row>
    <row r="21" spans="1:4" x14ac:dyDescent="0.15">
      <c r="A21" s="13">
        <f t="shared" si="2"/>
        <v>-0.37999999999999995</v>
      </c>
      <c r="B21" s="3">
        <f>_xll.WEi(A21)</f>
        <v>-0.73711214415499848</v>
      </c>
      <c r="C21" s="4">
        <f>_xll.WE_1(A21)</f>
        <v>-2.9011221419282824E-2</v>
      </c>
      <c r="D21" s="8"/>
    </row>
    <row r="22" spans="1:4" x14ac:dyDescent="0.15">
      <c r="A22" s="13">
        <f t="shared" si="2"/>
        <v>-0.32999999999999996</v>
      </c>
      <c r="B22" s="3">
        <f>_xll.WEi(A22)</f>
        <v>-0.83610116145500257</v>
      </c>
      <c r="C22" s="4">
        <f>_xll.WE_1(A22)</f>
        <v>0.17209509213544286</v>
      </c>
      <c r="D22" s="8"/>
    </row>
    <row r="23" spans="1:4" x14ac:dyDescent="0.15">
      <c r="A23" s="14">
        <f>A24-0.05</f>
        <v>-0.27999999999999997</v>
      </c>
      <c r="B23" s="5">
        <f>_xll.WEi(A23)</f>
        <v>-0.95730830035678816</v>
      </c>
      <c r="C23" s="6">
        <f>_xll.WE_1(A23)</f>
        <v>0.39486344480080937</v>
      </c>
      <c r="D23" s="9"/>
    </row>
    <row r="24" spans="1:4" x14ac:dyDescent="0.15">
      <c r="A24" s="12">
        <f>A25-0.04</f>
        <v>-0.22999999999999998</v>
      </c>
      <c r="B24" s="1">
        <f>_xll.WEi(A24)</f>
        <v>-1.1098831388953019</v>
      </c>
      <c r="C24" s="2">
        <f>_xll.WE_1(A24)</f>
        <v>0.64852910262746977</v>
      </c>
      <c r="D24" s="7"/>
    </row>
    <row r="25" spans="1:4" x14ac:dyDescent="0.15">
      <c r="A25" s="13">
        <f>A26-0.04</f>
        <v>-0.18999999999999997</v>
      </c>
      <c r="B25" s="3">
        <f>_xll.WEi(A25)</f>
        <v>-1.2648584244126204</v>
      </c>
      <c r="C25" s="4">
        <f>_xll.WE_1(A25)</f>
        <v>0.88409548742824828</v>
      </c>
      <c r="D25" s="8"/>
    </row>
    <row r="26" spans="1:4" x14ac:dyDescent="0.15">
      <c r="A26" s="13">
        <f>A27-0.02</f>
        <v>-0.14999999999999997</v>
      </c>
      <c r="B26" s="3">
        <f>_xll.WEi(A26)</f>
        <v>-1.4644616705202766</v>
      </c>
      <c r="C26" s="4">
        <f>_xll.WE_1(A26)</f>
        <v>1.1640864172983938</v>
      </c>
      <c r="D26" s="8"/>
    </row>
    <row r="27" spans="1:4" x14ac:dyDescent="0.15">
      <c r="A27" s="13">
        <f>A28-0.02</f>
        <v>-0.12999999999999998</v>
      </c>
      <c r="B27" s="3">
        <f>_xll.WEi(A27)</f>
        <v>-1.5888993048587965</v>
      </c>
      <c r="C27" s="4">
        <f>_xll.WE_1(A27)</f>
        <v>1.3286550699477742</v>
      </c>
      <c r="D27" s="8"/>
    </row>
    <row r="28" spans="1:4" x14ac:dyDescent="0.15">
      <c r="A28" s="14">
        <f t="shared" ref="A28:A31" si="3">A29-0.01</f>
        <v>-0.10999999999999999</v>
      </c>
      <c r="B28" s="5">
        <f>_xll.WEi(A28)</f>
        <v>-1.7371066940656736</v>
      </c>
      <c r="C28" s="6">
        <f>_xll.WE_1(A28)</f>
        <v>1.5169587514820693</v>
      </c>
      <c r="D28" s="9"/>
    </row>
    <row r="29" spans="1:4" x14ac:dyDescent="0.15">
      <c r="A29" s="12">
        <f t="shared" si="3"/>
        <v>-9.9999999999999992E-2</v>
      </c>
      <c r="B29" s="1">
        <f>_xll.WEi(A29)</f>
        <v>-1.822923958419391</v>
      </c>
      <c r="C29" s="2">
        <f>_xll.WE_1(A29)</f>
        <v>1.6228128139692768</v>
      </c>
      <c r="D29" s="18"/>
    </row>
    <row r="30" spans="1:4" x14ac:dyDescent="0.15">
      <c r="A30" s="13">
        <f t="shared" si="3"/>
        <v>-0.09</v>
      </c>
      <c r="B30" s="3">
        <f>_xll.WEi(A30)</f>
        <v>-1.918744770032663</v>
      </c>
      <c r="C30" s="4">
        <f>_xll.WE_1(A30)</f>
        <v>1.7386637503469513</v>
      </c>
      <c r="D30" s="18"/>
    </row>
    <row r="31" spans="1:4" x14ac:dyDescent="0.15">
      <c r="A31" s="13">
        <f t="shared" si="3"/>
        <v>-0.08</v>
      </c>
      <c r="B31" s="3">
        <f>_xll.WEi(A31)</f>
        <v>-2.0269410025857417</v>
      </c>
      <c r="C31" s="4">
        <f>_xll.WE_1(A31)</f>
        <v>1.8668841027729968</v>
      </c>
      <c r="D31" s="18"/>
    </row>
    <row r="32" spans="1:4" x14ac:dyDescent="0.15">
      <c r="A32" s="13">
        <f t="shared" ref="A32:A36" si="4">A33-0.01</f>
        <v>-7.0000000000000007E-2</v>
      </c>
      <c r="B32" s="3">
        <f>_xll.WEi(A32)</f>
        <v>-2.1508381802567986</v>
      </c>
      <c r="C32" s="4">
        <f>_xll.WE_1(A32)</f>
        <v>2.0108000635428875</v>
      </c>
      <c r="D32" s="18"/>
    </row>
    <row r="33" spans="1:4" x14ac:dyDescent="0.15">
      <c r="A33" s="14">
        <f t="shared" si="4"/>
        <v>-6.0000000000000005E-2</v>
      </c>
      <c r="B33" s="5">
        <f>_xll.WEi(A33)</f>
        <v>-2.2953069181437824</v>
      </c>
      <c r="C33" s="6">
        <f>_xll.WE_1(A33)</f>
        <v>2.1752829155516236</v>
      </c>
      <c r="D33" s="18"/>
    </row>
    <row r="34" spans="1:4" x14ac:dyDescent="0.15">
      <c r="A34" s="12">
        <f t="shared" si="4"/>
        <v>-0.05</v>
      </c>
      <c r="B34" s="1">
        <f>_xll.WEi(A34)</f>
        <v>-2.4678984885099742</v>
      </c>
      <c r="C34" s="2">
        <f>_xll.WE_1(A34)</f>
        <v>2.3678845985793746</v>
      </c>
      <c r="D34" s="7"/>
    </row>
    <row r="35" spans="1:4" x14ac:dyDescent="0.15">
      <c r="A35" s="13">
        <f t="shared" si="4"/>
        <v>-0.04</v>
      </c>
      <c r="B35" s="3">
        <f>_xll.WEi(A35)</f>
        <v>-2.6812636890252799</v>
      </c>
      <c r="C35" s="4">
        <f>_xll.WE_1(A35)</f>
        <v>2.6012565775728262</v>
      </c>
      <c r="D35" s="8"/>
    </row>
    <row r="36" spans="1:4" x14ac:dyDescent="0.15">
      <c r="A36" s="13">
        <f t="shared" si="4"/>
        <v>-0.03</v>
      </c>
      <c r="B36" s="3">
        <f>_xll.WEi(A36)</f>
        <v>-2.9591187240212804</v>
      </c>
      <c r="C36" s="4">
        <f>_xll.WE_1(A36)</f>
        <v>2.8991157239402789</v>
      </c>
      <c r="D36" s="8"/>
    </row>
    <row r="37" spans="1:4" x14ac:dyDescent="0.15">
      <c r="A37" s="13">
        <f>A38-0.01</f>
        <v>-0.02</v>
      </c>
      <c r="B37" s="3">
        <f>_xll.WEi(A37)</f>
        <v>-3.3547077833097094</v>
      </c>
      <c r="C37" s="4">
        <f>_xll.WE_1(A37)</f>
        <v>3.3147068944101536</v>
      </c>
      <c r="D37" s="8"/>
    </row>
    <row r="38" spans="1:4" x14ac:dyDescent="0.15">
      <c r="A38" s="14">
        <v>-0.01</v>
      </c>
      <c r="B38" s="5">
        <f>_xll.WEi(A38)</f>
        <v>-4.0379295765381134</v>
      </c>
      <c r="C38" s="6">
        <f>_xll.WE_1(A38)</f>
        <v>4.0179294654266693</v>
      </c>
      <c r="D38" s="9"/>
    </row>
    <row r="39" spans="1:4" x14ac:dyDescent="0.15">
      <c r="A39" s="17">
        <v>1.0000000000000001E-30</v>
      </c>
      <c r="B39" s="1">
        <f>_xll.WEi(A39)</f>
        <v>-68.500337124919838</v>
      </c>
      <c r="C39" s="2">
        <f>_xll.WE_1(A39)</f>
        <v>68.500337124919838</v>
      </c>
      <c r="D39" s="7">
        <f>_xll.WLi(A39 )</f>
        <v>-1.4272732536800953E-32</v>
      </c>
    </row>
    <row r="40" spans="1:4" x14ac:dyDescent="0.15">
      <c r="A40" s="13">
        <v>0.01</v>
      </c>
      <c r="B40" s="3">
        <f>_xll.WEi(A40)</f>
        <v>-4.0179294654266693</v>
      </c>
      <c r="C40" s="4">
        <f>_xll.WE_1(A40)</f>
        <v>4.0379295765381134</v>
      </c>
      <c r="D40" s="8">
        <f>_xll.WLi(A40 )</f>
        <v>-1.8297434996255165E-3</v>
      </c>
    </row>
    <row r="41" spans="1:4" x14ac:dyDescent="0.15">
      <c r="A41" s="13">
        <f>A40+0.01</f>
        <v>0.02</v>
      </c>
      <c r="B41" s="3">
        <f>_xll.WEi(A41)</f>
        <v>-3.3147068944101536</v>
      </c>
      <c r="C41" s="4">
        <f>_xll.WE_1(A41)</f>
        <v>3.3547077833097094</v>
      </c>
      <c r="D41" s="8">
        <f>_xll.WLi(A41 )</f>
        <v>-4.2052119298480514E-3</v>
      </c>
    </row>
    <row r="42" spans="1:4" x14ac:dyDescent="0.15">
      <c r="A42" s="13">
        <f t="shared" ref="A42:A47" si="5">A41+0.01</f>
        <v>0.03</v>
      </c>
      <c r="B42" s="3">
        <f>_xll.WEi(A42)</f>
        <v>-2.8991157239402789</v>
      </c>
      <c r="C42" s="4">
        <f>_xll.WE_1(A42)</f>
        <v>2.9591187240212804</v>
      </c>
      <c r="D42" s="8">
        <f>_xll.WLi(A42 )</f>
        <v>-6.913797303966053E-3</v>
      </c>
    </row>
    <row r="43" spans="1:4" x14ac:dyDescent="0.15">
      <c r="A43" s="14">
        <f t="shared" si="5"/>
        <v>0.04</v>
      </c>
      <c r="B43" s="5">
        <f>_xll.WEi(A43)</f>
        <v>-2.6012565775728262</v>
      </c>
      <c r="C43" s="6">
        <f>_xll.WE_1(A43)</f>
        <v>2.6812636890252799</v>
      </c>
      <c r="D43" s="9">
        <f>_xll.WLi(A43 )</f>
        <v>-9.8955013100430252E-3</v>
      </c>
    </row>
    <row r="44" spans="1:4" x14ac:dyDescent="0.15">
      <c r="A44" s="17">
        <f t="shared" si="5"/>
        <v>0.05</v>
      </c>
      <c r="B44" s="1">
        <f>_xll.WEi(A44)</f>
        <v>-2.3678845985793746</v>
      </c>
      <c r="C44" s="2">
        <f>_xll.WE_1(A44)</f>
        <v>2.4678984885099742</v>
      </c>
      <c r="D44" s="7">
        <f>_xll.WLi(A44 )</f>
        <v>-1.3119408874020093E-2</v>
      </c>
    </row>
    <row r="45" spans="1:4" x14ac:dyDescent="0.15">
      <c r="A45" s="13">
        <f t="shared" si="5"/>
        <v>6.0000000000000005E-2</v>
      </c>
      <c r="B45" s="3">
        <f>_xll.WEi(A45)</f>
        <v>-2.1752829155516236</v>
      </c>
      <c r="C45" s="4">
        <f>_xll.WE_1(A45)</f>
        <v>2.2953069181437824</v>
      </c>
      <c r="D45" s="8">
        <f>_xll.WLi(A45 )</f>
        <v>-1.6566673445876808E-2</v>
      </c>
    </row>
    <row r="46" spans="1:4" x14ac:dyDescent="0.15">
      <c r="A46" s="13">
        <f t="shared" si="5"/>
        <v>7.0000000000000007E-2</v>
      </c>
      <c r="B46" s="3">
        <f>_xll.WEi(A46)</f>
        <v>-2.0108000635428875</v>
      </c>
      <c r="C46" s="4">
        <f>_xll.WE_1(A46)</f>
        <v>2.1508381802567986</v>
      </c>
      <c r="D46" s="8">
        <f>_xll.WLi(A46 )</f>
        <v>-2.0224808842481901E-2</v>
      </c>
    </row>
    <row r="47" spans="1:4" x14ac:dyDescent="0.15">
      <c r="A47" s="13">
        <f t="shared" si="5"/>
        <v>0.08</v>
      </c>
      <c r="B47" s="3">
        <f>_xll.WEi(A47)</f>
        <v>-1.8668841027729968</v>
      </c>
      <c r="C47" s="4">
        <f>_xll.WE_1(A47)</f>
        <v>2.0269410025857417</v>
      </c>
      <c r="D47" s="8">
        <f>_xll.WLi(A47 )</f>
        <v>-2.4085162522188133E-2</v>
      </c>
    </row>
    <row r="48" spans="1:4" x14ac:dyDescent="0.15">
      <c r="A48" s="14">
        <f>A47+0.02</f>
        <v>0.1</v>
      </c>
      <c r="B48" s="5">
        <f>_xll.WEi(A48)</f>
        <v>-1.6228128139692766</v>
      </c>
      <c r="C48" s="6">
        <f>_xll.WE_1(A48)</f>
        <v>1.8229239584193906</v>
      </c>
      <c r="D48" s="9">
        <f>_xll.WLi(A48 )</f>
        <v>-3.238978959329103E-2</v>
      </c>
    </row>
    <row r="49" spans="1:4" x14ac:dyDescent="0.15">
      <c r="A49" s="12">
        <f>A48+0.1</f>
        <v>0.2</v>
      </c>
      <c r="B49" s="1">
        <f>_xll.WEi(A49)</f>
        <v>-0.82176058790240014</v>
      </c>
      <c r="C49" s="2">
        <f>_xll.WE_1(A49)</f>
        <v>1.2226505441838929</v>
      </c>
      <c r="D49" s="7">
        <f>_xll.WLi(A49 )</f>
        <v>-8.5126486728794068E-2</v>
      </c>
    </row>
    <row r="50" spans="1:4" x14ac:dyDescent="0.15">
      <c r="A50" s="13">
        <f t="shared" ref="A50:A53" si="6">A49+0.1</f>
        <v>0.30000000000000004</v>
      </c>
      <c r="B50" s="3">
        <f>_xll.WEi(A50)</f>
        <v>-0.30266853926582571</v>
      </c>
      <c r="C50" s="4">
        <f>_xll.WE_1(A50)</f>
        <v>0.90567665167584666</v>
      </c>
      <c r="D50" s="8">
        <f>_xll.WLi(A50 )</f>
        <v>-0.15741490289468951</v>
      </c>
    </row>
    <row r="51" spans="1:4" x14ac:dyDescent="0.15">
      <c r="A51" s="13">
        <f t="shared" si="6"/>
        <v>0.4</v>
      </c>
      <c r="B51" s="3">
        <f>_xll.WEi(A51)</f>
        <v>0.10476521861932489</v>
      </c>
      <c r="C51" s="4">
        <f>_xll.WE_1(A51)</f>
        <v>0.70238011886566243</v>
      </c>
      <c r="D51" s="8">
        <f>_xll.WLi(A51 )</f>
        <v>-0.25294941921262143</v>
      </c>
    </row>
    <row r="52" spans="1:4" x14ac:dyDescent="0.15">
      <c r="A52" s="13">
        <f t="shared" si="6"/>
        <v>0.5</v>
      </c>
      <c r="B52" s="3">
        <f>_xll.WEi(A52)</f>
        <v>0.45421990486317354</v>
      </c>
      <c r="C52" s="4">
        <f>_xll.WE_1(A52)</f>
        <v>0.55977359477616095</v>
      </c>
      <c r="D52" s="8">
        <f>_xll.WLi(A52 )</f>
        <v>-0.37867104306108795</v>
      </c>
    </row>
    <row r="53" spans="1:4" x14ac:dyDescent="0.15">
      <c r="A53" s="14">
        <f t="shared" si="6"/>
        <v>0.6</v>
      </c>
      <c r="B53" s="5">
        <f>_xll.WEi(A53)</f>
        <v>0.76988128993735938</v>
      </c>
      <c r="C53" s="6">
        <f>_xll.WE_1(A53)</f>
        <v>0.45437950318940201</v>
      </c>
      <c r="D53" s="9">
        <f>_xll.WLi(A53 )</f>
        <v>-0.54685141421041705</v>
      </c>
    </row>
    <row r="54" spans="1:4" x14ac:dyDescent="0.15">
      <c r="A54" s="25">
        <f>A53+0.05</f>
        <v>0.65</v>
      </c>
      <c r="B54" s="1">
        <f>_xll.WEi(A54)</f>
        <v>0.91938646824544334</v>
      </c>
      <c r="C54" s="2">
        <f>_xll.WE_1(A54)</f>
        <v>0.4115169759494795</v>
      </c>
      <c r="D54" s="7">
        <f>_xll.WLi(A54 )</f>
        <v>-0.65343058270148813</v>
      </c>
    </row>
    <row r="55" spans="1:4" x14ac:dyDescent="0.15">
      <c r="A55" s="26">
        <f t="shared" ref="A55:A58" si="7">A54+0.05</f>
        <v>0.70000000000000007</v>
      </c>
      <c r="B55" s="3">
        <f>_xll.WEi(A55)</f>
        <v>1.0649071946242907</v>
      </c>
      <c r="C55" s="4">
        <f>_xll.WE_1(A55)</f>
        <v>0.37376884323350917</v>
      </c>
      <c r="D55" s="8">
        <f>_xll.WLi(A55 )</f>
        <v>-0.78094687754556102</v>
      </c>
    </row>
    <row r="56" spans="1:4" x14ac:dyDescent="0.15">
      <c r="A56" s="13">
        <f t="shared" si="7"/>
        <v>0.75000000000000011</v>
      </c>
      <c r="B56" s="3">
        <f>_xll.WEi(A56)</f>
        <v>1.2073328160012222</v>
      </c>
      <c r="C56" s="4">
        <f>_xll.WE_1(A56)</f>
        <v>0.34034081291122986</v>
      </c>
      <c r="D56" s="8">
        <f>_xll.WLi(A56 )</f>
        <v>-0.93693001101264584</v>
      </c>
    </row>
    <row r="57" spans="1:4" x14ac:dyDescent="0.15">
      <c r="A57" s="13">
        <f t="shared" si="7"/>
        <v>0.80000000000000016</v>
      </c>
      <c r="B57" s="3">
        <f>_xll.WEi(A57)</f>
        <v>1.3473965482123265</v>
      </c>
      <c r="C57" s="4">
        <f>_xll.WE_1(A57)</f>
        <v>0.31059657854554301</v>
      </c>
      <c r="D57" s="8">
        <f>_xll.WLi(A57 )</f>
        <v>-1.1340119573823277</v>
      </c>
    </row>
    <row r="58" spans="1:4" x14ac:dyDescent="0.15">
      <c r="A58" s="14">
        <f t="shared" si="7"/>
        <v>0.8500000000000002</v>
      </c>
      <c r="B58" s="5">
        <f>_xll.WEi(A58)</f>
        <v>1.4857141762252544</v>
      </c>
      <c r="C58" s="6">
        <f>_xll.WE_1(A58)</f>
        <v>0.28401926850246129</v>
      </c>
      <c r="D58" s="9">
        <f>_xll.WLi(A58 )</f>
        <v>-1.3958923497953828</v>
      </c>
    </row>
    <row r="59" spans="1:4" x14ac:dyDescent="0.15">
      <c r="A59" s="12">
        <f>A58+0.0025</f>
        <v>0.85250000000000015</v>
      </c>
      <c r="B59" s="1">
        <f>_xll.WEi(A59)</f>
        <v>1.4925939826851831</v>
      </c>
      <c r="C59" s="2">
        <f>_xll.WE_1(A59)</f>
        <v>0.2827655778233395</v>
      </c>
      <c r="D59" s="7">
        <f>_xll.WLi(A59 )</f>
        <v>-1.4114159305703333</v>
      </c>
    </row>
    <row r="60" spans="1:4" x14ac:dyDescent="0.15">
      <c r="A60" s="13">
        <f t="shared" ref="A60:A62" si="8">A59+0.0025</f>
        <v>0.85500000000000009</v>
      </c>
      <c r="B60" s="3">
        <f>_xll.WEi(A60)</f>
        <v>1.4994708138882269</v>
      </c>
      <c r="C60" s="4">
        <f>_xll.WE_1(A60)</f>
        <v>0.28151867942687697</v>
      </c>
      <c r="D60" s="8">
        <f>_xll.WLi(A60 )</f>
        <v>-1.4272274365600559</v>
      </c>
    </row>
    <row r="61" spans="1:4" x14ac:dyDescent="0.15">
      <c r="A61" s="13">
        <f t="shared" si="8"/>
        <v>0.85750000000000004</v>
      </c>
      <c r="B61" s="3">
        <f>_xll.WEi(A61)</f>
        <v>1.5063447300629746</v>
      </c>
      <c r="C61" s="4">
        <f>_xll.WE_1(A61)</f>
        <v>0.28027852587964819</v>
      </c>
      <c r="D61" s="8">
        <f>_xll.WLi(A61 )</f>
        <v>-1.4433368603182177</v>
      </c>
    </row>
    <row r="62" spans="1:4" x14ac:dyDescent="0.15">
      <c r="A62" s="13">
        <f t="shared" si="8"/>
        <v>0.86</v>
      </c>
      <c r="B62" s="3">
        <f>_xll.WEi(A62)</f>
        <v>1.5132157910189585</v>
      </c>
      <c r="C62" s="4">
        <f>_xll.WE_1(A62)</f>
        <v>0.27904507018183961</v>
      </c>
      <c r="D62" s="8">
        <f>_xll.WLi(A62 )</f>
        <v>-1.4597547251334388</v>
      </c>
    </row>
    <row r="63" spans="1:4" x14ac:dyDescent="0.15">
      <c r="A63" s="14">
        <f>A62+0.01</f>
        <v>0.87</v>
      </c>
      <c r="B63" s="5">
        <f>_xll.WEi(A63)</f>
        <v>1.5406726644642919</v>
      </c>
      <c r="C63" s="6">
        <f>_xll.WE_1(A63)</f>
        <v>0.2741773007823724</v>
      </c>
      <c r="D63" s="9">
        <f>_xll.WLi(A63 )</f>
        <v>-1.5287418802519219</v>
      </c>
    </row>
    <row r="64" spans="1:4" x14ac:dyDescent="0.15">
      <c r="A64" s="25">
        <f t="shared" ref="A64:A83" si="9">A63+0.01</f>
        <v>0.88</v>
      </c>
      <c r="B64" s="1">
        <f>_xll.WEi(A64)</f>
        <v>1.568088533644542</v>
      </c>
      <c r="C64" s="2">
        <f>_xll.WE_1(A64)</f>
        <v>0.26941304633432017</v>
      </c>
      <c r="D64" s="7">
        <f>_xll.WLi(A64 )</f>
        <v>-1.6036733403489716</v>
      </c>
    </row>
    <row r="65" spans="1:4" x14ac:dyDescent="0.15">
      <c r="A65" s="26">
        <f t="shared" si="9"/>
        <v>0.89</v>
      </c>
      <c r="B65" s="3">
        <f>_xll.WEi(A65)</f>
        <v>1.5954670359288246</v>
      </c>
      <c r="C65" s="4">
        <f>_xll.WE_1(A65)</f>
        <v>0.26474949638510159</v>
      </c>
      <c r="D65" s="8">
        <f>_xll.WLi(A65 )</f>
        <v>-1.6855829319163032</v>
      </c>
    </row>
    <row r="66" spans="1:4" x14ac:dyDescent="0.15">
      <c r="A66" s="13">
        <f t="shared" si="9"/>
        <v>0.9</v>
      </c>
      <c r="B66" s="3">
        <f>_xll.WEi(A66)</f>
        <v>1.6228117136968676</v>
      </c>
      <c r="C66" s="4">
        <f>_xll.WE_1(A66)</f>
        <v>0.26018393932599959</v>
      </c>
      <c r="D66" s="8">
        <f>_xll.WLi(A66 )</f>
        <v>-1.7758006834235252</v>
      </c>
    </row>
    <row r="67" spans="1:4" x14ac:dyDescent="0.15">
      <c r="A67" s="13">
        <f t="shared" si="9"/>
        <v>0.91</v>
      </c>
      <c r="B67" s="3">
        <f>_xll.WEi(A67)</f>
        <v>1.6501260188054072</v>
      </c>
      <c r="C67" s="4">
        <f>_xll.WE_1(A67)</f>
        <v>0.25571375797753931</v>
      </c>
      <c r="D67" s="8">
        <f>_xll.WLi(A67 )</f>
        <v>-1.8760780250844065</v>
      </c>
    </row>
    <row r="68" spans="1:4" x14ac:dyDescent="0.15">
      <c r="A68" s="14">
        <f t="shared" si="9"/>
        <v>0.92</v>
      </c>
      <c r="B68" s="5">
        <f>_xll.WEi(A68)</f>
        <v>1.6774133168131622</v>
      </c>
      <c r="C68" s="6">
        <f>_xll.WE_1(A68)</f>
        <v>0.25133642541656154</v>
      </c>
      <c r="D68" s="9">
        <f>_xll.WLi(A68 )</f>
        <v>-1.9887870403542964</v>
      </c>
    </row>
    <row r="69" spans="1:4" x14ac:dyDescent="0.15">
      <c r="A69" s="12">
        <f t="shared" si="9"/>
        <v>0.93</v>
      </c>
      <c r="B69" s="1">
        <f>_xll.WEi(A69)</f>
        <v>1.7046768909800787</v>
      </c>
      <c r="C69" s="2">
        <f>_xll.WE_1(A69)</f>
        <v>0.24704950102931617</v>
      </c>
      <c r="D69" s="7">
        <f>_xll.WLi(A69 )</f>
        <v>-2.1172534675826098</v>
      </c>
    </row>
    <row r="70" spans="1:4" x14ac:dyDescent="0.15">
      <c r="A70" s="13">
        <f t="shared" si="9"/>
        <v>0.94000000000000006</v>
      </c>
      <c r="B70" s="3">
        <f>_xll.WEi(A70)</f>
        <v>1.7319199460553558</v>
      </c>
      <c r="C70" s="4">
        <f>_xll.WE_1(A70)</f>
        <v>0.24285062677606076</v>
      </c>
      <c r="D70" s="8">
        <f>_xll.WLi(A70 )</f>
        <v>-2.266348140390213</v>
      </c>
    </row>
    <row r="71" spans="1:4" x14ac:dyDescent="0.15">
      <c r="A71" s="13">
        <f t="shared" si="9"/>
        <v>0.95000000000000007</v>
      </c>
      <c r="B71" s="3">
        <f>_xll.WEi(A71)</f>
        <v>1.7591456118676905</v>
      </c>
      <c r="C71" s="4">
        <f>_xll.WE_1(A71)</f>
        <v>0.23873752365373463</v>
      </c>
      <c r="D71" s="8">
        <f>_xll.WLi(A71 )</f>
        <v>-2.4436225538732268</v>
      </c>
    </row>
    <row r="72" spans="1:4" x14ac:dyDescent="0.15">
      <c r="A72" s="13">
        <f t="shared" si="9"/>
        <v>0.96000000000000008</v>
      </c>
      <c r="B72" s="3">
        <f>_xll.WEi(A72)</f>
        <v>1.7863569467301947</v>
      </c>
      <c r="C72" s="4">
        <f>_xll.WE_1(A72)</f>
        <v>0.23470798834425494</v>
      </c>
      <c r="D72" s="8">
        <f>_xll.WLi(A72 )</f>
        <v>-2.6617277328051299</v>
      </c>
    </row>
    <row r="73" spans="1:4" x14ac:dyDescent="0.15">
      <c r="A73" s="14">
        <f t="shared" si="9"/>
        <v>0.97000000000000008</v>
      </c>
      <c r="B73" s="5">
        <f>_xll.WEi(A73)</f>
        <v>1.8135569406715359</v>
      </c>
      <c r="C73" s="6">
        <f>_xll.WE_1(A73)</f>
        <v>0.23075989003689162</v>
      </c>
      <c r="D73" s="9">
        <f>_xll.WLi(A73 )</f>
        <v>-2.9443801128550966</v>
      </c>
    </row>
    <row r="74" spans="1:4" x14ac:dyDescent="0.15">
      <c r="A74" s="12">
        <f t="shared" si="9"/>
        <v>0.98000000000000009</v>
      </c>
      <c r="B74" s="1">
        <f>_xll.WEi(A74)</f>
        <v>1.8407485185040218</v>
      </c>
      <c r="C74" s="2">
        <f>_xll.WE_1(A74)</f>
        <v>0.22689116741400334</v>
      </c>
      <c r="D74" s="7">
        <f>_xll.WLi(A74 )</f>
        <v>-3.3448241193721056</v>
      </c>
    </row>
    <row r="75" spans="1:4" x14ac:dyDescent="0.15">
      <c r="A75" s="13">
        <f t="shared" si="9"/>
        <v>0.9900000000000001</v>
      </c>
      <c r="B75" s="3">
        <f>_xll.WEi(A75)</f>
        <v>1.8679345427385858</v>
      </c>
      <c r="C75" s="4">
        <f>_xll.WE_1(A75)</f>
        <v>0.22309982579017709</v>
      </c>
      <c r="D75" s="8">
        <f>_xll.WLi(A75 )</f>
        <v>-4.0329587017084734</v>
      </c>
    </row>
    <row r="76" spans="1:4" x14ac:dyDescent="0.15">
      <c r="A76" s="13">
        <f t="shared" si="9"/>
        <v>1</v>
      </c>
      <c r="B76" s="3">
        <f>_xll.WEi(A76)</f>
        <v>1.8951178163559366</v>
      </c>
      <c r="C76" s="4">
        <f>_xll.WE_1(A76)</f>
        <v>0.21938393439552026</v>
      </c>
      <c r="D76" s="8"/>
    </row>
    <row r="77" spans="1:4" x14ac:dyDescent="0.15">
      <c r="A77" s="13">
        <f t="shared" si="9"/>
        <v>1.01</v>
      </c>
      <c r="B77" s="3">
        <f>_xll.WEi(A77)</f>
        <v>1.922301085442486</v>
      </c>
      <c r="C77" s="4">
        <f>_xll.WE_1(A77)</f>
        <v>0.21574162379448997</v>
      </c>
      <c r="D77" s="8">
        <f>_xll.WLi(A77 )</f>
        <v>-4.022958673929935</v>
      </c>
    </row>
    <row r="78" spans="1:4" x14ac:dyDescent="0.15">
      <c r="A78" s="14">
        <f t="shared" si="9"/>
        <v>1.02</v>
      </c>
      <c r="B78" s="5">
        <f>_xll.WEi(A78)</f>
        <v>1.9494870416990673</v>
      </c>
      <c r="C78" s="6">
        <f>_xll.WE_1(A78)</f>
        <v>0.21217108343224886</v>
      </c>
      <c r="D78" s="9">
        <f>_xll.WLi(A78 )</f>
        <v>-3.3248238971258735</v>
      </c>
    </row>
    <row r="79" spans="1:4" x14ac:dyDescent="0.15">
      <c r="A79" s="12">
        <f t="shared" si="9"/>
        <v>1.03</v>
      </c>
      <c r="B79" s="1">
        <f>_xll.WEi(A79)</f>
        <v>1.9766783248299276</v>
      </c>
      <c r="C79" s="2">
        <f>_xll.WE_1(A79)</f>
        <v>0.20867055930107373</v>
      </c>
      <c r="D79" s="7">
        <f>_xll.WLi(A79 )</f>
        <v>-2.9143793626727716</v>
      </c>
    </row>
    <row r="80" spans="1:4" x14ac:dyDescent="0.15">
      <c r="A80" s="13">
        <f t="shared" si="9"/>
        <v>1.04</v>
      </c>
      <c r="B80" s="3">
        <f>_xll.WEi(A80)</f>
        <v>2.0038775248189595</v>
      </c>
      <c r="C80" s="4">
        <f>_xll.WE_1(A80)</f>
        <v>0.20523835171985602</v>
      </c>
      <c r="D80" s="8">
        <f>_xll.WLi(A80 )</f>
        <v>-2.621725954258816</v>
      </c>
    </row>
    <row r="81" spans="1:4" x14ac:dyDescent="0.15">
      <c r="A81" s="13">
        <f t="shared" si="9"/>
        <v>1.05</v>
      </c>
      <c r="B81" s="3">
        <f>_xll.WEi(A81)</f>
        <v>2.0310871840996643</v>
      </c>
      <c r="C81" s="4">
        <f>_xll.WE_1(A81)</f>
        <v>0.20187281322019654</v>
      </c>
      <c r="D81" s="8">
        <f>_xll.WLi(A81 )</f>
        <v>-2.3936190793047114</v>
      </c>
    </row>
    <row r="82" spans="1:4" x14ac:dyDescent="0.15">
      <c r="A82" s="13">
        <f t="shared" si="9"/>
        <v>1.06</v>
      </c>
      <c r="B82" s="3">
        <f>_xll.WEi(A82)</f>
        <v>2.0583097996249289</v>
      </c>
      <c r="C82" s="4">
        <f>_xll.WE_1(A82)</f>
        <v>0.19857234653302802</v>
      </c>
      <c r="D82" s="8">
        <f>_xll.WLi(A82 )</f>
        <v>-2.2063421345491014</v>
      </c>
    </row>
    <row r="83" spans="1:4" x14ac:dyDescent="0.15">
      <c r="A83" s="14">
        <f t="shared" si="9"/>
        <v>1.07</v>
      </c>
      <c r="B83" s="5">
        <f>_xll.WEi(A83)</f>
        <v>2.0855478248422825</v>
      </c>
      <c r="C83" s="6">
        <f>_xll.WE_1(A83)</f>
        <v>0.19533540267009866</v>
      </c>
      <c r="D83" s="9">
        <f>_xll.WLi(A83 )</f>
        <v>-2.0472439271727625</v>
      </c>
    </row>
    <row r="84" spans="1:4" x14ac:dyDescent="0.15">
      <c r="A84" s="12">
        <f>A83+0.01</f>
        <v>1.08</v>
      </c>
      <c r="B84" s="1">
        <f>_xll.WEi(A84)</f>
        <v>2.1128036715799325</v>
      </c>
      <c r="C84" s="2">
        <f>_xll.WE_1(A84)</f>
        <v>0.19216047909501835</v>
      </c>
      <c r="D84" s="7">
        <f>_xll.WLi(A84 )</f>
        <v>-1.9087727934877248</v>
      </c>
    </row>
    <row r="85" spans="1:4" x14ac:dyDescent="0.15">
      <c r="A85" s="13">
        <f t="shared" ref="A85:A88" si="10">A84+0.01</f>
        <v>1.0900000000000001</v>
      </c>
      <c r="B85" s="3">
        <f>_xll.WEi(A85)</f>
        <v>2.1400797118485428</v>
      </c>
      <c r="C85" s="4">
        <f>_xll.WE_1(A85)</f>
        <v>0.18904611797891216</v>
      </c>
      <c r="D85" s="8">
        <f>_xll.WLi(A85 )</f>
        <v>-1.7860577306416299</v>
      </c>
    </row>
    <row r="86" spans="1:4" x14ac:dyDescent="0.15">
      <c r="A86" s="13">
        <f t="shared" si="10"/>
        <v>1.1000000000000001</v>
      </c>
      <c r="B86" s="3">
        <f>_xll.WEi(A86)</f>
        <v>2.1673782795634029</v>
      </c>
      <c r="C86" s="4">
        <f>_xll.WE_1(A86)</f>
        <v>0.18599090453604017</v>
      </c>
      <c r="D86" s="8">
        <f>_xll.WLi(A86 )</f>
        <v>-1.6757728303191988</v>
      </c>
    </row>
    <row r="87" spans="1:4" x14ac:dyDescent="0.15">
      <c r="A87" s="13">
        <f t="shared" si="10"/>
        <v>1.1100000000000001</v>
      </c>
      <c r="B87" s="3">
        <f>_xll.WEi(A87)</f>
        <v>2.1947016721913277</v>
      </c>
      <c r="C87" s="4">
        <f>_xll.WE_1(A87)</f>
        <v>0.18299346543503944</v>
      </c>
      <c r="D87" s="8">
        <f>_xll.WLi(A87 )</f>
        <v>-1.5755458382687535</v>
      </c>
    </row>
    <row r="88" spans="1:4" x14ac:dyDescent="0.15">
      <c r="A88" s="14">
        <f t="shared" si="10"/>
        <v>1.1200000000000001</v>
      </c>
      <c r="B88" s="5">
        <f>_xll.WEi(A88)</f>
        <v>2.2220521523263712</v>
      </c>
      <c r="C88" s="6">
        <f>_xll.WE_1(A88)</f>
        <v>0.18005246728171567</v>
      </c>
      <c r="D88" s="9">
        <f>_xll.WLi(A88 )</f>
        <v>-1.4836251525520849</v>
      </c>
    </row>
    <row r="89" spans="1:4" x14ac:dyDescent="0.15">
      <c r="A89" s="12">
        <f>A88+0.28</f>
        <v>1.4000000000000001</v>
      </c>
      <c r="B89" s="1">
        <f>_xll.WEi(A89)</f>
        <v>3.0072074641506461</v>
      </c>
      <c r="C89" s="2">
        <f>_xll.WE_1(A89)</f>
        <v>0.11621931257135784</v>
      </c>
      <c r="D89" s="7">
        <f>_xll.WLi(A89 )</f>
        <v>-0.14499100479030624</v>
      </c>
    </row>
    <row r="90" spans="1:4" x14ac:dyDescent="0.15">
      <c r="A90" s="13">
        <f>A89+0.3</f>
        <v>1.7000000000000002</v>
      </c>
      <c r="B90" s="3">
        <f>_xll.WEi(A90)</f>
        <v>3.9209632013549047</v>
      </c>
      <c r="C90" s="4">
        <f>_xll.WE_1(A90)</f>
        <v>7.4654644401253023E-2</v>
      </c>
      <c r="D90" s="8">
        <f>_xll.WLi(A90 )</f>
        <v>0.55374376411047244</v>
      </c>
    </row>
    <row r="91" spans="1:4" x14ac:dyDescent="0.15">
      <c r="A91" s="13">
        <f>A90+0.3</f>
        <v>2</v>
      </c>
      <c r="B91" s="3">
        <f>_xll.WEi(A91)</f>
        <v>4.9542343560018898</v>
      </c>
      <c r="C91" s="4">
        <f>_xll.WE_1(A91)</f>
        <v>4.8900510708061125E-2</v>
      </c>
      <c r="D91" s="8">
        <f>_xll.WLi(A91 )</f>
        <v>1.0451637801174927</v>
      </c>
    </row>
    <row r="92" spans="1:4" x14ac:dyDescent="0.15">
      <c r="A92" s="13">
        <f>A91+0.5</f>
        <v>2.5</v>
      </c>
      <c r="B92" s="3">
        <f>_xll.WEi(A92)</f>
        <v>7.0737658945786013</v>
      </c>
      <c r="C92" s="4">
        <f>_xll.WE_1(A92)</f>
        <v>2.491491787026974E-2</v>
      </c>
      <c r="D92" s="8">
        <f>_xll.WLi(A92 )</f>
        <v>1.667294667506324</v>
      </c>
    </row>
    <row r="93" spans="1:4" x14ac:dyDescent="0.15">
      <c r="A93" s="14">
        <f>A92+0.5</f>
        <v>3</v>
      </c>
      <c r="B93" s="5">
        <f>_xll.WEi(A93)</f>
        <v>9.933832570625416</v>
      </c>
      <c r="C93" s="6">
        <f>_xll.WE_1(A93)</f>
        <v>1.3048381094197035E-2</v>
      </c>
      <c r="D93" s="9">
        <f>_xll.WLi(A93 )</f>
        <v>2.1635885946671922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DE7E-A93C-43B0-B37B-16B20848915D}">
  <sheetPr codeName="Sheet2"/>
  <dimension ref="A1:E29"/>
  <sheetViews>
    <sheetView workbookViewId="0"/>
  </sheetViews>
  <sheetFormatPr defaultColWidth="8.875" defaultRowHeight="13.5" x14ac:dyDescent="0.15"/>
  <cols>
    <col min="2" max="5" width="12.625" customWidth="1"/>
  </cols>
  <sheetData>
    <row r="1" spans="1:5" x14ac:dyDescent="0.15">
      <c r="A1" s="10" t="s">
        <v>25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_xlfn.CONCAT("En(x, ",B3,")")</f>
        <v>En(x, 0)</v>
      </c>
      <c r="C4" s="15" t="str">
        <f t="shared" ref="C4:E4" si="0">_xlfn.CONCAT("En(x, ",C3,")")</f>
        <v>En(x, 1)</v>
      </c>
      <c r="D4" s="15" t="str">
        <f t="shared" si="0"/>
        <v>En(x, 2)</v>
      </c>
      <c r="E4" s="15" t="str">
        <f t="shared" si="0"/>
        <v>En(x, 3)</v>
      </c>
    </row>
    <row r="5" spans="1:5" x14ac:dyDescent="0.15">
      <c r="A5" s="25">
        <v>1.0000000000000001E-30</v>
      </c>
      <c r="B5" s="1">
        <f>_xll.WEn($A5,B$3 )</f>
        <v>9.9999999999999988E+29</v>
      </c>
      <c r="C5" s="2">
        <f>_xll.WEn($A5,C$3 )</f>
        <v>68.500337124919838</v>
      </c>
      <c r="D5" s="1">
        <f>_xll.WEn($A5,D$3 )</f>
        <v>1</v>
      </c>
      <c r="E5" s="2">
        <f>_xll.WEn($A5,E$3 )</f>
        <v>0.5</v>
      </c>
    </row>
    <row r="6" spans="1:5" x14ac:dyDescent="0.15">
      <c r="A6" s="13">
        <v>0.1</v>
      </c>
      <c r="B6" s="3">
        <f>_xll.WEn($A6,B$3 )</f>
        <v>9.0483741803595947</v>
      </c>
      <c r="C6" s="4">
        <f>_xll.WEn($A6,C$3 )</f>
        <v>1.8229239584193906</v>
      </c>
      <c r="D6" s="3">
        <f>_xll.WEn($A6,D$3 )</f>
        <v>0.7225450221940205</v>
      </c>
      <c r="E6" s="4">
        <f>_xll.WEn($A6,E$3 )</f>
        <v>0.41629145790827882</v>
      </c>
    </row>
    <row r="7" spans="1:5" x14ac:dyDescent="0.15">
      <c r="A7" s="13">
        <f>A6+0.1</f>
        <v>0.2</v>
      </c>
      <c r="B7" s="3">
        <f>_xll.WEn($A7,B$3 )</f>
        <v>4.0936537653899085</v>
      </c>
      <c r="C7" s="4">
        <f>_xll.WEn($A7,C$3 )</f>
        <v>1.2226505441838929</v>
      </c>
      <c r="D7" s="3">
        <f>_xll.WEn($A7,D$3 )</f>
        <v>0.57420064424120321</v>
      </c>
      <c r="E7" s="4">
        <f>_xll.WEn($A7,E$3 )</f>
        <v>0.35194531211487057</v>
      </c>
    </row>
    <row r="8" spans="1:5" x14ac:dyDescent="0.15">
      <c r="A8" s="13">
        <f t="shared" ref="A8:A25" si="1">A7+0.1</f>
        <v>0.30000000000000004</v>
      </c>
      <c r="B8" s="3">
        <f>_xll.WEn($A8,B$3 )</f>
        <v>2.4693940689390592</v>
      </c>
      <c r="C8" s="4">
        <f>_xll.WEn($A8,C$3 )</f>
        <v>0.90567665167584666</v>
      </c>
      <c r="D8" s="3">
        <f>_xll.WEn($A8,D$3 )</f>
        <v>0.46911522517896376</v>
      </c>
      <c r="E8" s="4">
        <f>_xll.WEn($A8,E$3 )</f>
        <v>0.3000418265640144</v>
      </c>
    </row>
    <row r="9" spans="1:5" x14ac:dyDescent="0.15">
      <c r="A9" s="14">
        <f t="shared" si="1"/>
        <v>0.4</v>
      </c>
      <c r="B9" s="5">
        <f>_xll.WEn($A9,B$3 )</f>
        <v>1.6758001150890982</v>
      </c>
      <c r="C9" s="6">
        <f>_xll.WEn($A9,C$3 )</f>
        <v>0.70238011886566243</v>
      </c>
      <c r="D9" s="5">
        <f>_xll.WEn($A9,D$3 )</f>
        <v>0.38936799848937431</v>
      </c>
      <c r="E9" s="6">
        <f>_xll.WEn($A9,E$3 )</f>
        <v>0.25728642331994478</v>
      </c>
    </row>
    <row r="10" spans="1:5" x14ac:dyDescent="0.15">
      <c r="A10" s="12">
        <f t="shared" si="1"/>
        <v>0.5</v>
      </c>
      <c r="B10" s="1">
        <f>_xll.WEn($A10,B$3 )</f>
        <v>1.2130613194252668</v>
      </c>
      <c r="C10" s="2">
        <f>_xll.WEn($A10,C$3 )</f>
        <v>0.55977359477616095</v>
      </c>
      <c r="D10" s="1">
        <f>_xll.WEn($A10,D$3 )</f>
        <v>0.32664386232455145</v>
      </c>
      <c r="E10" s="2">
        <f>_xll.WEn($A10,E$3 )</f>
        <v>0.2216043642751796</v>
      </c>
    </row>
    <row r="11" spans="1:5" x14ac:dyDescent="0.15">
      <c r="A11" s="13">
        <f t="shared" si="1"/>
        <v>0.6</v>
      </c>
      <c r="B11" s="3">
        <f>_xll.WEn($A11,B$3 )</f>
        <v>0.91468606015671083</v>
      </c>
      <c r="C11" s="4">
        <f>_xll.WEn($A11,C$3 )</f>
        <v>0.45437950318940201</v>
      </c>
      <c r="D11" s="3">
        <f>_xll.WEn($A11,D$3 )</f>
        <v>0.27618393418038151</v>
      </c>
      <c r="E11" s="4">
        <f>_xll.WEn($A11,E$3 )</f>
        <v>0.19155063779289783</v>
      </c>
    </row>
    <row r="12" spans="1:5" x14ac:dyDescent="0.15">
      <c r="A12" s="13">
        <f t="shared" si="1"/>
        <v>0.7</v>
      </c>
      <c r="B12" s="3">
        <f>_xll.WEn($A12,B$3 )</f>
        <v>0.70940757684487077</v>
      </c>
      <c r="C12" s="4">
        <f>_xll.WEn($A12,C$3 )</f>
        <v>0.37376884323350917</v>
      </c>
      <c r="D12" s="3">
        <f>_xll.WEn($A12,D$3 )</f>
        <v>0.23494711352795233</v>
      </c>
      <c r="E12" s="4">
        <f>_xll.WEn($A12,E$3 )</f>
        <v>0.16606116216092145</v>
      </c>
    </row>
    <row r="13" spans="1:5" x14ac:dyDescent="0.15">
      <c r="A13" s="13">
        <f t="shared" si="1"/>
        <v>0.79999999999999993</v>
      </c>
      <c r="B13" s="3">
        <f>_xll.WEn($A13,B$3 )</f>
        <v>0.56166120514652706</v>
      </c>
      <c r="C13" s="4">
        <f>_xll.WEn($A13,C$3 )</f>
        <v>0.31059657854554301</v>
      </c>
      <c r="D13" s="3">
        <f>_xll.WEn($A13,D$3 )</f>
        <v>0.20085170128078608</v>
      </c>
      <c r="E13" s="4">
        <f>_xll.WEn($A13,E$3 )</f>
        <v>0.14432380154629473</v>
      </c>
    </row>
    <row r="14" spans="1:5" x14ac:dyDescent="0.15">
      <c r="A14" s="14">
        <f t="shared" si="1"/>
        <v>0.89999999999999991</v>
      </c>
      <c r="B14" s="5">
        <f>_xll.WEn($A14,B$3 )</f>
        <v>0.45174406637844355</v>
      </c>
      <c r="C14" s="6">
        <f>_xll.WEn($A14,C$3 )</f>
        <v>0.26018393932599965</v>
      </c>
      <c r="D14" s="5">
        <f>_xll.WEn($A14,D$3 )</f>
        <v>0.17240411434719871</v>
      </c>
      <c r="E14" s="6">
        <f>_xll.WEn($A14,E$3 )</f>
        <v>0.12570297841405959</v>
      </c>
    </row>
    <row r="15" spans="1:5" x14ac:dyDescent="0.15">
      <c r="A15" s="25">
        <f t="shared" si="1"/>
        <v>0.99999999999999989</v>
      </c>
      <c r="B15" s="1">
        <f>_xll.WEn($A15,B$3 )</f>
        <v>0.36787944117144245</v>
      </c>
      <c r="C15" s="2">
        <f>_xll.WEn($A15,C$3 )</f>
        <v>0.21938393439552029</v>
      </c>
      <c r="D15" s="1">
        <f>_xll.WEn($A15,D$3 )</f>
        <v>0.14849550677592274</v>
      </c>
      <c r="E15" s="2">
        <f>_xll.WEn($A15,E$3 )</f>
        <v>0.10969196719775974</v>
      </c>
    </row>
    <row r="16" spans="1:5" x14ac:dyDescent="0.15">
      <c r="A16" s="13">
        <f t="shared" si="1"/>
        <v>1.0999999999999999</v>
      </c>
      <c r="B16" s="3">
        <f>_xll.WEn($A16,B$3 )</f>
        <v>0.30261007608916329</v>
      </c>
      <c r="C16" s="4">
        <f>_xll.WEn($A16,C$3 )</f>
        <v>0.18599090453604014</v>
      </c>
      <c r="D16" s="3">
        <f>_xll.WEn($A16,D$3 )</f>
        <v>0.12828108870843535</v>
      </c>
      <c r="E16" s="4">
        <f>_xll.WEn($A16,E$3 )</f>
        <v>9.5880943059400134E-2</v>
      </c>
    </row>
    <row r="17" spans="1:5" x14ac:dyDescent="0.15">
      <c r="A17" s="13">
        <f t="shared" si="1"/>
        <v>1.2</v>
      </c>
      <c r="B17" s="3">
        <f>_xll.WEn($A17,B$3 )</f>
        <v>0.25099517659350179</v>
      </c>
      <c r="C17" s="4">
        <f>_xll.WEn($A17,C$3 )</f>
        <v>0.15840843685146261</v>
      </c>
      <c r="D17" s="3">
        <f>_xll.WEn($A17,D$3 )</f>
        <v>0.11110408769044752</v>
      </c>
      <c r="E17" s="4">
        <f>_xll.WEn($A17,E$3 )</f>
        <v>8.393465334183281E-2</v>
      </c>
    </row>
    <row r="18" spans="1:5" x14ac:dyDescent="0.15">
      <c r="A18" s="13">
        <f t="shared" si="1"/>
        <v>1.3</v>
      </c>
      <c r="B18" s="3">
        <f>_xll.WEn($A18,B$3 )</f>
        <v>0.2096398407953943</v>
      </c>
      <c r="C18" s="4">
        <f>_xll.WEn($A18,C$3 )</f>
        <v>0.13545095784912914</v>
      </c>
      <c r="D18" s="3">
        <f>_xll.WEn($A18,D$3 )</f>
        <v>9.6445547830144626E-2</v>
      </c>
      <c r="E18" s="4">
        <f>_xll.WEn($A18,E$3 )</f>
        <v>7.3576290427412386E-2</v>
      </c>
    </row>
    <row r="19" spans="1:5" x14ac:dyDescent="0.15">
      <c r="A19" s="14">
        <f t="shared" si="1"/>
        <v>1.4000000000000001</v>
      </c>
      <c r="B19" s="5">
        <f>_xll.WEn($A19,B$3 )</f>
        <v>0.17614068852971887</v>
      </c>
      <c r="C19" s="6">
        <f>_xll.WEn($A19,C$3 )</f>
        <v>0.11621931257135784</v>
      </c>
      <c r="D19" s="5">
        <f>_xll.WEn($A19,D$3 )</f>
        <v>8.3889926341704973E-2</v>
      </c>
      <c r="E19" s="6">
        <f>_xll.WEn($A19,E$3 )</f>
        <v>6.4575533531609469E-2</v>
      </c>
    </row>
    <row r="20" spans="1:5" x14ac:dyDescent="0.15">
      <c r="A20" s="12">
        <f t="shared" si="1"/>
        <v>1.5000000000000002</v>
      </c>
      <c r="B20" s="1">
        <f>_xll.WEn($A20,B$3 )</f>
        <v>0.14875344009895317</v>
      </c>
      <c r="C20" s="2">
        <f>_xll.WEn($A20,C$3 )</f>
        <v>0.10001958240663264</v>
      </c>
      <c r="D20" s="1">
        <f>_xll.WEn($A20,D$3 )</f>
        <v>7.3100786538481052E-2</v>
      </c>
      <c r="E20" s="2">
        <f>_xll.WEn($A20,E$3 )</f>
        <v>5.6739490170354262E-2</v>
      </c>
    </row>
    <row r="21" spans="1:5" x14ac:dyDescent="0.15">
      <c r="A21" s="13">
        <f t="shared" si="1"/>
        <v>1.6000000000000003</v>
      </c>
      <c r="B21" s="3">
        <f>_xll.WEn($A21,B$3 )</f>
        <v>0.12618532374665958</v>
      </c>
      <c r="C21" s="4">
        <f>_xll.WEn($A21,C$3 )</f>
        <v>8.6308333697539763E-2</v>
      </c>
      <c r="D21" s="3">
        <f>_xll.WEn($A21,D$3 )</f>
        <v>6.3803184078591452E-2</v>
      </c>
      <c r="E21" s="4">
        <f>_xll.WEn($A21,E$3 )</f>
        <v>4.9905711734454232E-2</v>
      </c>
    </row>
    <row r="22" spans="1:5" x14ac:dyDescent="0.15">
      <c r="A22" s="13">
        <f t="shared" si="1"/>
        <v>1.7000000000000004</v>
      </c>
      <c r="B22" s="3">
        <f>_xll.WEn($A22,B$3 )</f>
        <v>0.10746089650160855</v>
      </c>
      <c r="C22" s="4">
        <f>_xll.WEn($A22,C$3 )</f>
        <v>7.4654644401253009E-2</v>
      </c>
      <c r="D22" s="3">
        <f>_xll.WEn($A22,D$3 )</f>
        <v>5.5770628570604511E-2</v>
      </c>
      <c r="E22" s="4">
        <f>_xll.WEn($A22,E$3 )</f>
        <v>4.393672774135355E-2</v>
      </c>
    </row>
    <row r="23" spans="1:5" x14ac:dyDescent="0.15">
      <c r="A23" s="13">
        <f t="shared" si="1"/>
        <v>1.8000000000000005</v>
      </c>
      <c r="B23" s="3">
        <f>_xll.WEn($A23,B$3 )</f>
        <v>9.183271567865911E-2</v>
      </c>
      <c r="C23" s="4">
        <f>_xll.WEn($A23,C$3 )</f>
        <v>6.4713129363868818E-2</v>
      </c>
      <c r="D23" s="3">
        <f>_xll.WEn($A23,D$3 )</f>
        <v>4.8815255366622637E-2</v>
      </c>
      <c r="E23" s="4">
        <f>_xll.WEn($A23,E$3 )</f>
        <v>3.8715714280832897E-2</v>
      </c>
    </row>
    <row r="24" spans="1:5" x14ac:dyDescent="0.15">
      <c r="A24" s="14">
        <f t="shared" si="1"/>
        <v>1.9000000000000006</v>
      </c>
      <c r="B24" s="5">
        <f>_xll.WEn($A24,B$3 )</f>
        <v>7.8720325906649971E-2</v>
      </c>
      <c r="C24" s="6">
        <f>_xll.WEn($A24,C$3 )</f>
        <v>5.6204378174534816E-2</v>
      </c>
      <c r="D24" s="5">
        <f>_xll.WEn($A24,D$3 )</f>
        <v>4.2780300691018666E-2</v>
      </c>
      <c r="E24" s="6">
        <f>_xll.WEn($A24,E$3 )</f>
        <v>3.4143023954849604E-2</v>
      </c>
    </row>
    <row r="25" spans="1:5" x14ac:dyDescent="0.15">
      <c r="A25" s="12">
        <f t="shared" si="1"/>
        <v>2.0000000000000004</v>
      </c>
      <c r="B25" s="1">
        <f>_xll.WEn($A25,B$3 )</f>
        <v>6.7667641618306296E-2</v>
      </c>
      <c r="C25" s="2">
        <f>_xll.WEn($A25,C$3 )</f>
        <v>4.8900510708061083E-2</v>
      </c>
      <c r="D25" s="1">
        <f>_xll.WEn($A25,D$3 )</f>
        <v>3.7534261820490362E-2</v>
      </c>
      <c r="E25" s="2">
        <f>_xll.WEn($A25,E$3 )</f>
        <v>3.0133379797815843E-2</v>
      </c>
    </row>
    <row r="26" spans="1:5" x14ac:dyDescent="0.15">
      <c r="A26" s="13">
        <f t="shared" ref="A26:A27" si="2">A25+0.2</f>
        <v>2.2000000000000006</v>
      </c>
      <c r="B26" s="3">
        <f>_xll.WEn($A26,B$3 )</f>
        <v>5.0365071982878991E-2</v>
      </c>
      <c r="C26" s="4">
        <f>_xll.WEn($A26,C$3 )</f>
        <v>3.7191137051932541E-2</v>
      </c>
      <c r="D26" s="3">
        <f>_xll.WEn($A26,D$3 )</f>
        <v>2.8982656848082201E-2</v>
      </c>
      <c r="E26" s="4">
        <f>_xll.WEn($A26,E$3 )</f>
        <v>2.3520656648276506E-2</v>
      </c>
    </row>
    <row r="27" spans="1:5" x14ac:dyDescent="0.15">
      <c r="A27" s="13">
        <f t="shared" si="2"/>
        <v>2.4000000000000008</v>
      </c>
      <c r="B27" s="3">
        <f>_xll.WEn($A27,B$3 )</f>
        <v>3.7799147203921836E-2</v>
      </c>
      <c r="C27" s="4">
        <f>_xll.WEn($A27,C$3 )</f>
        <v>2.8440260935795637E-2</v>
      </c>
      <c r="D27" s="3">
        <f>_xll.WEn($A27,D$3 )</f>
        <v>2.2461327043502823E-2</v>
      </c>
      <c r="E27" s="4">
        <f>_xll.WEn($A27,E$3 )</f>
        <v>1.8405384192502757E-2</v>
      </c>
    </row>
    <row r="28" spans="1:5" x14ac:dyDescent="0.15">
      <c r="A28" s="13">
        <f>A27+0.3</f>
        <v>2.7000000000000006</v>
      </c>
      <c r="B28" s="3">
        <f>_xll.WEn($A28,B$3 )</f>
        <v>2.4890930644351744E-2</v>
      </c>
      <c r="C28" s="4">
        <f>_xll.WEn($A28,C$3 )</f>
        <v>1.9181871826586368E-2</v>
      </c>
      <c r="D28" s="3">
        <f>_xll.WEn($A28,D$3 )</f>
        <v>1.541445880796651E-2</v>
      </c>
      <c r="E28" s="4">
        <f>_xll.WEn($A28,E$3 )</f>
        <v>1.279323697912005E-2</v>
      </c>
    </row>
    <row r="29" spans="1:5" x14ac:dyDescent="0.15">
      <c r="A29" s="14">
        <f>A28+0.3</f>
        <v>3.0000000000000004</v>
      </c>
      <c r="B29" s="5">
        <f>_xll.WEn($A29,B$3 )</f>
        <v>1.6595689455954639E-2</v>
      </c>
      <c r="C29" s="6">
        <f>_xll.WEn($A29,C$3 )</f>
        <v>1.3048381094197032E-2</v>
      </c>
      <c r="D29" s="5">
        <f>_xll.WEn($A29,D$3 )</f>
        <v>1.064192508527283E-2</v>
      </c>
      <c r="E29" s="6">
        <f>_xll.WEn($A29,E$3 )</f>
        <v>8.9306465560227075E-3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8153-10B2-41A5-8279-9E4744B201DD}">
  <sheetPr codeName="Sheet3"/>
  <dimension ref="A1:B69"/>
  <sheetViews>
    <sheetView workbookViewId="0"/>
  </sheetViews>
  <sheetFormatPr defaultColWidth="8.875" defaultRowHeight="13.5" x14ac:dyDescent="0.15"/>
  <cols>
    <col min="2" max="2" width="12.625" customWidth="1"/>
  </cols>
  <sheetData>
    <row r="1" spans="1:2" x14ac:dyDescent="0.15">
      <c r="A1" s="10" t="s">
        <v>58</v>
      </c>
    </row>
    <row r="2" spans="1:2" s="11" customFormat="1" x14ac:dyDescent="0.15"/>
    <row r="3" spans="1:2" x14ac:dyDescent="0.15">
      <c r="B3" t="s">
        <v>60</v>
      </c>
    </row>
    <row r="4" spans="1:2" x14ac:dyDescent="0.15">
      <c r="A4" s="15" t="s">
        <v>0</v>
      </c>
      <c r="B4" s="15" t="s">
        <v>59</v>
      </c>
    </row>
    <row r="5" spans="1:2" x14ac:dyDescent="0.15">
      <c r="A5" s="12">
        <f>-3+0.0000000000000001</f>
        <v>-3</v>
      </c>
      <c r="B5" s="7">
        <f>_xll.WSpence(A5)</f>
        <v>-1.9393754207667087</v>
      </c>
    </row>
    <row r="6" spans="1:2" x14ac:dyDescent="0.15">
      <c r="A6" s="13">
        <f>A5+0.1</f>
        <v>-2.9</v>
      </c>
      <c r="B6" s="8">
        <f>_xll.WSpence(A6)</f>
        <v>-1.8928076612853566</v>
      </c>
    </row>
    <row r="7" spans="1:2" x14ac:dyDescent="0.15">
      <c r="A7" s="13">
        <f t="shared" ref="A7:A45" si="0">A6+0.1</f>
        <v>-2.8</v>
      </c>
      <c r="B7" s="8">
        <f>_xll.WSpence(A7)</f>
        <v>-1.8455056472766962</v>
      </c>
    </row>
    <row r="8" spans="1:2" x14ac:dyDescent="0.15">
      <c r="A8" s="13">
        <f t="shared" si="0"/>
        <v>-2.6999999999999997</v>
      </c>
      <c r="B8" s="8">
        <f>_xll.WSpence(A8)</f>
        <v>-1.7974405180829141</v>
      </c>
    </row>
    <row r="9" spans="1:2" x14ac:dyDescent="0.15">
      <c r="A9" s="14">
        <f t="shared" si="0"/>
        <v>-2.5999999999999996</v>
      </c>
      <c r="B9" s="9">
        <f>_xll.WSpence(A9)</f>
        <v>-1.748581522597636</v>
      </c>
    </row>
    <row r="10" spans="1:2" x14ac:dyDescent="0.15">
      <c r="A10" s="12">
        <f t="shared" si="0"/>
        <v>-2.4999999999999996</v>
      </c>
      <c r="B10" s="7">
        <f>_xll.WSpence(A10)</f>
        <v>-1.6988958419950135</v>
      </c>
    </row>
    <row r="11" spans="1:2" x14ac:dyDescent="0.15">
      <c r="A11" s="13">
        <f t="shared" si="0"/>
        <v>-2.3999999999999995</v>
      </c>
      <c r="B11" s="8">
        <f>_xll.WSpence(A11)</f>
        <v>-1.6483483904746903</v>
      </c>
    </row>
    <row r="12" spans="1:2" x14ac:dyDescent="0.15">
      <c r="A12" s="13">
        <f t="shared" si="0"/>
        <v>-2.2999999999999994</v>
      </c>
      <c r="B12" s="8">
        <f>_xll.WSpence(A12)</f>
        <v>-1.5969015905871107</v>
      </c>
    </row>
    <row r="13" spans="1:2" x14ac:dyDescent="0.15">
      <c r="A13" s="13">
        <f t="shared" si="0"/>
        <v>-2.1999999999999993</v>
      </c>
      <c r="B13" s="8">
        <f>_xll.WSpence(A13)</f>
        <v>-1.5445151190485944</v>
      </c>
    </row>
    <row r="14" spans="1:2" x14ac:dyDescent="0.15">
      <c r="A14" s="14">
        <f t="shared" si="0"/>
        <v>-2.0999999999999992</v>
      </c>
      <c r="B14" s="9">
        <f>_xll.WSpence(A14)</f>
        <v>-1.4911456181516796</v>
      </c>
    </row>
    <row r="15" spans="1:2" x14ac:dyDescent="0.15">
      <c r="A15" s="12">
        <f t="shared" si="0"/>
        <v>-1.9999999999999991</v>
      </c>
      <c r="B15" s="7">
        <f>_xll.WSpence(A15)</f>
        <v>-1.4367463668836797</v>
      </c>
    </row>
    <row r="16" spans="1:2" x14ac:dyDescent="0.15">
      <c r="A16" s="13">
        <f t="shared" si="0"/>
        <v>-1.899999999999999</v>
      </c>
      <c r="B16" s="8">
        <f>_xll.WSpence(A16)</f>
        <v>-1.3812669046333776</v>
      </c>
    </row>
    <row r="17" spans="1:2" x14ac:dyDescent="0.15">
      <c r="A17" s="13">
        <f t="shared" si="0"/>
        <v>-1.7999999999999989</v>
      </c>
      <c r="B17" s="8">
        <f>_xll.WSpence(A17)</f>
        <v>-1.324652598823731</v>
      </c>
    </row>
    <row r="18" spans="1:2" x14ac:dyDescent="0.15">
      <c r="A18" s="13">
        <f t="shared" si="0"/>
        <v>-1.6999999999999988</v>
      </c>
      <c r="B18" s="8">
        <f>_xll.WSpence(A18)</f>
        <v>-1.2668441458663622</v>
      </c>
    </row>
    <row r="19" spans="1:2" x14ac:dyDescent="0.15">
      <c r="A19" s="14">
        <f t="shared" si="0"/>
        <v>-1.5999999999999988</v>
      </c>
      <c r="B19" s="9">
        <f>_xll.WSpence(A19)</f>
        <v>-1.207776992369137</v>
      </c>
    </row>
    <row r="20" spans="1:2" x14ac:dyDescent="0.15">
      <c r="A20" s="12">
        <f t="shared" si="0"/>
        <v>-1.4999999999999987</v>
      </c>
      <c r="B20" s="7">
        <f>_xll.WSpence(A20)</f>
        <v>-1.1473806603755694</v>
      </c>
    </row>
    <row r="21" spans="1:2" x14ac:dyDescent="0.15">
      <c r="A21" s="13">
        <f t="shared" si="0"/>
        <v>-1.3999999999999986</v>
      </c>
      <c r="B21" s="8">
        <f>_xll.WSpence(A21)</f>
        <v>-1.0855779563471237</v>
      </c>
    </row>
    <row r="22" spans="1:2" x14ac:dyDescent="0.15">
      <c r="A22" s="13">
        <f t="shared" si="0"/>
        <v>-1.2999999999999985</v>
      </c>
      <c r="B22" s="8">
        <f>_xll.WSpence(A22)</f>
        <v>-1.022284038302274</v>
      </c>
    </row>
    <row r="23" spans="1:2" x14ac:dyDescent="0.15">
      <c r="A23" s="13">
        <f t="shared" si="0"/>
        <v>-1.1999999999999984</v>
      </c>
      <c r="B23" s="8">
        <f>_xll.WSpence(A23)</f>
        <v>-0.9574053085587797</v>
      </c>
    </row>
    <row r="24" spans="1:2" x14ac:dyDescent="0.15">
      <c r="A24" s="14">
        <f t="shared" si="0"/>
        <v>-1.0999999999999983</v>
      </c>
      <c r="B24" s="9">
        <f>_xll.WSpence(A24)</f>
        <v>-0.89083809026228089</v>
      </c>
    </row>
    <row r="25" spans="1:2" x14ac:dyDescent="0.15">
      <c r="A25" s="12">
        <f t="shared" si="0"/>
        <v>-0.99999999999999833</v>
      </c>
      <c r="B25" s="7">
        <f>_xll.WSpence(A25)</f>
        <v>-0.82246703342411198</v>
      </c>
    </row>
    <row r="26" spans="1:2" x14ac:dyDescent="0.15">
      <c r="A26" s="13">
        <f t="shared" si="0"/>
        <v>-0.89999999999999836</v>
      </c>
      <c r="B26" s="8">
        <f>_xll.WSpence(A26)</f>
        <v>-0.75216317921726061</v>
      </c>
    </row>
    <row r="27" spans="1:2" x14ac:dyDescent="0.15">
      <c r="A27" s="13">
        <f t="shared" si="0"/>
        <v>-0.79999999999999838</v>
      </c>
      <c r="B27" s="8">
        <f>_xll.WSpence(A27)</f>
        <v>-0.67978158783468001</v>
      </c>
    </row>
    <row r="28" spans="1:2" x14ac:dyDescent="0.15">
      <c r="A28" s="13">
        <f t="shared" si="0"/>
        <v>-0.6999999999999984</v>
      </c>
      <c r="B28" s="8">
        <f>_xll.WSpence(A28)</f>
        <v>-0.60515840233770413</v>
      </c>
    </row>
    <row r="29" spans="1:2" x14ac:dyDescent="0.15">
      <c r="A29" s="14">
        <f t="shared" si="0"/>
        <v>-0.59999999999999842</v>
      </c>
      <c r="B29" s="9">
        <f>_xll.WSpence(A29)</f>
        <v>-0.52810717404466534</v>
      </c>
    </row>
    <row r="30" spans="1:2" x14ac:dyDescent="0.15">
      <c r="A30" s="12">
        <f t="shared" si="0"/>
        <v>-0.49999999999999845</v>
      </c>
      <c r="B30" s="7">
        <f>_xll.WSpence(A30)</f>
        <v>-0.44841420692364503</v>
      </c>
    </row>
    <row r="31" spans="1:2" x14ac:dyDescent="0.15">
      <c r="A31" s="13">
        <f t="shared" si="0"/>
        <v>-0.39999999999999847</v>
      </c>
      <c r="B31" s="8">
        <f>_xll.WSpence(A31)</f>
        <v>-0.36583257751244841</v>
      </c>
    </row>
    <row r="32" spans="1:2" x14ac:dyDescent="0.15">
      <c r="A32" s="13">
        <f t="shared" si="0"/>
        <v>-0.29999999999999849</v>
      </c>
      <c r="B32" s="8">
        <f>_xll.WSpence(A32)</f>
        <v>-0.28007433375958157</v>
      </c>
    </row>
    <row r="33" spans="1:2" x14ac:dyDescent="0.15">
      <c r="A33" s="13">
        <f t="shared" si="0"/>
        <v>-0.19999999999999848</v>
      </c>
      <c r="B33" s="8">
        <f>_xll.WSpence(A33)</f>
        <v>-0.19080013777753424</v>
      </c>
    </row>
    <row r="34" spans="1:2" x14ac:dyDescent="0.15">
      <c r="A34" s="14">
        <f t="shared" si="0"/>
        <v>-9.9999999999998479E-2</v>
      </c>
      <c r="B34" s="9">
        <f>_xll.WSpence(A34)</f>
        <v>-9.7605235229320117E-2</v>
      </c>
    </row>
    <row r="35" spans="1:2" x14ac:dyDescent="0.15">
      <c r="A35" s="12">
        <f t="shared" si="0"/>
        <v>1.5265566588595902E-15</v>
      </c>
      <c r="B35" s="7">
        <f>_xll.WSpence(A35)</f>
        <v>1.5265566588595908E-15</v>
      </c>
    </row>
    <row r="36" spans="1:2" x14ac:dyDescent="0.15">
      <c r="A36" s="13">
        <f t="shared" si="0"/>
        <v>0.10000000000000153</v>
      </c>
      <c r="B36" s="8">
        <f>_xll.WSpence(A36)</f>
        <v>0.10261779109939274</v>
      </c>
    </row>
    <row r="37" spans="1:2" x14ac:dyDescent="0.15">
      <c r="A37" s="13">
        <f t="shared" si="0"/>
        <v>0.20000000000000154</v>
      </c>
      <c r="B37" s="8">
        <f>_xll.WSpence(A37)</f>
        <v>0.21100377543970647</v>
      </c>
    </row>
    <row r="38" spans="1:2" x14ac:dyDescent="0.15">
      <c r="A38" s="13">
        <f t="shared" si="0"/>
        <v>0.30000000000000154</v>
      </c>
      <c r="B38" s="8">
        <f>_xll.WSpence(A38)</f>
        <v>0.32612951007547791</v>
      </c>
    </row>
    <row r="39" spans="1:2" x14ac:dyDescent="0.15">
      <c r="A39" s="14">
        <f t="shared" si="0"/>
        <v>0.40000000000000158</v>
      </c>
      <c r="B39" s="9">
        <f>_xll.WSpence(A39)</f>
        <v>0.44928297447128368</v>
      </c>
    </row>
    <row r="40" spans="1:2" x14ac:dyDescent="0.15">
      <c r="A40" s="12">
        <f t="shared" si="0"/>
        <v>0.50000000000000155</v>
      </c>
      <c r="B40" s="7">
        <f>_xll.WSpence(A40)</f>
        <v>0.58224052646501434</v>
      </c>
    </row>
    <row r="41" spans="1:2" x14ac:dyDescent="0.15">
      <c r="A41" s="13">
        <f t="shared" si="0"/>
        <v>0.60000000000000153</v>
      </c>
      <c r="B41" s="8">
        <f>_xll.WSpence(A41)</f>
        <v>0.72758630771633526</v>
      </c>
    </row>
    <row r="42" spans="1:2" x14ac:dyDescent="0.15">
      <c r="A42" s="13">
        <f t="shared" si="0"/>
        <v>0.70000000000000151</v>
      </c>
      <c r="B42" s="8">
        <f>_xll.WSpence(A42)</f>
        <v>0.88937762428604095</v>
      </c>
    </row>
    <row r="43" spans="1:2" x14ac:dyDescent="0.15">
      <c r="A43" s="13">
        <f t="shared" si="0"/>
        <v>0.80000000000000149</v>
      </c>
      <c r="B43" s="8">
        <f>_xll.WSpence(A43)</f>
        <v>1.0747946000082507</v>
      </c>
    </row>
    <row r="44" spans="1:2" x14ac:dyDescent="0.15">
      <c r="A44" s="14">
        <f t="shared" si="0"/>
        <v>0.90000000000000147</v>
      </c>
      <c r="B44" s="9">
        <f>_xll.WSpence(A44)</f>
        <v>1.2997147230049619</v>
      </c>
    </row>
    <row r="45" spans="1:2" x14ac:dyDescent="0.15">
      <c r="A45" s="12">
        <f t="shared" si="0"/>
        <v>1.0000000000000016</v>
      </c>
      <c r="B45" s="7">
        <f>_xll.WSpence(A45)</f>
        <v>1.6449340668482806</v>
      </c>
    </row>
    <row r="46" spans="1:2" x14ac:dyDescent="0.15">
      <c r="A46" s="13">
        <f t="shared" ref="A46:A69" si="1">A45+0.25</f>
        <v>1.2500000000000016</v>
      </c>
      <c r="B46" s="8">
        <f>_xll.WSpence(A46)</f>
        <v>2.190177011441647</v>
      </c>
    </row>
    <row r="47" spans="1:2" x14ac:dyDescent="0.15">
      <c r="A47" s="13">
        <f t="shared" si="1"/>
        <v>1.5000000000000016</v>
      </c>
      <c r="B47" s="8">
        <f>_xll.WSpence(A47)</f>
        <v>2.3743952702724802</v>
      </c>
    </row>
    <row r="48" spans="1:2" x14ac:dyDescent="0.15">
      <c r="A48" s="13">
        <f t="shared" si="1"/>
        <v>1.7500000000000016</v>
      </c>
      <c r="B48" s="8">
        <f>_xll.WSpence(A48)</f>
        <v>2.4486867653382038</v>
      </c>
    </row>
    <row r="49" spans="1:2" x14ac:dyDescent="0.15">
      <c r="A49" s="14">
        <f t="shared" si="1"/>
        <v>2.0000000000000018</v>
      </c>
      <c r="B49" s="9">
        <f>_xll.WSpence(A49)</f>
        <v>2.4674011002723391</v>
      </c>
    </row>
    <row r="50" spans="1:2" x14ac:dyDescent="0.15">
      <c r="A50" s="12">
        <f t="shared" si="1"/>
        <v>2.2500000000000018</v>
      </c>
      <c r="B50" s="7">
        <f>_xll.WSpence(A50)</f>
        <v>2.4540292197938176</v>
      </c>
    </row>
    <row r="51" spans="1:2" x14ac:dyDescent="0.15">
      <c r="A51" s="13">
        <f t="shared" si="1"/>
        <v>2.5000000000000018</v>
      </c>
      <c r="B51" s="8">
        <f>_xll.WSpence(A51)</f>
        <v>2.4207908065659329</v>
      </c>
    </row>
    <row r="52" spans="1:2" x14ac:dyDescent="0.15">
      <c r="A52" s="13">
        <f t="shared" si="1"/>
        <v>2.7500000000000018</v>
      </c>
      <c r="B52" s="8">
        <f>_xll.WSpence(A52)</f>
        <v>2.374727770472191</v>
      </c>
    </row>
    <row r="53" spans="1:2" x14ac:dyDescent="0.15">
      <c r="A53" s="13">
        <f t="shared" si="1"/>
        <v>3.0000000000000018</v>
      </c>
      <c r="B53" s="8">
        <f>_xll.WSpence(A53)</f>
        <v>2.3201804233130972</v>
      </c>
    </row>
    <row r="54" spans="1:2" x14ac:dyDescent="0.15">
      <c r="A54" s="14">
        <f t="shared" si="1"/>
        <v>3.2500000000000018</v>
      </c>
      <c r="B54" s="9">
        <f>_xll.WSpence(A54)</f>
        <v>2.2599555646906446</v>
      </c>
    </row>
    <row r="55" spans="1:2" x14ac:dyDescent="0.15">
      <c r="A55" s="12">
        <f t="shared" si="1"/>
        <v>3.5000000000000018</v>
      </c>
      <c r="B55" s="7">
        <f>_xll.WSpence(A55)</f>
        <v>2.1959348115757793</v>
      </c>
    </row>
    <row r="56" spans="1:2" x14ac:dyDescent="0.15">
      <c r="A56" s="13">
        <f t="shared" si="1"/>
        <v>3.7500000000000018</v>
      </c>
      <c r="B56" s="8">
        <f>_xll.WSpence(A56)</f>
        <v>2.1294150018428177</v>
      </c>
    </row>
    <row r="57" spans="1:2" x14ac:dyDescent="0.15">
      <c r="A57" s="13">
        <f t="shared" si="1"/>
        <v>4.0000000000000018</v>
      </c>
      <c r="B57" s="8">
        <f>_xll.WSpence(A57)</f>
        <v>2.061309466777316</v>
      </c>
    </row>
    <row r="58" spans="1:2" x14ac:dyDescent="0.15">
      <c r="A58" s="13">
        <f t="shared" si="1"/>
        <v>4.2500000000000018</v>
      </c>
      <c r="B58" s="8">
        <f>_xll.WSpence(A58)</f>
        <v>1.992272381213561</v>
      </c>
    </row>
    <row r="59" spans="1:2" x14ac:dyDescent="0.15">
      <c r="A59" s="14">
        <f t="shared" si="1"/>
        <v>4.5000000000000018</v>
      </c>
      <c r="B59" s="9">
        <f>_xll.WSpence(A59)</f>
        <v>1.9227784014939695</v>
      </c>
    </row>
    <row r="60" spans="1:2" x14ac:dyDescent="0.15">
      <c r="A60" s="12">
        <f t="shared" si="1"/>
        <v>4.7500000000000018</v>
      </c>
      <c r="B60" s="7">
        <f>_xll.WSpence(A60)</f>
        <v>1.8531752230542937</v>
      </c>
    </row>
    <row r="61" spans="1:2" x14ac:dyDescent="0.15">
      <c r="A61" s="13">
        <f t="shared" si="1"/>
        <v>5.0000000000000018</v>
      </c>
      <c r="B61" s="8">
        <f>_xll.WSpence(A61)</f>
        <v>1.7837191612666292</v>
      </c>
    </row>
    <row r="62" spans="1:2" x14ac:dyDescent="0.15">
      <c r="A62" s="13">
        <f t="shared" si="1"/>
        <v>5.2500000000000018</v>
      </c>
      <c r="B62" s="8">
        <f>_xll.WSpence(A62)</f>
        <v>1.7145997722448256</v>
      </c>
    </row>
    <row r="63" spans="1:2" x14ac:dyDescent="0.15">
      <c r="A63" s="13">
        <f t="shared" si="1"/>
        <v>5.5000000000000018</v>
      </c>
      <c r="B63" s="8">
        <f>_xll.WSpence(A63)</f>
        <v>1.6459572161914902</v>
      </c>
    </row>
    <row r="64" spans="1:2" x14ac:dyDescent="0.15">
      <c r="A64" s="14">
        <f t="shared" si="1"/>
        <v>5.7500000000000018</v>
      </c>
      <c r="B64" s="9">
        <f>_xll.WSpence(A64)</f>
        <v>1.5778947074978269</v>
      </c>
    </row>
    <row r="65" spans="1:2" x14ac:dyDescent="0.15">
      <c r="A65" s="12">
        <f t="shared" si="1"/>
        <v>6.0000000000000018</v>
      </c>
      <c r="B65" s="7">
        <f>_xll.WSpence(A65)</f>
        <v>1.5104875731706005</v>
      </c>
    </row>
    <row r="66" spans="1:2" x14ac:dyDescent="0.15">
      <c r="A66" s="13">
        <f t="shared" si="1"/>
        <v>6.2500000000000018</v>
      </c>
      <c r="B66" s="8">
        <f>_xll.WSpence(A66)</f>
        <v>1.4437899291418379</v>
      </c>
    </row>
    <row r="67" spans="1:2" x14ac:dyDescent="0.15">
      <c r="A67" s="13">
        <f t="shared" si="1"/>
        <v>6.5000000000000018</v>
      </c>
      <c r="B67" s="8">
        <f>_xll.WSpence(A67)</f>
        <v>1.3778396575194081</v>
      </c>
    </row>
    <row r="68" spans="1:2" x14ac:dyDescent="0.15">
      <c r="A68" s="13">
        <f t="shared" si="1"/>
        <v>6.7500000000000018</v>
      </c>
      <c r="B68" s="8">
        <f>_xll.WSpence(A68)</f>
        <v>1.3126621550956818</v>
      </c>
    </row>
    <row r="69" spans="1:2" x14ac:dyDescent="0.15">
      <c r="A69" s="14">
        <f t="shared" si="1"/>
        <v>7.0000000000000018</v>
      </c>
      <c r="B69" s="9">
        <f>_xll.WSpence(A69)</f>
        <v>1.2482731820994233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3E8-72FF-487F-B56E-796F1C0A9A15}">
  <sheetPr codeName="Sheet4"/>
  <dimension ref="A1:E73"/>
  <sheetViews>
    <sheetView workbookViewId="0"/>
  </sheetViews>
  <sheetFormatPr defaultColWidth="8.875" defaultRowHeight="13.5" x14ac:dyDescent="0.15"/>
  <cols>
    <col min="1" max="1" width="9" customWidth="1"/>
    <col min="2" max="5" width="17.375" customWidth="1"/>
  </cols>
  <sheetData>
    <row r="1" spans="1:5" x14ac:dyDescent="0.15">
      <c r="A1" s="10" t="s">
        <v>26</v>
      </c>
    </row>
    <row r="3" spans="1:5" x14ac:dyDescent="0.15">
      <c r="A3" s="15" t="s">
        <v>0</v>
      </c>
      <c r="B3" s="15" t="s">
        <v>9</v>
      </c>
      <c r="C3" s="15" t="s">
        <v>10</v>
      </c>
      <c r="D3" s="15" t="s">
        <v>11</v>
      </c>
      <c r="E3" s="15" t="s">
        <v>12</v>
      </c>
    </row>
    <row r="4" spans="1:5" x14ac:dyDescent="0.15">
      <c r="A4" s="12">
        <f t="shared" ref="A4:A26" si="0">A5-0.2</f>
        <v>-5.0000000000000018</v>
      </c>
      <c r="B4" s="1">
        <f>_xll.WCi(A4)</f>
        <v>-0.19002974965664379</v>
      </c>
      <c r="C4" s="2">
        <f>_xll.WSi(A4)</f>
        <v>-1.5499312449446736</v>
      </c>
      <c r="D4" s="1">
        <f>_xll.WChi(A4)</f>
        <v>20.092063530105968</v>
      </c>
      <c r="E4" s="2">
        <f>_xll.WShi(A4)</f>
        <v>-20.093211825697246</v>
      </c>
    </row>
    <row r="5" spans="1:5" x14ac:dyDescent="0.15">
      <c r="A5" s="13">
        <f t="shared" si="0"/>
        <v>-4.8000000000000016</v>
      </c>
      <c r="B5" s="3">
        <f>_xll.WCi(A5)</f>
        <v>-0.1976036133099352</v>
      </c>
      <c r="C5" s="4">
        <f>_xll.WSi(A5)</f>
        <v>-1.5899752781723651</v>
      </c>
      <c r="D5" s="3">
        <f>_xll.WChi(A5)</f>
        <v>17.34821843991924</v>
      </c>
      <c r="E5" s="4">
        <f>_xll.WShi(A5)</f>
        <v>-17.34967143385612</v>
      </c>
    </row>
    <row r="6" spans="1:5" x14ac:dyDescent="0.15">
      <c r="A6" s="13">
        <f t="shared" si="0"/>
        <v>-4.6000000000000014</v>
      </c>
      <c r="B6" s="3">
        <f>_xll.WCi(A6)</f>
        <v>-0.19704707972235624</v>
      </c>
      <c r="C6" s="4">
        <f>_xll.WSi(A6)</f>
        <v>-1.6324603525003494</v>
      </c>
      <c r="D6" s="3">
        <f>_xll.WChi(A6)</f>
        <v>15.006129145329243</v>
      </c>
      <c r="E6" s="4">
        <f>_xll.WShi(A6)</f>
        <v>-15.007970151146484</v>
      </c>
    </row>
    <row r="7" spans="1:5" x14ac:dyDescent="0.15">
      <c r="A7" s="13">
        <f t="shared" si="0"/>
        <v>-4.4000000000000012</v>
      </c>
      <c r="B7" s="3">
        <f>_xll.WCi(A7)</f>
        <v>-0.18766028680044078</v>
      </c>
      <c r="C7" s="4">
        <f>_xll.WSi(A7)</f>
        <v>-1.675833959408374</v>
      </c>
      <c r="D7" s="3">
        <f>_xll.WChi(A7)</f>
        <v>13.003318630782253</v>
      </c>
      <c r="E7" s="4">
        <f>_xll.WShi(A7)</f>
        <v>-13.005654640822907</v>
      </c>
    </row>
    <row r="8" spans="1:5" x14ac:dyDescent="0.15">
      <c r="A8" s="14">
        <f t="shared" si="0"/>
        <v>-4.2000000000000011</v>
      </c>
      <c r="B8" s="5">
        <f>_xll.WCi(A8)</f>
        <v>-0.16901315676715689</v>
      </c>
      <c r="C8" s="6">
        <f>_xll.WSi(A8)</f>
        <v>-1.7183685636908683</v>
      </c>
      <c r="D8" s="5">
        <f>_xll.WChi(A8)</f>
        <v>11.28721594280008</v>
      </c>
      <c r="E8" s="6">
        <f>_xll.WShi(A8)</f>
        <v>-11.290184704982023</v>
      </c>
    </row>
    <row r="9" spans="1:5" x14ac:dyDescent="0.15">
      <c r="A9" s="12">
        <f t="shared" si="0"/>
        <v>-4.0000000000000009</v>
      </c>
      <c r="B9" s="1">
        <f>_xll.WCi(A9)</f>
        <v>-0.14098169788693052</v>
      </c>
      <c r="C9" s="2">
        <f>_xll.WSi(A9)</f>
        <v>-1.7582031389490529</v>
      </c>
      <c r="D9" s="1">
        <f>_xll.WChi(A9)</f>
        <v>9.8135475588231902</v>
      </c>
      <c r="E9" s="2">
        <f>_xll.WShi(A9)</f>
        <v>-9.8173269112330406</v>
      </c>
    </row>
    <row r="10" spans="1:5" x14ac:dyDescent="0.15">
      <c r="A10" s="13">
        <f t="shared" si="0"/>
        <v>-3.8000000000000012</v>
      </c>
      <c r="B10" s="3">
        <f>_xll.WCi(A10)</f>
        <v>-0.10377815035689797</v>
      </c>
      <c r="C10" s="4">
        <f>_xll.WSi(A10)</f>
        <v>-1.79339035484957</v>
      </c>
      <c r="D10" s="3">
        <f>_xll.WChi(A10)</f>
        <v>8.5449910091722074</v>
      </c>
      <c r="E10" s="4">
        <f>_xll.WShi(A10)</f>
        <v>-8.5498112559887041</v>
      </c>
    </row>
    <row r="11" spans="1:5" x14ac:dyDescent="0.15">
      <c r="A11" s="13">
        <f t="shared" si="0"/>
        <v>-3.600000000000001</v>
      </c>
      <c r="B11" s="3">
        <f>_xll.WCi(A11)</f>
        <v>-5.7974351859801043E-2</v>
      </c>
      <c r="C11" s="4">
        <f>_xll.WSi(A11)</f>
        <v>-1.8219481156495037</v>
      </c>
      <c r="D11" s="3">
        <f>_xll.WChi(A11)</f>
        <v>7.450046842602652</v>
      </c>
      <c r="E11" s="4">
        <f>_xll.WShi(A11)</f>
        <v>-7.4562072569344489</v>
      </c>
    </row>
    <row r="12" spans="1:5" x14ac:dyDescent="0.15">
      <c r="A12" s="13">
        <f t="shared" si="0"/>
        <v>-3.4000000000000008</v>
      </c>
      <c r="B12" s="3">
        <f>_xll.WCi(A12)</f>
        <v>-4.5180779307423258E-3</v>
      </c>
      <c r="C12" s="4">
        <f>_xll.WSi(A12)</f>
        <v>-1.8419139833261429</v>
      </c>
      <c r="D12" s="3">
        <f>_xll.WChi(A12)</f>
        <v>6.5020921653174435</v>
      </c>
      <c r="E12" s="4">
        <f>_xll.WShi(A12)</f>
        <v>-6.5099831388230092</v>
      </c>
    </row>
    <row r="13" spans="1:5" x14ac:dyDescent="0.15">
      <c r="A13" s="14">
        <f t="shared" si="0"/>
        <v>-3.2000000000000006</v>
      </c>
      <c r="B13" s="5">
        <f>_xll.WCi(A13)</f>
        <v>5.5257411719942362E-2</v>
      </c>
      <c r="C13" s="6">
        <f>_xll.WSi(A13)</f>
        <v>-1.8514008970184404</v>
      </c>
      <c r="D13" s="5">
        <f>_xll.WChi(A13)</f>
        <v>5.6785848322346926</v>
      </c>
      <c r="E13" s="6">
        <f>_xll.WShi(A13)</f>
        <v>-5.6887178247340415</v>
      </c>
    </row>
    <row r="14" spans="1:5" x14ac:dyDescent="0.15">
      <c r="A14" s="12">
        <f t="shared" si="0"/>
        <v>-3.0000000000000004</v>
      </c>
      <c r="B14" s="1">
        <f>_xll.WCi(A14)</f>
        <v>0.11962978600800006</v>
      </c>
      <c r="C14" s="2">
        <f>_xll.WSi(A14)</f>
        <v>-1.8486525279994683</v>
      </c>
      <c r="D14" s="1">
        <f>_xll.WChi(A14)</f>
        <v>4.960392094765611</v>
      </c>
      <c r="E14" s="2">
        <f>_xll.WShi(A14)</f>
        <v>-4.9734404758598085</v>
      </c>
    </row>
    <row r="15" spans="1:5" x14ac:dyDescent="0.15">
      <c r="A15" s="13">
        <f t="shared" si="0"/>
        <v>-2.8000000000000003</v>
      </c>
      <c r="B15" s="3">
        <f>_xll.WCi(A15)</f>
        <v>0.18648838964317571</v>
      </c>
      <c r="C15" s="4">
        <f>_xll.WSi(A15)</f>
        <v>-1.8320965890813223</v>
      </c>
      <c r="D15" s="3">
        <f>_xll.WChi(A15)</f>
        <v>4.3312212156819765</v>
      </c>
      <c r="E15" s="4">
        <f>_xll.WShi(A15)</f>
        <v>-4.3480765081271926</v>
      </c>
    </row>
    <row r="16" spans="1:5" x14ac:dyDescent="0.15">
      <c r="A16" s="13">
        <f t="shared" si="0"/>
        <v>-2.6</v>
      </c>
      <c r="B16" s="3">
        <f>_xll.WCi(A16)</f>
        <v>0.25333661606258412</v>
      </c>
      <c r="C16" s="4">
        <f>_xll.WSi(A16)</f>
        <v>-1.8003944505267702</v>
      </c>
      <c r="D16" s="3">
        <f>_xll.WChi(A16)</f>
        <v>3.7771322739917585</v>
      </c>
      <c r="E16" s="4">
        <f>_xll.WShi(A16)</f>
        <v>-3.7989824957958409</v>
      </c>
    </row>
    <row r="17" spans="1:5" x14ac:dyDescent="0.15">
      <c r="A17" s="13">
        <f t="shared" si="0"/>
        <v>-2.4</v>
      </c>
      <c r="B17" s="3">
        <f>_xll.WCi(A17)</f>
        <v>0.31729161743669798</v>
      </c>
      <c r="C17" s="4">
        <f>_xll.WSi(A17)</f>
        <v>-1.7524855007617672</v>
      </c>
      <c r="D17" s="3">
        <f>_xll.WChi(A17)</f>
        <v>3.2861150077073713</v>
      </c>
      <c r="E17" s="4">
        <f>_xll.WShi(A17)</f>
        <v>-3.3145552686431667</v>
      </c>
    </row>
    <row r="18" spans="1:5" x14ac:dyDescent="0.15">
      <c r="A18" s="14">
        <f t="shared" si="0"/>
        <v>-2.1999999999999997</v>
      </c>
      <c r="B18" s="5">
        <f>_xll.WCi(A18)</f>
        <v>0.37507459904983226</v>
      </c>
      <c r="C18" s="6">
        <f>_xll.WSi(A18)</f>
        <v>-1.6876248272410985</v>
      </c>
      <c r="D18" s="5">
        <f>_xll.WChi(A18)</f>
        <v>2.8477117813812236</v>
      </c>
      <c r="E18" s="6">
        <f>_xll.WShi(A18)</f>
        <v>-2.884902918433156</v>
      </c>
    </row>
    <row r="19" spans="1:5" x14ac:dyDescent="0.15">
      <c r="A19" s="12">
        <f t="shared" si="0"/>
        <v>-1.9999999999999998</v>
      </c>
      <c r="B19" s="1">
        <f>_xll.WCi(A19)</f>
        <v>0.42298082877486504</v>
      </c>
      <c r="C19" s="2">
        <f>_xll.WSi(A19)</f>
        <v>-1.6054129768026948</v>
      </c>
      <c r="D19" s="1">
        <f>_xll.WChi(A19)</f>
        <v>2.4526669226469138</v>
      </c>
      <c r="E19" s="2">
        <f>_xll.WShi(A19)</f>
        <v>-2.5015674333549751</v>
      </c>
    </row>
    <row r="20" spans="1:5" x14ac:dyDescent="0.15">
      <c r="A20" s="13">
        <f t="shared" si="0"/>
        <v>-1.7999999999999998</v>
      </c>
      <c r="B20" s="3">
        <f>_xll.WCi(A20)</f>
        <v>0.45681112941833707</v>
      </c>
      <c r="C20" s="4">
        <f>_xll.WSi(A20)</f>
        <v>-1.5058167802555784</v>
      </c>
      <c r="D20" s="3">
        <f>_xll.WChi(A20)</f>
        <v>2.092577214062032</v>
      </c>
      <c r="E20" s="4">
        <f>_xll.WShi(A20)</f>
        <v>-2.1572903434259012</v>
      </c>
    </row>
    <row r="21" spans="1:5" x14ac:dyDescent="0.15">
      <c r="A21" s="13">
        <f t="shared" si="0"/>
        <v>-1.5999999999999999</v>
      </c>
      <c r="B21" s="3">
        <f>_xll.WCi(A21)</f>
        <v>0.47173251693187779</v>
      </c>
      <c r="C21" s="4">
        <f>_xll.WSi(A21)</f>
        <v>-1.3891804858704384</v>
      </c>
      <c r="D21" s="3">
        <f>_xll.WChi(A21)</f>
        <v>1.7595058076609646</v>
      </c>
      <c r="E21" s="4">
        <f>_xll.WShi(A21)</f>
        <v>-1.8458141413585043</v>
      </c>
    </row>
    <row r="22" spans="1:5" x14ac:dyDescent="0.15">
      <c r="A22" s="13">
        <f t="shared" si="0"/>
        <v>-1.4</v>
      </c>
      <c r="B22" s="3">
        <f>_xll.WCi(A22)</f>
        <v>0.46200658509467724</v>
      </c>
      <c r="C22" s="4">
        <f>_xll.WSi(A22)</f>
        <v>-1.256226732779218</v>
      </c>
      <c r="D22" s="3">
        <f>_xll.WChi(A22)</f>
        <v>1.4454940757896437</v>
      </c>
      <c r="E22" s="4">
        <f>_xll.WShi(A22)</f>
        <v>-1.5617133883610015</v>
      </c>
    </row>
    <row r="23" spans="1:5" x14ac:dyDescent="0.15">
      <c r="A23" s="14">
        <f t="shared" si="0"/>
        <v>-1.2</v>
      </c>
      <c r="B23" s="5">
        <f>_xll.WCi(A23)</f>
        <v>0.42045918289424045</v>
      </c>
      <c r="C23" s="6">
        <f>_xll.WSi(A23)</f>
        <v>-1.1080471990137186</v>
      </c>
      <c r="D23" s="5">
        <f>_xll.WChi(A23)</f>
        <v>1.1418419241705944</v>
      </c>
      <c r="E23" s="6">
        <f>_xll.WShi(A23)</f>
        <v>-1.300250361022057</v>
      </c>
    </row>
    <row r="24" spans="1:5" x14ac:dyDescent="0.15">
      <c r="A24" s="12">
        <f t="shared" si="0"/>
        <v>-1</v>
      </c>
      <c r="B24" s="1">
        <f>_xll.WCi(A24)</f>
        <v>0.33740392290096821</v>
      </c>
      <c r="C24" s="2">
        <f>_xll.WSi(A24)</f>
        <v>-0.94608307036718298</v>
      </c>
      <c r="D24" s="1">
        <f>_xll.WChi(A24)</f>
        <v>0.8378669409802082</v>
      </c>
      <c r="E24" s="2">
        <f>_xll.WShi(A24)</f>
        <v>-1.0572508753757284</v>
      </c>
    </row>
    <row r="25" spans="1:5" x14ac:dyDescent="0.15">
      <c r="A25" s="13">
        <f t="shared" si="0"/>
        <v>-0.8</v>
      </c>
      <c r="B25" s="3">
        <f>_xll.WCi(A25)</f>
        <v>0.19827861595246721</v>
      </c>
      <c r="C25" s="4">
        <f>_xll.WSi(A25)</f>
        <v>-0.77209578548199664</v>
      </c>
      <c r="D25" s="3">
        <f>_xll.WChi(A25)</f>
        <v>0.51839998483339156</v>
      </c>
      <c r="E25" s="4">
        <f>_xll.WShi(A25)</f>
        <v>-0.82899656337893446</v>
      </c>
    </row>
    <row r="26" spans="1:5" x14ac:dyDescent="0.15">
      <c r="A26" s="13">
        <f t="shared" si="0"/>
        <v>-0.60000000000000009</v>
      </c>
      <c r="B26" s="3">
        <f>_xll.WCi(A26)</f>
        <v>-2.2270706959279574E-2</v>
      </c>
      <c r="C26" s="4">
        <f>_xll.WSi(A26)</f>
        <v>-0.58812880960808012</v>
      </c>
      <c r="D26" s="3">
        <f>_xll.WChi(A26)</f>
        <v>0.15775089337397885</v>
      </c>
      <c r="E26" s="4">
        <f>_xll.WShi(A26)</f>
        <v>-0.61213039656338086</v>
      </c>
    </row>
    <row r="27" spans="1:5" x14ac:dyDescent="0.15">
      <c r="A27" s="13">
        <f>A28-0.2</f>
        <v>-0.4</v>
      </c>
      <c r="B27" s="3">
        <f>_xll.WCi(A27)</f>
        <v>-0.37880934642524444</v>
      </c>
      <c r="C27" s="4">
        <f>_xll.WSi(A27)</f>
        <v>-0.39646146475137289</v>
      </c>
      <c r="D27" s="3">
        <f>_xll.WChi(A27)</f>
        <v>-0.29880745012316878</v>
      </c>
      <c r="E27" s="4">
        <f>_xll.WShi(A27)</f>
        <v>-0.40357266874249365</v>
      </c>
    </row>
    <row r="28" spans="1:5" x14ac:dyDescent="0.15">
      <c r="A28" s="14">
        <f>A29-0.1</f>
        <v>-0.2</v>
      </c>
      <c r="B28" s="5">
        <f>_xll.WCi(A28)</f>
        <v>-1.042205595672782</v>
      </c>
      <c r="C28" s="6">
        <f>_xll.WSi(A28)</f>
        <v>-0.19955608852623385</v>
      </c>
      <c r="D28" s="5">
        <f>_xll.WChi(A28)</f>
        <v>-1.0222055660431466</v>
      </c>
      <c r="E28" s="6">
        <f>_xll.WShi(A28)</f>
        <v>-0.20044497814074638</v>
      </c>
    </row>
    <row r="29" spans="1:5" x14ac:dyDescent="0.15">
      <c r="A29" s="12">
        <f t="shared" ref="A29:A37" si="1">A30-0.01</f>
        <v>-9.9999999999999992E-2</v>
      </c>
      <c r="B29" s="1">
        <f>_xll.WCi(A29)</f>
        <v>-1.7278683866572968</v>
      </c>
      <c r="C29" s="2">
        <f>_xll.WSi(A29)</f>
        <v>-9.9944461108276955E-2</v>
      </c>
      <c r="D29" s="1">
        <f>_xll.WChi(A29)</f>
        <v>-1.7228683861943339</v>
      </c>
      <c r="E29" s="2">
        <f>_xll.WShi(A29)</f>
        <v>-0.10005557222505698</v>
      </c>
    </row>
    <row r="30" spans="1:5" x14ac:dyDescent="0.15">
      <c r="A30" s="13">
        <f t="shared" si="1"/>
        <v>-0.09</v>
      </c>
      <c r="B30" s="3">
        <f>_xll.WCi(A30)</f>
        <v>-1.8327542604358447</v>
      </c>
      <c r="C30" s="4">
        <f>_xll.WSi(A30)</f>
        <v>-8.9959509840144405E-2</v>
      </c>
      <c r="D30" s="3">
        <f>_xll.WChi(A30)</f>
        <v>-1.8287042601898071</v>
      </c>
      <c r="E30" s="4">
        <f>_xll.WShi(A30)</f>
        <v>-9.0040509842855831E-2</v>
      </c>
    </row>
    <row r="31" spans="1:5" x14ac:dyDescent="0.15">
      <c r="A31" s="13">
        <f t="shared" si="1"/>
        <v>-0.08</v>
      </c>
      <c r="B31" s="3">
        <f>_xll.WCi(A31)</f>
        <v>-1.9501125528007326</v>
      </c>
      <c r="C31" s="4">
        <f>_xll.WSi(A31)</f>
        <v>-7.9971561016294504E-2</v>
      </c>
      <c r="D31" s="3">
        <f>_xll.WChi(A31)</f>
        <v>-1.9469125526793691</v>
      </c>
      <c r="E31" s="4">
        <f>_xll.WShi(A31)</f>
        <v>-8.0028449906372257E-2</v>
      </c>
    </row>
    <row r="32" spans="1:5" x14ac:dyDescent="0.15">
      <c r="A32" s="13">
        <f t="shared" si="1"/>
        <v>-7.0000000000000007E-2</v>
      </c>
      <c r="B32" s="3">
        <f>_xll.WCi(A32)</f>
        <v>-2.0832691219543102</v>
      </c>
      <c r="C32" s="4">
        <f>_xll.WSi(A32)</f>
        <v>-6.9980947245377706E-2</v>
      </c>
      <c r="D32" s="3">
        <f>_xll.WChi(A32)</f>
        <v>-2.0808191218998431</v>
      </c>
      <c r="E32" s="4">
        <f>_xll.WShi(A32)</f>
        <v>-7.0019058356955668E-2</v>
      </c>
    </row>
    <row r="33" spans="1:5" x14ac:dyDescent="0.15">
      <c r="A33" s="14">
        <f t="shared" si="1"/>
        <v>-6.0000000000000005E-2</v>
      </c>
      <c r="B33" s="5">
        <f>_xll.WCi(A33)</f>
        <v>-2.2370949168693031</v>
      </c>
      <c r="C33" s="6">
        <f>_xll.WSi(A33)</f>
        <v>-5.9988001295920655E-2</v>
      </c>
      <c r="D33" s="5">
        <f>_xll.WChi(A33)</f>
        <v>-2.2352949168477032</v>
      </c>
      <c r="E33" s="6">
        <f>_xll.WShi(A33)</f>
        <v>-6.0012001296079351E-2</v>
      </c>
    </row>
    <row r="34" spans="1:5" x14ac:dyDescent="0.15">
      <c r="A34" s="12">
        <f t="shared" si="1"/>
        <v>-0.05</v>
      </c>
      <c r="B34" s="1">
        <f>_xll.WCi(A34)</f>
        <v>-2.4191415435519081</v>
      </c>
      <c r="C34" s="2">
        <f>_xll.WSi(A34)</f>
        <v>-4.9993056076366754E-2</v>
      </c>
      <c r="D34" s="1">
        <f>_xll.WChi(A34)</f>
        <v>-2.4178915435446742</v>
      </c>
      <c r="E34" s="2">
        <f>_xll.WShi(A34)</f>
        <v>-5.0006944965299928E-2</v>
      </c>
    </row>
    <row r="35" spans="1:5" x14ac:dyDescent="0.15">
      <c r="A35" s="13">
        <f t="shared" si="1"/>
        <v>-0.04</v>
      </c>
      <c r="B35" s="3">
        <f>_xll.WCi(A35)</f>
        <v>-2.6420601333009488</v>
      </c>
      <c r="C35" s="4">
        <f>_xll.WSi(A35)</f>
        <v>-3.9996444615106465E-2</v>
      </c>
      <c r="D35" s="3">
        <f>_xll.WChi(A35)</f>
        <v>-2.6412601332990531</v>
      </c>
      <c r="E35" s="4">
        <f>_xll.WShi(A35)</f>
        <v>-4.0003555726226873E-2</v>
      </c>
    </row>
    <row r="36" spans="1:5" x14ac:dyDescent="0.15">
      <c r="A36" s="13">
        <f t="shared" si="1"/>
        <v>-0.03</v>
      </c>
      <c r="B36" s="3">
        <f>_xll.WCi(A36)</f>
        <v>-2.9295672239811177</v>
      </c>
      <c r="C36" s="4">
        <f>_xll.WSi(A36)</f>
        <v>-2.9998500040499379E-2</v>
      </c>
      <c r="D36" s="3">
        <f>_xll.WChi(A36)</f>
        <v>-2.9291172239807794</v>
      </c>
      <c r="E36" s="4">
        <f>_xll.WShi(A36)</f>
        <v>-3.0001500040500617E-2</v>
      </c>
    </row>
    <row r="37" spans="1:5" x14ac:dyDescent="0.15">
      <c r="A37" s="13">
        <f t="shared" si="1"/>
        <v>-0.02</v>
      </c>
      <c r="B37" s="3">
        <f>_xll.WCi(A37)</f>
        <v>-3.3349073388599617</v>
      </c>
      <c r="C37" s="4">
        <f>_xll.WSi(A37)</f>
        <v>-1.9999555560888851E-2</v>
      </c>
      <c r="D37" s="3">
        <f>_xll.WChi(A37)</f>
        <v>-3.3347073388599315</v>
      </c>
      <c r="E37" s="4">
        <f>_xll.WShi(A37)</f>
        <v>-2.0000444449777811E-2</v>
      </c>
    </row>
    <row r="38" spans="1:5" x14ac:dyDescent="0.15">
      <c r="A38" s="14">
        <f>-0.01</f>
        <v>-0.01</v>
      </c>
      <c r="B38" s="5">
        <f>_xll.WCi(A38)</f>
        <v>-4.0279795209823916</v>
      </c>
      <c r="C38" s="6">
        <f>_xll.WSi(A38)</f>
        <v>-9.9999444446111103E-3</v>
      </c>
      <c r="D38" s="5">
        <f>_xll.WChi(A38)</f>
        <v>-4.0279295209823918</v>
      </c>
      <c r="E38" s="6">
        <f>_xll.WShi(A38)</f>
        <v>-1.0000055555722222E-2</v>
      </c>
    </row>
    <row r="39" spans="1:5" x14ac:dyDescent="0.15">
      <c r="A39" s="12">
        <v>1.0000000000000001E-15</v>
      </c>
      <c r="B39" s="1">
        <f>_xll.WCi(A39)</f>
        <v>-33.961560730009154</v>
      </c>
      <c r="C39" s="2">
        <f>_xll.WSi(A39)</f>
        <v>1.0000000000000001E-15</v>
      </c>
      <c r="D39" s="1">
        <f>_xll.WChi(A39)</f>
        <v>-33.961560730009154</v>
      </c>
      <c r="E39" s="2">
        <f>_xll.WShi(A39)</f>
        <v>1.0000000000000001E-15</v>
      </c>
    </row>
    <row r="40" spans="1:5" x14ac:dyDescent="0.15">
      <c r="A40" s="13">
        <v>0.01</v>
      </c>
      <c r="B40" s="3">
        <f>_xll.WCi(A40)</f>
        <v>-4.0279795209823916</v>
      </c>
      <c r="C40" s="4">
        <f>_xll.WSi(A40)</f>
        <v>9.9999444446111103E-3</v>
      </c>
      <c r="D40" s="3">
        <f>_xll.WChi(A40)</f>
        <v>-4.0279295209823918</v>
      </c>
      <c r="E40" s="4">
        <f>_xll.WShi(A40)</f>
        <v>1.0000055555722222E-2</v>
      </c>
    </row>
    <row r="41" spans="1:5" x14ac:dyDescent="0.15">
      <c r="A41" s="13">
        <f>A40+0.01</f>
        <v>0.02</v>
      </c>
      <c r="B41" s="3">
        <f>_xll.WCi(A41)</f>
        <v>-3.3349073388599617</v>
      </c>
      <c r="C41" s="4">
        <f>_xll.WSi(A41)</f>
        <v>1.9999555560888851E-2</v>
      </c>
      <c r="D41" s="3">
        <f>_xll.WChi(A41)</f>
        <v>-3.3347073388599315</v>
      </c>
      <c r="E41" s="4">
        <f>_xll.WShi(A41)</f>
        <v>2.0000444449777811E-2</v>
      </c>
    </row>
    <row r="42" spans="1:5" x14ac:dyDescent="0.15">
      <c r="A42" s="13">
        <f t="shared" ref="A42:A49" si="2">A41+0.01</f>
        <v>0.03</v>
      </c>
      <c r="B42" s="3">
        <f>_xll.WCi(A42)</f>
        <v>-2.9295672239811177</v>
      </c>
      <c r="C42" s="4">
        <f>_xll.WSi(A42)</f>
        <v>2.9998500040499379E-2</v>
      </c>
      <c r="D42" s="3">
        <f>_xll.WChi(A42)</f>
        <v>-2.9291172239807794</v>
      </c>
      <c r="E42" s="4">
        <f>_xll.WShi(A42)</f>
        <v>3.0001500040500617E-2</v>
      </c>
    </row>
    <row r="43" spans="1:5" x14ac:dyDescent="0.15">
      <c r="A43" s="14">
        <f t="shared" si="2"/>
        <v>0.04</v>
      </c>
      <c r="B43" s="5">
        <f>_xll.WCi(A43)</f>
        <v>-2.6420601333009488</v>
      </c>
      <c r="C43" s="6">
        <f>_xll.WSi(A43)</f>
        <v>3.9996444615106465E-2</v>
      </c>
      <c r="D43" s="5">
        <f>_xll.WChi(A43)</f>
        <v>-2.6412601332990531</v>
      </c>
      <c r="E43" s="6">
        <f>_xll.WShi(A43)</f>
        <v>4.0003555726226873E-2</v>
      </c>
    </row>
    <row r="44" spans="1:5" x14ac:dyDescent="0.15">
      <c r="A44" s="12">
        <f t="shared" si="2"/>
        <v>0.05</v>
      </c>
      <c r="B44" s="1">
        <f>_xll.WCi(A44)</f>
        <v>-2.4191415435519081</v>
      </c>
      <c r="C44" s="2">
        <f>_xll.WSi(A44)</f>
        <v>4.9993056076366754E-2</v>
      </c>
      <c r="D44" s="1">
        <f>_xll.WChi(A44)</f>
        <v>-2.4178915435446742</v>
      </c>
      <c r="E44" s="2">
        <f>_xll.WShi(A44)</f>
        <v>5.0006944965299928E-2</v>
      </c>
    </row>
    <row r="45" spans="1:5" x14ac:dyDescent="0.15">
      <c r="A45" s="13">
        <f t="shared" si="2"/>
        <v>6.0000000000000005E-2</v>
      </c>
      <c r="B45" s="3">
        <f>_xll.WCi(A45)</f>
        <v>-2.2370949168693031</v>
      </c>
      <c r="C45" s="4">
        <f>_xll.WSi(A45)</f>
        <v>5.9988001295920655E-2</v>
      </c>
      <c r="D45" s="3">
        <f>_xll.WChi(A45)</f>
        <v>-2.2352949168477032</v>
      </c>
      <c r="E45" s="4">
        <f>_xll.WShi(A45)</f>
        <v>6.0012001296079351E-2</v>
      </c>
    </row>
    <row r="46" spans="1:5" x14ac:dyDescent="0.15">
      <c r="A46" s="13">
        <f t="shared" si="2"/>
        <v>7.0000000000000007E-2</v>
      </c>
      <c r="B46" s="3">
        <f>_xll.WCi(A46)</f>
        <v>-2.0832691219543102</v>
      </c>
      <c r="C46" s="4">
        <f>_xll.WSi(A46)</f>
        <v>6.9980947245377706E-2</v>
      </c>
      <c r="D46" s="3">
        <f>_xll.WChi(A46)</f>
        <v>-2.0808191218998431</v>
      </c>
      <c r="E46" s="4">
        <f>_xll.WShi(A46)</f>
        <v>7.0019058356955668E-2</v>
      </c>
    </row>
    <row r="47" spans="1:5" x14ac:dyDescent="0.15">
      <c r="A47" s="13">
        <f t="shared" si="2"/>
        <v>0.08</v>
      </c>
      <c r="B47" s="3">
        <f>_xll.WCi(A47)</f>
        <v>-1.9501125528007326</v>
      </c>
      <c r="C47" s="4">
        <f>_xll.WSi(A47)</f>
        <v>7.9971561016294504E-2</v>
      </c>
      <c r="D47" s="3">
        <f>_xll.WChi(A47)</f>
        <v>-1.9469125526793691</v>
      </c>
      <c r="E47" s="4">
        <f>_xll.WShi(A47)</f>
        <v>8.0028449906372257E-2</v>
      </c>
    </row>
    <row r="48" spans="1:5" x14ac:dyDescent="0.15">
      <c r="A48" s="14">
        <f t="shared" si="2"/>
        <v>0.09</v>
      </c>
      <c r="B48" s="5">
        <f>_xll.WCi(A48)</f>
        <v>-1.8327542604358447</v>
      </c>
      <c r="C48" s="6">
        <f>_xll.WSi(A48)</f>
        <v>8.9959509840144405E-2</v>
      </c>
      <c r="D48" s="5">
        <f>_xll.WChi(A48)</f>
        <v>-1.8287042601898071</v>
      </c>
      <c r="E48" s="6">
        <f>_xll.WShi(A48)</f>
        <v>9.0040509842855831E-2</v>
      </c>
    </row>
    <row r="49" spans="1:5" x14ac:dyDescent="0.15">
      <c r="A49" s="12">
        <f t="shared" si="2"/>
        <v>9.9999999999999992E-2</v>
      </c>
      <c r="B49" s="1">
        <f>_xll.WCi(A49)</f>
        <v>-1.7278683866572968</v>
      </c>
      <c r="C49" s="2">
        <f>_xll.WSi(A49)</f>
        <v>9.9944461108276955E-2</v>
      </c>
      <c r="D49" s="1">
        <f>_xll.WChi(A49)</f>
        <v>-1.7228683861943339</v>
      </c>
      <c r="E49" s="2">
        <f>_xll.WShi(A49)</f>
        <v>0.10005557222505698</v>
      </c>
    </row>
    <row r="50" spans="1:5" x14ac:dyDescent="0.15">
      <c r="A50" s="13">
        <f>A49+0.1</f>
        <v>0.2</v>
      </c>
      <c r="B50" s="3">
        <f>_xll.WCi(A50)</f>
        <v>-1.042205595672782</v>
      </c>
      <c r="C50" s="4">
        <f>_xll.WSi(A50)</f>
        <v>0.19955608852623385</v>
      </c>
      <c r="D50" s="3">
        <f>_xll.WChi(A50)</f>
        <v>-1.0222055660431466</v>
      </c>
      <c r="E50" s="4">
        <f>_xll.WShi(A50)</f>
        <v>0.20044497814074638</v>
      </c>
    </row>
    <row r="51" spans="1:5" x14ac:dyDescent="0.15">
      <c r="A51" s="13">
        <f t="shared" ref="A51:A71" si="3">A50+0.2</f>
        <v>0.4</v>
      </c>
      <c r="B51" s="3">
        <f>_xll.WCi(A51)</f>
        <v>-0.37880934642524444</v>
      </c>
      <c r="C51" s="4">
        <f>_xll.WSi(A51)</f>
        <v>0.39646146475137289</v>
      </c>
      <c r="D51" s="3">
        <f>_xll.WChi(A51)</f>
        <v>-0.29880745012316878</v>
      </c>
      <c r="E51" s="4">
        <f>_xll.WShi(A51)</f>
        <v>0.40357266874249365</v>
      </c>
    </row>
    <row r="52" spans="1:5" x14ac:dyDescent="0.15">
      <c r="A52" s="13">
        <f t="shared" si="3"/>
        <v>0.60000000000000009</v>
      </c>
      <c r="B52" s="3">
        <f>_xll.WCi(A52)</f>
        <v>-2.2270706959279574E-2</v>
      </c>
      <c r="C52" s="4">
        <f>_xll.WSi(A52)</f>
        <v>0.58812880960808012</v>
      </c>
      <c r="D52" s="3">
        <f>_xll.WChi(A52)</f>
        <v>0.15775089337397885</v>
      </c>
      <c r="E52" s="4">
        <f>_xll.WShi(A52)</f>
        <v>0.61213039656338086</v>
      </c>
    </row>
    <row r="53" spans="1:5" x14ac:dyDescent="0.15">
      <c r="A53" s="14">
        <f t="shared" si="3"/>
        <v>0.8</v>
      </c>
      <c r="B53" s="5">
        <f>_xll.WCi(A53)</f>
        <v>0.19827861595246721</v>
      </c>
      <c r="C53" s="6">
        <f>_xll.WSi(A53)</f>
        <v>0.77209578548199664</v>
      </c>
      <c r="D53" s="5">
        <f>_xll.WChi(A53)</f>
        <v>0.51839998483339156</v>
      </c>
      <c r="E53" s="6">
        <f>_xll.WShi(A53)</f>
        <v>0.82899656337893446</v>
      </c>
    </row>
    <row r="54" spans="1:5" x14ac:dyDescent="0.15">
      <c r="A54" s="12">
        <f t="shared" si="3"/>
        <v>1</v>
      </c>
      <c r="B54" s="1">
        <f>_xll.WCi(A54)</f>
        <v>0.33740392290096821</v>
      </c>
      <c r="C54" s="2">
        <f>_xll.WSi(A54)</f>
        <v>0.94608307036718298</v>
      </c>
      <c r="D54" s="1">
        <f>_xll.WChi(A54)</f>
        <v>0.8378669409802082</v>
      </c>
      <c r="E54" s="2">
        <f>_xll.WShi(A54)</f>
        <v>1.0572508753757284</v>
      </c>
    </row>
    <row r="55" spans="1:5" x14ac:dyDescent="0.15">
      <c r="A55" s="13">
        <f t="shared" si="3"/>
        <v>1.2</v>
      </c>
      <c r="B55" s="3">
        <f>_xll.WCi(A55)</f>
        <v>0.42045918289424045</v>
      </c>
      <c r="C55" s="4">
        <f>_xll.WSi(A55)</f>
        <v>1.1080471990137186</v>
      </c>
      <c r="D55" s="3">
        <f>_xll.WChi(A55)</f>
        <v>1.1418419241705944</v>
      </c>
      <c r="E55" s="4">
        <f>_xll.WShi(A55)</f>
        <v>1.300250361022057</v>
      </c>
    </row>
    <row r="56" spans="1:5" x14ac:dyDescent="0.15">
      <c r="A56" s="13">
        <f t="shared" si="3"/>
        <v>1.4</v>
      </c>
      <c r="B56" s="3">
        <f>_xll.WCi(A56)</f>
        <v>0.46200658509467724</v>
      </c>
      <c r="C56" s="4">
        <f>_xll.WSi(A56)</f>
        <v>1.256226732779218</v>
      </c>
      <c r="D56" s="3">
        <f>_xll.WChi(A56)</f>
        <v>1.4454940757896437</v>
      </c>
      <c r="E56" s="4">
        <f>_xll.WShi(A56)</f>
        <v>1.5617133883610015</v>
      </c>
    </row>
    <row r="57" spans="1:5" x14ac:dyDescent="0.15">
      <c r="A57" s="13">
        <f t="shared" si="3"/>
        <v>1.5999999999999999</v>
      </c>
      <c r="B57" s="3">
        <f>_xll.WCi(A57)</f>
        <v>0.47173251693187779</v>
      </c>
      <c r="C57" s="4">
        <f>_xll.WSi(A57)</f>
        <v>1.3891804858704384</v>
      </c>
      <c r="D57" s="3">
        <f>_xll.WChi(A57)</f>
        <v>1.7595058076609646</v>
      </c>
      <c r="E57" s="4">
        <f>_xll.WShi(A57)</f>
        <v>1.8458141413585043</v>
      </c>
    </row>
    <row r="58" spans="1:5" x14ac:dyDescent="0.15">
      <c r="A58" s="14">
        <f t="shared" si="3"/>
        <v>1.7999999999999998</v>
      </c>
      <c r="B58" s="5">
        <f>_xll.WCi(A58)</f>
        <v>0.45681112941833707</v>
      </c>
      <c r="C58" s="6">
        <f>_xll.WSi(A58)</f>
        <v>1.5058167802555784</v>
      </c>
      <c r="D58" s="5">
        <f>_xll.WChi(A58)</f>
        <v>2.092577214062032</v>
      </c>
      <c r="E58" s="6">
        <f>_xll.WShi(A58)</f>
        <v>2.1572903434259012</v>
      </c>
    </row>
    <row r="59" spans="1:5" x14ac:dyDescent="0.15">
      <c r="A59" s="12">
        <f t="shared" si="3"/>
        <v>1.9999999999999998</v>
      </c>
      <c r="B59" s="1">
        <f>_xll.WCi(A59)</f>
        <v>0.42298082877486504</v>
      </c>
      <c r="C59" s="2">
        <f>_xll.WSi(A59)</f>
        <v>1.6054129768026948</v>
      </c>
      <c r="D59" s="1">
        <f>_xll.WChi(A59)</f>
        <v>2.4526669226469138</v>
      </c>
      <c r="E59" s="2">
        <f>_xll.WShi(A59)</f>
        <v>2.5015674333549751</v>
      </c>
    </row>
    <row r="60" spans="1:5" x14ac:dyDescent="0.15">
      <c r="A60" s="13">
        <f t="shared" si="3"/>
        <v>2.1999999999999997</v>
      </c>
      <c r="B60" s="3">
        <f>_xll.WCi(A60)</f>
        <v>0.37507459904983226</v>
      </c>
      <c r="C60" s="4">
        <f>_xll.WSi(A60)</f>
        <v>1.6876248272410985</v>
      </c>
      <c r="D60" s="3">
        <f>_xll.WChi(A60)</f>
        <v>2.8477117813812236</v>
      </c>
      <c r="E60" s="4">
        <f>_xll.WShi(A60)</f>
        <v>2.884902918433156</v>
      </c>
    </row>
    <row r="61" spans="1:5" x14ac:dyDescent="0.15">
      <c r="A61" s="13">
        <f t="shared" si="3"/>
        <v>2.4</v>
      </c>
      <c r="B61" s="3">
        <f>_xll.WCi(A61)</f>
        <v>0.31729161743669798</v>
      </c>
      <c r="C61" s="4">
        <f>_xll.WSi(A61)</f>
        <v>1.7524855007617672</v>
      </c>
      <c r="D61" s="3">
        <f>_xll.WChi(A61)</f>
        <v>3.2861150077073713</v>
      </c>
      <c r="E61" s="4">
        <f>_xll.WShi(A61)</f>
        <v>3.3145552686431667</v>
      </c>
    </row>
    <row r="62" spans="1:5" x14ac:dyDescent="0.15">
      <c r="A62" s="13">
        <f t="shared" si="3"/>
        <v>2.6</v>
      </c>
      <c r="B62" s="3">
        <f>_xll.WCi(A62)</f>
        <v>0.25333661606258412</v>
      </c>
      <c r="C62" s="4">
        <f>_xll.WSi(A62)</f>
        <v>1.8003944505267702</v>
      </c>
      <c r="D62" s="3">
        <f>_xll.WChi(A62)</f>
        <v>3.7771322739917585</v>
      </c>
      <c r="E62" s="4">
        <f>_xll.WShi(A62)</f>
        <v>3.7989824957958409</v>
      </c>
    </row>
    <row r="63" spans="1:5" x14ac:dyDescent="0.15">
      <c r="A63" s="14">
        <f t="shared" si="3"/>
        <v>2.8000000000000003</v>
      </c>
      <c r="B63" s="5">
        <f>_xll.WCi(A63)</f>
        <v>0.18648838964317571</v>
      </c>
      <c r="C63" s="6">
        <f>_xll.WSi(A63)</f>
        <v>1.8320965890813223</v>
      </c>
      <c r="D63" s="5">
        <f>_xll.WChi(A63)</f>
        <v>4.3312212156819765</v>
      </c>
      <c r="E63" s="6">
        <f>_xll.WShi(A63)</f>
        <v>4.3480765081271926</v>
      </c>
    </row>
    <row r="64" spans="1:5" x14ac:dyDescent="0.15">
      <c r="A64" s="12">
        <f t="shared" si="3"/>
        <v>3.0000000000000004</v>
      </c>
      <c r="B64" s="1">
        <f>_xll.WCi(A64)</f>
        <v>0.11962978600800006</v>
      </c>
      <c r="C64" s="2">
        <f>_xll.WSi(A64)</f>
        <v>1.8486525279994683</v>
      </c>
      <c r="D64" s="1">
        <f>_xll.WChi(A64)</f>
        <v>4.960392094765611</v>
      </c>
      <c r="E64" s="2">
        <f>_xll.WShi(A64)</f>
        <v>4.9734404758598085</v>
      </c>
    </row>
    <row r="65" spans="1:5" x14ac:dyDescent="0.15">
      <c r="A65" s="13">
        <f t="shared" si="3"/>
        <v>3.2000000000000006</v>
      </c>
      <c r="B65" s="3">
        <f>_xll.WCi(A65)</f>
        <v>5.5257411719942362E-2</v>
      </c>
      <c r="C65" s="4">
        <f>_xll.WSi(A65)</f>
        <v>1.8514008970184404</v>
      </c>
      <c r="D65" s="3">
        <f>_xll.WChi(A65)</f>
        <v>5.6785848322346926</v>
      </c>
      <c r="E65" s="4">
        <f>_xll.WShi(A65)</f>
        <v>5.6887178247340415</v>
      </c>
    </row>
    <row r="66" spans="1:5" x14ac:dyDescent="0.15">
      <c r="A66" s="13">
        <f t="shared" si="3"/>
        <v>3.4000000000000008</v>
      </c>
      <c r="B66" s="3">
        <f>_xll.WCi(A66)</f>
        <v>-4.5180779307423258E-3</v>
      </c>
      <c r="C66" s="4">
        <f>_xll.WSi(A66)</f>
        <v>1.8419139833261429</v>
      </c>
      <c r="D66" s="3">
        <f>_xll.WChi(A66)</f>
        <v>6.5020921653174435</v>
      </c>
      <c r="E66" s="4">
        <f>_xll.WShi(A66)</f>
        <v>6.5099831388230092</v>
      </c>
    </row>
    <row r="67" spans="1:5" x14ac:dyDescent="0.15">
      <c r="A67" s="13">
        <f t="shared" si="3"/>
        <v>3.600000000000001</v>
      </c>
      <c r="B67" s="3">
        <f>_xll.WCi(A67)</f>
        <v>-5.7974351859801043E-2</v>
      </c>
      <c r="C67" s="4">
        <f>_xll.WSi(A67)</f>
        <v>1.8219481156495037</v>
      </c>
      <c r="D67" s="3">
        <f>_xll.WChi(A67)</f>
        <v>7.450046842602652</v>
      </c>
      <c r="E67" s="4">
        <f>_xll.WShi(A67)</f>
        <v>7.4562072569344489</v>
      </c>
    </row>
    <row r="68" spans="1:5" x14ac:dyDescent="0.15">
      <c r="A68" s="14">
        <f t="shared" si="3"/>
        <v>3.8000000000000012</v>
      </c>
      <c r="B68" s="5">
        <f>_xll.WCi(A68)</f>
        <v>-0.10377815035689797</v>
      </c>
      <c r="C68" s="6">
        <f>_xll.WSi(A68)</f>
        <v>1.79339035484957</v>
      </c>
      <c r="D68" s="5">
        <f>_xll.WChi(A68)</f>
        <v>8.5449910091722074</v>
      </c>
      <c r="E68" s="6">
        <f>_xll.WShi(A68)</f>
        <v>8.5498112559887041</v>
      </c>
    </row>
    <row r="69" spans="1:5" x14ac:dyDescent="0.15">
      <c r="A69" s="12">
        <f t="shared" si="3"/>
        <v>4.0000000000000009</v>
      </c>
      <c r="B69" s="1">
        <f>_xll.WCi(A69)</f>
        <v>-0.14098169788693052</v>
      </c>
      <c r="C69" s="2">
        <f>_xll.WSi(A69)</f>
        <v>1.7582031389490529</v>
      </c>
      <c r="D69" s="1">
        <f>_xll.WChi(A69)</f>
        <v>9.8135475588231902</v>
      </c>
      <c r="E69" s="2">
        <f>_xll.WShi(A69)</f>
        <v>9.8173269112330406</v>
      </c>
    </row>
    <row r="70" spans="1:5" x14ac:dyDescent="0.15">
      <c r="A70" s="13">
        <f t="shared" si="3"/>
        <v>4.2000000000000011</v>
      </c>
      <c r="B70" s="3">
        <f>_xll.WCi(A70)</f>
        <v>-0.16901315676715689</v>
      </c>
      <c r="C70" s="4">
        <f>_xll.WSi(A70)</f>
        <v>1.7183685636908683</v>
      </c>
      <c r="D70" s="3">
        <f>_xll.WChi(A70)</f>
        <v>11.28721594280008</v>
      </c>
      <c r="E70" s="4">
        <f>_xll.WShi(A70)</f>
        <v>11.290184704982023</v>
      </c>
    </row>
    <row r="71" spans="1:5" x14ac:dyDescent="0.15">
      <c r="A71" s="13">
        <f t="shared" si="3"/>
        <v>4.4000000000000012</v>
      </c>
      <c r="B71" s="3">
        <f>_xll.WCi(A71)</f>
        <v>-0.18766028680044078</v>
      </c>
      <c r="C71" s="4">
        <f>_xll.WSi(A71)</f>
        <v>1.675833959408374</v>
      </c>
      <c r="D71" s="3">
        <f>_xll.WChi(A71)</f>
        <v>13.003318630782253</v>
      </c>
      <c r="E71" s="4">
        <f>_xll.WShi(A71)</f>
        <v>13.005654640822907</v>
      </c>
    </row>
    <row r="72" spans="1:5" x14ac:dyDescent="0.15">
      <c r="A72" s="13">
        <f>A71+0.3</f>
        <v>4.7000000000000011</v>
      </c>
      <c r="B72" s="3">
        <f>_xll.WCi(A72)</f>
        <v>-0.19839124684247286</v>
      </c>
      <c r="C72" s="4">
        <f>_xll.WSi(A72)</f>
        <v>1.6110051718097811</v>
      </c>
      <c r="D72" s="3">
        <f>_xll.WChi(A72)</f>
        <v>16.131112166562637</v>
      </c>
      <c r="E72" s="4">
        <f>_xll.WShi(A72)</f>
        <v>16.132747416050144</v>
      </c>
    </row>
    <row r="73" spans="1:5" x14ac:dyDescent="0.15">
      <c r="A73" s="14">
        <f>A72+0.3</f>
        <v>5.0000000000000009</v>
      </c>
      <c r="B73" s="5">
        <f>_xll.WCi(A73)</f>
        <v>-0.19002974965664385</v>
      </c>
      <c r="C73" s="6">
        <f>_xll.WSi(A73)</f>
        <v>1.5499312449446738</v>
      </c>
      <c r="D73" s="5">
        <f>_xll.WChi(A73)</f>
        <v>20.092063530105957</v>
      </c>
      <c r="E73" s="6">
        <f>_xll.WShi(A73)</f>
        <v>20.093211825697235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1A81-23D0-4170-A07D-6CC624E0BD2E}">
  <sheetPr codeName="Sheet5"/>
  <dimension ref="A1:B68"/>
  <sheetViews>
    <sheetView workbookViewId="0"/>
  </sheetViews>
  <sheetFormatPr defaultColWidth="8.875" defaultRowHeight="13.5" x14ac:dyDescent="0.15"/>
  <cols>
    <col min="2" max="2" width="17.375" customWidth="1"/>
  </cols>
  <sheetData>
    <row r="1" spans="1:2" x14ac:dyDescent="0.15">
      <c r="A1" s="10" t="s">
        <v>53</v>
      </c>
    </row>
    <row r="3" spans="1:2" x14ac:dyDescent="0.15">
      <c r="A3" s="15" t="s">
        <v>0</v>
      </c>
      <c r="B3" s="15" t="s">
        <v>54</v>
      </c>
    </row>
    <row r="4" spans="1:2" x14ac:dyDescent="0.15">
      <c r="A4" s="12">
        <f>-3+0.0000000000000001</f>
        <v>-3</v>
      </c>
      <c r="B4" s="7" t="e">
        <f>_xll.WGamr(A4)</f>
        <v>#VALUE!</v>
      </c>
    </row>
    <row r="5" spans="1:2" x14ac:dyDescent="0.15">
      <c r="A5" s="13">
        <f>A4+0.1</f>
        <v>-2.9</v>
      </c>
      <c r="B5" s="8">
        <f>_xll.WGamr(A5)</f>
        <v>-0.52125884133083089</v>
      </c>
    </row>
    <row r="6" spans="1:2" x14ac:dyDescent="0.15">
      <c r="A6" s="13">
        <f t="shared" ref="A6:A44" si="0">A5+0.1</f>
        <v>-2.8</v>
      </c>
      <c r="B6" s="8">
        <f>_xll.WGamr(A6)</f>
        <v>-0.87826993314144308</v>
      </c>
    </row>
    <row r="7" spans="1:2" x14ac:dyDescent="0.15">
      <c r="A7" s="13">
        <f t="shared" si="0"/>
        <v>-2.6999999999999997</v>
      </c>
      <c r="B7" s="8">
        <f>_xll.WGamr(A7)</f>
        <v>-1.0740183539887447</v>
      </c>
    </row>
    <row r="8" spans="1:2" x14ac:dyDescent="0.15">
      <c r="A8" s="14">
        <f t="shared" si="0"/>
        <v>-2.5999999999999996</v>
      </c>
      <c r="B8" s="9">
        <f>_xll.WGamr(A8)</f>
        <v>-1.1252572011892499</v>
      </c>
    </row>
    <row r="9" spans="1:2" x14ac:dyDescent="0.15">
      <c r="A9" s="12">
        <f t="shared" si="0"/>
        <v>-2.4999999999999996</v>
      </c>
      <c r="B9" s="7">
        <f>_xll.WGamr(A9)</f>
        <v>-1.0578554691520428</v>
      </c>
    </row>
    <row r="10" spans="1:2" x14ac:dyDescent="0.15">
      <c r="A10" s="13">
        <f t="shared" si="0"/>
        <v>-2.3999999999999995</v>
      </c>
      <c r="B10" s="8">
        <f>_xll.WGamr(A10)</f>
        <v>-0.90250268296214564</v>
      </c>
    </row>
    <row r="11" spans="1:2" x14ac:dyDescent="0.15">
      <c r="A11" s="13">
        <f t="shared" si="0"/>
        <v>-2.2999999999999994</v>
      </c>
      <c r="B11" s="8">
        <f>_xll.WGamr(A11)</f>
        <v>-0.69103371592830831</v>
      </c>
    </row>
    <row r="12" spans="1:2" x14ac:dyDescent="0.15">
      <c r="A12" s="13">
        <f t="shared" si="0"/>
        <v>-2.1999999999999993</v>
      </c>
      <c r="B12" s="8">
        <f>_xll.WGamr(A12)</f>
        <v>-0.45351874615062271</v>
      </c>
    </row>
    <row r="13" spans="1:2" x14ac:dyDescent="0.15">
      <c r="A13" s="14">
        <f t="shared" si="0"/>
        <v>-2.0999999999999992</v>
      </c>
      <c r="B13" s="9">
        <f>_xll.WGamr(A13)</f>
        <v>-0.21616488453087176</v>
      </c>
    </row>
    <row r="14" spans="1:2" x14ac:dyDescent="0.15">
      <c r="A14" s="12">
        <f t="shared" si="0"/>
        <v>-1.9999999999999991</v>
      </c>
      <c r="B14" s="7">
        <f>_xll.WGamr(A14)</f>
        <v>1.7763568394002489E-15</v>
      </c>
    </row>
    <row r="15" spans="1:2" x14ac:dyDescent="0.15">
      <c r="A15" s="13">
        <f t="shared" si="0"/>
        <v>-1.899999999999999</v>
      </c>
      <c r="B15" s="8">
        <f>_xll.WGamr(A15)</f>
        <v>0.17974442804511553</v>
      </c>
    </row>
    <row r="16" spans="1:2" x14ac:dyDescent="0.15">
      <c r="A16" s="13">
        <f t="shared" si="0"/>
        <v>-1.7999999999999989</v>
      </c>
      <c r="B16" s="8">
        <f>_xll.WGamr(A16)</f>
        <v>0.31366783326480197</v>
      </c>
    </row>
    <row r="17" spans="1:2" x14ac:dyDescent="0.15">
      <c r="A17" s="13">
        <f t="shared" si="0"/>
        <v>-1.6999999999999988</v>
      </c>
      <c r="B17" s="8">
        <f>_xll.WGamr(A17)</f>
        <v>0.39778457555138741</v>
      </c>
    </row>
    <row r="18" spans="1:2" x14ac:dyDescent="0.15">
      <c r="A18" s="14">
        <f t="shared" si="0"/>
        <v>-1.5999999999999988</v>
      </c>
      <c r="B18" s="9">
        <f>_xll.WGamr(A18)</f>
        <v>0.43279123122663476</v>
      </c>
    </row>
    <row r="19" spans="1:2" x14ac:dyDescent="0.15">
      <c r="A19" s="12">
        <f t="shared" si="0"/>
        <v>-1.4999999999999987</v>
      </c>
      <c r="B19" s="7">
        <f>_xll.WGamr(A19)</f>
        <v>0.42314218766081685</v>
      </c>
    </row>
    <row r="20" spans="1:2" x14ac:dyDescent="0.15">
      <c r="A20" s="13">
        <f t="shared" si="0"/>
        <v>-1.3999999999999986</v>
      </c>
      <c r="B20" s="8">
        <f>_xll.WGamr(A20)</f>
        <v>0.37604278456756024</v>
      </c>
    </row>
    <row r="21" spans="1:2" x14ac:dyDescent="0.15">
      <c r="A21" s="13">
        <f t="shared" si="0"/>
        <v>-1.2999999999999985</v>
      </c>
      <c r="B21" s="8">
        <f>_xll.WGamr(A21)</f>
        <v>0.3004494417079594</v>
      </c>
    </row>
    <row r="22" spans="1:2" x14ac:dyDescent="0.15">
      <c r="A22" s="13">
        <f t="shared" si="0"/>
        <v>-1.1999999999999984</v>
      </c>
      <c r="B22" s="8">
        <f>_xll.WGamr(A22)</f>
        <v>0.20614488461391856</v>
      </c>
    </row>
    <row r="23" spans="1:2" x14ac:dyDescent="0.15">
      <c r="A23" s="14">
        <f t="shared" si="0"/>
        <v>-1.0999999999999983</v>
      </c>
      <c r="B23" s="9">
        <f>_xll.WGamr(A23)</f>
        <v>0.10293565930041423</v>
      </c>
    </row>
    <row r="24" spans="1:2" x14ac:dyDescent="0.15">
      <c r="A24" s="12">
        <f t="shared" si="0"/>
        <v>-0.99999999999999833</v>
      </c>
      <c r="B24" s="7">
        <f>_xll.WGamr(A24)</f>
        <v>-1.6653345369377334E-15</v>
      </c>
    </row>
    <row r="25" spans="1:2" x14ac:dyDescent="0.15">
      <c r="A25" s="13">
        <f t="shared" si="0"/>
        <v>-0.89999999999999836</v>
      </c>
      <c r="B25" s="8">
        <f>_xll.WGamr(A25)</f>
        <v>-9.4602330550061453E-2</v>
      </c>
    </row>
    <row r="26" spans="1:2" x14ac:dyDescent="0.15">
      <c r="A26" s="13">
        <f t="shared" si="0"/>
        <v>-0.79999999999999838</v>
      </c>
      <c r="B26" s="8">
        <f>_xll.WGamr(A26)</f>
        <v>-0.17425990736933497</v>
      </c>
    </row>
    <row r="27" spans="1:2" x14ac:dyDescent="0.15">
      <c r="A27" s="13">
        <f t="shared" si="0"/>
        <v>-0.6999999999999984</v>
      </c>
      <c r="B27" s="8">
        <f>_xll.WGamr(A27)</f>
        <v>-0.23399092679493413</v>
      </c>
    </row>
    <row r="28" spans="1:2" x14ac:dyDescent="0.15">
      <c r="A28" s="14">
        <f t="shared" si="0"/>
        <v>-0.59999999999999842</v>
      </c>
      <c r="B28" s="9">
        <f>_xll.WGamr(A28)</f>
        <v>-0.27049451951664699</v>
      </c>
    </row>
    <row r="29" spans="1:2" x14ac:dyDescent="0.15">
      <c r="A29" s="12">
        <f t="shared" si="0"/>
        <v>-0.49999999999999845</v>
      </c>
      <c r="B29" s="7">
        <f>_xll.WGamr(A29)</f>
        <v>-0.28209479177387814</v>
      </c>
    </row>
    <row r="30" spans="1:2" x14ac:dyDescent="0.15">
      <c r="A30" s="13">
        <f t="shared" si="0"/>
        <v>-0.39999999999999847</v>
      </c>
      <c r="B30" s="8">
        <f>_xll.WGamr(A30)</f>
        <v>-0.26860198897682891</v>
      </c>
    </row>
    <row r="31" spans="1:2" x14ac:dyDescent="0.15">
      <c r="A31" s="13">
        <f t="shared" si="0"/>
        <v>-0.29999999999999849</v>
      </c>
      <c r="B31" s="8">
        <f>_xll.WGamr(A31)</f>
        <v>-0.23111495515996908</v>
      </c>
    </row>
    <row r="32" spans="1:2" x14ac:dyDescent="0.15">
      <c r="A32" s="13">
        <f t="shared" si="0"/>
        <v>-0.19999999999999848</v>
      </c>
      <c r="B32" s="8">
        <f>_xll.WGamr(A32)</f>
        <v>-0.17178740384493243</v>
      </c>
    </row>
    <row r="33" spans="1:2" x14ac:dyDescent="0.15">
      <c r="A33" s="14">
        <f t="shared" si="0"/>
        <v>-9.9999999999998479E-2</v>
      </c>
      <c r="B33" s="9">
        <f>_xll.WGamr(A33)</f>
        <v>-9.3577872091285971E-2</v>
      </c>
    </row>
    <row r="34" spans="1:2" x14ac:dyDescent="0.15">
      <c r="A34" s="12">
        <f t="shared" si="0"/>
        <v>1.5265566588595902E-15</v>
      </c>
      <c r="B34" s="7">
        <f>_xll.WGamr(A34)</f>
        <v>1.5265566588595916E-15</v>
      </c>
    </row>
    <row r="35" spans="1:2" x14ac:dyDescent="0.15">
      <c r="A35" s="13">
        <f t="shared" si="0"/>
        <v>0.10000000000000153</v>
      </c>
      <c r="B35" s="8">
        <f>_xll.WGamr(A35)</f>
        <v>0.10511370061117944</v>
      </c>
    </row>
    <row r="36" spans="1:2" x14ac:dyDescent="0.15">
      <c r="A36" s="13">
        <f t="shared" si="0"/>
        <v>0.20000000000000154</v>
      </c>
      <c r="B36" s="8">
        <f>_xll.WGamr(A36)</f>
        <v>0.21782488421166904</v>
      </c>
    </row>
    <row r="37" spans="1:2" x14ac:dyDescent="0.15">
      <c r="A37" s="13">
        <f t="shared" si="0"/>
        <v>0.30000000000000154</v>
      </c>
      <c r="B37" s="8">
        <f>_xll.WGamr(A37)</f>
        <v>0.33427275256419237</v>
      </c>
    </row>
    <row r="38" spans="1:2" x14ac:dyDescent="0.15">
      <c r="A38" s="14">
        <f t="shared" si="0"/>
        <v>0.40000000000000158</v>
      </c>
      <c r="B38" s="9">
        <f>_xll.WGamr(A38)</f>
        <v>0.45082419919441286</v>
      </c>
    </row>
    <row r="39" spans="1:2" x14ac:dyDescent="0.15">
      <c r="A39" s="12">
        <f t="shared" si="0"/>
        <v>0.50000000000000155</v>
      </c>
      <c r="B39" s="7">
        <f>_xll.WGamr(A39)</f>
        <v>0.56418958354775806</v>
      </c>
    </row>
    <row r="40" spans="1:2" x14ac:dyDescent="0.15">
      <c r="A40" s="13">
        <f t="shared" si="0"/>
        <v>0.60000000000000153</v>
      </c>
      <c r="B40" s="8">
        <f>_xll.WGamr(A40)</f>
        <v>0.67150497244207497</v>
      </c>
    </row>
    <row r="41" spans="1:2" x14ac:dyDescent="0.15">
      <c r="A41" s="13">
        <f t="shared" si="0"/>
        <v>0.70000000000000151</v>
      </c>
      <c r="B41" s="8">
        <f>_xll.WGamr(A41)</f>
        <v>0.77038318386656746</v>
      </c>
    </row>
    <row r="42" spans="1:2" x14ac:dyDescent="0.15">
      <c r="A42" s="13">
        <f t="shared" si="0"/>
        <v>0.80000000000000149</v>
      </c>
      <c r="B42" s="8">
        <f>_xll.WGamr(A42)</f>
        <v>0.8589370192246687</v>
      </c>
    </row>
    <row r="43" spans="1:2" x14ac:dyDescent="0.15">
      <c r="A43" s="14">
        <f t="shared" si="0"/>
        <v>0.90000000000000147</v>
      </c>
      <c r="B43" s="9">
        <f>_xll.WGamr(A43)</f>
        <v>0.93577872091287395</v>
      </c>
    </row>
    <row r="44" spans="1:2" x14ac:dyDescent="0.15">
      <c r="A44" s="12">
        <f t="shared" si="0"/>
        <v>1.0000000000000016</v>
      </c>
      <c r="B44" s="7">
        <f>_xll.WGamr(A44)</f>
        <v>1.0000000000000009</v>
      </c>
    </row>
    <row r="45" spans="1:2" x14ac:dyDescent="0.15">
      <c r="A45" s="13">
        <f t="shared" ref="A45:A68" si="1">A44+0.25</f>
        <v>1.2500000000000016</v>
      </c>
      <c r="B45" s="8">
        <f>_xll.WGamr(A45)</f>
        <v>1.1032626513208377</v>
      </c>
    </row>
    <row r="46" spans="1:2" x14ac:dyDescent="0.15">
      <c r="A46" s="13">
        <f t="shared" si="1"/>
        <v>1.5000000000000016</v>
      </c>
      <c r="B46" s="8">
        <f>_xll.WGamr(A46)</f>
        <v>1.1283791670955126</v>
      </c>
    </row>
    <row r="47" spans="1:2" x14ac:dyDescent="0.15">
      <c r="A47" s="13">
        <f t="shared" si="1"/>
        <v>1.7500000000000016</v>
      </c>
      <c r="B47" s="8">
        <f>_xll.WGamr(A47)</f>
        <v>1.0880652521310168</v>
      </c>
    </row>
    <row r="48" spans="1:2" x14ac:dyDescent="0.15">
      <c r="A48" s="14">
        <f t="shared" si="1"/>
        <v>2.0000000000000018</v>
      </c>
      <c r="B48" s="9">
        <f>_xll.WGamr(A48)</f>
        <v>0.99999999999999933</v>
      </c>
    </row>
    <row r="49" spans="1:2" x14ac:dyDescent="0.15">
      <c r="A49" s="12">
        <f t="shared" si="1"/>
        <v>2.2500000000000018</v>
      </c>
      <c r="B49" s="7">
        <f>_xll.WGamr(A49)</f>
        <v>0.88261012105666881</v>
      </c>
    </row>
    <row r="50" spans="1:2" x14ac:dyDescent="0.15">
      <c r="A50" s="13">
        <f t="shared" si="1"/>
        <v>2.5000000000000018</v>
      </c>
      <c r="B50" s="8">
        <f>_xll.WGamr(A50)</f>
        <v>0.75225277806367419</v>
      </c>
    </row>
    <row r="51" spans="1:2" x14ac:dyDescent="0.15">
      <c r="A51" s="13">
        <f t="shared" si="1"/>
        <v>2.7500000000000018</v>
      </c>
      <c r="B51" s="8">
        <f>_xll.WGamr(A51)</f>
        <v>0.62175157264629466</v>
      </c>
    </row>
    <row r="52" spans="1:2" x14ac:dyDescent="0.15">
      <c r="A52" s="13">
        <f t="shared" si="1"/>
        <v>3.0000000000000018</v>
      </c>
      <c r="B52" s="8">
        <f>_xll.WGamr(A52)</f>
        <v>0.49999999999999922</v>
      </c>
    </row>
    <row r="53" spans="1:2" x14ac:dyDescent="0.15">
      <c r="A53" s="14">
        <f t="shared" si="1"/>
        <v>3.2500000000000018</v>
      </c>
      <c r="B53" s="9">
        <f>_xll.WGamr(A53)</f>
        <v>0.39227116491407471</v>
      </c>
    </row>
    <row r="54" spans="1:2" x14ac:dyDescent="0.15">
      <c r="A54" s="12">
        <f t="shared" si="1"/>
        <v>3.5000000000000018</v>
      </c>
      <c r="B54" s="7">
        <f>_xll.WGamr(A54)</f>
        <v>0.30090111122546942</v>
      </c>
    </row>
    <row r="55" spans="1:2" x14ac:dyDescent="0.15">
      <c r="A55" s="13">
        <f t="shared" si="1"/>
        <v>3.7500000000000018</v>
      </c>
      <c r="B55" s="8">
        <f>_xll.WGamr(A55)</f>
        <v>0.22609148096228882</v>
      </c>
    </row>
    <row r="56" spans="1:2" x14ac:dyDescent="0.15">
      <c r="A56" s="13">
        <f t="shared" si="1"/>
        <v>4.0000000000000018</v>
      </c>
      <c r="B56" s="8">
        <f>_xll.WGamr(A56)</f>
        <v>0.1666666666666663</v>
      </c>
    </row>
    <row r="57" spans="1:2" x14ac:dyDescent="0.15">
      <c r="A57" s="13">
        <f t="shared" si="1"/>
        <v>4.2500000000000018</v>
      </c>
      <c r="B57" s="8">
        <f>_xll.WGamr(A57)</f>
        <v>0.12069881997356138</v>
      </c>
    </row>
    <row r="58" spans="1:2" x14ac:dyDescent="0.15">
      <c r="A58" s="14">
        <f t="shared" si="1"/>
        <v>4.5000000000000018</v>
      </c>
      <c r="B58" s="9">
        <f>_xll.WGamr(A58)</f>
        <v>8.5971746064419791E-2</v>
      </c>
    </row>
    <row r="59" spans="1:2" x14ac:dyDescent="0.15">
      <c r="A59" s="12">
        <f t="shared" si="1"/>
        <v>4.7500000000000018</v>
      </c>
      <c r="B59" s="7">
        <f>_xll.WGamr(A59)</f>
        <v>6.0291061589943649E-2</v>
      </c>
    </row>
    <row r="60" spans="1:2" x14ac:dyDescent="0.15">
      <c r="A60" s="13">
        <f t="shared" si="1"/>
        <v>5.0000000000000018</v>
      </c>
      <c r="B60" s="8">
        <f>_xll.WGamr(A60)</f>
        <v>4.166666666666656E-2</v>
      </c>
    </row>
    <row r="61" spans="1:2" x14ac:dyDescent="0.15">
      <c r="A61" s="13">
        <f t="shared" si="1"/>
        <v>5.2500000000000018</v>
      </c>
      <c r="B61" s="8">
        <f>_xll.WGamr(A61)</f>
        <v>2.8399722346720311E-2</v>
      </c>
    </row>
    <row r="62" spans="1:2" x14ac:dyDescent="0.15">
      <c r="A62" s="13">
        <f t="shared" si="1"/>
        <v>5.5000000000000018</v>
      </c>
      <c r="B62" s="8">
        <f>_xll.WGamr(A62)</f>
        <v>1.9104832458759945E-2</v>
      </c>
    </row>
    <row r="63" spans="1:2" x14ac:dyDescent="0.15">
      <c r="A63" s="14">
        <f t="shared" si="1"/>
        <v>5.7500000000000018</v>
      </c>
      <c r="B63" s="9">
        <f>_xll.WGamr(A63)</f>
        <v>1.2692855071567082E-2</v>
      </c>
    </row>
    <row r="64" spans="1:2" x14ac:dyDescent="0.15">
      <c r="A64" s="12">
        <f t="shared" si="1"/>
        <v>6.0000000000000018</v>
      </c>
      <c r="B64" s="7">
        <f>_xll.WGamr(A64)</f>
        <v>8.3333333333333072E-3</v>
      </c>
    </row>
    <row r="65" spans="1:2" x14ac:dyDescent="0.15">
      <c r="A65" s="13">
        <f t="shared" si="1"/>
        <v>6.2500000000000018</v>
      </c>
      <c r="B65" s="8">
        <f>_xll.WGamr(A65)</f>
        <v>5.4094709231848198E-3</v>
      </c>
    </row>
    <row r="66" spans="1:2" x14ac:dyDescent="0.15">
      <c r="A66" s="13">
        <f t="shared" si="1"/>
        <v>6.5000000000000018</v>
      </c>
      <c r="B66" s="8">
        <f>_xll.WGamr(A66)</f>
        <v>3.4736059015927174E-3</v>
      </c>
    </row>
    <row r="67" spans="1:2" x14ac:dyDescent="0.15">
      <c r="A67" s="13">
        <f t="shared" si="1"/>
        <v>6.7500000000000018</v>
      </c>
      <c r="B67" s="8">
        <f>_xll.WGamr(A67)</f>
        <v>2.2074530559247087E-3</v>
      </c>
    </row>
    <row r="68" spans="1:2" x14ac:dyDescent="0.15">
      <c r="A68" s="14">
        <f t="shared" si="1"/>
        <v>7.0000000000000018</v>
      </c>
      <c r="B68" s="9">
        <f>_xll.WGamr(A68)</f>
        <v>1.3888888888888844E-3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C075-E821-430B-A688-B577E71A6540}">
  <sheetPr codeName="Sheet6"/>
  <dimension ref="A1:C74"/>
  <sheetViews>
    <sheetView workbookViewId="0"/>
  </sheetViews>
  <sheetFormatPr defaultColWidth="8.875" defaultRowHeight="13.5" x14ac:dyDescent="0.15"/>
  <cols>
    <col min="1" max="1" width="9" customWidth="1"/>
    <col min="2" max="3" width="17.375" customWidth="1"/>
  </cols>
  <sheetData>
    <row r="1" spans="1:3" x14ac:dyDescent="0.15">
      <c r="A1" s="10" t="s">
        <v>55</v>
      </c>
    </row>
    <row r="3" spans="1:3" x14ac:dyDescent="0.15">
      <c r="B3" s="35">
        <v>2</v>
      </c>
      <c r="C3" s="35">
        <v>2</v>
      </c>
    </row>
    <row r="4" spans="1:3" x14ac:dyDescent="0.15">
      <c r="A4" s="15" t="s">
        <v>0</v>
      </c>
      <c r="B4" s="15" t="s">
        <v>56</v>
      </c>
      <c r="C4" s="15" t="s">
        <v>57</v>
      </c>
    </row>
    <row r="5" spans="1:3" x14ac:dyDescent="0.15">
      <c r="A5" s="12">
        <v>-4</v>
      </c>
      <c r="B5" s="1" t="e">
        <f>_xll.WPoch(B$3,$A5)</f>
        <v>#VALUE!</v>
      </c>
      <c r="C5" s="2" t="e">
        <f>_xll.WPoch1(C$3,$A5)</f>
        <v>#VALUE!</v>
      </c>
    </row>
    <row r="6" spans="1:3" x14ac:dyDescent="0.15">
      <c r="A6" s="37">
        <v>-3.9990000000000001</v>
      </c>
      <c r="B6" s="29">
        <f>_xll.WPoch(B$3,$A6)</f>
        <v>500.46232950544618</v>
      </c>
      <c r="C6" s="30">
        <f>_xll.WPoch1(C$3,$A6)</f>
        <v>-124.89680657800604</v>
      </c>
    </row>
    <row r="7" spans="1:3" x14ac:dyDescent="0.15">
      <c r="A7" s="37">
        <v>-3.9950000000000001</v>
      </c>
      <c r="B7" s="29">
        <f>_xll.WPoch(B$3,$A7)</f>
        <v>100.46609339943215</v>
      </c>
      <c r="C7" s="30">
        <f>_xll.WPoch1(C$3,$A7)</f>
        <v>-24.897645406616309</v>
      </c>
    </row>
    <row r="8" spans="1:3" x14ac:dyDescent="0.15">
      <c r="A8" s="37">
        <v>-3.95</v>
      </c>
      <c r="B8" s="29">
        <f>_xll.WPoch(B$3,$A8)</f>
        <v>10.510167509449706</v>
      </c>
      <c r="C8" s="30">
        <f>_xll.WPoch1(C$3,$A8)</f>
        <v>-2.4076373441644825</v>
      </c>
    </row>
    <row r="9" spans="1:3" x14ac:dyDescent="0.15">
      <c r="A9" s="13">
        <f t="shared" ref="A9:A31" si="0">A10-0.1</f>
        <v>-3.9000000000000008</v>
      </c>
      <c r="B9" s="3">
        <f>_xll.WPoch(B$3,$A9)</f>
        <v>5.5634547945431567</v>
      </c>
      <c r="C9" s="4">
        <f>_xll.WPoch1(C$3,$A9)</f>
        <v>-1.1701166139854247</v>
      </c>
    </row>
    <row r="10" spans="1:3" x14ac:dyDescent="0.15">
      <c r="A10" s="13">
        <f t="shared" si="0"/>
        <v>-3.8000000000000007</v>
      </c>
      <c r="B10" s="3">
        <f>_xll.WPoch(B$3,$A10)</f>
        <v>3.1880859111102877</v>
      </c>
      <c r="C10" s="4">
        <f>_xll.WPoch1(C$3,$A10)</f>
        <v>-0.5758120818711282</v>
      </c>
    </row>
    <row r="11" spans="1:3" x14ac:dyDescent="0.15">
      <c r="A11" s="13">
        <f t="shared" si="0"/>
        <v>-3.7000000000000006</v>
      </c>
      <c r="B11" s="3">
        <f>_xll.WPoch(B$3,$A11)</f>
        <v>2.5139235190652043</v>
      </c>
      <c r="C11" s="4">
        <f>_xll.WPoch1(C$3,$A11)</f>
        <v>-0.40916851866627135</v>
      </c>
    </row>
    <row r="12" spans="1:3" x14ac:dyDescent="0.15">
      <c r="A12" s="14">
        <f t="shared" si="0"/>
        <v>-3.6000000000000005</v>
      </c>
      <c r="B12" s="5">
        <f>_xll.WPoch(B$3,$A12)</f>
        <v>2.3105828580809256</v>
      </c>
      <c r="C12" s="6">
        <f>_xll.WPoch1(C$3,$A12)</f>
        <v>-0.36405079391136813</v>
      </c>
    </row>
    <row r="13" spans="1:3" x14ac:dyDescent="0.15">
      <c r="A13" s="12">
        <f t="shared" si="0"/>
        <v>-3.5000000000000004</v>
      </c>
      <c r="B13" s="1">
        <f>_xll.WPoch(B$3,$A13)</f>
        <v>2.3632718012073539</v>
      </c>
      <c r="C13" s="2">
        <f>_xll.WPoch1(C$3,$A13)</f>
        <v>-0.38950622891638681</v>
      </c>
    </row>
    <row r="14" spans="1:3" x14ac:dyDescent="0.15">
      <c r="A14" s="13">
        <f t="shared" si="0"/>
        <v>-3.4000000000000004</v>
      </c>
      <c r="B14" s="3">
        <f>_xll.WPoch(B$3,$A14)</f>
        <v>2.6592718728800286</v>
      </c>
      <c r="C14" s="4">
        <f>_xll.WPoch1(C$3,$A14)</f>
        <v>-0.48802113908236133</v>
      </c>
    </row>
    <row r="15" spans="1:3" x14ac:dyDescent="0.15">
      <c r="A15" s="13">
        <f t="shared" si="0"/>
        <v>-3.3000000000000003</v>
      </c>
      <c r="B15" s="3">
        <f>_xll.WPoch(B$3,$A15)</f>
        <v>3.3283470067886074</v>
      </c>
      <c r="C15" s="4">
        <f>_xll.WPoch1(C$3,$A15)</f>
        <v>-0.70555969902685067</v>
      </c>
    </row>
    <row r="16" spans="1:3" x14ac:dyDescent="0.15">
      <c r="A16" s="13">
        <f>A17-0.1</f>
        <v>-3.2</v>
      </c>
      <c r="B16" s="3">
        <f>_xll.WPoch(B$3,$A16)</f>
        <v>4.8509571405220937</v>
      </c>
      <c r="C16" s="4">
        <f>_xll.WPoch1(C$3,$A16)</f>
        <v>-1.2034241064131541</v>
      </c>
    </row>
    <row r="17" spans="1:3" x14ac:dyDescent="0.15">
      <c r="A17" s="38">
        <v>-3.1</v>
      </c>
      <c r="B17" s="39">
        <f>_xll.WPoch(B$3,$A17)</f>
        <v>9.7148063829028946</v>
      </c>
      <c r="C17" s="40">
        <f>_xll.WPoch1(C$3,$A17)</f>
        <v>-2.8112278654525467</v>
      </c>
    </row>
    <row r="18" spans="1:3" x14ac:dyDescent="0.15">
      <c r="A18" s="38">
        <v>-3.05</v>
      </c>
      <c r="B18" s="39">
        <f>_xll.WPoch(B$3,$A18)</f>
        <v>19.646729850076873</v>
      </c>
      <c r="C18" s="40">
        <f>_xll.WPoch1(C$3,$A18)</f>
        <v>-6.113681918057992</v>
      </c>
    </row>
    <row r="19" spans="1:3" x14ac:dyDescent="0.15">
      <c r="A19" s="38">
        <v>-3.0049999999999999</v>
      </c>
      <c r="B19" s="39">
        <f>_xll.WPoch(B$3,$A19)</f>
        <v>199.58426244297735</v>
      </c>
      <c r="C19" s="40">
        <f>_xll.WPoch1(C$3,$A19)</f>
        <v>-66.084613125782809</v>
      </c>
    </row>
    <row r="20" spans="1:3" x14ac:dyDescent="0.15">
      <c r="A20" s="14">
        <v>-3.0019999999999998</v>
      </c>
      <c r="B20" s="5">
        <f>_xll.WPoch(B$3,$A20)</f>
        <v>499.58003734005308</v>
      </c>
      <c r="C20" s="6">
        <f>_xll.WPoch1(C$3,$A20)</f>
        <v>-166.08262403066394</v>
      </c>
    </row>
    <row r="21" spans="1:3" x14ac:dyDescent="0.15">
      <c r="A21" s="12">
        <v>-3</v>
      </c>
      <c r="B21" s="1"/>
      <c r="C21" s="2"/>
    </row>
    <row r="22" spans="1:3" x14ac:dyDescent="0.15">
      <c r="A22" s="37">
        <v>-2.9990000000000001</v>
      </c>
      <c r="B22" s="29">
        <f>_xll.WPoch(B$3,$A22)</f>
        <v>-1000.4241966813868</v>
      </c>
      <c r="C22" s="30">
        <f>_xll.WPoch1(C$3,$A22)</f>
        <v>333.91937201780149</v>
      </c>
    </row>
    <row r="23" spans="1:3" x14ac:dyDescent="0.15">
      <c r="A23" s="37">
        <v>-2.9950000000000001</v>
      </c>
      <c r="B23" s="29">
        <f>_xll.WPoch(B$3,$A23)</f>
        <v>-200.42985633186714</v>
      </c>
      <c r="C23" s="30">
        <f>_xll.WPoch1(C$3,$A23)</f>
        <v>67.25537774018936</v>
      </c>
    </row>
    <row r="24" spans="1:3" x14ac:dyDescent="0.15">
      <c r="A24" s="37">
        <v>-2.95</v>
      </c>
      <c r="B24" s="29">
        <f>_xll.WPoch(B$3,$A24)</f>
        <v>-20.494826643426929</v>
      </c>
      <c r="C24" s="30">
        <f>_xll.WPoch1(C$3,$A24)</f>
        <v>7.2863819130260774</v>
      </c>
    </row>
    <row r="25" spans="1:3" x14ac:dyDescent="0.15">
      <c r="A25" s="13">
        <f t="shared" si="0"/>
        <v>-2.9000000000000008</v>
      </c>
      <c r="B25" s="3">
        <f>_xll.WPoch(B$3,$A25)</f>
        <v>-10.570564109632002</v>
      </c>
      <c r="C25" s="4">
        <f>_xll.WPoch1(C$3,$A25)</f>
        <v>3.9898496929765512</v>
      </c>
    </row>
    <row r="26" spans="1:3" x14ac:dyDescent="0.15">
      <c r="A26" s="13">
        <f t="shared" si="0"/>
        <v>-2.8000000000000007</v>
      </c>
      <c r="B26" s="3">
        <f>_xll.WPoch(B$3,$A26)</f>
        <v>-5.7385546399985206</v>
      </c>
      <c r="C26" s="4">
        <f>_xll.WPoch1(C$3,$A26)</f>
        <v>2.4066266571423283</v>
      </c>
    </row>
    <row r="27" spans="1:3" x14ac:dyDescent="0.15">
      <c r="A27" s="13">
        <f t="shared" si="0"/>
        <v>-2.7000000000000006</v>
      </c>
      <c r="B27" s="3">
        <f>_xll.WPoch(B$3,$A27)</f>
        <v>-4.2736699824108495</v>
      </c>
      <c r="C27" s="4">
        <f>_xll.WPoch1(C$3,$A27)</f>
        <v>1.9532111045966105</v>
      </c>
    </row>
    <row r="28" spans="1:3" x14ac:dyDescent="0.15">
      <c r="A28" s="14">
        <f t="shared" si="0"/>
        <v>-2.6000000000000005</v>
      </c>
      <c r="B28" s="5">
        <f>_xll.WPoch(B$3,$A28)</f>
        <v>-3.6969325729294824</v>
      </c>
      <c r="C28" s="6">
        <f>_xll.WPoch1(C$3,$A28)</f>
        <v>1.8065125280498004</v>
      </c>
    </row>
    <row r="29" spans="1:3" x14ac:dyDescent="0.15">
      <c r="A29" s="12">
        <f t="shared" si="0"/>
        <v>-2.5000000000000004</v>
      </c>
      <c r="B29" s="1">
        <f>_xll.WPoch(B$3,$A29)</f>
        <v>-3.5449077018110318</v>
      </c>
      <c r="C29" s="2">
        <f>_xll.WPoch1(C$3,$A29)</f>
        <v>1.8179630807244125</v>
      </c>
    </row>
    <row r="30" spans="1:3" x14ac:dyDescent="0.15">
      <c r="A30" s="13">
        <f t="shared" si="0"/>
        <v>-2.4000000000000004</v>
      </c>
      <c r="B30" s="3">
        <f>_xll.WPoch(B$3,$A30)</f>
        <v>-3.7229806220320412</v>
      </c>
      <c r="C30" s="4">
        <f>_xll.WPoch1(C$3,$A30)</f>
        <v>1.9679085925133504</v>
      </c>
    </row>
    <row r="31" spans="1:3" x14ac:dyDescent="0.15">
      <c r="A31" s="13">
        <f t="shared" si="0"/>
        <v>-2.3000000000000003</v>
      </c>
      <c r="B31" s="3">
        <f>_xll.WPoch(B$3,$A31)</f>
        <v>-4.3268511088251902</v>
      </c>
      <c r="C31" s="4">
        <f>_xll.WPoch1(C$3,$A31)</f>
        <v>2.3160222212283434</v>
      </c>
    </row>
    <row r="32" spans="1:3" x14ac:dyDescent="0.15">
      <c r="A32" s="13">
        <f>A33-0.1</f>
        <v>-2.2000000000000002</v>
      </c>
      <c r="B32" s="3">
        <f>_xll.WPoch(B$3,$A32)</f>
        <v>-5.8211485686265121</v>
      </c>
      <c r="C32" s="4">
        <f>_xll.WPoch1(C$3,$A32)</f>
        <v>3.1005220766484145</v>
      </c>
    </row>
    <row r="33" spans="1:3" x14ac:dyDescent="0.15">
      <c r="A33" s="38">
        <v>-2.1</v>
      </c>
      <c r="B33" s="39">
        <f>_xll.WPoch(B$3,$A33)</f>
        <v>-10.686287021193186</v>
      </c>
      <c r="C33" s="40">
        <f>_xll.WPoch1(C$3,$A33)</f>
        <v>5.5648985815205645</v>
      </c>
    </row>
    <row r="34" spans="1:3" x14ac:dyDescent="0.15">
      <c r="A34" s="38">
        <v>-2.0499999999999998</v>
      </c>
      <c r="B34" s="39">
        <f>_xll.WPoch(B$3,$A34)</f>
        <v>-20.629066342580714</v>
      </c>
      <c r="C34" s="40">
        <f>_xll.WPoch1(C$3,$A34)</f>
        <v>10.550764069551569</v>
      </c>
    </row>
    <row r="35" spans="1:3" x14ac:dyDescent="0.15">
      <c r="A35" s="38">
        <v>-2.0049999999999999</v>
      </c>
      <c r="B35" s="39">
        <f>_xll.WPoch(B$3,$A35)</f>
        <v>-200.5821837551922</v>
      </c>
      <c r="C35" s="40">
        <f>_xll.WPoch1(C$3,$A35)</f>
        <v>100.53974252129288</v>
      </c>
    </row>
    <row r="36" spans="1:3" x14ac:dyDescent="0.15">
      <c r="A36" s="14">
        <v>-2.0019999999999998</v>
      </c>
      <c r="B36" s="5">
        <f>_xll.WPoch(B$3,$A36)</f>
        <v>-500.57919741473319</v>
      </c>
      <c r="C36" s="6">
        <f>_xll.WPoch1(C$3,$A36)</f>
        <v>250.53905964771891</v>
      </c>
    </row>
    <row r="37" spans="1:3" x14ac:dyDescent="0.15">
      <c r="A37" s="12">
        <f>A41-0.2</f>
        <v>-1.9999999999999998</v>
      </c>
      <c r="B37" s="1"/>
      <c r="C37" s="2"/>
    </row>
    <row r="38" spans="1:3" x14ac:dyDescent="0.15">
      <c r="A38" s="37">
        <v>-1.9990000000000001</v>
      </c>
      <c r="B38" s="29">
        <f>_xll.WPoch(B$3,$A38)</f>
        <v>999.42377248470564</v>
      </c>
      <c r="C38" s="30">
        <f>_xll.WPoch1(C$3,$A38)</f>
        <v>-499.4616170508782</v>
      </c>
    </row>
    <row r="39" spans="1:3" x14ac:dyDescent="0.15">
      <c r="A39" s="37">
        <v>-1.9950000000000001</v>
      </c>
      <c r="B39" s="29">
        <f>_xll.WPoch(B$3,$A39)</f>
        <v>199.42770705020783</v>
      </c>
      <c r="C39" s="30">
        <f>_xll.WPoch1(C$3,$A39)</f>
        <v>-99.462509799602913</v>
      </c>
    </row>
    <row r="40" spans="1:3" x14ac:dyDescent="0.15">
      <c r="A40" s="37">
        <v>-1.95</v>
      </c>
      <c r="B40" s="29">
        <f>_xll.WPoch(B$3,$A40)</f>
        <v>19.470085311255495</v>
      </c>
      <c r="C40" s="30">
        <f>_xll.WPoch1(C$3,$A40)</f>
        <v>-9.4718386211566639</v>
      </c>
    </row>
    <row r="41" spans="1:3" x14ac:dyDescent="0.15">
      <c r="A41" s="13">
        <f t="shared" ref="A41:A48" si="1">A42-0.2</f>
        <v>-1.7999999999999998</v>
      </c>
      <c r="B41" s="3">
        <f>_xll.WPoch(B$3,$A41)</f>
        <v>4.590843711998799</v>
      </c>
      <c r="C41" s="4">
        <f>_xll.WPoch1(C$3,$A41)</f>
        <v>-1.9949131733326664</v>
      </c>
    </row>
    <row r="42" spans="1:3" x14ac:dyDescent="0.15">
      <c r="A42" s="13">
        <f t="shared" si="1"/>
        <v>-1.5999999999999999</v>
      </c>
      <c r="B42" s="3">
        <f>_xll.WPoch(B$3,$A42)</f>
        <v>2.2181595437576873</v>
      </c>
      <c r="C42" s="4">
        <f>_xll.WPoch1(C$3,$A42)</f>
        <v>-0.76134971484855463</v>
      </c>
    </row>
    <row r="43" spans="1:3" x14ac:dyDescent="0.15">
      <c r="A43" s="13">
        <f t="shared" si="1"/>
        <v>-1.4</v>
      </c>
      <c r="B43" s="3">
        <f>_xll.WPoch(B$3,$A43)</f>
        <v>1.4891922488128169</v>
      </c>
      <c r="C43" s="4">
        <f>_xll.WPoch1(C$3,$A43)</f>
        <v>-0.34942303486629778</v>
      </c>
    </row>
    <row r="44" spans="1:3" x14ac:dyDescent="0.15">
      <c r="A44" s="14">
        <f t="shared" si="1"/>
        <v>-1.2</v>
      </c>
      <c r="B44" s="5">
        <f>_xll.WPoch(B$3,$A44)</f>
        <v>1.1642297137253033</v>
      </c>
      <c r="C44" s="6">
        <f>_xll.WPoch1(C$3,$A44)</f>
        <v>-0.13685809477108607</v>
      </c>
    </row>
    <row r="45" spans="1:3" x14ac:dyDescent="0.15">
      <c r="A45" s="12">
        <f t="shared" si="1"/>
        <v>-1</v>
      </c>
      <c r="B45" s="1">
        <f>_xll.WPoch(B$3,$A45)</f>
        <v>1</v>
      </c>
      <c r="C45" s="2">
        <f>_xll.WPoch1(C$3,$A45)</f>
        <v>0</v>
      </c>
    </row>
    <row r="46" spans="1:3" x14ac:dyDescent="0.15">
      <c r="A46" s="13">
        <f t="shared" si="1"/>
        <v>-0.8</v>
      </c>
      <c r="B46" s="3">
        <f>_xll.WPoch(B$3,$A46)</f>
        <v>0.91816874239976054</v>
      </c>
      <c r="C46" s="4">
        <f>_xll.WPoch1(C$3,$A46)</f>
        <v>0.10228907200029932</v>
      </c>
    </row>
    <row r="47" spans="1:3" x14ac:dyDescent="0.15">
      <c r="A47" s="13">
        <f t="shared" si="1"/>
        <v>-0.60000000000000009</v>
      </c>
      <c r="B47" s="3">
        <f>_xll.WPoch(B$3,$A47)</f>
        <v>0.88726381750307537</v>
      </c>
      <c r="C47" s="4">
        <f>_xll.WPoch1(C$3,$A47)</f>
        <v>0.18789363749487437</v>
      </c>
    </row>
    <row r="48" spans="1:3" x14ac:dyDescent="0.15">
      <c r="A48" s="13">
        <f t="shared" si="1"/>
        <v>-0.4</v>
      </c>
      <c r="B48" s="3">
        <f>_xll.WPoch(B$3,$A48)</f>
        <v>0.89351534928769027</v>
      </c>
      <c r="C48" s="4">
        <f>_xll.WPoch1(C$3,$A48)</f>
        <v>0.26621162678077431</v>
      </c>
    </row>
    <row r="49" spans="1:3" x14ac:dyDescent="0.15">
      <c r="A49" s="14">
        <f>A50-0.2</f>
        <v>-0.2</v>
      </c>
      <c r="B49" s="5">
        <f>_xll.WPoch(B$3,$A49)</f>
        <v>0.93138377098024272</v>
      </c>
      <c r="C49" s="6">
        <f>_xll.WPoch1(C$3,$A49)</f>
        <v>0.3430811450987864</v>
      </c>
    </row>
    <row r="50" spans="1:3" x14ac:dyDescent="0.15">
      <c r="A50" s="12">
        <v>0</v>
      </c>
      <c r="B50" s="1">
        <f>_xll.WPoch(B$3,$A50)</f>
        <v>1</v>
      </c>
      <c r="C50" s="2">
        <f>_xll.WPoch1(C$3,$A50)</f>
        <v>0.42278433509846713</v>
      </c>
    </row>
    <row r="51" spans="1:3" x14ac:dyDescent="0.15">
      <c r="A51" s="13">
        <f>A50+0.2</f>
        <v>0.2</v>
      </c>
      <c r="B51" s="3">
        <f>_xll.WPoch(B$3,$A51)</f>
        <v>1.1018024908797128</v>
      </c>
      <c r="C51" s="4">
        <f>_xll.WPoch1(C$3,$A51)</f>
        <v>0.50901245439856413</v>
      </c>
    </row>
    <row r="52" spans="1:3" x14ac:dyDescent="0.15">
      <c r="A52" s="13">
        <f t="shared" ref="A52:A72" si="2">A51+0.2</f>
        <v>0.4</v>
      </c>
      <c r="B52" s="3">
        <f>_xll.WPoch(B$3,$A52)</f>
        <v>1.2421693445043054</v>
      </c>
      <c r="C52" s="4">
        <f>_xll.WPoch1(C$3,$A52)</f>
        <v>0.60542336126076346</v>
      </c>
    </row>
    <row r="53" spans="1:3" x14ac:dyDescent="0.15">
      <c r="A53" s="13">
        <f t="shared" si="2"/>
        <v>0.60000000000000009</v>
      </c>
      <c r="B53" s="3">
        <f>_xll.WPoch(B$3,$A53)</f>
        <v>1.4296245588603045</v>
      </c>
      <c r="C53" s="4">
        <f>_xll.WPoch1(C$3,$A53)</f>
        <v>0.71604093143384073</v>
      </c>
    </row>
    <row r="54" spans="1:3" x14ac:dyDescent="0.15">
      <c r="A54" s="14">
        <f t="shared" si="2"/>
        <v>0.8</v>
      </c>
      <c r="B54" s="5">
        <f>_xll.WPoch(B$3,$A54)</f>
        <v>1.6764907877644366</v>
      </c>
      <c r="C54" s="6">
        <f>_xll.WPoch1(C$3,$A54)</f>
        <v>0.84561348470554576</v>
      </c>
    </row>
    <row r="55" spans="1:3" x14ac:dyDescent="0.15">
      <c r="A55" s="12">
        <f t="shared" si="2"/>
        <v>1</v>
      </c>
      <c r="B55" s="1">
        <f>_xll.WPoch(B$3,$A55)</f>
        <v>2</v>
      </c>
      <c r="C55" s="2">
        <f>_xll.WPoch1(C$3,$A55)</f>
        <v>1</v>
      </c>
    </row>
    <row r="56" spans="1:3" x14ac:dyDescent="0.15">
      <c r="A56" s="13">
        <f t="shared" si="2"/>
        <v>1.2</v>
      </c>
      <c r="B56" s="3">
        <f>_xll.WPoch(B$3,$A56)</f>
        <v>2.4239654799353683</v>
      </c>
      <c r="C56" s="4">
        <f>_xll.WPoch1(C$3,$A56)</f>
        <v>1.1866378999461402</v>
      </c>
    </row>
    <row r="57" spans="1:3" x14ac:dyDescent="0.15">
      <c r="A57" s="13">
        <f t="shared" si="2"/>
        <v>1.4</v>
      </c>
      <c r="B57" s="3">
        <f>_xll.WPoch(B$3,$A57)</f>
        <v>2.9812064268103327</v>
      </c>
      <c r="C57" s="4">
        <f>_xll.WPoch1(C$3,$A57)</f>
        <v>1.4151474477216663</v>
      </c>
    </row>
    <row r="58" spans="1:3" x14ac:dyDescent="0.15">
      <c r="A58" s="13">
        <f t="shared" si="2"/>
        <v>1.5999999999999999</v>
      </c>
      <c r="B58" s="3">
        <f>_xll.WPoch(B$3,$A58)</f>
        <v>3.7170238530367898</v>
      </c>
      <c r="C58" s="4">
        <f>_xll.WPoch1(C$3,$A58)</f>
        <v>1.6981399081479938</v>
      </c>
    </row>
    <row r="59" spans="1:3" x14ac:dyDescent="0.15">
      <c r="A59" s="14">
        <f t="shared" si="2"/>
        <v>1.7999999999999998</v>
      </c>
      <c r="B59" s="5">
        <f>_xll.WPoch(B$3,$A59)</f>
        <v>4.6941742057404223</v>
      </c>
      <c r="C59" s="6">
        <f>_xll.WPoch1(C$3,$A59)</f>
        <v>2.0523190031891239</v>
      </c>
    </row>
    <row r="60" spans="1:3" x14ac:dyDescent="0.15">
      <c r="A60" s="12">
        <f t="shared" si="2"/>
        <v>1.9999999999999998</v>
      </c>
      <c r="B60" s="1">
        <f>_xll.WPoch(B$3,$A60)</f>
        <v>6</v>
      </c>
      <c r="C60" s="2">
        <f>_xll.WPoch1(C$3,$A60)</f>
        <v>2.5000000000000004</v>
      </c>
    </row>
    <row r="61" spans="1:3" x14ac:dyDescent="0.15">
      <c r="A61" s="13">
        <f t="shared" si="2"/>
        <v>2.1999999999999997</v>
      </c>
      <c r="B61" s="3">
        <f>_xll.WPoch(B$3,$A61)</f>
        <v>7.7566895357931713</v>
      </c>
      <c r="C61" s="4">
        <f>_xll.WPoch1(C$3,$A61)</f>
        <v>3.0712225162696236</v>
      </c>
    </row>
    <row r="62" spans="1:3" x14ac:dyDescent="0.15">
      <c r="A62" s="13">
        <f t="shared" si="2"/>
        <v>2.4</v>
      </c>
      <c r="B62" s="3">
        <f>_xll.WPoch(B$3,$A62)</f>
        <v>10.136101851155136</v>
      </c>
      <c r="C62" s="4">
        <f>_xll.WPoch1(C$3,$A62)</f>
        <v>3.8067091046479735</v>
      </c>
    </row>
    <row r="63" spans="1:3" x14ac:dyDescent="0.15">
      <c r="A63" s="13">
        <f t="shared" si="2"/>
        <v>2.6</v>
      </c>
      <c r="B63" s="3">
        <f>_xll.WPoch(B$3,$A63)</f>
        <v>13.381285870932443</v>
      </c>
      <c r="C63" s="4">
        <f>_xll.WPoch1(C$3,$A63)</f>
        <v>4.7620330272817082</v>
      </c>
    </row>
    <row r="64" spans="1:3" x14ac:dyDescent="0.15">
      <c r="A64" s="14">
        <f t="shared" si="2"/>
        <v>2.8000000000000003</v>
      </c>
      <c r="B64" s="5">
        <f>_xll.WPoch(B$3,$A64)</f>
        <v>17.837861981813624</v>
      </c>
      <c r="C64" s="6">
        <f>_xll.WPoch1(C$3,$A64)</f>
        <v>6.0135221363620079</v>
      </c>
    </row>
    <row r="65" spans="1:3" x14ac:dyDescent="0.15">
      <c r="A65" s="12">
        <f t="shared" si="2"/>
        <v>3.0000000000000004</v>
      </c>
      <c r="B65" s="1">
        <f>_xll.WPoch(B$3,$A65)</f>
        <v>24</v>
      </c>
      <c r="C65" s="2">
        <f>_xll.WPoch1(C$3,$A65)</f>
        <v>7.6666666666666652</v>
      </c>
    </row>
    <row r="66" spans="1:3" x14ac:dyDescent="0.15">
      <c r="A66" s="13">
        <f t="shared" si="2"/>
        <v>3.2000000000000006</v>
      </c>
      <c r="B66" s="3">
        <f>_xll.WPoch(B$3,$A66)</f>
        <v>32.578096050331396</v>
      </c>
      <c r="C66" s="4">
        <f>_xll.WPoch1(C$3,$A66)</f>
        <v>9.8681550157285596</v>
      </c>
    </row>
    <row r="67" spans="1:3" x14ac:dyDescent="0.15">
      <c r="A67" s="13">
        <f t="shared" si="2"/>
        <v>3.4000000000000008</v>
      </c>
      <c r="B67" s="3">
        <f>_xll.WPoch(B$3,$A67)</f>
        <v>44.598848145082599</v>
      </c>
      <c r="C67" s="4">
        <f>_xll.WPoch1(C$3,$A67)</f>
        <v>12.823190630906643</v>
      </c>
    </row>
    <row r="68" spans="1:3" x14ac:dyDescent="0.15">
      <c r="A68" s="13">
        <f t="shared" si="2"/>
        <v>3.600000000000001</v>
      </c>
      <c r="B68" s="3">
        <f>_xll.WPoch(B$3,$A68)</f>
        <v>61.553915006289408</v>
      </c>
      <c r="C68" s="4">
        <f>_xll.WPoch1(C$3,$A68)</f>
        <v>16.820531946191497</v>
      </c>
    </row>
    <row r="69" spans="1:3" x14ac:dyDescent="0.15">
      <c r="A69" s="14">
        <f t="shared" si="2"/>
        <v>3.8000000000000012</v>
      </c>
      <c r="B69" s="5">
        <f>_xll.WPoch(B$3,$A69)</f>
        <v>85.621737512705423</v>
      </c>
      <c r="C69" s="6">
        <f>_xll.WPoch1(C$3,$A69)</f>
        <v>22.26887829281721</v>
      </c>
    </row>
    <row r="70" spans="1:3" x14ac:dyDescent="0.15">
      <c r="A70" s="12">
        <f t="shared" si="2"/>
        <v>4.0000000000000009</v>
      </c>
      <c r="B70" s="1">
        <f>_xll.WPoch(B$3,$A70)</f>
        <v>120.0000000000002</v>
      </c>
      <c r="C70" s="2">
        <f>_xll.WPoch1(C$3,$A70)</f>
        <v>29.750000000000043</v>
      </c>
    </row>
    <row r="71" spans="1:3" x14ac:dyDescent="0.15">
      <c r="A71" s="13">
        <f t="shared" si="2"/>
        <v>4.2000000000000011</v>
      </c>
      <c r="B71" s="3">
        <f>_xll.WPoch(B$3,$A71)</f>
        <v>169.4060994617233</v>
      </c>
      <c r="C71" s="4">
        <f>_xll.WPoch1(C$3,$A71)</f>
        <v>40.096690348029348</v>
      </c>
    </row>
    <row r="72" spans="1:3" x14ac:dyDescent="0.15">
      <c r="A72" s="13">
        <f t="shared" si="2"/>
        <v>4.4000000000000012</v>
      </c>
      <c r="B72" s="3">
        <f>_xll.WPoch(B$3,$A72)</f>
        <v>240.83377998344645</v>
      </c>
      <c r="C72" s="4">
        <f>_xll.WPoch1(C$3,$A72)</f>
        <v>54.507677268965089</v>
      </c>
    </row>
    <row r="73" spans="1:3" x14ac:dyDescent="0.15">
      <c r="A73" s="13">
        <f>A72+0.3</f>
        <v>4.7000000000000011</v>
      </c>
      <c r="B73" s="3">
        <f>_xll.WPoch(B$3,$A73)</f>
        <v>413.40751676527157</v>
      </c>
      <c r="C73" s="4">
        <f>_xll.WPoch1(C$3,$A73)</f>
        <v>87.746280162823723</v>
      </c>
    </row>
    <row r="74" spans="1:3" x14ac:dyDescent="0.15">
      <c r="A74" s="14">
        <f>A73+0.3</f>
        <v>5.0000000000000009</v>
      </c>
      <c r="B74" s="5">
        <f>_xll.WPoch(B$3,$A74)</f>
        <v>720.00000000000125</v>
      </c>
      <c r="C74" s="6">
        <f>_xll.WPoch1(C$3,$A74)</f>
        <v>143.80000000000024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963C-FBBB-4C81-AA91-CE240DB1091E}">
  <sheetPr codeName="Sheet7"/>
  <dimension ref="A1:I29"/>
  <sheetViews>
    <sheetView workbookViewId="0"/>
  </sheetViews>
  <sheetFormatPr defaultColWidth="8.875" defaultRowHeight="13.5" x14ac:dyDescent="0.15"/>
  <cols>
    <col min="1" max="1" width="9.5" bestFit="1" customWidth="1"/>
    <col min="2" max="7" width="9" customWidth="1"/>
  </cols>
  <sheetData>
    <row r="1" spans="1:9" x14ac:dyDescent="0.15">
      <c r="A1" s="10" t="s">
        <v>52</v>
      </c>
    </row>
    <row r="3" spans="1:9" x14ac:dyDescent="0.15">
      <c r="B3" s="35">
        <v>0.5</v>
      </c>
      <c r="C3" s="35">
        <v>1</v>
      </c>
      <c r="D3" s="35">
        <v>5</v>
      </c>
      <c r="E3" s="35">
        <v>10</v>
      </c>
      <c r="F3" s="35">
        <v>0.5</v>
      </c>
      <c r="G3" s="35">
        <v>1</v>
      </c>
      <c r="H3" s="35">
        <v>5</v>
      </c>
      <c r="I3" s="35">
        <v>10</v>
      </c>
    </row>
    <row r="4" spans="1:9" x14ac:dyDescent="0.15">
      <c r="A4" s="15" t="s">
        <v>0</v>
      </c>
      <c r="B4" s="15" t="str">
        <f>_xlfn.CONCAT("B(",B3,", x)")</f>
        <v>B(0.5, x)</v>
      </c>
      <c r="C4" s="15" t="str">
        <f t="shared" ref="C4:E4" si="0">_xlfn.CONCAT("B(",C3,", x)")</f>
        <v>B(1, x)</v>
      </c>
      <c r="D4" s="15" t="str">
        <f t="shared" si="0"/>
        <v>B(5, x)</v>
      </c>
      <c r="E4" s="15" t="str">
        <f t="shared" si="0"/>
        <v>B(10, x)</v>
      </c>
      <c r="F4" s="15" t="str">
        <f>_xlfn.CONCAT("ln(B(",F3,", x))")</f>
        <v>ln(B(0.5, x))</v>
      </c>
      <c r="G4" s="15" t="str">
        <f t="shared" ref="G4:I4" si="1">_xlfn.CONCAT("ln(B(",G3,", x))")</f>
        <v>ln(B(1, x))</v>
      </c>
      <c r="H4" s="15" t="str">
        <f t="shared" si="1"/>
        <v>ln(B(5, x))</v>
      </c>
      <c r="I4" s="15" t="str">
        <f t="shared" si="1"/>
        <v>ln(B(10, x))</v>
      </c>
    </row>
    <row r="5" spans="1:9" x14ac:dyDescent="0.15">
      <c r="A5" s="25">
        <v>1E-10</v>
      </c>
      <c r="B5" s="1">
        <f>_xll.WBeta(B$3,$A5)</f>
        <v>10000000001.386293</v>
      </c>
      <c r="C5" s="22">
        <f>_xll.WBeta(C$3,$A5)</f>
        <v>10000000000</v>
      </c>
      <c r="D5" s="22">
        <f>_xll.WBeta(D$3,$A5)</f>
        <v>9999999997.9166641</v>
      </c>
      <c r="E5" s="2">
        <f>_xll.WBeta(E$3,$A5)</f>
        <v>9999999997.1710205</v>
      </c>
      <c r="F5" s="1">
        <f>_xll.WLnbeta(F$3,$A5)</f>
        <v>23.025850930079088</v>
      </c>
      <c r="G5" s="22">
        <f>_xll.WLnbeta(G$3,$A5)</f>
        <v>23.025850929940457</v>
      </c>
      <c r="H5" s="22">
        <f>_xll.WLnbeta(H$3,$A5)</f>
        <v>23.025850929732123</v>
      </c>
      <c r="I5" s="2">
        <f>_xll.WLnbeta(I$3,$A5)</f>
        <v>23.025850929657555</v>
      </c>
    </row>
    <row r="6" spans="1:9" x14ac:dyDescent="0.15">
      <c r="A6" s="28">
        <v>0.01</v>
      </c>
      <c r="B6" s="29">
        <f>_xll.WBeta(B$3,$A6)</f>
        <v>101.37951033504426</v>
      </c>
      <c r="C6" s="34">
        <f>_xll.WBeta(C$3,$A6)</f>
        <v>100</v>
      </c>
      <c r="D6" s="34">
        <f>_xll.WBeta(D$3,$A6)</f>
        <v>97.945151491380102</v>
      </c>
      <c r="E6" s="30">
        <f>_xll.WBeta(E$3,$A6)</f>
        <v>97.218118233524223</v>
      </c>
      <c r="F6" s="29">
        <f>_xll.WLnbeta(F$3,$A6)</f>
        <v>4.6188710030369213</v>
      </c>
      <c r="G6" s="34">
        <f>_xll.WLnbeta(G$3,$A6)</f>
        <v>4.6051701859880909</v>
      </c>
      <c r="H6" s="34">
        <f>_xll.WLnbeta(H$3,$A6)</f>
        <v>4.5844076433326224</v>
      </c>
      <c r="I6" s="30">
        <f>_xll.WLnbeta(I$3,$A6)</f>
        <v>4.5769570956752439</v>
      </c>
    </row>
    <row r="7" spans="1:9" x14ac:dyDescent="0.15">
      <c r="A7" s="28">
        <v>0.02</v>
      </c>
      <c r="B7" s="29">
        <f>_xll.WBeta(B$3,$A7)</f>
        <v>51.372836761198641</v>
      </c>
      <c r="C7" s="34">
        <f>_xll.WBeta(C$3,$A7)</f>
        <v>50</v>
      </c>
      <c r="D7" s="34">
        <f>_xll.WBeta(D$3,$A7)</f>
        <v>47.972981309899168</v>
      </c>
      <c r="E7" s="30">
        <f>_xll.WBeta(E$3,$A7)</f>
        <v>47.263978231085865</v>
      </c>
      <c r="F7" s="29">
        <f>_xll.WLnbeta(F$3,$A7)</f>
        <v>3.9391095650918984</v>
      </c>
      <c r="G7" s="34">
        <f>_xll.WLnbeta(G$3,$A7)</f>
        <v>3.912023005428146</v>
      </c>
      <c r="H7" s="34">
        <f>_xll.WLnbeta(H$3,$A7)</f>
        <v>3.870637963049091</v>
      </c>
      <c r="I7" s="30">
        <f>_xll.WLnbeta(I$3,$A7)</f>
        <v>3.8557484457675724</v>
      </c>
    </row>
    <row r="8" spans="1:9" x14ac:dyDescent="0.15">
      <c r="A8" s="28">
        <v>0.05</v>
      </c>
      <c r="B8" s="29">
        <f>_xll.WBeta(B$3,$A8)</f>
        <v>21.353449332480043</v>
      </c>
      <c r="C8" s="34">
        <f>_xll.WBeta(C$3,$A8)</f>
        <v>20</v>
      </c>
      <c r="D8" s="34">
        <f>_xll.WBeta(D$3,$A8)</f>
        <v>18.052743629179709</v>
      </c>
      <c r="E8" s="30">
        <f>_xll.WBeta(E$3,$A8)</f>
        <v>17.394609220105249</v>
      </c>
      <c r="F8" s="29">
        <f>_xll.WLnbeta(F$3,$A8)</f>
        <v>3.0612132878653049</v>
      </c>
      <c r="G8" s="34">
        <f>_xll.WLnbeta(G$3,$A8)</f>
        <v>2.9957322735539909</v>
      </c>
      <c r="H8" s="34">
        <f>_xll.WLnbeta(H$3,$A8)</f>
        <v>2.8932976748444199</v>
      </c>
      <c r="I8" s="30">
        <f>_xll.WLnbeta(I$3,$A8)</f>
        <v>2.8561603432814406</v>
      </c>
    </row>
    <row r="9" spans="1:9" x14ac:dyDescent="0.15">
      <c r="A9" s="28">
        <v>0.1</v>
      </c>
      <c r="B9" s="29">
        <f>_xll.WBeta(B$3,$A9)</f>
        <v>11.323086975215752</v>
      </c>
      <c r="C9" s="34">
        <f>_xll.WBeta(C$3,$A9)</f>
        <v>10</v>
      </c>
      <c r="D9" s="34">
        <f>_xll.WBeta(D$3,$A9)</f>
        <v>8.1743590791584513</v>
      </c>
      <c r="E9" s="30">
        <f>_xll.WBeta(E$3,$A9)</f>
        <v>7.5913800009109815</v>
      </c>
      <c r="F9" s="29">
        <f>_xll.WLnbeta(F$3,$A9)</f>
        <v>2.4268437365896709</v>
      </c>
      <c r="G9" s="34">
        <f>_xll.WLnbeta(G$3,$A9)</f>
        <v>2.3025850929940459</v>
      </c>
      <c r="H9" s="34">
        <f>_xll.WLnbeta(H$3,$A9)</f>
        <v>2.1010023136069269</v>
      </c>
      <c r="I9" s="30">
        <f>_xll.WLnbeta(I$3,$A9)</f>
        <v>2.0270133931824379</v>
      </c>
    </row>
    <row r="10" spans="1:9" x14ac:dyDescent="0.15">
      <c r="A10" s="13">
        <v>0.25</v>
      </c>
      <c r="B10" s="3">
        <f>_xll.WBeta(B$3,$A10)</f>
        <v>5.2441151085842392</v>
      </c>
      <c r="C10" s="23">
        <f>_xll.WBeta(C$3,$A10)</f>
        <v>4</v>
      </c>
      <c r="D10" s="23">
        <f>_xll.WBeta(D$3,$A10)</f>
        <v>2.4711915535444935</v>
      </c>
      <c r="E10" s="4">
        <f>_xll.WBeta(E$3,$A10)</f>
        <v>2.0581887187972381</v>
      </c>
      <c r="F10" s="3">
        <f>_xll.WLnbeta(F$3,$A10)</f>
        <v>1.6571065161914822</v>
      </c>
      <c r="G10" s="23">
        <f>_xll.WLnbeta(G$3,$A10)</f>
        <v>1.3862943611198906</v>
      </c>
      <c r="H10" s="23">
        <f>_xll.WLnbeta(H$3,$A10)</f>
        <v>0.90470044465932598</v>
      </c>
      <c r="I10" s="4">
        <f>_xll.WLnbeta(I$3,$A10)</f>
        <v>0.72182633330350077</v>
      </c>
    </row>
    <row r="11" spans="1:9" x14ac:dyDescent="0.15">
      <c r="A11" s="13">
        <f t="shared" ref="A11:A29" si="2">A10+0.25</f>
        <v>0.5</v>
      </c>
      <c r="B11" s="3">
        <f>_xll.WBeta(B$3,$A11)</f>
        <v>3.1415926535897936</v>
      </c>
      <c r="C11" s="23">
        <f>_xll.WBeta(C$3,$A11)</f>
        <v>2</v>
      </c>
      <c r="D11" s="23">
        <f>_xll.WBeta(D$3,$A11)</f>
        <v>0.8126984126984127</v>
      </c>
      <c r="E11" s="4">
        <f>_xll.WBeta(E$3,$A11)</f>
        <v>0.56754638550304193</v>
      </c>
      <c r="F11" s="3">
        <f>_xll.WLnbeta(F$3,$A11)</f>
        <v>1.1447298858494004</v>
      </c>
      <c r="G11" s="23">
        <f>_xll.WLnbeta(G$3,$A11)</f>
        <v>0.69314718055994529</v>
      </c>
      <c r="H11" s="23">
        <f>_xll.WLnbeta(H$3,$A11)</f>
        <v>-0.20739519434607046</v>
      </c>
      <c r="I11" s="4">
        <f>_xll.WLnbeta(I$3,$A11)</f>
        <v>-0.56643279639759392</v>
      </c>
    </row>
    <row r="12" spans="1:9" x14ac:dyDescent="0.15">
      <c r="A12" s="13">
        <f t="shared" si="2"/>
        <v>0.75</v>
      </c>
      <c r="B12" s="3">
        <f>_xll.WBeta(B$3,$A12)</f>
        <v>2.3962804694711846</v>
      </c>
      <c r="C12" s="23">
        <f>_xll.WBeta(C$3,$A12)</f>
        <v>1.3333333333333333</v>
      </c>
      <c r="D12" s="23">
        <f>_xll.WBeta(D$3,$A12)</f>
        <v>0.37329687856003646</v>
      </c>
      <c r="E12" s="4">
        <f>_xll.WBeta(E$3,$A12)</f>
        <v>0.21994807272728595</v>
      </c>
      <c r="F12" s="3">
        <f>_xll.WLnbeta(F$3,$A12)</f>
        <v>0.87391773077780865</v>
      </c>
      <c r="G12" s="23">
        <f>_xll.WLnbeta(G$3,$A12)</f>
        <v>0.28768207245178085</v>
      </c>
      <c r="H12" s="23">
        <f>_xll.WLnbeta(H$3,$A12)</f>
        <v>-0.98538125484304517</v>
      </c>
      <c r="I12" s="4">
        <f>_xll.WLnbeta(I$3,$A12)</f>
        <v>-1.5143637935477532</v>
      </c>
    </row>
    <row r="13" spans="1:9" x14ac:dyDescent="0.15">
      <c r="A13" s="14">
        <f t="shared" si="2"/>
        <v>1</v>
      </c>
      <c r="B13" s="5">
        <f>_xll.WBeta(B$3,$A13)</f>
        <v>2</v>
      </c>
      <c r="C13" s="24">
        <f>_xll.WBeta(C$3,$A13)</f>
        <v>1</v>
      </c>
      <c r="D13" s="24">
        <f>_xll.WBeta(D$3,$A13)</f>
        <v>0.2</v>
      </c>
      <c r="E13" s="6">
        <f>_xll.WBeta(E$3,$A13)</f>
        <v>0.1</v>
      </c>
      <c r="F13" s="5">
        <f>_xll.WLnbeta(F$3,$A13)</f>
        <v>0.69314718055994529</v>
      </c>
      <c r="G13" s="24">
        <f>_xll.WLnbeta(G$3,$A13)</f>
        <v>0</v>
      </c>
      <c r="H13" s="24">
        <f>_xll.WLnbeta(H$3,$A13)</f>
        <v>-1.6094379124341003</v>
      </c>
      <c r="I13" s="6">
        <f>_xll.WLnbeta(I$3,$A13)</f>
        <v>-2.3025850929940459</v>
      </c>
    </row>
    <row r="14" spans="1:9" x14ac:dyDescent="0.15">
      <c r="A14" s="12">
        <f t="shared" si="2"/>
        <v>1.25</v>
      </c>
      <c r="B14" s="1">
        <f>_xll.WBeta(B$3,$A14)</f>
        <v>1.7480383695280799</v>
      </c>
      <c r="C14" s="22">
        <f>_xll.WBeta(C$3,$A14)</f>
        <v>0.8</v>
      </c>
      <c r="D14" s="22">
        <f>_xll.WBeta(D$3,$A14)</f>
        <v>0.11767578826402356</v>
      </c>
      <c r="E14" s="2">
        <f>_xll.WBeta(E$3,$A14)</f>
        <v>5.0199724848713149E-2</v>
      </c>
      <c r="F14" s="1">
        <f>_xll.WLnbeta(F$3,$A14)</f>
        <v>0.55849422752337252</v>
      </c>
      <c r="G14" s="22">
        <f>_xll.WLnbeta(G$3,$A14)</f>
        <v>-0.22314355131420971</v>
      </c>
      <c r="H14" s="22">
        <f>_xll.WLnbeta(H$3,$A14)</f>
        <v>-2.1398219930640967</v>
      </c>
      <c r="I14" s="2">
        <f>_xll.WLnbeta(I$3,$A14)</f>
        <v>-2.9917457334008075</v>
      </c>
    </row>
    <row r="15" spans="1:9" x14ac:dyDescent="0.15">
      <c r="A15" s="13">
        <f t="shared" si="2"/>
        <v>1.5</v>
      </c>
      <c r="B15" s="3">
        <f>_xll.WBeta(B$3,$A15)</f>
        <v>1.5707963267948968</v>
      </c>
      <c r="C15" s="23">
        <f>_xll.WBeta(C$3,$A15)</f>
        <v>0.66666666666666663</v>
      </c>
      <c r="D15" s="23">
        <f>_xll.WBeta(D$3,$A15)</f>
        <v>7.3881673881673868E-2</v>
      </c>
      <c r="E15" s="4">
        <f>_xll.WBeta(E$3,$A15)</f>
        <v>2.7026018357287719E-2</v>
      </c>
      <c r="F15" s="3">
        <f>_xll.WLnbeta(F$3,$A15)</f>
        <v>0.45158270528945499</v>
      </c>
      <c r="G15" s="23">
        <f>_xll.WLnbeta(G$3,$A15)</f>
        <v>-0.40546510810816427</v>
      </c>
      <c r="H15" s="23">
        <f>_xll.WLnbeta(H$3,$A15)</f>
        <v>-2.605290467144441</v>
      </c>
      <c r="I15" s="4">
        <f>_xll.WLnbeta(I$3,$A15)</f>
        <v>-3.6109552341210169</v>
      </c>
    </row>
    <row r="16" spans="1:9" x14ac:dyDescent="0.15">
      <c r="A16" s="13">
        <f t="shared" si="2"/>
        <v>1.75</v>
      </c>
      <c r="B16" s="3">
        <f>_xll.WBeta(B$3,$A16)</f>
        <v>1.4377682816827109</v>
      </c>
      <c r="C16" s="23">
        <f>_xll.WBeta(C$3,$A16)</f>
        <v>0.5714285714285714</v>
      </c>
      <c r="D16" s="23">
        <f>_xll.WBeta(D$3,$A16)</f>
        <v>4.8690897203483005E-2</v>
      </c>
      <c r="E16" s="4">
        <f>_xll.WBeta(E$3,$A16)</f>
        <v>1.5345214376322268E-2</v>
      </c>
      <c r="F16" s="3">
        <f>_xll.WLnbeta(F$3,$A16)</f>
        <v>0.3630921070118181</v>
      </c>
      <c r="G16" s="23">
        <f>_xll.WLnbeta(G$3,$A16)</f>
        <v>-0.55961578793542277</v>
      </c>
      <c r="H16" s="23">
        <f>_xll.WLnbeta(H$3,$A16)</f>
        <v>-3.0222631821040853</v>
      </c>
      <c r="I16" s="4">
        <f>_xll.WLnbeta(I$3,$A16)</f>
        <v>-4.176951620573206</v>
      </c>
    </row>
    <row r="17" spans="1:9" x14ac:dyDescent="0.15">
      <c r="A17" s="13">
        <f t="shared" si="2"/>
        <v>2</v>
      </c>
      <c r="B17" s="3">
        <f>_xll.WBeta(B$3,$A17)</f>
        <v>1.3333333333333333</v>
      </c>
      <c r="C17" s="23">
        <f>_xll.WBeta(C$3,$A17)</f>
        <v>0.5</v>
      </c>
      <c r="D17" s="23">
        <f>_xll.WBeta(D$3,$A17)</f>
        <v>3.3333333333333333E-2</v>
      </c>
      <c r="E17" s="4">
        <f>_xll.WBeta(E$3,$A17)</f>
        <v>9.0909090909090957E-3</v>
      </c>
      <c r="F17" s="3">
        <f>_xll.WLnbeta(F$3,$A17)</f>
        <v>0.28768207245178101</v>
      </c>
      <c r="G17" s="23">
        <f>_xll.WLnbeta(G$3,$A17)</f>
        <v>-0.69314718055994529</v>
      </c>
      <c r="H17" s="23">
        <f>_xll.WLnbeta(H$3,$A17)</f>
        <v>-3.4011973816621555</v>
      </c>
      <c r="I17" s="4">
        <f>_xll.WLnbeta(I$3,$A17)</f>
        <v>-4.7004803657924157</v>
      </c>
    </row>
    <row r="18" spans="1:9" x14ac:dyDescent="0.15">
      <c r="A18" s="14">
        <f t="shared" si="2"/>
        <v>2.25</v>
      </c>
      <c r="B18" s="5">
        <f>_xll.WBeta(B$3,$A18)</f>
        <v>1.2485988353771997</v>
      </c>
      <c r="C18" s="24">
        <f>_xll.WBeta(C$3,$A18)</f>
        <v>0.44444444444444442</v>
      </c>
      <c r="D18" s="24">
        <f>_xll.WBeta(D$3,$A18)</f>
        <v>2.3535157652804711E-2</v>
      </c>
      <c r="E18" s="6">
        <f>_xll.WBeta(E$3,$A18)</f>
        <v>5.5777472054125699E-3</v>
      </c>
      <c r="F18" s="5">
        <f>_xll.WLnbeta(F$3,$A18)</f>
        <v>0.2220219909021596</v>
      </c>
      <c r="G18" s="24">
        <f>_xll.WLnbeta(G$3,$A18)</f>
        <v>-0.81093021621632899</v>
      </c>
      <c r="H18" s="24">
        <f>_xll.WLnbeta(H$3,$A18)</f>
        <v>-3.7492599054981968</v>
      </c>
      <c r="I18" s="6">
        <f>_xll.WLnbeta(I$3,$A18)</f>
        <v>-5.1889703107370266</v>
      </c>
    </row>
    <row r="19" spans="1:9" x14ac:dyDescent="0.15">
      <c r="A19" s="25">
        <f t="shared" si="2"/>
        <v>2.5</v>
      </c>
      <c r="B19" s="1">
        <f>_xll.WBeta(B$3,$A19)</f>
        <v>1.1780972450961724</v>
      </c>
      <c r="C19" s="22">
        <f>_xll.WBeta(C$3,$A19)</f>
        <v>0.4</v>
      </c>
      <c r="D19" s="22">
        <f>_xll.WBeta(D$3,$A19)</f>
        <v>1.704961704961705E-2</v>
      </c>
      <c r="E19" s="2">
        <f>_xll.WBeta(E$3,$A19)</f>
        <v>3.5251328292114433E-3</v>
      </c>
      <c r="F19" s="1">
        <f>_xll.WLnbeta(F$3,$A19)</f>
        <v>0.16390063283767389</v>
      </c>
      <c r="G19" s="22">
        <f>_xll.WLnbeta(G$3,$A19)</f>
        <v>-0.916290731874155</v>
      </c>
      <c r="H19" s="22">
        <f>_xll.WLnbeta(H$3,$A19)</f>
        <v>-4.0716275359378677</v>
      </c>
      <c r="I19" s="2">
        <f>_xll.WLnbeta(I$3,$A19)</f>
        <v>-5.647837161382057</v>
      </c>
    </row>
    <row r="20" spans="1:9" x14ac:dyDescent="0.15">
      <c r="A20" s="13">
        <f t="shared" si="2"/>
        <v>2.75</v>
      </c>
      <c r="B20" s="3">
        <f>_xll.WBeta(B$3,$A20)</f>
        <v>1.1182642190865526</v>
      </c>
      <c r="C20" s="23">
        <f>_xll.WBeta(C$3,$A20)</f>
        <v>0.36363636363636365</v>
      </c>
      <c r="D20" s="23">
        <f>_xll.WBeta(D$3,$A20)</f>
        <v>1.2623565941643745E-2</v>
      </c>
      <c r="E20" s="4">
        <f>_xll.WBeta(E$3,$A20)</f>
        <v>2.2854574603033166E-3</v>
      </c>
      <c r="F20" s="3">
        <f>_xll.WLnbeta(F$3,$A20)</f>
        <v>0.11177767873091175</v>
      </c>
      <c r="G20" s="23">
        <f>_xll.WLnbeta(G$3,$A20)</f>
        <v>-1.0116009116784797</v>
      </c>
      <c r="H20" s="23">
        <f>_xll.WLnbeta(H$3,$A20)</f>
        <v>-4.372189899053101</v>
      </c>
      <c r="I20" s="4">
        <f>_xll.WLnbeta(I$3,$A20)</f>
        <v>-6.081189073227951</v>
      </c>
    </row>
    <row r="21" spans="1:9" x14ac:dyDescent="0.15">
      <c r="A21" s="13">
        <f t="shared" si="2"/>
        <v>3</v>
      </c>
      <c r="B21" s="3">
        <f>_xll.WBeta(B$3,$A21)</f>
        <v>1.0666666666666662</v>
      </c>
      <c r="C21" s="23">
        <f>_xll.WBeta(C$3,$A21)</f>
        <v>0.33333333333333331</v>
      </c>
      <c r="D21" s="23">
        <f>_xll.WBeta(D$3,$A21)</f>
        <v>9.5238095238095212E-3</v>
      </c>
      <c r="E21" s="4">
        <f>_xll.WBeta(E$3,$A21)</f>
        <v>1.5151515151515162E-3</v>
      </c>
      <c r="F21" s="3">
        <f>_xll.WLnbeta(F$3,$A21)</f>
        <v>6.4538521137571164E-2</v>
      </c>
      <c r="G21" s="23">
        <f>_xll.WLnbeta(G$3,$A21)</f>
        <v>-1.0986122886681098</v>
      </c>
      <c r="H21" s="23">
        <f>_xll.WLnbeta(H$3,$A21)</f>
        <v>-4.6539603501575231</v>
      </c>
      <c r="I21" s="4">
        <f>_xll.WLnbeta(I$3,$A21)</f>
        <v>-6.492239835020472</v>
      </c>
    </row>
    <row r="22" spans="1:9" x14ac:dyDescent="0.15">
      <c r="A22" s="13">
        <f t="shared" si="2"/>
        <v>3.25</v>
      </c>
      <c r="B22" s="3">
        <f>_xll.WBeta(B$3,$A22)</f>
        <v>1.021580865308618</v>
      </c>
      <c r="C22" s="23">
        <f>_xll.WBeta(C$3,$A22)</f>
        <v>0.30769230769230771</v>
      </c>
      <c r="D22" s="23">
        <f>_xll.WBeta(D$3,$A22)</f>
        <v>7.3040144439738769E-3</v>
      </c>
      <c r="E22" s="4">
        <f>_xll.WBeta(E$3,$A22)</f>
        <v>1.0244841805859826E-3</v>
      </c>
      <c r="F22" s="3">
        <f>_xll.WLnbeta(F$3,$A22)</f>
        <v>2.1351295440008525E-2</v>
      </c>
      <c r="G22" s="23">
        <f>_xll.WLnbeta(G$3,$A22)</f>
        <v>-1.1786549963416457</v>
      </c>
      <c r="H22" s="23">
        <f>_xll.WLnbeta(H$3,$A22)</f>
        <v>-4.9193311581484513</v>
      </c>
      <c r="I22" s="4">
        <f>_xll.WLnbeta(I$3,$A22)</f>
        <v>-6.8835660315114318</v>
      </c>
    </row>
    <row r="23" spans="1:9" x14ac:dyDescent="0.15">
      <c r="A23" s="14">
        <f t="shared" si="2"/>
        <v>3.5</v>
      </c>
      <c r="B23" s="5">
        <f>_xll.WBeta(B$3,$A23)</f>
        <v>0.98174770424681024</v>
      </c>
      <c r="C23" s="24">
        <f>_xll.WBeta(C$3,$A23)</f>
        <v>0.2857142857142857</v>
      </c>
      <c r="D23" s="24">
        <f>_xll.WBeta(D$3,$A23)</f>
        <v>5.6832056832056841E-3</v>
      </c>
      <c r="E23" s="6">
        <f>_xll.WBeta(E$3,$A23)</f>
        <v>7.0502656584228837E-4</v>
      </c>
      <c r="F23" s="5">
        <f>_xll.WLnbeta(F$3,$A23)</f>
        <v>-1.8420923956280616E-2</v>
      </c>
      <c r="G23" s="24">
        <f>_xll.WLnbeta(G$3,$A23)</f>
        <v>-1.2527629684953681</v>
      </c>
      <c r="H23" s="24">
        <f>_xll.WLnbeta(H$3,$A23)</f>
        <v>-5.1702398246059778</v>
      </c>
      <c r="I23" s="6">
        <f>_xll.WLnbeta(I$3,$A23)</f>
        <v>-7.2572750738161584</v>
      </c>
    </row>
    <row r="24" spans="1:9" x14ac:dyDescent="0.15">
      <c r="A24" s="12">
        <f t="shared" si="2"/>
        <v>3.75</v>
      </c>
      <c r="B24" s="1">
        <f>_xll.WBeta(B$3,$A24)</f>
        <v>0.94622356999631363</v>
      </c>
      <c r="C24" s="22">
        <f>_xll.WBeta(C$3,$A24)</f>
        <v>0.26666666666666666</v>
      </c>
      <c r="D24" s="22">
        <f>_xll.WBeta(D$3,$A24)</f>
        <v>4.4793298502606837E-3</v>
      </c>
      <c r="E24" s="2">
        <f>_xll.WBeta(E$3,$A24)</f>
        <v>4.9294180516346075E-4</v>
      </c>
      <c r="F24" s="1">
        <f>_xll.WLnbeta(F$3,$A24)</f>
        <v>-5.5276405932254212E-2</v>
      </c>
      <c r="G24" s="22">
        <f>_xll.WLnbeta(G$3,$A24)</f>
        <v>-1.3217558399823197</v>
      </c>
      <c r="H24" s="22">
        <f>_xll.WLnbeta(H$3,$A24)</f>
        <v>-5.4082818307398774</v>
      </c>
      <c r="I24" s="2">
        <f>_xll.WLnbeta(I$3,$A24)</f>
        <v>-7.6151194331539065</v>
      </c>
    </row>
    <row r="25" spans="1:9" x14ac:dyDescent="0.15">
      <c r="A25" s="13">
        <f t="shared" si="2"/>
        <v>4</v>
      </c>
      <c r="B25" s="3">
        <f>_xll.WBeta(B$3,$A25)</f>
        <v>0.91428571428571437</v>
      </c>
      <c r="C25" s="23">
        <f>_xll.WBeta(C$3,$A25)</f>
        <v>0.25</v>
      </c>
      <c r="D25" s="23">
        <f>_xll.WBeta(D$3,$A25)</f>
        <v>3.5714285714285718E-3</v>
      </c>
      <c r="E25" s="4">
        <f>_xll.WBeta(E$3,$A25)</f>
        <v>3.4965034965034981E-4</v>
      </c>
      <c r="F25" s="3">
        <f>_xll.WLnbeta(F$3,$A25)</f>
        <v>-8.9612158689687166E-2</v>
      </c>
      <c r="G25" s="23">
        <f>_xll.WLnbeta(G$3,$A25)</f>
        <v>-1.3862943611198906</v>
      </c>
      <c r="H25" s="23">
        <f>_xll.WLnbeta(H$3,$A25)</f>
        <v>-5.6347896031692501</v>
      </c>
      <c r="I25" s="4">
        <f>_xll.WLnbeta(I$3,$A25)</f>
        <v>-7.9585769038138974</v>
      </c>
    </row>
    <row r="26" spans="1:9" x14ac:dyDescent="0.15">
      <c r="A26" s="13">
        <f t="shared" si="2"/>
        <v>4.25</v>
      </c>
      <c r="B26" s="3">
        <f>_xll.WBeta(B$3,$A26)</f>
        <v>0.88537008326746913</v>
      </c>
      <c r="C26" s="23">
        <f>_xll.WBeta(C$3,$A26)</f>
        <v>0.23529411764705882</v>
      </c>
      <c r="D26" s="23">
        <f>_xll.WBeta(D$3,$A26)</f>
        <v>2.8773390233836479E-3</v>
      </c>
      <c r="E26" s="4">
        <f>_xll.WBeta(E$3,$A26)</f>
        <v>2.5128857259656165E-4</v>
      </c>
      <c r="F26" s="3">
        <f>_xll.WLnbeta(F$3,$A26)</f>
        <v>-0.12174954820066532</v>
      </c>
      <c r="G26" s="23">
        <f>_xll.WLnbeta(G$3,$A26)</f>
        <v>-1.4469189829363258</v>
      </c>
      <c r="H26" s="23">
        <f>_xll.WLnbeta(H$3,$A26)</f>
        <v>-5.8508893621533957</v>
      </c>
      <c r="I26" s="4">
        <f>_xll.WLnbeta(I$3,$A26)</f>
        <v>-8.2889085876020197</v>
      </c>
    </row>
    <row r="27" spans="1:9" x14ac:dyDescent="0.15">
      <c r="A27" s="13">
        <f t="shared" si="2"/>
        <v>4.5</v>
      </c>
      <c r="B27" s="3">
        <f>_xll.WBeta(B$3,$A27)</f>
        <v>0.85902924121595914</v>
      </c>
      <c r="C27" s="23">
        <f>_xll.WBeta(C$3,$A27)</f>
        <v>0.22222222222222221</v>
      </c>
      <c r="D27" s="23">
        <f>_xll.WBeta(D$3,$A27)</f>
        <v>2.3401435166141042E-3</v>
      </c>
      <c r="E27" s="4">
        <f>_xll.WBeta(E$3,$A27)</f>
        <v>1.8278466521837105E-4</v>
      </c>
      <c r="F27" s="3">
        <f>_xll.WLnbeta(F$3,$A27)</f>
        <v>-0.15195231658080324</v>
      </c>
      <c r="G27" s="23">
        <f>_xll.WLnbeta(G$3,$A27)</f>
        <v>-1.5040773967762739</v>
      </c>
      <c r="H27" s="23">
        <f>_xll.WLnbeta(H$3,$A27)</f>
        <v>-6.0575430196068805</v>
      </c>
      <c r="I27" s="4">
        <f>_xll.WLnbeta(I$3,$A27)</f>
        <v>-8.6072017907651723</v>
      </c>
    </row>
    <row r="28" spans="1:9" x14ac:dyDescent="0.15">
      <c r="A28" s="14">
        <f t="shared" si="2"/>
        <v>4.75</v>
      </c>
      <c r="B28" s="5">
        <f>_xll.WBeta(B$3,$A28)</f>
        <v>0.83490314999674731</v>
      </c>
      <c r="C28" s="24">
        <f>_xll.WBeta(C$3,$A28)</f>
        <v>0.21052631578947367</v>
      </c>
      <c r="D28" s="24">
        <f>_xll.WBeta(D$3,$A28)</f>
        <v>1.9197127929688649E-3</v>
      </c>
      <c r="E28" s="6">
        <f>_xll.WBeta(E$3,$A28)</f>
        <v>1.3443867413548931E-4</v>
      </c>
      <c r="F28" s="5">
        <f>_xll.WLnbeta(F$3,$A28)</f>
        <v>-0.18043954888626018</v>
      </c>
      <c r="G28" s="24">
        <f>_xll.WLnbeta(G$3,$A28)</f>
        <v>-1.5581446180465497</v>
      </c>
      <c r="H28" s="24">
        <f>_xll.WLnbeta(H$3,$A28)</f>
        <v>-6.25557969112708</v>
      </c>
      <c r="I28" s="6">
        <f>_xll.WLnbeta(I$3,$A28)</f>
        <v>-8.9144024172841672</v>
      </c>
    </row>
    <row r="29" spans="1:9" x14ac:dyDescent="0.15">
      <c r="A29" s="12">
        <f t="shared" si="2"/>
        <v>5</v>
      </c>
      <c r="B29" s="1">
        <f>_xll.WBeta(B$3,$A29)</f>
        <v>0.8126984126984127</v>
      </c>
      <c r="C29" s="22">
        <f>_xll.WBeta(C$3,$A29)</f>
        <v>0.2</v>
      </c>
      <c r="D29" s="22">
        <f>_xll.WBeta(D$3,$A29)</f>
        <v>1.5873015873015875E-3</v>
      </c>
      <c r="E29" s="2">
        <f>_xll.WBeta(E$3,$A29)</f>
        <v>9.9900099900099941E-5</v>
      </c>
      <c r="F29" s="1">
        <f>_xll.WLnbeta(F$3,$A29)</f>
        <v>-0.20739519434607046</v>
      </c>
      <c r="G29" s="22">
        <f>_xll.WLnbeta(G$3,$A29)</f>
        <v>-1.6094379124341003</v>
      </c>
      <c r="H29" s="22">
        <f>_xll.WLnbeta(H$3,$A29)</f>
        <v>-6.4457198193855785</v>
      </c>
      <c r="I29" s="2">
        <f>_xll.WLnbeta(I$3,$A29)</f>
        <v>-9.2113398723092654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0F75-966C-41DD-9E1F-9833855D02D8}">
  <sheetPr codeName="Sheet8"/>
  <dimension ref="A1:F26"/>
  <sheetViews>
    <sheetView workbookViewId="0"/>
  </sheetViews>
  <sheetFormatPr defaultColWidth="8.875" defaultRowHeight="13.5" x14ac:dyDescent="0.15"/>
  <cols>
    <col min="1" max="1" width="9.5" bestFit="1" customWidth="1"/>
    <col min="2" max="6" width="9" customWidth="1"/>
  </cols>
  <sheetData>
    <row r="1" spans="1:6" x14ac:dyDescent="0.15">
      <c r="A1" s="10" t="s">
        <v>50</v>
      </c>
    </row>
    <row r="2" spans="1:6" x14ac:dyDescent="0.15">
      <c r="A2" s="11"/>
      <c r="B2" s="11"/>
      <c r="C2" s="11"/>
      <c r="D2" s="11"/>
    </row>
    <row r="3" spans="1:6" x14ac:dyDescent="0.15">
      <c r="B3" t="s">
        <v>13</v>
      </c>
      <c r="C3" t="s">
        <v>14</v>
      </c>
    </row>
    <row r="4" spans="1:6" x14ac:dyDescent="0.15">
      <c r="C4" s="35">
        <v>0</v>
      </c>
      <c r="D4" s="35">
        <v>1</v>
      </c>
      <c r="E4" s="35">
        <v>2</v>
      </c>
      <c r="F4" s="35">
        <v>3</v>
      </c>
    </row>
    <row r="5" spans="1:6" x14ac:dyDescent="0.15">
      <c r="A5" s="15" t="s">
        <v>0</v>
      </c>
      <c r="B5" s="15" t="s">
        <v>51</v>
      </c>
      <c r="C5" s="15" t="str">
        <f>_xlfn.CONCAT("ψ(",C4,", x)")</f>
        <v>ψ(0, x)</v>
      </c>
      <c r="D5" s="15" t="str">
        <f t="shared" ref="D5:F5" si="0">_xlfn.CONCAT("ψ(",D4,", x)")</f>
        <v>ψ(1, x)</v>
      </c>
      <c r="E5" s="15" t="str">
        <f t="shared" si="0"/>
        <v>ψ(2, x)</v>
      </c>
      <c r="F5" s="15" t="str">
        <f t="shared" si="0"/>
        <v>ψ(3, x)</v>
      </c>
    </row>
    <row r="6" spans="1:6" x14ac:dyDescent="0.15">
      <c r="A6" s="25">
        <v>1E-10</v>
      </c>
      <c r="B6" s="31">
        <f>_xll.WDigamma($A6)</f>
        <v>-10000000000.577215</v>
      </c>
      <c r="C6" s="1">
        <f>_xll.WPolygamma($A6, C$4)</f>
        <v>-10000000000.577215</v>
      </c>
      <c r="D6" s="22">
        <f>_xll.WPolygamma($A6, D$4)</f>
        <v>9.9999999999999984E+19</v>
      </c>
      <c r="E6" s="22">
        <f>_xll.WPolygamma($A6, E$4)</f>
        <v>-1.9999999999999998E+30</v>
      </c>
      <c r="F6" s="2">
        <f>_xll.WPolygamma($A6, F$4)</f>
        <v>5.9999999999999995E+40</v>
      </c>
    </row>
    <row r="7" spans="1:6" x14ac:dyDescent="0.15">
      <c r="A7" s="13">
        <v>0.25</v>
      </c>
      <c r="B7" s="32">
        <f>_xll.WDigamma($A7)</f>
        <v>-4.2274535333762655</v>
      </c>
      <c r="C7" s="3">
        <f>_xll.WPolygamma($A7, C$4)</f>
        <v>-4.2274535333762655</v>
      </c>
      <c r="D7" s="23">
        <f>_xll.WPolygamma($A7, D$4)</f>
        <v>17.197329154507109</v>
      </c>
      <c r="E7" s="23">
        <f>_xll.WPolygamma($A7, E$4)</f>
        <v>-129.32773993753693</v>
      </c>
      <c r="F7" s="4">
        <f>_xll.WPolygamma($A7, F$4)</f>
        <v>1538.7821440091882</v>
      </c>
    </row>
    <row r="8" spans="1:6" x14ac:dyDescent="0.15">
      <c r="A8" s="13">
        <f t="shared" ref="A8:A26" si="1">A7+0.25</f>
        <v>0.5</v>
      </c>
      <c r="B8" s="32">
        <f>_xll.WDigamma($A8)</f>
        <v>-1.9635100260214235</v>
      </c>
      <c r="C8" s="3">
        <f>_xll.WPolygamma($A8, C$4)</f>
        <v>-1.9635100260214235</v>
      </c>
      <c r="D8" s="23">
        <f>_xll.WPolygamma($A8, D$4)</f>
        <v>4.934802200544679</v>
      </c>
      <c r="E8" s="23">
        <f>_xll.WPolygamma($A8, E$4)</f>
        <v>-16.82879664423432</v>
      </c>
      <c r="F8" s="4">
        <f>_xll.WPolygamma($A8, F$4)</f>
        <v>97.409091034002401</v>
      </c>
    </row>
    <row r="9" spans="1:6" x14ac:dyDescent="0.15">
      <c r="A9" s="13">
        <f t="shared" si="1"/>
        <v>0.75</v>
      </c>
      <c r="B9" s="32">
        <f>_xll.WDigamma($A9)</f>
        <v>-1.0858608797864722</v>
      </c>
      <c r="C9" s="3">
        <f>_xll.WPolygamma($A9, C$4)</f>
        <v>-1.0858608797864722</v>
      </c>
      <c r="D9" s="23">
        <f>_xll.WPolygamma($A9, D$4)</f>
        <v>2.5418796476716063</v>
      </c>
      <c r="E9" s="23">
        <f>_xll.WPolygamma($A9, E$4)</f>
        <v>-5.3026332163376395</v>
      </c>
      <c r="F9" s="4">
        <f>_xll.WPolygamma($A9, F$4)</f>
        <v>19.763312534850602</v>
      </c>
    </row>
    <row r="10" spans="1:6" x14ac:dyDescent="0.15">
      <c r="A10" s="14">
        <f t="shared" si="1"/>
        <v>1</v>
      </c>
      <c r="B10" s="33">
        <f>_xll.WDigamma($A10)</f>
        <v>-0.57721566490153287</v>
      </c>
      <c r="C10" s="5">
        <f>_xll.WPolygamma($A10, C$4)</f>
        <v>-0.57721566490153287</v>
      </c>
      <c r="D10" s="24">
        <f>_xll.WPolygamma($A10, D$4)</f>
        <v>1.6449340668482264</v>
      </c>
      <c r="E10" s="24">
        <f>_xll.WPolygamma($A10, E$4)</f>
        <v>-2.4041138063191885</v>
      </c>
      <c r="F10" s="6">
        <f>_xll.WPolygamma($A10, F$4)</f>
        <v>6.4939394022668271</v>
      </c>
    </row>
    <row r="11" spans="1:6" x14ac:dyDescent="0.15">
      <c r="A11" s="12">
        <f t="shared" si="1"/>
        <v>1.25</v>
      </c>
      <c r="B11" s="31">
        <f>_xll.WDigamma($A11)</f>
        <v>-0.22745353337626539</v>
      </c>
      <c r="C11" s="1">
        <f>_xll.WPolygamma($A11, C$4)</f>
        <v>-0.22745353337626539</v>
      </c>
      <c r="D11" s="22">
        <f>_xll.WPolygamma($A11, D$4)</f>
        <v>1.1973291545071107</v>
      </c>
      <c r="E11" s="22">
        <f>_xll.WPolygamma($A11, E$4)</f>
        <v>-1.3277399375369201</v>
      </c>
      <c r="F11" s="2">
        <f>_xll.WPolygamma($A11, F$4)</f>
        <v>2.782144009188396</v>
      </c>
    </row>
    <row r="12" spans="1:6" x14ac:dyDescent="0.15">
      <c r="A12" s="13">
        <f t="shared" si="1"/>
        <v>1.5</v>
      </c>
      <c r="B12" s="32">
        <f>_xll.WDigamma($A12)</f>
        <v>3.648997397857652E-2</v>
      </c>
      <c r="C12" s="3">
        <f>_xll.WPolygamma($A12, C$4)</f>
        <v>3.648997397857652E-2</v>
      </c>
      <c r="D12" s="23">
        <f>_xll.WPolygamma($A12, D$4)</f>
        <v>0.93480220054467944</v>
      </c>
      <c r="E12" s="23">
        <f>_xll.WPolygamma($A12, E$4)</f>
        <v>-0.82879664423431998</v>
      </c>
      <c r="F12" s="4">
        <f>_xll.WPolygamma($A12, F$4)</f>
        <v>1.4090910340024372</v>
      </c>
    </row>
    <row r="13" spans="1:6" x14ac:dyDescent="0.15">
      <c r="A13" s="13">
        <f t="shared" si="1"/>
        <v>1.75</v>
      </c>
      <c r="B13" s="32">
        <f>_xll.WDigamma($A13)</f>
        <v>0.24747245354686115</v>
      </c>
      <c r="C13" s="3">
        <f>_xll.WPolygamma($A13, C$4)</f>
        <v>0.24747245354686115</v>
      </c>
      <c r="D13" s="23">
        <f>_xll.WPolygamma($A13, D$4)</f>
        <v>0.76410186989382867</v>
      </c>
      <c r="E13" s="23">
        <f>_xll.WPolygamma($A13, E$4)</f>
        <v>-0.56189247559689903</v>
      </c>
      <c r="F13" s="4">
        <f>_xll.WPolygamma($A13, F$4)</f>
        <v>0.80034957188763689</v>
      </c>
    </row>
    <row r="14" spans="1:6" x14ac:dyDescent="0.15">
      <c r="A14" s="13">
        <f t="shared" si="1"/>
        <v>2</v>
      </c>
      <c r="B14" s="32">
        <f>_xll.WDigamma($A14)</f>
        <v>0.42278433509846713</v>
      </c>
      <c r="C14" s="3">
        <f>_xll.WPolygamma($A14, C$4)</f>
        <v>0.42278433509846713</v>
      </c>
      <c r="D14" s="23">
        <f>_xll.WPolygamma($A14, D$4)</f>
        <v>0.64493406684822641</v>
      </c>
      <c r="E14" s="23">
        <f>_xll.WPolygamma($A14, E$4)</f>
        <v>-0.40411380631918853</v>
      </c>
      <c r="F14" s="4">
        <f>_xll.WPolygamma($A14, F$4)</f>
        <v>0.49393940226682925</v>
      </c>
    </row>
    <row r="15" spans="1:6" x14ac:dyDescent="0.15">
      <c r="A15" s="14">
        <f t="shared" si="1"/>
        <v>2.25</v>
      </c>
      <c r="B15" s="33">
        <f>_xll.WDigamma($A15)</f>
        <v>0.57254646662373465</v>
      </c>
      <c r="C15" s="5">
        <f>_xll.WPolygamma($A15, C$4)</f>
        <v>0.57254646662373465</v>
      </c>
      <c r="D15" s="24">
        <f>_xll.WPolygamma($A15, D$4)</f>
        <v>0.55732915450711085</v>
      </c>
      <c r="E15" s="24">
        <f>_xll.WPolygamma($A15, E$4)</f>
        <v>-0.3037399375369203</v>
      </c>
      <c r="F15" s="6">
        <f>_xll.WPolygamma($A15, F$4)</f>
        <v>0.32454400918839604</v>
      </c>
    </row>
    <row r="16" spans="1:6" x14ac:dyDescent="0.15">
      <c r="A16" s="25">
        <f t="shared" si="1"/>
        <v>2.5</v>
      </c>
      <c r="B16" s="31">
        <f>_xll.WDigamma($A16)</f>
        <v>0.70315664064524319</v>
      </c>
      <c r="C16" s="1">
        <f>_xll.WPolygamma($A16, C$4)</f>
        <v>0.70315664064524319</v>
      </c>
      <c r="D16" s="22">
        <f>_xll.WPolygamma($A16, D$4)</f>
        <v>0.49035775610023491</v>
      </c>
      <c r="E16" s="22">
        <f>_xll.WPolygamma($A16, E$4)</f>
        <v>-0.23620405164172736</v>
      </c>
      <c r="F16" s="2">
        <f>_xll.WPolygamma($A16, F$4)</f>
        <v>0.22390584881725209</v>
      </c>
    </row>
    <row r="17" spans="1:6" x14ac:dyDescent="0.15">
      <c r="A17" s="13">
        <f t="shared" si="1"/>
        <v>2.75</v>
      </c>
      <c r="B17" s="32">
        <f>_xll.WDigamma($A17)</f>
        <v>0.81890102497543249</v>
      </c>
      <c r="C17" s="3">
        <f>_xll.WPolygamma($A17, C$4)</f>
        <v>0.81890102497543249</v>
      </c>
      <c r="D17" s="23">
        <f>_xll.WPolygamma($A17, D$4)</f>
        <v>0.43757125764893079</v>
      </c>
      <c r="E17" s="23">
        <f>_xll.WPolygamma($A17, E$4)</f>
        <v>-0.18871463303130123</v>
      </c>
      <c r="F17" s="4">
        <f>_xll.WPolygamma($A17, F$4)</f>
        <v>0.16061612748946935</v>
      </c>
    </row>
    <row r="18" spans="1:6" x14ac:dyDescent="0.15">
      <c r="A18" s="13">
        <f t="shared" si="1"/>
        <v>3</v>
      </c>
      <c r="B18" s="32">
        <f>_xll.WDigamma($A18)</f>
        <v>0.92278433509846713</v>
      </c>
      <c r="C18" s="3">
        <f>_xll.WPolygamma($A18, C$4)</f>
        <v>0.92278433509846713</v>
      </c>
      <c r="D18" s="23">
        <f>_xll.WPolygamma($A18, D$4)</f>
        <v>0.39493406684822641</v>
      </c>
      <c r="E18" s="23">
        <f>_xll.WPolygamma($A18, E$4)</f>
        <v>-0.15411380631918858</v>
      </c>
      <c r="F18" s="4">
        <f>_xll.WPolygamma($A18, F$4)</f>
        <v>0.11893940226682916</v>
      </c>
    </row>
    <row r="19" spans="1:6" x14ac:dyDescent="0.15">
      <c r="A19" s="13">
        <f t="shared" si="1"/>
        <v>3.25</v>
      </c>
      <c r="B19" s="32">
        <f>_xll.WDigamma($A19)</f>
        <v>1.016990911068179</v>
      </c>
      <c r="C19" s="3">
        <f>_xll.WPolygamma($A19, C$4)</f>
        <v>1.016990911068179</v>
      </c>
      <c r="D19" s="23">
        <f>_xll.WPolygamma($A19, D$4)</f>
        <v>0.35979829030957988</v>
      </c>
      <c r="E19" s="23">
        <f>_xll.WPolygamma($A19, E$4)</f>
        <v>-0.12815694713911516</v>
      </c>
      <c r="F19" s="4">
        <f>_xll.WPolygamma($A19, F$4)</f>
        <v>9.0433355324655754E-2</v>
      </c>
    </row>
    <row r="20" spans="1:6" x14ac:dyDescent="0.15">
      <c r="A20" s="14">
        <f t="shared" si="1"/>
        <v>3.5</v>
      </c>
      <c r="B20" s="33">
        <f>_xll.WDigamma($A20)</f>
        <v>1.1031566406452431</v>
      </c>
      <c r="C20" s="5">
        <f>_xll.WPolygamma($A20, C$4)</f>
        <v>1.1031566406452431</v>
      </c>
      <c r="D20" s="24">
        <f>_xll.WPolygamma($A20, D$4)</f>
        <v>0.33035775610023482</v>
      </c>
      <c r="E20" s="24">
        <f>_xll.WPolygamma($A20, E$4)</f>
        <v>-0.10820405164172739</v>
      </c>
      <c r="F20" s="6">
        <f>_xll.WPolygamma($A20, F$4)</f>
        <v>7.0305848817252034E-2</v>
      </c>
    </row>
    <row r="21" spans="1:6" x14ac:dyDescent="0.15">
      <c r="A21" s="12">
        <f t="shared" si="1"/>
        <v>3.75</v>
      </c>
      <c r="B21" s="31">
        <f>_xll.WDigamma($A21)</f>
        <v>1.1825373886117962</v>
      </c>
      <c r="C21" s="1">
        <f>_xll.WPolygamma($A21, C$4)</f>
        <v>1.1825373886117962</v>
      </c>
      <c r="D21" s="22">
        <f>_xll.WPolygamma($A21, D$4)</f>
        <v>0.30533985269025304</v>
      </c>
      <c r="E21" s="22">
        <f>_xll.WPolygamma($A21, E$4)</f>
        <v>-9.2546338515899246E-2</v>
      </c>
      <c r="F21" s="2">
        <f>_xll.WPolygamma($A21, F$4)</f>
        <v>5.5705260745394496E-2</v>
      </c>
    </row>
    <row r="22" spans="1:6" x14ac:dyDescent="0.15">
      <c r="A22" s="13">
        <f t="shared" si="1"/>
        <v>4</v>
      </c>
      <c r="B22" s="32">
        <f>_xll.WDigamma($A22)</f>
        <v>1.2561176684318003</v>
      </c>
      <c r="C22" s="3">
        <f>_xll.WPolygamma($A22, C$4)</f>
        <v>1.2561176684318003</v>
      </c>
      <c r="D22" s="23">
        <f>_xll.WPolygamma($A22, D$4)</f>
        <v>0.2838229557371153</v>
      </c>
      <c r="E22" s="23">
        <f>_xll.WPolygamma($A22, E$4)</f>
        <v>-8.00397322451145E-2</v>
      </c>
      <c r="F22" s="4">
        <f>_xll.WPolygamma($A22, F$4)</f>
        <v>4.4865328192755079E-2</v>
      </c>
    </row>
    <row r="23" spans="1:6" x14ac:dyDescent="0.15">
      <c r="A23" s="13">
        <f t="shared" si="1"/>
        <v>4.25</v>
      </c>
      <c r="B23" s="32">
        <f>_xll.WDigamma($A23)</f>
        <v>1.3246832187604869</v>
      </c>
      <c r="C23" s="3">
        <f>_xll.WPolygamma($A23, C$4)</f>
        <v>1.3246832187604869</v>
      </c>
      <c r="D23" s="23">
        <f>_xll.WPolygamma($A23, D$4)</f>
        <v>0.26512373409656209</v>
      </c>
      <c r="E23" s="23">
        <f>_xll.WPolygamma($A23, E$4)</f>
        <v>-6.9895681777258051E-2</v>
      </c>
      <c r="F23" s="4">
        <f>_xll.WPolygamma($A23, F$4)</f>
        <v>3.6653725759864586E-2</v>
      </c>
    </row>
    <row r="24" spans="1:6" x14ac:dyDescent="0.15">
      <c r="A24" s="13">
        <f t="shared" si="1"/>
        <v>4.5</v>
      </c>
      <c r="B24" s="32">
        <f>_xll.WDigamma($A24)</f>
        <v>1.3888709263595289</v>
      </c>
      <c r="C24" s="3">
        <f>_xll.WPolygamma($A24, C$4)</f>
        <v>1.3888709263595289</v>
      </c>
      <c r="D24" s="23">
        <f>_xll.WPolygamma($A24, D$4)</f>
        <v>0.24872510303901038</v>
      </c>
      <c r="E24" s="23">
        <f>_xll.WPolygamma($A24, E$4)</f>
        <v>-6.1556821321027695E-2</v>
      </c>
      <c r="F24" s="4">
        <f>_xll.WPolygamma($A24, F$4)</f>
        <v>3.0322508542366584E-2</v>
      </c>
    </row>
    <row r="25" spans="1:6" x14ac:dyDescent="0.15">
      <c r="A25" s="14">
        <f t="shared" si="1"/>
        <v>4.75</v>
      </c>
      <c r="B25" s="33">
        <f>_xll.WDigamma($A25)</f>
        <v>1.4492040552784629</v>
      </c>
      <c r="C25" s="5">
        <f>_xll.WPolygamma($A25, C$4)</f>
        <v>1.4492040552784629</v>
      </c>
      <c r="D25" s="24">
        <f>_xll.WPolygamma($A25, D$4)</f>
        <v>0.23422874157914197</v>
      </c>
      <c r="E25" s="24">
        <f>_xll.WPolygamma($A25, E$4)</f>
        <v>-5.4620412589973348E-2</v>
      </c>
      <c r="F25" s="6">
        <f>_xll.WPolygamma($A25, F$4)</f>
        <v>2.5364520004653765E-2</v>
      </c>
    </row>
    <row r="26" spans="1:6" x14ac:dyDescent="0.15">
      <c r="A26" s="12">
        <f t="shared" si="1"/>
        <v>5</v>
      </c>
      <c r="B26" s="31">
        <f>_xll.WDigamma($A26)</f>
        <v>1.5061176684318003</v>
      </c>
      <c r="C26" s="1">
        <f>_xll.WPolygamma($A26, C$4)</f>
        <v>1.5061176684318003</v>
      </c>
      <c r="D26" s="22">
        <f>_xll.WPolygamma($A26, D$4)</f>
        <v>0.22132295573711533</v>
      </c>
      <c r="E26" s="22">
        <f>_xll.WPolygamma($A26, E$4)</f>
        <v>-4.87897322451145E-2</v>
      </c>
      <c r="F26" s="2">
        <f>_xll.WPolygamma($A26, F$4)</f>
        <v>2.1427828192755075E-2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4FDD-0390-4B5F-88D8-2A068D246B4D}">
  <sheetPr codeName="Sheet9"/>
  <dimension ref="A1:J25"/>
  <sheetViews>
    <sheetView workbookViewId="0">
      <selection activeCell="A2" sqref="A2"/>
    </sheetView>
  </sheetViews>
  <sheetFormatPr defaultColWidth="8.875" defaultRowHeight="13.5" x14ac:dyDescent="0.15"/>
  <cols>
    <col min="1" max="1" width="9.5" bestFit="1" customWidth="1"/>
    <col min="2" max="7" width="9" customWidth="1"/>
  </cols>
  <sheetData>
    <row r="1" spans="1:10" x14ac:dyDescent="0.15">
      <c r="A1" s="10" t="s">
        <v>61</v>
      </c>
    </row>
    <row r="3" spans="1:10" x14ac:dyDescent="0.15">
      <c r="B3" s="35">
        <v>1</v>
      </c>
      <c r="C3" s="35">
        <v>2</v>
      </c>
      <c r="D3" s="35">
        <v>3</v>
      </c>
      <c r="E3" s="35">
        <v>1</v>
      </c>
      <c r="F3" s="35">
        <v>2</v>
      </c>
      <c r="G3" s="35">
        <v>3</v>
      </c>
      <c r="H3" s="35">
        <v>1</v>
      </c>
      <c r="I3" s="35">
        <v>2</v>
      </c>
      <c r="J3" s="35">
        <v>3</v>
      </c>
    </row>
    <row r="4" spans="1:10" x14ac:dyDescent="0.15">
      <c r="A4" s="15" t="s">
        <v>0</v>
      </c>
      <c r="B4" s="15" t="str">
        <f>_xlfn.CONCAT("γ(",B3,", x)")</f>
        <v>γ(1, x)</v>
      </c>
      <c r="C4" s="15" t="str">
        <f t="shared" ref="C4:D4" si="0">_xlfn.CONCAT("γ(",C3,", x)")</f>
        <v>γ(2, x)</v>
      </c>
      <c r="D4" s="15" t="str">
        <f t="shared" si="0"/>
        <v>γ(3, x)</v>
      </c>
      <c r="E4" s="15" t="str">
        <f>_xlfn.CONCAT("Γ(",E3,", x)")</f>
        <v>Γ(1, x)</v>
      </c>
      <c r="F4" s="15" t="str">
        <f t="shared" ref="F4:G4" si="1">_xlfn.CONCAT("Γ(",F3,", x)")</f>
        <v>Γ(2, x)</v>
      </c>
      <c r="G4" s="15" t="str">
        <f t="shared" si="1"/>
        <v>Γ(3, x)</v>
      </c>
      <c r="H4" s="15" t="str">
        <f>_xlfn.CONCAT("γ*(",H3,", x)")</f>
        <v>γ*(1, x)</v>
      </c>
      <c r="I4" s="15" t="str">
        <f t="shared" ref="I4:J4" si="2">_xlfn.CONCAT("γ*(",I3,", x)")</f>
        <v>γ*(2, x)</v>
      </c>
      <c r="J4" s="15" t="str">
        <f t="shared" si="2"/>
        <v>γ*(3, x)</v>
      </c>
    </row>
    <row r="5" spans="1:10" x14ac:dyDescent="0.15">
      <c r="A5" s="25">
        <v>0</v>
      </c>
      <c r="B5" s="1">
        <f>_xll.WGami(B$3,$A5)</f>
        <v>0</v>
      </c>
      <c r="C5" s="22">
        <f>_xll.WGami(C$3,$A5)</f>
        <v>0</v>
      </c>
      <c r="D5" s="2">
        <f>_xll.WGami(D$3,$A5)</f>
        <v>0</v>
      </c>
      <c r="E5" s="1">
        <f>_xll.WGamic(E$3,$A5)</f>
        <v>1</v>
      </c>
      <c r="F5" s="22">
        <f>_xll.WGamic(F$3,$A5)</f>
        <v>1</v>
      </c>
      <c r="G5" s="2">
        <f>_xll.WGamic(G$3,$A5)</f>
        <v>2</v>
      </c>
      <c r="H5" s="1">
        <f>_xll.WGamit(H$3,$A5)</f>
        <v>1</v>
      </c>
      <c r="I5" s="22">
        <f>_xll.WGamit(I$3,$A5)</f>
        <v>0.5</v>
      </c>
      <c r="J5" s="2">
        <f>_xll.WGamit(J$3,$A5)</f>
        <v>0.16666666666666666</v>
      </c>
    </row>
    <row r="6" spans="1:10" x14ac:dyDescent="0.15">
      <c r="A6" s="13">
        <f>A5+0.25</f>
        <v>0.25</v>
      </c>
      <c r="B6" s="3">
        <f>_xll.WGami(B$3,$A6)</f>
        <v>0.22119921692859512</v>
      </c>
      <c r="C6" s="23">
        <f>_xll.WGami(C$3,$A6)</f>
        <v>2.6499021160743909E-2</v>
      </c>
      <c r="D6" s="4">
        <f>_xll.WGami(D$3,$A6)</f>
        <v>4.3229933795250249E-3</v>
      </c>
      <c r="E6" s="3">
        <f>_xll.WGamic(E$3,$A6)</f>
        <v>0.77880078307140466</v>
      </c>
      <c r="F6" s="23">
        <f>_xll.WGamic(F$3,$A6)</f>
        <v>0.97350097883925579</v>
      </c>
      <c r="G6" s="4">
        <f>_xll.WGamic(G$3,$A6)</f>
        <v>1.9956770066204748</v>
      </c>
      <c r="H6" s="3">
        <f>_xll.WGamit(H$3,$A6)</f>
        <v>0.88479686771438049</v>
      </c>
      <c r="I6" s="23">
        <f>_xll.WGamit(I$3,$A6)</f>
        <v>0.42398433857190271</v>
      </c>
      <c r="J6" s="4">
        <f>_xll.WGamit(J$3,$A6)</f>
        <v>0.13833578814480083</v>
      </c>
    </row>
    <row r="7" spans="1:10" x14ac:dyDescent="0.15">
      <c r="A7" s="13">
        <f t="shared" ref="A7:A25" si="3">A6+0.25</f>
        <v>0.5</v>
      </c>
      <c r="B7" s="3">
        <f>_xll.WGami(B$3,$A7)</f>
        <v>0.39346934028736652</v>
      </c>
      <c r="C7" s="23">
        <f>_xll.WGami(C$3,$A7)</f>
        <v>9.0204010431049864E-2</v>
      </c>
      <c r="D7" s="4">
        <f>_xll.WGami(D$3,$A7)</f>
        <v>2.8775355933941364E-2</v>
      </c>
      <c r="E7" s="3">
        <f>_xll.WGamic(E$3,$A7)</f>
        <v>0.60653065971263365</v>
      </c>
      <c r="F7" s="23">
        <f>_xll.WGamic(F$3,$A7)</f>
        <v>0.90979598956895036</v>
      </c>
      <c r="G7" s="4">
        <f>_xll.WGamic(G$3,$A7)</f>
        <v>1.9712246440660584</v>
      </c>
      <c r="H7" s="3">
        <f>_xll.WGamit(H$3,$A7)</f>
        <v>0.78693868057473282</v>
      </c>
      <c r="I7" s="23">
        <f>_xll.WGamit(I$3,$A7)</f>
        <v>0.36081604172419951</v>
      </c>
      <c r="J7" s="4">
        <f>_xll.WGamit(J$3,$A7)</f>
        <v>0.11510142373576547</v>
      </c>
    </row>
    <row r="8" spans="1:10" x14ac:dyDescent="0.15">
      <c r="A8" s="13">
        <f t="shared" si="3"/>
        <v>0.75</v>
      </c>
      <c r="B8" s="3">
        <f>_xll.WGami(B$3,$A8)</f>
        <v>0.52763344725898531</v>
      </c>
      <c r="C8" s="23">
        <f>_xll.WGami(C$3,$A8)</f>
        <v>0.17335853270322427</v>
      </c>
      <c r="D8" s="4">
        <f>_xll.WGami(D$3,$A8)</f>
        <v>8.1010879489627735E-2</v>
      </c>
      <c r="E8" s="3">
        <f>_xll.WGamic(E$3,$A8)</f>
        <v>0.47236655274101469</v>
      </c>
      <c r="F8" s="23">
        <f>_xll.WGamic(F$3,$A8)</f>
        <v>0.82664146729677601</v>
      </c>
      <c r="G8" s="4">
        <f>_xll.WGamic(G$3,$A8)</f>
        <v>1.9189891205103728</v>
      </c>
      <c r="H8" s="3">
        <f>_xll.WGamit(H$3,$A8)</f>
        <v>0.70351126301198053</v>
      </c>
      <c r="I8" s="23">
        <f>_xll.WGamit(I$3,$A8)</f>
        <v>0.30819294702795419</v>
      </c>
      <c r="J8" s="4">
        <f>_xll.WGamit(J$3,$A8)</f>
        <v>9.6012894209929187E-2</v>
      </c>
    </row>
    <row r="9" spans="1:10" x14ac:dyDescent="0.15">
      <c r="A9" s="14">
        <f t="shared" si="3"/>
        <v>1</v>
      </c>
      <c r="B9" s="5">
        <f>_xll.WGami(B$3,$A9)</f>
        <v>0.63212055882855767</v>
      </c>
      <c r="C9" s="24">
        <f>_xll.WGami(C$3,$A9)</f>
        <v>0.26424111765711533</v>
      </c>
      <c r="D9" s="6">
        <f>_xll.WGami(D$3,$A9)</f>
        <v>0.16060279414278839</v>
      </c>
      <c r="E9" s="5">
        <f>_xll.WGamic(E$3,$A9)</f>
        <v>0.36787944117144233</v>
      </c>
      <c r="F9" s="24">
        <f>_xll.WGamic(F$3,$A9)</f>
        <v>0.73575888234288467</v>
      </c>
      <c r="G9" s="6">
        <f>_xll.WGamic(G$3,$A9)</f>
        <v>1.8393972058572119</v>
      </c>
      <c r="H9" s="5">
        <f>_xll.WGamit(H$3,$A9)</f>
        <v>0.63212055882855778</v>
      </c>
      <c r="I9" s="24">
        <f>_xll.WGamit(I$3,$A9)</f>
        <v>0.26424111765711539</v>
      </c>
      <c r="J9" s="6">
        <f>_xll.WGamit(J$3,$A9)</f>
        <v>8.0301397071394207E-2</v>
      </c>
    </row>
    <row r="10" spans="1:10" x14ac:dyDescent="0.15">
      <c r="A10" s="12">
        <f t="shared" si="3"/>
        <v>1.25</v>
      </c>
      <c r="B10" s="1">
        <f>_xll.WGami(B$3,$A10)</f>
        <v>0.71349520313980985</v>
      </c>
      <c r="C10" s="22">
        <f>_xll.WGami(C$3,$A10)</f>
        <v>0.35536420706457228</v>
      </c>
      <c r="D10" s="2">
        <f>_xll.WGami(D$3,$A10)</f>
        <v>0.26306466903509756</v>
      </c>
      <c r="E10" s="1">
        <f>_xll.WGamic(E$3,$A10)</f>
        <v>0.28650479686019009</v>
      </c>
      <c r="F10" s="22">
        <f>_xll.WGamic(F$3,$A10)</f>
        <v>0.64463579293542772</v>
      </c>
      <c r="G10" s="2">
        <f>_xll.WGamic(G$3,$A10)</f>
        <v>1.7369353309649029</v>
      </c>
      <c r="H10" s="1">
        <f>_xll.WGamit(H$3,$A10)</f>
        <v>0.57079616251184795</v>
      </c>
      <c r="I10" s="22">
        <f>_xll.WGamit(I$3,$A10)</f>
        <v>0.22743309252132624</v>
      </c>
      <c r="J10" s="2">
        <f>_xll.WGamit(J$3,$A10)</f>
        <v>6.7344555272984968E-2</v>
      </c>
    </row>
    <row r="11" spans="1:10" x14ac:dyDescent="0.15">
      <c r="A11" s="13">
        <f t="shared" si="3"/>
        <v>1.5</v>
      </c>
      <c r="B11" s="3">
        <f>_xll.WGami(B$3,$A11)</f>
        <v>0.77686983985157021</v>
      </c>
      <c r="C11" s="23">
        <f>_xll.WGami(C$3,$A11)</f>
        <v>0.44217459962892547</v>
      </c>
      <c r="D11" s="4">
        <f>_xll.WGami(D$3,$A11)</f>
        <v>0.3823063389238836</v>
      </c>
      <c r="E11" s="3">
        <f>_xll.WGamic(E$3,$A11)</f>
        <v>0.22313016014842982</v>
      </c>
      <c r="F11" s="23">
        <f>_xll.WGamic(F$3,$A11)</f>
        <v>0.55782540037107453</v>
      </c>
      <c r="G11" s="4">
        <f>_xll.WGamic(G$3,$A11)</f>
        <v>1.6176936610761163</v>
      </c>
      <c r="H11" s="3">
        <f>_xll.WGamit(H$3,$A11)</f>
        <v>0.51791322656771344</v>
      </c>
      <c r="I11" s="23">
        <f>_xll.WGamit(I$3,$A11)</f>
        <v>0.19652204427952241</v>
      </c>
      <c r="J11" s="4">
        <f>_xll.WGamit(J$3,$A11)</f>
        <v>5.6637976136871673E-2</v>
      </c>
    </row>
    <row r="12" spans="1:10" x14ac:dyDescent="0.15">
      <c r="A12" s="13">
        <f t="shared" si="3"/>
        <v>1.75</v>
      </c>
      <c r="B12" s="3">
        <f>_xll.WGami(B$3,$A12)</f>
        <v>0.82622605654955483</v>
      </c>
      <c r="C12" s="23">
        <f>_xll.WGami(C$3,$A12)</f>
        <v>0.52212165551127587</v>
      </c>
      <c r="D12" s="4">
        <f>_xll.WGami(D$3,$A12)</f>
        <v>0.51206060920556362</v>
      </c>
      <c r="E12" s="3">
        <f>_xll.WGamic(E$3,$A12)</f>
        <v>0.17377394345044514</v>
      </c>
      <c r="F12" s="23">
        <f>_xll.WGamic(F$3,$A12)</f>
        <v>0.47787834448872413</v>
      </c>
      <c r="G12" s="4">
        <f>_xll.WGamic(G$3,$A12)</f>
        <v>1.487939390794436</v>
      </c>
      <c r="H12" s="3">
        <f>_xll.WGamit(H$3,$A12)</f>
        <v>0.4721291751711742</v>
      </c>
      <c r="I12" s="23">
        <f>_xll.WGamit(I$3,$A12)</f>
        <v>0.17048870384041662</v>
      </c>
      <c r="J12" s="4">
        <f>_xll.WGamit(J$3,$A12)</f>
        <v>4.7772418351539461E-2</v>
      </c>
    </row>
    <row r="13" spans="1:10" x14ac:dyDescent="0.15">
      <c r="A13" s="13">
        <f t="shared" si="3"/>
        <v>2</v>
      </c>
      <c r="B13" s="3">
        <f>_xll.WGami(B$3,$A13)</f>
        <v>0.8646647167633873</v>
      </c>
      <c r="C13" s="23">
        <f>_xll.WGami(C$3,$A13)</f>
        <v>0.59399415029016189</v>
      </c>
      <c r="D13" s="4">
        <f>_xll.WGami(D$3,$A13)</f>
        <v>0.64664716763387298</v>
      </c>
      <c r="E13" s="3">
        <f>_xll.WGamic(E$3,$A13)</f>
        <v>0.1353352832366127</v>
      </c>
      <c r="F13" s="23">
        <f>_xll.WGamic(F$3,$A13)</f>
        <v>0.40600584970983811</v>
      </c>
      <c r="G13" s="4">
        <f>_xll.WGamic(G$3,$A13)</f>
        <v>1.353352832366127</v>
      </c>
      <c r="H13" s="3">
        <f>_xll.WGamit(H$3,$A13)</f>
        <v>0.43233235838169365</v>
      </c>
      <c r="I13" s="23">
        <f>_xll.WGamit(I$3,$A13)</f>
        <v>0.1484985375725405</v>
      </c>
      <c r="J13" s="4">
        <f>_xll.WGamit(J$3,$A13)</f>
        <v>4.0415447977117082E-2</v>
      </c>
    </row>
    <row r="14" spans="1:10" x14ac:dyDescent="0.15">
      <c r="A14" s="14">
        <f t="shared" si="3"/>
        <v>2.25</v>
      </c>
      <c r="B14" s="5">
        <f>_xll.WGami(B$3,$A14)</f>
        <v>0.89460077543813565</v>
      </c>
      <c r="C14" s="24">
        <f>_xll.WGami(C$3,$A14)</f>
        <v>0.65745252017394096</v>
      </c>
      <c r="D14" s="6">
        <f>_xll.WGami(D$3,$A14)</f>
        <v>0.78132146600344354</v>
      </c>
      <c r="E14" s="5">
        <f>_xll.WGamic(E$3,$A14)</f>
        <v>0.10539922456186433</v>
      </c>
      <c r="F14" s="24">
        <f>_xll.WGamic(F$3,$A14)</f>
        <v>0.3425474798260591</v>
      </c>
      <c r="G14" s="6">
        <f>_xll.WGamic(G$3,$A14)</f>
        <v>1.2186785339965565</v>
      </c>
      <c r="H14" s="5">
        <f>_xll.WGamit(H$3,$A14)</f>
        <v>0.39760034463917138</v>
      </c>
      <c r="I14" s="24">
        <f>_xll.WGamit(I$3,$A14)</f>
        <v>0.12986716447880312</v>
      </c>
      <c r="J14" s="6">
        <f>_xll.WGamit(J$3,$A14)</f>
        <v>3.4296689865720459E-2</v>
      </c>
    </row>
    <row r="15" spans="1:10" x14ac:dyDescent="0.15">
      <c r="A15" s="25">
        <f t="shared" si="3"/>
        <v>2.5</v>
      </c>
      <c r="B15" s="1">
        <f>_xll.WGami(B$3,$A15)</f>
        <v>0.91791500137610116</v>
      </c>
      <c r="C15" s="22">
        <f>_xll.WGami(C$3,$A15)</f>
        <v>0.71270250481635422</v>
      </c>
      <c r="D15" s="2">
        <f>_xll.WGami(D$3,$A15)</f>
        <v>0.91237376823334104</v>
      </c>
      <c r="E15" s="1">
        <f>_xll.WGamic(E$3,$A15)</f>
        <v>8.20849986238988E-2</v>
      </c>
      <c r="F15" s="22">
        <f>_xll.WGamic(F$3,$A15)</f>
        <v>0.28729749518364578</v>
      </c>
      <c r="G15" s="2">
        <f>_xll.WGamic(G$3,$A15)</f>
        <v>1.087626231766659</v>
      </c>
      <c r="H15" s="1">
        <f>_xll.WGamit(H$3,$A15)</f>
        <v>0.36716600055044046</v>
      </c>
      <c r="I15" s="22">
        <f>_xll.WGamit(I$3,$A15)</f>
        <v>0.11403240077061665</v>
      </c>
      <c r="J15" s="2">
        <f>_xll.WGamit(J$3,$A15)</f>
        <v>2.9195960583466928E-2</v>
      </c>
    </row>
    <row r="16" spans="1:10" x14ac:dyDescent="0.15">
      <c r="A16" s="13">
        <f t="shared" si="3"/>
        <v>2.75</v>
      </c>
      <c r="B16" s="3">
        <f>_xll.WGami(B$3,$A16)</f>
        <v>0.93607213879329243</v>
      </c>
      <c r="C16" s="23">
        <f>_xll.WGami(C$3,$A16)</f>
        <v>0.76027052047484656</v>
      </c>
      <c r="D16" s="4">
        <f>_xll.WGami(D$3,$A16)</f>
        <v>1.0370865905739672</v>
      </c>
      <c r="E16" s="3">
        <f>_xll.WGamic(E$3,$A16)</f>
        <v>6.392786120670757E-2</v>
      </c>
      <c r="F16" s="23">
        <f>_xll.WGamic(F$3,$A16)</f>
        <v>0.23972947952515339</v>
      </c>
      <c r="G16" s="4">
        <f>_xll.WGamic(G$3,$A16)</f>
        <v>0.96291340942603276</v>
      </c>
      <c r="H16" s="3">
        <f>_xll.WGamit(H$3,$A16)</f>
        <v>0.34038986865210635</v>
      </c>
      <c r="I16" s="23">
        <f>_xll.WGamit(I$3,$A16)</f>
        <v>0.10053163907105413</v>
      </c>
      <c r="J16" s="4">
        <f>_xll.WGamit(J$3,$A16)</f>
        <v>2.4933712170072855E-2</v>
      </c>
    </row>
    <row r="17" spans="1:10" x14ac:dyDescent="0.15">
      <c r="A17" s="13">
        <f t="shared" si="3"/>
        <v>3</v>
      </c>
      <c r="B17" s="3">
        <f>_xll.WGami(B$3,$A17)</f>
        <v>0.95021293163213605</v>
      </c>
      <c r="C17" s="23">
        <f>_xll.WGami(C$3,$A17)</f>
        <v>0.80085172652854419</v>
      </c>
      <c r="D17" s="4">
        <f>_xll.WGami(D$3,$A17)</f>
        <v>1.1536198377463129</v>
      </c>
      <c r="E17" s="3">
        <f>_xll.WGamic(E$3,$A17)</f>
        <v>4.9787068367863944E-2</v>
      </c>
      <c r="F17" s="23">
        <f>_xll.WGamic(F$3,$A17)</f>
        <v>0.19914827347145578</v>
      </c>
      <c r="G17" s="4">
        <f>_xll.WGamic(G$3,$A17)</f>
        <v>0.84638016225368706</v>
      </c>
      <c r="H17" s="3">
        <f>_xll.WGamit(H$3,$A17)</f>
        <v>0.31673764387737868</v>
      </c>
      <c r="I17" s="23">
        <f>_xll.WGamit(I$3,$A17)</f>
        <v>8.8983525169838235E-2</v>
      </c>
      <c r="J17" s="4">
        <f>_xll.WGamit(J$3,$A17)</f>
        <v>2.1363330328635435E-2</v>
      </c>
    </row>
    <row r="18" spans="1:10" x14ac:dyDescent="0.15">
      <c r="A18" s="13">
        <f t="shared" si="3"/>
        <v>3.25</v>
      </c>
      <c r="B18" s="3">
        <f>_xll.WGami(B$3,$A18)</f>
        <v>0.96122579216827797</v>
      </c>
      <c r="C18" s="23">
        <f>_xll.WGami(C$3,$A18)</f>
        <v>0.83520961671518146</v>
      </c>
      <c r="D18" s="4">
        <f>_xll.WGami(D$3,$A18)</f>
        <v>1.2608666632077992</v>
      </c>
      <c r="E18" s="3">
        <f>_xll.WGamic(E$3,$A18)</f>
        <v>3.8774207831722009E-2</v>
      </c>
      <c r="F18" s="23">
        <f>_xll.WGamic(F$3,$A18)</f>
        <v>0.16479038328481854</v>
      </c>
      <c r="G18" s="4">
        <f>_xll.WGamic(G$3,$A18)</f>
        <v>0.73913333679220083</v>
      </c>
      <c r="H18" s="3">
        <f>_xll.WGamit(H$3,$A18)</f>
        <v>0.29576178220562394</v>
      </c>
      <c r="I18" s="23">
        <f>_xll.WGamit(I$3,$A18)</f>
        <v>7.9073099807354427E-2</v>
      </c>
      <c r="J18" s="4">
        <f>_xll.WGamit(J$3,$A18)</f>
        <v>1.8364921812767217E-2</v>
      </c>
    </row>
    <row r="19" spans="1:10" x14ac:dyDescent="0.15">
      <c r="A19" s="14">
        <f t="shared" si="3"/>
        <v>3.5</v>
      </c>
      <c r="B19" s="5">
        <f>_xll.WGami(B$3,$A19)</f>
        <v>0.96980261657768152</v>
      </c>
      <c r="C19" s="24">
        <f>_xll.WGami(C$3,$A19)</f>
        <v>0.86411177459956678</v>
      </c>
      <c r="D19" s="6">
        <f>_xll.WGami(D$3,$A19)</f>
        <v>1.3583056022757318</v>
      </c>
      <c r="E19" s="5">
        <f>_xll.WGamic(E$3,$A19)</f>
        <v>3.0197383422318501E-2</v>
      </c>
      <c r="F19" s="24">
        <f>_xll.WGamic(F$3,$A19)</f>
        <v>0.13588822540043324</v>
      </c>
      <c r="G19" s="6">
        <f>_xll.WGamic(G$3,$A19)</f>
        <v>0.64169439772426817</v>
      </c>
      <c r="H19" s="5">
        <f>_xll.WGamit(H$3,$A19)</f>
        <v>0.27708646187933755</v>
      </c>
      <c r="I19" s="24">
        <f>_xll.WGamit(I$3,$A19)</f>
        <v>7.0539736702005432E-2</v>
      </c>
      <c r="J19" s="6">
        <f>_xll.WGamit(J$3,$A19)</f>
        <v>1.5840298568813197E-2</v>
      </c>
    </row>
    <row r="20" spans="1:10" x14ac:dyDescent="0.15">
      <c r="A20" s="12">
        <f t="shared" si="3"/>
        <v>3.75</v>
      </c>
      <c r="B20" s="1">
        <f>_xll.WGami(B$3,$A20)</f>
        <v>0.97648225414399092</v>
      </c>
      <c r="C20" s="22">
        <f>_xll.WGami(C$3,$A20)</f>
        <v>0.88829070718395675</v>
      </c>
      <c r="D20" s="2">
        <f>_xll.WGami(D$3,$A20)</f>
        <v>1.4458631132677855</v>
      </c>
      <c r="E20" s="1">
        <f>_xll.WGamic(E$3,$A20)</f>
        <v>2.3517745856009107E-2</v>
      </c>
      <c r="F20" s="22">
        <f>_xll.WGamic(F$3,$A20)</f>
        <v>0.11170929281604325</v>
      </c>
      <c r="G20" s="2">
        <f>_xll.WGamic(G$3,$A20)</f>
        <v>0.55413688673221451</v>
      </c>
      <c r="H20" s="1">
        <f>_xll.WGamit(H$3,$A20)</f>
        <v>0.26039526777173089</v>
      </c>
      <c r="I20" s="22">
        <f>_xll.WGamit(I$3,$A20)</f>
        <v>6.3167339177525816E-2</v>
      </c>
      <c r="J20" s="2">
        <f>_xll.WGamit(J$3,$A20)</f>
        <v>1.3708924333205674E-2</v>
      </c>
    </row>
    <row r="21" spans="1:10" x14ac:dyDescent="0.15">
      <c r="A21" s="13">
        <f t="shared" si="3"/>
        <v>4</v>
      </c>
      <c r="B21" s="3">
        <f>_xll.WGami(B$3,$A21)</f>
        <v>0.98168436111126578</v>
      </c>
      <c r="C21" s="23">
        <f>_xll.WGami(C$3,$A21)</f>
        <v>0.90842180555632912</v>
      </c>
      <c r="D21" s="4">
        <f>_xll.WGami(D$3,$A21)</f>
        <v>1.5237933888929114</v>
      </c>
      <c r="E21" s="3">
        <f>_xll.WGamic(E$3,$A21)</f>
        <v>1.8315638888734179E-2</v>
      </c>
      <c r="F21" s="23">
        <f>_xll.WGamic(F$3,$A21)</f>
        <v>9.1578194443670893E-2</v>
      </c>
      <c r="G21" s="4">
        <f>_xll.WGamic(G$3,$A21)</f>
        <v>0.47620661110708862</v>
      </c>
      <c r="H21" s="3">
        <f>_xll.WGamit(H$3,$A21)</f>
        <v>0.24542109027781644</v>
      </c>
      <c r="I21" s="23">
        <f>_xll.WGamit(I$3,$A21)</f>
        <v>5.6776362847270563E-2</v>
      </c>
      <c r="J21" s="4">
        <f>_xll.WGamit(J$3,$A21)</f>
        <v>1.190463585072587E-2</v>
      </c>
    </row>
    <row r="22" spans="1:10" x14ac:dyDescent="0.15">
      <c r="A22" s="13">
        <f t="shared" si="3"/>
        <v>4.25</v>
      </c>
      <c r="B22" s="3">
        <f>_xll.WGami(B$3,$A22)</f>
        <v>0.98573576609100078</v>
      </c>
      <c r="C22" s="23">
        <f>_xll.WGami(C$3,$A22)</f>
        <v>0.92511277197775388</v>
      </c>
      <c r="D22" s="4">
        <f>_xll.WGami(D$3,$A22)</f>
        <v>1.5925778189742088</v>
      </c>
      <c r="E22" s="3">
        <f>_xll.WGamic(E$3,$A22)</f>
        <v>1.4264233908999256E-2</v>
      </c>
      <c r="F22" s="23">
        <f>_xll.WGamic(F$3,$A22)</f>
        <v>7.4887228022246094E-2</v>
      </c>
      <c r="G22" s="4">
        <f>_xll.WGamic(G$3,$A22)</f>
        <v>0.40742218102579125</v>
      </c>
      <c r="H22" s="3">
        <f>_xll.WGamit(H$3,$A22)</f>
        <v>0.23193782731552962</v>
      </c>
      <c r="I22" s="23">
        <f>_xll.WGamit(I$3,$A22)</f>
        <v>5.1217316095654192E-2</v>
      </c>
      <c r="J22" s="4">
        <f>_xll.WGamit(J$3,$A22)</f>
        <v>1.0372988033212842E-2</v>
      </c>
    </row>
    <row r="23" spans="1:10" x14ac:dyDescent="0.15">
      <c r="A23" s="13">
        <f t="shared" si="3"/>
        <v>4.5</v>
      </c>
      <c r="B23" s="3">
        <f>_xll.WGami(B$3,$A23)</f>
        <v>0.98889100346175773</v>
      </c>
      <c r="C23" s="23">
        <f>_xll.WGami(C$3,$A23)</f>
        <v>0.93890051903966731</v>
      </c>
      <c r="D23" s="4">
        <f>_xll.WGami(D$3,$A23)</f>
        <v>1.6528438581799278</v>
      </c>
      <c r="E23" s="3">
        <f>_xll.WGamic(E$3,$A23)</f>
        <v>1.1108996538242306E-2</v>
      </c>
      <c r="F23" s="23">
        <f>_xll.WGamic(F$3,$A23)</f>
        <v>6.1099480960332686E-2</v>
      </c>
      <c r="G23" s="4">
        <f>_xll.WGamic(G$3,$A23)</f>
        <v>0.34715614182007204</v>
      </c>
      <c r="H23" s="3">
        <f>_xll.WGamit(H$3,$A23)</f>
        <v>0.21975355632483504</v>
      </c>
      <c r="I23" s="23">
        <f>_xll.WGamit(I$3,$A23)</f>
        <v>4.6365457730353929E-2</v>
      </c>
      <c r="J23" s="4">
        <f>_xll.WGamit(J$3,$A23)</f>
        <v>9.0691021024961807E-3</v>
      </c>
    </row>
    <row r="24" spans="1:10" x14ac:dyDescent="0.15">
      <c r="A24" s="14">
        <f t="shared" si="3"/>
        <v>4.75</v>
      </c>
      <c r="B24" s="5">
        <f>_xll.WGami(B$3,$A24)</f>
        <v>0.99134830479687941</v>
      </c>
      <c r="C24" s="24">
        <f>_xll.WGami(C$3,$A24)</f>
        <v>0.95025275258205633</v>
      </c>
      <c r="D24" s="6">
        <f>_xll.WGami(D$3,$A24)</f>
        <v>1.7053016321437033</v>
      </c>
      <c r="E24" s="5">
        <f>_xll.WGamic(E$3,$A24)</f>
        <v>8.6516952031206341E-3</v>
      </c>
      <c r="F24" s="24">
        <f>_xll.WGamic(F$3,$A24)</f>
        <v>4.9747247417943646E-2</v>
      </c>
      <c r="G24" s="6">
        <f>_xll.WGamic(G$3,$A24)</f>
        <v>0.29469836785629661</v>
      </c>
      <c r="H24" s="5">
        <f>_xll.WGamit(H$3,$A24)</f>
        <v>0.20870490627302721</v>
      </c>
      <c r="I24" s="24">
        <f>_xll.WGamit(I$3,$A24)</f>
        <v>4.2116465488401381E-2</v>
      </c>
      <c r="J24" s="6">
        <f>_xll.WGamit(J$3,$A24)</f>
        <v>7.9559195551244279E-3</v>
      </c>
    </row>
    <row r="25" spans="1:10" x14ac:dyDescent="0.15">
      <c r="A25" s="12">
        <f t="shared" si="3"/>
        <v>5</v>
      </c>
      <c r="B25" s="1">
        <f>_xll.WGami(B$3,$A25)</f>
        <v>0.99326205300091452</v>
      </c>
      <c r="C25" s="22">
        <f>_xll.WGami(C$3,$A25)</f>
        <v>0.95957231800548715</v>
      </c>
      <c r="D25" s="2">
        <f>_xll.WGami(D$3,$A25)</f>
        <v>1.7506959610338377</v>
      </c>
      <c r="E25" s="1">
        <f>_xll.WGamic(E$3,$A25)</f>
        <v>6.737946999085467E-3</v>
      </c>
      <c r="F25" s="22">
        <f>_xll.WGamic(F$3,$A25)</f>
        <v>4.0427681994512805E-2</v>
      </c>
      <c r="G25" s="2">
        <f>_xll.WGamic(G$3,$A25)</f>
        <v>0.24930403896616227</v>
      </c>
      <c r="H25" s="1">
        <f>_xll.WGamit(H$3,$A25)</f>
        <v>0.19865241060018293</v>
      </c>
      <c r="I25" s="22">
        <f>_xll.WGamit(I$3,$A25)</f>
        <v>3.8382892720219504E-2</v>
      </c>
      <c r="J25" s="2">
        <f>_xll.WGamit(J$3,$A25)</f>
        <v>7.0027838441353539E-3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6FDF-B67A-463E-BE6B-9DB4E4E7E936}">
  <sheetPr codeName="Sheet10"/>
  <dimension ref="A1:F26"/>
  <sheetViews>
    <sheetView workbookViewId="0"/>
  </sheetViews>
  <sheetFormatPr defaultColWidth="8.875" defaultRowHeight="13.5" x14ac:dyDescent="0.15"/>
  <cols>
    <col min="2" max="6" width="12.625" customWidth="1"/>
  </cols>
  <sheetData>
    <row r="1" spans="1:6" x14ac:dyDescent="0.15">
      <c r="A1" s="10" t="s">
        <v>24</v>
      </c>
    </row>
    <row r="3" spans="1:6" x14ac:dyDescent="0.15">
      <c r="B3" s="35">
        <v>9</v>
      </c>
      <c r="C3" s="35">
        <v>7</v>
      </c>
      <c r="D3" s="35">
        <v>5</v>
      </c>
      <c r="E3" s="35">
        <v>2</v>
      </c>
      <c r="F3" s="35">
        <v>1</v>
      </c>
    </row>
    <row r="4" spans="1:6" x14ac:dyDescent="0.15">
      <c r="B4" s="35">
        <v>1</v>
      </c>
      <c r="C4" s="35">
        <v>2</v>
      </c>
      <c r="D4" s="35">
        <v>5</v>
      </c>
      <c r="E4" s="35">
        <v>7</v>
      </c>
      <c r="F4" s="35">
        <v>9</v>
      </c>
    </row>
    <row r="5" spans="1:6" x14ac:dyDescent="0.15">
      <c r="A5" s="15" t="s">
        <v>0</v>
      </c>
      <c r="B5" s="15" t="str">
        <f>_xlfn.CONCAT("Ix(",B3,", ",B4,")")</f>
        <v>Ix(9, 1)</v>
      </c>
      <c r="C5" s="15" t="str">
        <f t="shared" ref="C5:F5" si="0">_xlfn.CONCAT("Ix(",C3,", ",C4,")")</f>
        <v>Ix(7, 2)</v>
      </c>
      <c r="D5" s="15" t="str">
        <f t="shared" si="0"/>
        <v>Ix(5, 5)</v>
      </c>
      <c r="E5" s="15" t="str">
        <f t="shared" si="0"/>
        <v>Ix(2, 7)</v>
      </c>
      <c r="F5" s="15" t="str">
        <f t="shared" si="0"/>
        <v>Ix(1, 9)</v>
      </c>
    </row>
    <row r="6" spans="1:6" x14ac:dyDescent="0.15">
      <c r="A6" s="25">
        <v>0</v>
      </c>
      <c r="B6" s="1">
        <f>_xll.WIbeta(B$3, B$4,$A6)</f>
        <v>0</v>
      </c>
      <c r="C6" s="22">
        <f>_xll.WIbeta(C$3, C$4,$A6)</f>
        <v>0</v>
      </c>
      <c r="D6" s="22">
        <f>_xll.WIbeta(D$3, D$4,$A6)</f>
        <v>0</v>
      </c>
      <c r="E6" s="22">
        <f>_xll.WIbeta(E$3, E$4,$A6)</f>
        <v>0</v>
      </c>
      <c r="F6" s="2">
        <f>_xll.WIbeta(F$3, F$4,$A6)</f>
        <v>0</v>
      </c>
    </row>
    <row r="7" spans="1:6" x14ac:dyDescent="0.15">
      <c r="A7" s="13">
        <v>0.05</v>
      </c>
      <c r="B7" s="3">
        <f>_xll.WIbeta(B$3, B$4,$A7)</f>
        <v>1.9531250000000009E-12</v>
      </c>
      <c r="C7" s="23">
        <f>_xll.WIbeta(C$3, C$4,$A7)</f>
        <v>5.9765625000000015E-9</v>
      </c>
      <c r="D7" s="23">
        <f>_xll.WIbeta(D$3, D$4,$A7)</f>
        <v>3.3222207031249994E-5</v>
      </c>
      <c r="E7" s="23">
        <f>_xll.WIbeta(E$3, E$4,$A7)</f>
        <v>5.7244650273437489E-2</v>
      </c>
      <c r="F7" s="4">
        <f>_xll.WIbeta(F$3, F$4,$A7)</f>
        <v>0.36975059027539064</v>
      </c>
    </row>
    <row r="8" spans="1:6" x14ac:dyDescent="0.15">
      <c r="A8" s="13">
        <f>A7+0.05</f>
        <v>0.1</v>
      </c>
      <c r="B8" s="3">
        <f>_xll.WIbeta(B$3, B$4,$A8)</f>
        <v>1.0000000000000005E-9</v>
      </c>
      <c r="C8" s="23">
        <f>_xll.WIbeta(C$3, C$4,$A8)</f>
        <v>7.3000000000000042E-7</v>
      </c>
      <c r="D8" s="23">
        <f>_xll.WIbeta(D$3, D$4,$A8)</f>
        <v>8.9092000000000012E-4</v>
      </c>
      <c r="E8" s="23">
        <f>_xll.WIbeta(E$3, E$4,$A8)</f>
        <v>0.18689527000000009</v>
      </c>
      <c r="F8" s="4">
        <f>_xll.WIbeta(F$3, F$4,$A8)</f>
        <v>0.61257951100000008</v>
      </c>
    </row>
    <row r="9" spans="1:6" x14ac:dyDescent="0.15">
      <c r="A9" s="13">
        <f t="shared" ref="A9:A25" si="1">A8+0.05</f>
        <v>0.15000000000000002</v>
      </c>
      <c r="B9" s="3">
        <f>_xll.WIbeta(B$3, B$4,$A9)</f>
        <v>3.8443359375000048E-8</v>
      </c>
      <c r="C9" s="23">
        <f>_xll.WIbeta(C$3, C$4,$A9)</f>
        <v>1.1874726562500012E-5</v>
      </c>
      <c r="D9" s="23">
        <f>_xll.WIbeta(D$3, D$4,$A9)</f>
        <v>5.6286631054687543E-3</v>
      </c>
      <c r="E9" s="23">
        <f>_xll.WIbeta(E$3, E$4,$A9)</f>
        <v>0.3428169690234375</v>
      </c>
      <c r="F9" s="4">
        <f>_xll.WIbeta(F$3, F$4,$A9)</f>
        <v>0.76838305371679694</v>
      </c>
    </row>
    <row r="10" spans="1:6" x14ac:dyDescent="0.15">
      <c r="A10" s="14">
        <f t="shared" si="1"/>
        <v>0.2</v>
      </c>
      <c r="B10" s="5">
        <f>_xll.WIbeta(B$3, B$4,$A10)</f>
        <v>5.1200000000000024E-7</v>
      </c>
      <c r="C10" s="24">
        <f>_xll.WIbeta(C$3, C$4,$A10)</f>
        <v>8.4480000000000045E-5</v>
      </c>
      <c r="D10" s="24">
        <f>_xll.WIbeta(D$3, D$4,$A10)</f>
        <v>1.9581440000000012E-2</v>
      </c>
      <c r="E10" s="24">
        <f>_xll.WIbeta(E$3, E$4,$A10)</f>
        <v>0.49668352000000021</v>
      </c>
      <c r="F10" s="6">
        <f>_xll.WIbeta(F$3, F$4,$A10)</f>
        <v>0.86578227200000002</v>
      </c>
    </row>
    <row r="11" spans="1:6" x14ac:dyDescent="0.15">
      <c r="A11" s="12">
        <f t="shared" si="1"/>
        <v>0.25</v>
      </c>
      <c r="B11" s="1">
        <f>_xll.WIbeta(B$3, B$4,$A11)</f>
        <v>3.814697265625E-6</v>
      </c>
      <c r="C11" s="22">
        <f>_xll.WIbeta(C$3, C$4,$A11)</f>
        <v>3.814697265625E-4</v>
      </c>
      <c r="D11" s="22">
        <f>_xll.WIbeta(D$3, D$4,$A11)</f>
        <v>4.892730712890625E-2</v>
      </c>
      <c r="E11" s="22">
        <f>_xll.WIbeta(E$3, E$4,$A11)</f>
        <v>0.6329193115234375</v>
      </c>
      <c r="F11" s="2">
        <f>_xll.WIbeta(F$3, F$4,$A11)</f>
        <v>0.92491531372070313</v>
      </c>
    </row>
    <row r="12" spans="1:6" x14ac:dyDescent="0.15">
      <c r="A12" s="13">
        <f t="shared" si="1"/>
        <v>0.3</v>
      </c>
      <c r="B12" s="3">
        <f>_xll.WIbeta(B$3, B$4,$A12)</f>
        <v>1.9682999999999994E-5</v>
      </c>
      <c r="C12" s="23">
        <f>_xll.WIbeta(C$3, C$4,$A12)</f>
        <v>1.2903299999999997E-3</v>
      </c>
      <c r="D12" s="23">
        <f>_xll.WIbeta(D$3, D$4,$A12)</f>
        <v>9.8808659999999965E-2</v>
      </c>
      <c r="E12" s="23">
        <f>_xll.WIbeta(E$3, E$4,$A12)</f>
        <v>0.74470167000000009</v>
      </c>
      <c r="F12" s="4">
        <f>_xll.WIbeta(F$3, F$4,$A12)</f>
        <v>0.95964639299999999</v>
      </c>
    </row>
    <row r="13" spans="1:6" x14ac:dyDescent="0.15">
      <c r="A13" s="13">
        <f t="shared" si="1"/>
        <v>0.35</v>
      </c>
      <c r="B13" s="3">
        <f>_xll.WIbeta(B$3, B$4,$A13)</f>
        <v>7.8815638671874959E-5</v>
      </c>
      <c r="C13" s="23">
        <f>_xll.WIbeta(C$3, C$4,$A13)</f>
        <v>3.5708309765624989E-3</v>
      </c>
      <c r="D13" s="23">
        <f>_xll.WIbeta(D$3, D$4,$A13)</f>
        <v>0.17171928552734372</v>
      </c>
      <c r="E13" s="23">
        <f>_xll.WIbeta(E$3, E$4,$A13)</f>
        <v>0.83087313777343752</v>
      </c>
      <c r="F13" s="4">
        <f>_xll.WIbeta(F$3, F$4,$A13)</f>
        <v>0.97928808716210936</v>
      </c>
    </row>
    <row r="14" spans="1:6" x14ac:dyDescent="0.15">
      <c r="A14" s="13">
        <f t="shared" si="1"/>
        <v>0.39999999999999997</v>
      </c>
      <c r="B14" s="3">
        <f>_xll.WIbeta(B$3, B$4,$A14)</f>
        <v>2.621439999999998E-4</v>
      </c>
      <c r="C14" s="23">
        <f>_xll.WIbeta(C$3, C$4,$A14)</f>
        <v>8.5196799999999965E-3</v>
      </c>
      <c r="D14" s="23">
        <f>_xll.WIbeta(D$3, D$4,$A14)</f>
        <v>0.26656767999999997</v>
      </c>
      <c r="E14" s="23">
        <f>_xll.WIbeta(E$3, E$4,$A14)</f>
        <v>0.89362431999999992</v>
      </c>
      <c r="F14" s="4">
        <f>_xll.WIbeta(F$3, F$4,$A14)</f>
        <v>0.98992230400000003</v>
      </c>
    </row>
    <row r="15" spans="1:6" x14ac:dyDescent="0.15">
      <c r="A15" s="14">
        <f t="shared" si="1"/>
        <v>0.44999999999999996</v>
      </c>
      <c r="B15" s="5">
        <f>_xll.WIbeta(B$3, B$4,$A15)</f>
        <v>7.5668064257812431E-4</v>
      </c>
      <c r="C15" s="24">
        <f>_xll.WIbeta(C$3, C$4,$A15)</f>
        <v>1.8122968476562491E-2</v>
      </c>
      <c r="D15" s="24">
        <f>_xll.WIbeta(D$3, D$4,$A15)</f>
        <v>0.37857905455078122</v>
      </c>
      <c r="E15" s="24">
        <f>_xll.WIbeta(E$3, E$4,$A15)</f>
        <v>0.9368189377734375</v>
      </c>
      <c r="F15" s="6">
        <f>_xll.WIbeta(F$3, F$4,$A15)</f>
        <v>0.99539463341601564</v>
      </c>
    </row>
    <row r="16" spans="1:6" x14ac:dyDescent="0.15">
      <c r="A16" s="25">
        <f t="shared" si="1"/>
        <v>0.49999999999999994</v>
      </c>
      <c r="B16" s="1">
        <f>_xll.WIbeta(B$3, B$4,$A16)</f>
        <v>1.953124999999998E-3</v>
      </c>
      <c r="C16" s="22">
        <f>_xll.WIbeta(C$3, C$4,$A16)</f>
        <v>3.5156249999999972E-2</v>
      </c>
      <c r="D16" s="22">
        <f>_xll.WIbeta(D$3, D$4,$A16)</f>
        <v>0.49999999999999978</v>
      </c>
      <c r="E16" s="22">
        <f>_xll.WIbeta(E$3, E$4,$A16)</f>
        <v>0.96484375</v>
      </c>
      <c r="F16" s="2">
        <f>_xll.WIbeta(F$3, F$4,$A16)</f>
        <v>0.998046875</v>
      </c>
    </row>
    <row r="17" spans="1:6" x14ac:dyDescent="0.15">
      <c r="A17" s="13">
        <f t="shared" si="1"/>
        <v>0.54999999999999993</v>
      </c>
      <c r="B17" s="3">
        <f>_xll.WIbeta(B$3, B$4,$A17)</f>
        <v>4.6053665839843718E-3</v>
      </c>
      <c r="C17" s="23">
        <f>_xll.WIbeta(C$3, C$4,$A17)</f>
        <v>6.3181062226562459E-2</v>
      </c>
      <c r="D17" s="23">
        <f>_xll.WIbeta(D$3, D$4,$A17)</f>
        <v>0.62142094544921855</v>
      </c>
      <c r="E17" s="23">
        <f>_xll.WIbeta(E$3, E$4,$A17)</f>
        <v>0.98187703152343753</v>
      </c>
      <c r="F17" s="4">
        <f>_xll.WIbeta(F$3, F$4,$A17)</f>
        <v>0.99924331935742183</v>
      </c>
    </row>
    <row r="18" spans="1:6" x14ac:dyDescent="0.15">
      <c r="A18" s="13">
        <f t="shared" si="1"/>
        <v>0.6</v>
      </c>
      <c r="B18" s="3">
        <f>_xll.WIbeta(B$3, B$4,$A18)</f>
        <v>1.0077695999999999E-2</v>
      </c>
      <c r="C18" s="23">
        <f>_xll.WIbeta(C$3, C$4,$A18)</f>
        <v>0.10637567999999997</v>
      </c>
      <c r="D18" s="23">
        <f>_xll.WIbeta(D$3, D$4,$A18)</f>
        <v>0.73343231999999992</v>
      </c>
      <c r="E18" s="23">
        <f>_xll.WIbeta(E$3, E$4,$A18)</f>
        <v>0.99148031999999997</v>
      </c>
      <c r="F18" s="4">
        <f>_xll.WIbeta(F$3, F$4,$A18)</f>
        <v>0.99973785599999998</v>
      </c>
    </row>
    <row r="19" spans="1:6" x14ac:dyDescent="0.15">
      <c r="A19" s="13">
        <f t="shared" si="1"/>
        <v>0.65</v>
      </c>
      <c r="B19" s="3">
        <f>_xll.WIbeta(B$3, B$4,$A19)</f>
        <v>2.0711912837890634E-2</v>
      </c>
      <c r="C19" s="23">
        <f>_xll.WIbeta(C$3, C$4,$A19)</f>
        <v>0.16912686222656254</v>
      </c>
      <c r="D19" s="23">
        <f>_xll.WIbeta(D$3, D$4,$A19)</f>
        <v>0.82828071447265628</v>
      </c>
      <c r="E19" s="23">
        <f>_xll.WIbeta(E$3, E$4,$A19)</f>
        <v>0.99642916902343748</v>
      </c>
      <c r="F19" s="4">
        <f>_xll.WIbeta(F$3, F$4,$A19)</f>
        <v>0.99992118436132815</v>
      </c>
    </row>
    <row r="20" spans="1:6" x14ac:dyDescent="0.15">
      <c r="A20" s="14">
        <f t="shared" si="1"/>
        <v>0.70000000000000007</v>
      </c>
      <c r="B20" s="5">
        <f>_xll.WIbeta(B$3, B$4,$A20)</f>
        <v>4.0353607000000027E-2</v>
      </c>
      <c r="C20" s="24">
        <f>_xll.WIbeta(C$3, C$4,$A20)</f>
        <v>0.25529833000000013</v>
      </c>
      <c r="D20" s="24">
        <f>_xll.WIbeta(D$3, D$4,$A20)</f>
        <v>0.90119134000000012</v>
      </c>
      <c r="E20" s="24">
        <f>_xll.WIbeta(E$3, E$4,$A20)</f>
        <v>0.99870966999999999</v>
      </c>
      <c r="F20" s="6">
        <f>_xll.WIbeta(F$3, F$4,$A20)</f>
        <v>0.99998031700000001</v>
      </c>
    </row>
    <row r="21" spans="1:6" x14ac:dyDescent="0.15">
      <c r="A21" s="12">
        <f t="shared" si="1"/>
        <v>0.75000000000000011</v>
      </c>
      <c r="B21" s="1">
        <f>_xll.WIbeta(B$3, B$4,$A21)</f>
        <v>7.5084686279296972E-2</v>
      </c>
      <c r="C21" s="22">
        <f>_xll.WIbeta(C$3, C$4,$A21)</f>
        <v>0.36708068847656278</v>
      </c>
      <c r="D21" s="22">
        <f>_xll.WIbeta(D$3, D$4,$A21)</f>
        <v>0.95107269287109386</v>
      </c>
      <c r="E21" s="22">
        <f>_xll.WIbeta(E$3, E$4,$A21)</f>
        <v>0.9996185302734375</v>
      </c>
      <c r="F21" s="2">
        <f>_xll.WIbeta(F$3, F$4,$A21)</f>
        <v>0.99999618530273438</v>
      </c>
    </row>
    <row r="22" spans="1:6" x14ac:dyDescent="0.15">
      <c r="A22" s="13">
        <f t="shared" si="1"/>
        <v>0.80000000000000016</v>
      </c>
      <c r="B22" s="3">
        <f>_xll.WIbeta(B$3, B$4,$A22)</f>
        <v>0.13421772800000023</v>
      </c>
      <c r="C22" s="23">
        <f>_xll.WIbeta(C$3, C$4,$A22)</f>
        <v>0.50331648000000051</v>
      </c>
      <c r="D22" s="23">
        <f>_xll.WIbeta(D$3, D$4,$A22)</f>
        <v>0.98041856000000005</v>
      </c>
      <c r="E22" s="23">
        <f>_xll.WIbeta(E$3, E$4,$A22)</f>
        <v>0.99991551999999995</v>
      </c>
      <c r="F22" s="4">
        <f>_xll.WIbeta(F$3, F$4,$A22)</f>
        <v>0.99999948800000005</v>
      </c>
    </row>
    <row r="23" spans="1:6" x14ac:dyDescent="0.15">
      <c r="A23" s="13">
        <f t="shared" si="1"/>
        <v>0.8500000000000002</v>
      </c>
      <c r="B23" s="3">
        <f>_xll.WIbeta(B$3, B$4,$A23)</f>
        <v>0.23161694628320359</v>
      </c>
      <c r="C23" s="23">
        <f>_xll.WIbeta(C$3, C$4,$A23)</f>
        <v>0.65718303097656317</v>
      </c>
      <c r="D23" s="23">
        <f>_xll.WIbeta(D$3, D$4,$A23)</f>
        <v>0.99437133689453128</v>
      </c>
      <c r="E23" s="23">
        <f>_xll.WIbeta(E$3, E$4,$A23)</f>
        <v>0.9999881252734375</v>
      </c>
      <c r="F23" s="4">
        <f>_xll.WIbeta(F$3, F$4,$A23)</f>
        <v>0.99999996155664062</v>
      </c>
    </row>
    <row r="24" spans="1:6" x14ac:dyDescent="0.15">
      <c r="A24" s="13">
        <f t="shared" si="1"/>
        <v>0.90000000000000024</v>
      </c>
      <c r="B24" s="3">
        <f>_xll.WIbeta(B$3, B$4,$A24)</f>
        <v>0.38742048900000098</v>
      </c>
      <c r="C24" s="23">
        <f>_xll.WIbeta(C$3, C$4,$A24)</f>
        <v>0.81310473000000072</v>
      </c>
      <c r="D24" s="23">
        <f>_xll.WIbeta(D$3, D$4,$A24)</f>
        <v>0.99910907999999998</v>
      </c>
      <c r="E24" s="23">
        <f>_xll.WIbeta(E$3, E$4,$A24)</f>
        <v>0.99999927</v>
      </c>
      <c r="F24" s="4">
        <f>_xll.WIbeta(F$3, F$4,$A24)</f>
        <v>0.99999999900000003</v>
      </c>
    </row>
    <row r="25" spans="1:6" x14ac:dyDescent="0.15">
      <c r="A25" s="14">
        <f t="shared" si="1"/>
        <v>0.95000000000000029</v>
      </c>
      <c r="B25" s="5">
        <f>_xll.WIbeta(B$3, B$4,$A25)</f>
        <v>0.63024940972461108</v>
      </c>
      <c r="C25" s="24">
        <f>_xll.WIbeta(C$3, C$4,$A25)</f>
        <v>0.94275534972656305</v>
      </c>
      <c r="D25" s="24">
        <f>_xll.WIbeta(D$3, D$4,$A25)</f>
        <v>0.99996677779296872</v>
      </c>
      <c r="E25" s="24">
        <f>_xll.WIbeta(E$3, E$4,$A25)</f>
        <v>0.99999999402343753</v>
      </c>
      <c r="F25" s="6">
        <f>_xll.WIbeta(F$3, F$4,$A25)</f>
        <v>0.9999999999980469</v>
      </c>
    </row>
    <row r="26" spans="1:6" x14ac:dyDescent="0.15">
      <c r="A26" s="12">
        <v>1</v>
      </c>
      <c r="B26" s="1">
        <f>_xll.WIbeta(B$3, B$4,$A26)</f>
        <v>1</v>
      </c>
      <c r="C26" s="22">
        <f>_xll.WIbeta(C$3, C$4,$A26)</f>
        <v>1</v>
      </c>
      <c r="D26" s="22">
        <f>_xll.WIbeta(D$3, D$4,$A26)</f>
        <v>1</v>
      </c>
      <c r="E26" s="22">
        <f>_xll.WIbeta(E$3, E$4,$A26)</f>
        <v>1</v>
      </c>
      <c r="F26" s="2">
        <f>_xll.WIbeta(F$3, F$4,$A26)</f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2E11-39E0-4AD2-BA10-653589DD0A96}">
  <sheetPr codeName="Sheet11"/>
  <dimension ref="A1:B113"/>
  <sheetViews>
    <sheetView workbookViewId="0"/>
  </sheetViews>
  <sheetFormatPr defaultColWidth="8.875" defaultRowHeight="13.5" x14ac:dyDescent="0.15"/>
  <cols>
    <col min="2" max="2" width="17.375" customWidth="1"/>
  </cols>
  <sheetData>
    <row r="1" spans="1:2" x14ac:dyDescent="0.15">
      <c r="A1" s="10" t="s">
        <v>22</v>
      </c>
    </row>
    <row r="3" spans="1:2" x14ac:dyDescent="0.15">
      <c r="A3" s="15" t="s">
        <v>0</v>
      </c>
      <c r="B3" s="15" t="s">
        <v>23</v>
      </c>
    </row>
    <row r="4" spans="1:2" x14ac:dyDescent="0.15">
      <c r="A4" s="12">
        <v>-20</v>
      </c>
      <c r="B4" s="7">
        <f>_xll.WZeta(A4)</f>
        <v>0</v>
      </c>
    </row>
    <row r="5" spans="1:2" x14ac:dyDescent="0.15">
      <c r="A5" s="13">
        <f>A4+0.25</f>
        <v>-19.75</v>
      </c>
      <c r="B5" s="8">
        <f>_xll.WZeta(A5)</f>
        <v>24.014725934183367</v>
      </c>
    </row>
    <row r="6" spans="1:2" x14ac:dyDescent="0.15">
      <c r="A6" s="13">
        <f t="shared" ref="A6:A28" si="0">A5+0.25</f>
        <v>-19.5</v>
      </c>
      <c r="B6" s="8">
        <f>_xll.WZeta(A6)</f>
        <v>33.168325785694648</v>
      </c>
    </row>
    <row r="7" spans="1:2" x14ac:dyDescent="0.15">
      <c r="A7" s="13">
        <f t="shared" si="0"/>
        <v>-19.25</v>
      </c>
      <c r="B7" s="8">
        <f>_xll.WZeta(A7)</f>
        <v>32.494615345674809</v>
      </c>
    </row>
    <row r="8" spans="1:2" x14ac:dyDescent="0.15">
      <c r="A8" s="14">
        <f t="shared" si="0"/>
        <v>-19</v>
      </c>
      <c r="B8" s="9">
        <f>_xll.WZeta(A8)</f>
        <v>26.456212121212122</v>
      </c>
    </row>
    <row r="9" spans="1:2" x14ac:dyDescent="0.15">
      <c r="A9" s="12">
        <f t="shared" si="0"/>
        <v>-18.75</v>
      </c>
      <c r="B9" s="7">
        <f>_xll.WZeta(A9)</f>
        <v>18.444476558961771</v>
      </c>
    </row>
    <row r="10" spans="1:2" x14ac:dyDescent="0.15">
      <c r="A10" s="13">
        <f t="shared" si="0"/>
        <v>-18.5</v>
      </c>
      <c r="B10" s="8">
        <f>_xll.WZeta(A10)</f>
        <v>10.687327069022006</v>
      </c>
    </row>
    <row r="11" spans="1:2" x14ac:dyDescent="0.15">
      <c r="A11" s="13">
        <f t="shared" si="0"/>
        <v>-18.25</v>
      </c>
      <c r="B11" s="8">
        <f>_xll.WZeta(A11)</f>
        <v>4.3932427198581347</v>
      </c>
    </row>
    <row r="12" spans="1:2" x14ac:dyDescent="0.15">
      <c r="A12" s="13">
        <f t="shared" si="0"/>
        <v>-18</v>
      </c>
      <c r="B12" s="8">
        <f>_xll.WZeta(A12)</f>
        <v>0</v>
      </c>
    </row>
    <row r="13" spans="1:2" x14ac:dyDescent="0.15">
      <c r="A13" s="14">
        <f t="shared" si="0"/>
        <v>-17.75</v>
      </c>
      <c r="B13" s="9">
        <f>_xll.WZeta(A13)</f>
        <v>-2.5601755081533444</v>
      </c>
    </row>
    <row r="14" spans="1:2" x14ac:dyDescent="0.15">
      <c r="A14" s="12">
        <f t="shared" si="0"/>
        <v>-17.5</v>
      </c>
      <c r="B14" s="7">
        <f>_xll.WZeta(A14)</f>
        <v>-3.6297592997745767</v>
      </c>
    </row>
    <row r="15" spans="1:2" x14ac:dyDescent="0.15">
      <c r="A15" s="13">
        <f t="shared" si="0"/>
        <v>-17.25</v>
      </c>
      <c r="B15" s="8">
        <f>_xll.WZeta(A15)</f>
        <v>-3.6515611685710412</v>
      </c>
    </row>
    <row r="16" spans="1:2" x14ac:dyDescent="0.15">
      <c r="A16" s="13">
        <f t="shared" si="0"/>
        <v>-17</v>
      </c>
      <c r="B16" s="8">
        <f>_xll.WZeta(A16)</f>
        <v>-3.0539543302701198</v>
      </c>
    </row>
    <row r="17" spans="1:2" x14ac:dyDescent="0.15">
      <c r="A17" s="13">
        <f t="shared" si="0"/>
        <v>-16.75</v>
      </c>
      <c r="B17" s="8">
        <f>_xll.WZeta(A17)</f>
        <v>-2.187902280559773</v>
      </c>
    </row>
    <row r="18" spans="1:2" x14ac:dyDescent="0.15">
      <c r="A18" s="14">
        <f t="shared" si="0"/>
        <v>-16.5</v>
      </c>
      <c r="B18" s="9">
        <f>_xll.WZeta(A18)</f>
        <v>-1.3032292507051146</v>
      </c>
    </row>
    <row r="19" spans="1:2" x14ac:dyDescent="0.15">
      <c r="A19" s="12">
        <f t="shared" si="0"/>
        <v>-16.25</v>
      </c>
      <c r="B19" s="7">
        <f>_xll.WZeta(A19)</f>
        <v>-0.55092827053673665</v>
      </c>
    </row>
    <row r="20" spans="1:2" x14ac:dyDescent="0.15">
      <c r="A20" s="13">
        <f t="shared" si="0"/>
        <v>-16</v>
      </c>
      <c r="B20" s="8">
        <f>_xll.WZeta(A20)</f>
        <v>0</v>
      </c>
    </row>
    <row r="21" spans="1:2" x14ac:dyDescent="0.15">
      <c r="A21" s="13">
        <f t="shared" si="0"/>
        <v>-15.75</v>
      </c>
      <c r="B21" s="8">
        <f>_xll.WZeta(A21)</f>
        <v>0.33995330346203206</v>
      </c>
    </row>
    <row r="22" spans="1:2" x14ac:dyDescent="0.15">
      <c r="A22" s="13">
        <f t="shared" si="0"/>
        <v>-15.5</v>
      </c>
      <c r="B22" s="8">
        <f>_xll.WZeta(A22)</f>
        <v>0.49627121991205786</v>
      </c>
    </row>
    <row r="23" spans="1:2" x14ac:dyDescent="0.15">
      <c r="A23" s="14">
        <f t="shared" si="0"/>
        <v>-15.25</v>
      </c>
      <c r="B23" s="9">
        <f>_xll.WZeta(A23)</f>
        <v>0.51428047723410564</v>
      </c>
    </row>
    <row r="24" spans="1:2" x14ac:dyDescent="0.15">
      <c r="A24" s="12">
        <f t="shared" si="0"/>
        <v>-15</v>
      </c>
      <c r="B24" s="7">
        <f>_xll.WZeta(A24)</f>
        <v>0.44325980392156861</v>
      </c>
    </row>
    <row r="25" spans="1:2" x14ac:dyDescent="0.15">
      <c r="A25" s="13">
        <f t="shared" si="0"/>
        <v>-14.75</v>
      </c>
      <c r="B25" s="8">
        <f>_xll.WZeta(A25)</f>
        <v>0.32741472746521838</v>
      </c>
    </row>
    <row r="26" spans="1:2" x14ac:dyDescent="0.15">
      <c r="A26" s="13">
        <f t="shared" si="0"/>
        <v>-14.5</v>
      </c>
      <c r="B26" s="8">
        <f>_xll.WZeta(A26)</f>
        <v>0.20117404938422703</v>
      </c>
    </row>
    <row r="27" spans="1:2" x14ac:dyDescent="0.15">
      <c r="A27" s="13">
        <f t="shared" si="0"/>
        <v>-14.25</v>
      </c>
      <c r="B27" s="8">
        <f>_xll.WZeta(A27)</f>
        <v>8.7768760568378457E-2</v>
      </c>
    </row>
    <row r="28" spans="1:2" x14ac:dyDescent="0.15">
      <c r="A28" s="14">
        <f t="shared" si="0"/>
        <v>-14</v>
      </c>
      <c r="B28" s="9">
        <f>_xll.WZeta(A28)</f>
        <v>0</v>
      </c>
    </row>
    <row r="29" spans="1:2" x14ac:dyDescent="0.15">
      <c r="A29" s="12">
        <f>A28+0.5</f>
        <v>-13.5</v>
      </c>
      <c r="B29" s="7">
        <f>_xll.WZeta(A29)</f>
        <v>-8.7175255906217289E-2</v>
      </c>
    </row>
    <row r="30" spans="1:2" x14ac:dyDescent="0.15">
      <c r="A30" s="13">
        <f t="shared" ref="A30:A45" si="1">A29+0.5</f>
        <v>-13</v>
      </c>
      <c r="B30" s="8">
        <f>_xll.WZeta(A30)</f>
        <v>-8.3333333333333343E-2</v>
      </c>
    </row>
    <row r="31" spans="1:2" x14ac:dyDescent="0.15">
      <c r="A31" s="13">
        <f>A30+1</f>
        <v>-12</v>
      </c>
      <c r="B31" s="8">
        <f>_xll.WZeta(A31)</f>
        <v>0</v>
      </c>
    </row>
    <row r="32" spans="1:2" x14ac:dyDescent="0.15">
      <c r="A32" s="13">
        <f t="shared" ref="A32:A39" si="2">A31+1</f>
        <v>-11</v>
      </c>
      <c r="B32" s="8">
        <f>_xll.WZeta(A32)</f>
        <v>2.1092796092796091E-2</v>
      </c>
    </row>
    <row r="33" spans="1:2" x14ac:dyDescent="0.15">
      <c r="A33" s="14">
        <f t="shared" si="2"/>
        <v>-10</v>
      </c>
      <c r="B33" s="9">
        <f>_xll.WZeta(A33)</f>
        <v>0</v>
      </c>
    </row>
    <row r="34" spans="1:2" x14ac:dyDescent="0.15">
      <c r="A34" s="12">
        <f t="shared" si="2"/>
        <v>-9</v>
      </c>
      <c r="B34" s="7">
        <f>_xll.WZeta(A34)</f>
        <v>-7.575757575757576E-3</v>
      </c>
    </row>
    <row r="35" spans="1:2" x14ac:dyDescent="0.15">
      <c r="A35" s="13">
        <f t="shared" si="2"/>
        <v>-8</v>
      </c>
      <c r="B35" s="8">
        <f>_xll.WZeta(A35)</f>
        <v>0</v>
      </c>
    </row>
    <row r="36" spans="1:2" x14ac:dyDescent="0.15">
      <c r="A36" s="13">
        <f t="shared" si="2"/>
        <v>-7</v>
      </c>
      <c r="B36" s="8">
        <f>_xll.WZeta(A36)</f>
        <v>4.1666666666666666E-3</v>
      </c>
    </row>
    <row r="37" spans="1:2" x14ac:dyDescent="0.15">
      <c r="A37" s="13">
        <f t="shared" si="2"/>
        <v>-6</v>
      </c>
      <c r="B37" s="8">
        <f>_xll.WZeta(A37)</f>
        <v>0</v>
      </c>
    </row>
    <row r="38" spans="1:2" x14ac:dyDescent="0.15">
      <c r="A38" s="14">
        <f t="shared" si="2"/>
        <v>-5</v>
      </c>
      <c r="B38" s="9">
        <f>_xll.WZeta(A38)</f>
        <v>-3.968253968253968E-3</v>
      </c>
    </row>
    <row r="39" spans="1:2" x14ac:dyDescent="0.15">
      <c r="A39" s="12">
        <f t="shared" si="2"/>
        <v>-4</v>
      </c>
      <c r="B39" s="7">
        <f>_xll.WZeta(A39)</f>
        <v>0</v>
      </c>
    </row>
    <row r="40" spans="1:2" x14ac:dyDescent="0.15">
      <c r="A40" s="13">
        <f>A39+0.5</f>
        <v>-3.5</v>
      </c>
      <c r="B40" s="8">
        <f>_xll.WZeta(A40)</f>
        <v>4.4410113354794341E-3</v>
      </c>
    </row>
    <row r="41" spans="1:2" x14ac:dyDescent="0.15">
      <c r="A41" s="13">
        <f t="shared" ref="A41:A43" si="3">A40+0.5</f>
        <v>-3</v>
      </c>
      <c r="B41" s="8">
        <f>_xll.WZeta(A41)</f>
        <v>8.3333333333333332E-3</v>
      </c>
    </row>
    <row r="42" spans="1:2" x14ac:dyDescent="0.15">
      <c r="A42" s="13">
        <f t="shared" si="3"/>
        <v>-2.5</v>
      </c>
      <c r="B42" s="8">
        <f>_xll.WZeta(A42)</f>
        <v>8.5169287778503293E-3</v>
      </c>
    </row>
    <row r="43" spans="1:2" x14ac:dyDescent="0.15">
      <c r="A43" s="14">
        <f t="shared" si="3"/>
        <v>-2</v>
      </c>
      <c r="B43" s="9">
        <f>_xll.WZeta(A43)</f>
        <v>0</v>
      </c>
    </row>
    <row r="44" spans="1:2" x14ac:dyDescent="0.15">
      <c r="A44" s="12">
        <f t="shared" si="1"/>
        <v>-1.5</v>
      </c>
      <c r="B44" s="7">
        <f>_xll.WZeta(A44)</f>
        <v>-2.5485201889833047E-2</v>
      </c>
    </row>
    <row r="45" spans="1:2" x14ac:dyDescent="0.15">
      <c r="A45" s="13">
        <f t="shared" si="1"/>
        <v>-1</v>
      </c>
      <c r="B45" s="8">
        <f>_xll.WZeta(A45)</f>
        <v>-8.3333333333333329E-2</v>
      </c>
    </row>
    <row r="46" spans="1:2" x14ac:dyDescent="0.15">
      <c r="A46" s="13">
        <f>A45+0.1</f>
        <v>-0.9</v>
      </c>
      <c r="B46" s="8">
        <f>_xll.WZeta(A46)</f>
        <v>-0.10119350398535192</v>
      </c>
    </row>
    <row r="47" spans="1:2" x14ac:dyDescent="0.15">
      <c r="A47" s="13">
        <f t="shared" ref="A47:A52" si="4">A46+0.1</f>
        <v>-0.8</v>
      </c>
      <c r="B47" s="8">
        <f>_xll.WZeta(A47)</f>
        <v>-0.12198707766977117</v>
      </c>
    </row>
    <row r="48" spans="1:2" x14ac:dyDescent="0.15">
      <c r="A48" s="14">
        <f t="shared" si="4"/>
        <v>-0.70000000000000007</v>
      </c>
      <c r="B48" s="9">
        <f>_xll.WZeta(A48)</f>
        <v>-0.14623719172590802</v>
      </c>
    </row>
    <row r="49" spans="1:2" x14ac:dyDescent="0.15">
      <c r="A49" s="12">
        <f t="shared" si="4"/>
        <v>-0.60000000000000009</v>
      </c>
      <c r="B49" s="7">
        <f>_xll.WZeta(A49)</f>
        <v>-0.1745957119380134</v>
      </c>
    </row>
    <row r="50" spans="1:2" x14ac:dyDescent="0.15">
      <c r="A50" s="13">
        <f t="shared" si="4"/>
        <v>-0.50000000000000011</v>
      </c>
      <c r="B50" s="8">
        <f>_xll.WZeta(A50)</f>
        <v>-0.20788622497735454</v>
      </c>
    </row>
    <row r="51" spans="1:2" x14ac:dyDescent="0.15">
      <c r="A51" s="13">
        <f t="shared" si="4"/>
        <v>-0.40000000000000013</v>
      </c>
      <c r="B51" s="8">
        <f>_xll.WZeta(A51)</f>
        <v>-0.24716546083171465</v>
      </c>
    </row>
    <row r="52" spans="1:2" x14ac:dyDescent="0.15">
      <c r="A52" s="13">
        <f t="shared" si="4"/>
        <v>-0.30000000000000016</v>
      </c>
      <c r="B52" s="8">
        <f>_xll.WZeta(A52)</f>
        <v>-0.29381306812972091</v>
      </c>
    </row>
    <row r="53" spans="1:2" x14ac:dyDescent="0.15">
      <c r="A53" s="14">
        <f>A52+0.05</f>
        <v>-0.25000000000000017</v>
      </c>
      <c r="B53" s="9">
        <f>_xll.WZeta(A53)</f>
        <v>-0.32045126422857728</v>
      </c>
    </row>
    <row r="54" spans="1:2" x14ac:dyDescent="0.15">
      <c r="A54" s="12">
        <f t="shared" ref="A54:A77" si="5">A53+0.05</f>
        <v>-0.20000000000000018</v>
      </c>
      <c r="B54" s="7">
        <f>_xll.WZeta(A54)</f>
        <v>-0.34966628059831401</v>
      </c>
    </row>
    <row r="55" spans="1:2" x14ac:dyDescent="0.15">
      <c r="A55" s="13">
        <f t="shared" si="5"/>
        <v>-0.15000000000000019</v>
      </c>
      <c r="B55" s="8">
        <f>_xll.WZeta(A55)</f>
        <v>-0.38179323627131073</v>
      </c>
    </row>
    <row r="56" spans="1:2" x14ac:dyDescent="0.15">
      <c r="A56" s="13">
        <f t="shared" si="5"/>
        <v>-0.10000000000000019</v>
      </c>
      <c r="B56" s="8">
        <f>_xll.WZeta(A56)</f>
        <v>-0.41722804076736714</v>
      </c>
    </row>
    <row r="57" spans="1:2" x14ac:dyDescent="0.15">
      <c r="A57" s="13">
        <f t="shared" si="5"/>
        <v>-5.0000000000000183E-2</v>
      </c>
      <c r="B57" s="8">
        <f>_xll.WZeta(A57)</f>
        <v>-0.45644187238633027</v>
      </c>
    </row>
    <row r="58" spans="1:2" x14ac:dyDescent="0.15">
      <c r="A58" s="14">
        <f t="shared" si="5"/>
        <v>-1.8041124150158794E-16</v>
      </c>
      <c r="B58" s="9">
        <f>_xll.WZeta(A58)</f>
        <v>-0.49999999999999983</v>
      </c>
    </row>
    <row r="59" spans="1:2" x14ac:dyDescent="0.15">
      <c r="A59" s="12">
        <f t="shared" si="5"/>
        <v>4.9999999999999822E-2</v>
      </c>
      <c r="B59" s="7">
        <f>_xll.WZeta(A59)</f>
        <v>-0.54858654857304578</v>
      </c>
    </row>
    <row r="60" spans="1:2" x14ac:dyDescent="0.15">
      <c r="A60" s="13">
        <f t="shared" si="5"/>
        <v>9.9999999999999825E-2</v>
      </c>
      <c r="B60" s="8">
        <f>_xll.WZeta(A60)</f>
        <v>-0.60303751985624154</v>
      </c>
    </row>
    <row r="61" spans="1:2" x14ac:dyDescent="0.15">
      <c r="A61" s="13">
        <f t="shared" si="5"/>
        <v>0.14999999999999983</v>
      </c>
      <c r="B61" s="8">
        <f>_xll.WZeta(A61)</f>
        <v>-0.66438546743361959</v>
      </c>
    </row>
    <row r="62" spans="1:2" x14ac:dyDescent="0.15">
      <c r="A62" s="13">
        <f t="shared" si="5"/>
        <v>0.19999999999999984</v>
      </c>
      <c r="B62" s="8">
        <f>_xll.WZeta(A62)</f>
        <v>-0.7339209248963402</v>
      </c>
    </row>
    <row r="63" spans="1:2" x14ac:dyDescent="0.15">
      <c r="A63" s="14">
        <f t="shared" si="5"/>
        <v>0.24999999999999983</v>
      </c>
      <c r="B63" s="9">
        <f>_xll.WZeta(A63)</f>
        <v>-0.8132784052618911</v>
      </c>
    </row>
    <row r="64" spans="1:2" x14ac:dyDescent="0.15">
      <c r="A64" s="12">
        <f t="shared" si="5"/>
        <v>0.29999999999999982</v>
      </c>
      <c r="B64" s="7">
        <f>_xll.WZeta(A64)</f>
        <v>-0.90455925725398367</v>
      </c>
    </row>
    <row r="65" spans="1:2" x14ac:dyDescent="0.15">
      <c r="A65" s="13">
        <f t="shared" si="5"/>
        <v>0.34999999999999981</v>
      </c>
      <c r="B65" s="8">
        <f>_xll.WZeta(A65)</f>
        <v>-1.0105112244375911</v>
      </c>
    </row>
    <row r="66" spans="1:2" x14ac:dyDescent="0.15">
      <c r="A66" s="13">
        <f t="shared" si="5"/>
        <v>0.3999999999999998</v>
      </c>
      <c r="B66" s="8">
        <f>_xll.WZeta(A66)</f>
        <v>-1.1347977838669812</v>
      </c>
    </row>
    <row r="67" spans="1:2" x14ac:dyDescent="0.15">
      <c r="A67" s="13">
        <f t="shared" si="5"/>
        <v>0.44999999999999979</v>
      </c>
      <c r="B67" s="8">
        <f>_xll.WZeta(A67)</f>
        <v>-1.2824143966562049</v>
      </c>
    </row>
    <row r="68" spans="1:2" x14ac:dyDescent="0.15">
      <c r="A68" s="14">
        <f t="shared" si="5"/>
        <v>0.49999999999999978</v>
      </c>
      <c r="B68" s="9">
        <f>_xll.WZeta(A68)</f>
        <v>-1.4603545088095859</v>
      </c>
    </row>
    <row r="69" spans="1:2" x14ac:dyDescent="0.15">
      <c r="A69" s="12">
        <f t="shared" si="5"/>
        <v>0.54999999999999982</v>
      </c>
      <c r="B69" s="7">
        <f>_xll.WZeta(A69)</f>
        <v>-1.6787195525058738</v>
      </c>
    </row>
    <row r="70" spans="1:2" x14ac:dyDescent="0.15">
      <c r="A70" s="13">
        <f t="shared" si="5"/>
        <v>0.59999999999999987</v>
      </c>
      <c r="B70" s="8">
        <f>_xll.WZeta(A70)</f>
        <v>-1.9526614482240001</v>
      </c>
    </row>
    <row r="71" spans="1:2" x14ac:dyDescent="0.15">
      <c r="A71" s="13">
        <f t="shared" si="5"/>
        <v>0.64999999999999991</v>
      </c>
      <c r="B71" s="8">
        <f>_xll.WZeta(A71)</f>
        <v>-2.3059901085423755</v>
      </c>
    </row>
    <row r="72" spans="1:2" x14ac:dyDescent="0.15">
      <c r="A72" s="13">
        <f t="shared" si="5"/>
        <v>0.7</v>
      </c>
      <c r="B72" s="8">
        <f>_xll.WZeta(A72)</f>
        <v>-2.7783884455536954</v>
      </c>
    </row>
    <row r="73" spans="1:2" x14ac:dyDescent="0.15">
      <c r="A73" s="14">
        <f t="shared" si="5"/>
        <v>0.75</v>
      </c>
      <c r="B73" s="9">
        <f>_xll.WZeta(A73)</f>
        <v>-3.4412853869452231</v>
      </c>
    </row>
    <row r="74" spans="1:2" x14ac:dyDescent="0.15">
      <c r="A74" s="12">
        <f t="shared" si="5"/>
        <v>0.8</v>
      </c>
      <c r="B74" s="7">
        <f>_xll.WZeta(A74)</f>
        <v>-4.4375384158955518</v>
      </c>
    </row>
    <row r="75" spans="1:2" x14ac:dyDescent="0.15">
      <c r="A75" s="13">
        <f t="shared" si="5"/>
        <v>0.85000000000000009</v>
      </c>
      <c r="B75" s="8">
        <f>_xll.WZeta(A75)</f>
        <v>-6.1004811903429053</v>
      </c>
    </row>
    <row r="76" spans="1:2" x14ac:dyDescent="0.15">
      <c r="A76" s="13">
        <f t="shared" si="5"/>
        <v>0.90000000000000013</v>
      </c>
      <c r="B76" s="8">
        <f>_xll.WZeta(A76)</f>
        <v>-9.4301140194022661</v>
      </c>
    </row>
    <row r="77" spans="1:2" x14ac:dyDescent="0.15">
      <c r="A77" s="13">
        <f t="shared" si="5"/>
        <v>0.95000000000000018</v>
      </c>
      <c r="B77" s="8">
        <f>_xll.WZeta(A77)</f>
        <v>-19.42643719693087</v>
      </c>
    </row>
    <row r="78" spans="1:2" x14ac:dyDescent="0.15">
      <c r="A78" s="14">
        <f>A77+0.02</f>
        <v>0.9700000000000002</v>
      </c>
      <c r="B78" s="9">
        <f>_xll.WZeta(A78)</f>
        <v>-32.758306495139067</v>
      </c>
    </row>
    <row r="79" spans="1:2" x14ac:dyDescent="0.15">
      <c r="A79" s="12">
        <f>A78+0.01</f>
        <v>0.9800000000000002</v>
      </c>
      <c r="B79" s="7">
        <f>_xll.WZeta(A79)</f>
        <v>-49.424242587327321</v>
      </c>
    </row>
    <row r="80" spans="1:2" x14ac:dyDescent="0.15">
      <c r="A80" s="13">
        <f>A79+0.01</f>
        <v>0.99000000000000021</v>
      </c>
      <c r="B80" s="8">
        <f>_xll.WZeta(A80)</f>
        <v>-99.423512977730326</v>
      </c>
    </row>
    <row r="81" spans="1:2" x14ac:dyDescent="0.15">
      <c r="A81" s="13">
        <f>A80+0.01</f>
        <v>1.0000000000000002</v>
      </c>
      <c r="B81" s="8"/>
    </row>
    <row r="82" spans="1:2" x14ac:dyDescent="0.15">
      <c r="A82" s="13">
        <f>A81+0.01</f>
        <v>1.0100000000000002</v>
      </c>
      <c r="B82" s="8">
        <f>_xll.WZeta(A82)</f>
        <v>100.57794333849456</v>
      </c>
    </row>
    <row r="83" spans="1:2" x14ac:dyDescent="0.15">
      <c r="A83" s="14">
        <f>A82+0.01</f>
        <v>1.0200000000000002</v>
      </c>
      <c r="B83" s="9">
        <f>_xll.WZeta(A83)</f>
        <v>50.578670041015009</v>
      </c>
    </row>
    <row r="84" spans="1:2" x14ac:dyDescent="0.15">
      <c r="A84" s="12">
        <f>A83+0.03</f>
        <v>1.0500000000000003</v>
      </c>
      <c r="B84" s="7">
        <f>_xll.WZeta(A84)</f>
        <v>20.580844302036898</v>
      </c>
    </row>
    <row r="85" spans="1:2" x14ac:dyDescent="0.15">
      <c r="A85" s="13">
        <f>A84+0.02</f>
        <v>1.0700000000000003</v>
      </c>
      <c r="B85" s="8">
        <f>_xll.WZeta(A85)</f>
        <v>14.868003203314117</v>
      </c>
    </row>
    <row r="86" spans="1:2" x14ac:dyDescent="0.15">
      <c r="A86" s="13">
        <f>A85+0.04</f>
        <v>1.1100000000000003</v>
      </c>
      <c r="B86" s="8">
        <f>_xll.WZeta(A86)</f>
        <v>9.6760754305862378</v>
      </c>
    </row>
    <row r="87" spans="1:2" x14ac:dyDescent="0.15">
      <c r="A87" s="13">
        <f t="shared" ref="A87:A102" si="6">A86+0.05</f>
        <v>1.1600000000000004</v>
      </c>
      <c r="B87" s="8">
        <f>_xll.WZeta(A87)</f>
        <v>6.8387408242453427</v>
      </c>
    </row>
    <row r="88" spans="1:2" x14ac:dyDescent="0.15">
      <c r="A88" s="14">
        <f t="shared" si="6"/>
        <v>1.2100000000000004</v>
      </c>
      <c r="B88" s="9">
        <f>_xll.WZeta(A88)</f>
        <v>5.3541950974628811</v>
      </c>
    </row>
    <row r="89" spans="1:2" x14ac:dyDescent="0.15">
      <c r="A89" s="12">
        <f t="shared" si="6"/>
        <v>1.2600000000000005</v>
      </c>
      <c r="B89" s="7">
        <f>_xll.WZeta(A89)</f>
        <v>4.4419685150565051</v>
      </c>
    </row>
    <row r="90" spans="1:2" x14ac:dyDescent="0.15">
      <c r="A90" s="13">
        <f t="shared" si="6"/>
        <v>1.3100000000000005</v>
      </c>
      <c r="B90" s="8">
        <f>_xll.WZeta(A90)</f>
        <v>3.8251200846430224</v>
      </c>
    </row>
    <row r="91" spans="1:2" x14ac:dyDescent="0.15">
      <c r="A91" s="13">
        <f t="shared" si="6"/>
        <v>1.3600000000000005</v>
      </c>
      <c r="B91" s="8">
        <f>_xll.WZeta(A91)</f>
        <v>3.380564827672345</v>
      </c>
    </row>
    <row r="92" spans="1:2" x14ac:dyDescent="0.15">
      <c r="A92" s="13">
        <f t="shared" si="6"/>
        <v>1.4100000000000006</v>
      </c>
      <c r="B92" s="8">
        <f>_xll.WZeta(A92)</f>
        <v>3.0452591446340485</v>
      </c>
    </row>
    <row r="93" spans="1:2" x14ac:dyDescent="0.15">
      <c r="A93" s="14">
        <f t="shared" si="6"/>
        <v>1.4600000000000006</v>
      </c>
      <c r="B93" s="9">
        <f>_xll.WZeta(A93)</f>
        <v>2.7835696375650589</v>
      </c>
    </row>
    <row r="94" spans="1:2" x14ac:dyDescent="0.15">
      <c r="A94" s="12">
        <f t="shared" si="6"/>
        <v>1.5100000000000007</v>
      </c>
      <c r="B94" s="7">
        <f>_xll.WZeta(A94)</f>
        <v>2.5738367426903532</v>
      </c>
    </row>
    <row r="95" spans="1:2" x14ac:dyDescent="0.15">
      <c r="A95" s="13">
        <f t="shared" si="6"/>
        <v>1.5600000000000007</v>
      </c>
      <c r="B95" s="8">
        <f>_xll.WZeta(A95)</f>
        <v>2.402136416863164</v>
      </c>
    </row>
    <row r="96" spans="1:2" x14ac:dyDescent="0.15">
      <c r="A96" s="13">
        <f t="shared" si="6"/>
        <v>1.6100000000000008</v>
      </c>
      <c r="B96" s="8">
        <f>_xll.WZeta(A96)</f>
        <v>2.2591098469359396</v>
      </c>
    </row>
    <row r="97" spans="1:2" x14ac:dyDescent="0.15">
      <c r="A97" s="13">
        <f t="shared" si="6"/>
        <v>1.6600000000000008</v>
      </c>
      <c r="B97" s="8">
        <f>_xll.WZeta(A97)</f>
        <v>2.1382342002048622</v>
      </c>
    </row>
    <row r="98" spans="1:2" x14ac:dyDescent="0.15">
      <c r="A98" s="14">
        <f t="shared" si="6"/>
        <v>1.7100000000000009</v>
      </c>
      <c r="B98" s="9">
        <f>_xll.WZeta(A98)</f>
        <v>2.0348240435678759</v>
      </c>
    </row>
    <row r="99" spans="1:2" x14ac:dyDescent="0.15">
      <c r="A99" s="12">
        <f t="shared" si="6"/>
        <v>1.7600000000000009</v>
      </c>
      <c r="B99" s="7">
        <f>_xll.WZeta(A99)</f>
        <v>1.9454269392258099</v>
      </c>
    </row>
    <row r="100" spans="1:2" x14ac:dyDescent="0.15">
      <c r="A100" s="13">
        <f t="shared" si="6"/>
        <v>1.8100000000000009</v>
      </c>
      <c r="B100" s="8">
        <f>_xll.WZeta(A100)</f>
        <v>1.8674428937293448</v>
      </c>
    </row>
    <row r="101" spans="1:2" x14ac:dyDescent="0.15">
      <c r="A101" s="13">
        <f t="shared" si="6"/>
        <v>1.860000000000001</v>
      </c>
      <c r="B101" s="8">
        <f>_xll.WZeta(A101)</f>
        <v>1.7988765572664138</v>
      </c>
    </row>
    <row r="102" spans="1:2" x14ac:dyDescent="0.15">
      <c r="A102" s="13">
        <f t="shared" si="6"/>
        <v>1.910000000000001</v>
      </c>
      <c r="B102" s="8">
        <f>_xll.WZeta(A102)</f>
        <v>1.7381711154057884</v>
      </c>
    </row>
    <row r="103" spans="1:2" x14ac:dyDescent="0.15">
      <c r="A103" s="14">
        <f>A102+0.09</f>
        <v>2.0000000000000009</v>
      </c>
      <c r="B103" s="9">
        <f>_xll.WZeta(A103)</f>
        <v>1.6449340668482255</v>
      </c>
    </row>
    <row r="104" spans="1:2" x14ac:dyDescent="0.15">
      <c r="A104" s="12">
        <f>A103+0.5</f>
        <v>2.5000000000000009</v>
      </c>
      <c r="B104" s="7">
        <f>_xll.WZeta(A104)</f>
        <v>1.3414872572509169</v>
      </c>
    </row>
    <row r="105" spans="1:2" x14ac:dyDescent="0.15">
      <c r="A105" s="13">
        <f t="shared" ref="A105:A107" si="7">A104+0.5</f>
        <v>3.0000000000000009</v>
      </c>
      <c r="B105" s="8">
        <f>_xll.WZeta(A105)</f>
        <v>1.202056903159594</v>
      </c>
    </row>
    <row r="106" spans="1:2" x14ac:dyDescent="0.15">
      <c r="A106" s="13">
        <f t="shared" si="7"/>
        <v>3.5000000000000009</v>
      </c>
      <c r="B106" s="8">
        <f>_xll.WZeta(A106)</f>
        <v>1.1267338673170566</v>
      </c>
    </row>
    <row r="107" spans="1:2" x14ac:dyDescent="0.15">
      <c r="A107" s="13">
        <f t="shared" si="7"/>
        <v>4.0000000000000009</v>
      </c>
      <c r="B107" s="8">
        <f>_xll.WZeta(A107)</f>
        <v>1.0823232337111381</v>
      </c>
    </row>
    <row r="108" spans="1:2" x14ac:dyDescent="0.15">
      <c r="A108" s="14">
        <f>A107+1</f>
        <v>5.0000000000000009</v>
      </c>
      <c r="B108" s="9">
        <f>_xll.WZeta(A108)</f>
        <v>1.03692775514337</v>
      </c>
    </row>
    <row r="109" spans="1:2" x14ac:dyDescent="0.15">
      <c r="A109" s="12">
        <f t="shared" ref="A109:A113" si="8">A108+1</f>
        <v>6.0000000000000009</v>
      </c>
      <c r="B109" s="7">
        <f>_xll.WZeta(A109)</f>
        <v>1.0173430619844492</v>
      </c>
    </row>
    <row r="110" spans="1:2" x14ac:dyDescent="0.15">
      <c r="A110" s="13">
        <f t="shared" si="8"/>
        <v>7.0000000000000009</v>
      </c>
      <c r="B110" s="8">
        <f>_xll.WZeta(A110)</f>
        <v>1.0083492773819227</v>
      </c>
    </row>
    <row r="111" spans="1:2" x14ac:dyDescent="0.15">
      <c r="A111" s="13">
        <f t="shared" si="8"/>
        <v>8</v>
      </c>
      <c r="B111" s="8">
        <f>_xll.WZeta(A111)</f>
        <v>1.0040773561979439</v>
      </c>
    </row>
    <row r="112" spans="1:2" x14ac:dyDescent="0.15">
      <c r="A112" s="13">
        <f t="shared" si="8"/>
        <v>9</v>
      </c>
      <c r="B112" s="8">
        <f>_xll.WZeta(A112)</f>
        <v>1.0020083928260821</v>
      </c>
    </row>
    <row r="113" spans="1:2" x14ac:dyDescent="0.15">
      <c r="A113" s="14">
        <f t="shared" si="8"/>
        <v>10</v>
      </c>
      <c r="B113" s="9">
        <f>_xll.WZeta(A113)</f>
        <v>1.0009945751278178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E07E-2232-43AF-B39E-645C93C4078C}">
  <sheetPr codeName="Sheet12"/>
  <dimension ref="A1:C73"/>
  <sheetViews>
    <sheetView workbookViewId="0"/>
  </sheetViews>
  <sheetFormatPr defaultColWidth="8.875" defaultRowHeight="13.5" x14ac:dyDescent="0.15"/>
  <cols>
    <col min="1" max="1" width="9" customWidth="1"/>
    <col min="2" max="3" width="17.375" customWidth="1"/>
  </cols>
  <sheetData>
    <row r="1" spans="1:3" x14ac:dyDescent="0.15">
      <c r="A1" s="10" t="s">
        <v>19</v>
      </c>
    </row>
    <row r="3" spans="1:3" x14ac:dyDescent="0.15">
      <c r="A3" s="15" t="s">
        <v>0</v>
      </c>
      <c r="B3" s="15" t="s">
        <v>17</v>
      </c>
      <c r="C3" s="15" t="s">
        <v>18</v>
      </c>
    </row>
    <row r="4" spans="1:3" x14ac:dyDescent="0.15">
      <c r="A4" s="12">
        <f t="shared" ref="A4:A26" si="0">A5-0.2</f>
        <v>-5.0000000000000018</v>
      </c>
      <c r="B4" s="1">
        <f>_xll.WFresc(A4)</f>
        <v>-0.56363118870401219</v>
      </c>
      <c r="C4" s="2">
        <f>_xll.WFress(A4)</f>
        <v>-0.4991913819171187</v>
      </c>
    </row>
    <row r="5" spans="1:3" x14ac:dyDescent="0.15">
      <c r="A5" s="13">
        <f t="shared" si="0"/>
        <v>-4.8000000000000016</v>
      </c>
      <c r="B5" s="3">
        <f>_xll.WFresc(A5)</f>
        <v>-0.43379658162299617</v>
      </c>
      <c r="C5" s="4">
        <f>_xll.WFress(A5)</f>
        <v>-0.49675021895894506</v>
      </c>
    </row>
    <row r="6" spans="1:3" x14ac:dyDescent="0.15">
      <c r="A6" s="13">
        <f t="shared" si="0"/>
        <v>-4.6000000000000014</v>
      </c>
      <c r="B6" s="3">
        <f>_xll.WFresc(A6)</f>
        <v>-0.56723668228574731</v>
      </c>
      <c r="C6" s="4">
        <f>_xll.WFress(A6)</f>
        <v>-0.51619233694905631</v>
      </c>
    </row>
    <row r="7" spans="1:3" x14ac:dyDescent="0.15">
      <c r="A7" s="13">
        <f t="shared" si="0"/>
        <v>-4.4000000000000012</v>
      </c>
      <c r="B7" s="3">
        <f>_xll.WFresc(A7)</f>
        <v>-0.43833294083767954</v>
      </c>
      <c r="C7" s="4">
        <f>_xll.WFress(A7)</f>
        <v>-0.46226801641104387</v>
      </c>
    </row>
    <row r="8" spans="1:3" x14ac:dyDescent="0.15">
      <c r="A8" s="14">
        <f t="shared" si="0"/>
        <v>-4.2000000000000011</v>
      </c>
      <c r="B8" s="5">
        <f>_xll.WFresc(A8)</f>
        <v>-0.54171920316341471</v>
      </c>
      <c r="C8" s="6">
        <f>_xll.WFress(A8)</f>
        <v>-0.5631988883966117</v>
      </c>
    </row>
    <row r="9" spans="1:3" x14ac:dyDescent="0.15">
      <c r="A9" s="12">
        <f t="shared" si="0"/>
        <v>-4.0000000000000009</v>
      </c>
      <c r="B9" s="1">
        <f>_xll.WFresc(A9)</f>
        <v>-0.4984260330381784</v>
      </c>
      <c r="C9" s="2">
        <f>_xll.WFress(A9)</f>
        <v>-0.42051575424692844</v>
      </c>
    </row>
    <row r="10" spans="1:3" x14ac:dyDescent="0.15">
      <c r="A10" s="13">
        <f t="shared" si="0"/>
        <v>-3.8000000000000012</v>
      </c>
      <c r="B10" s="3">
        <f>_xll.WFresc(A10)</f>
        <v>-0.44809494701281871</v>
      </c>
      <c r="C10" s="4">
        <f>_xll.WFress(A10)</f>
        <v>-0.565618739795132</v>
      </c>
    </row>
    <row r="11" spans="1:3" x14ac:dyDescent="0.15">
      <c r="A11" s="13">
        <f t="shared" si="0"/>
        <v>-3.600000000000001</v>
      </c>
      <c r="B11" s="3">
        <f>_xll.WFresc(A11)</f>
        <v>-0.58795325967341561</v>
      </c>
      <c r="C11" s="4">
        <f>_xll.WFress(A11)</f>
        <v>-0.49230948911100225</v>
      </c>
    </row>
    <row r="12" spans="1:3" x14ac:dyDescent="0.15">
      <c r="A12" s="13">
        <f t="shared" si="0"/>
        <v>-3.4000000000000008</v>
      </c>
      <c r="B12" s="3">
        <f>_xll.WFresc(A12)</f>
        <v>-0.43849170336380344</v>
      </c>
      <c r="C12" s="4">
        <f>_xll.WFress(A12)</f>
        <v>-0.42964946444392643</v>
      </c>
    </row>
    <row r="13" spans="1:3" x14ac:dyDescent="0.15">
      <c r="A13" s="14">
        <f t="shared" si="0"/>
        <v>-3.2000000000000006</v>
      </c>
      <c r="B13" s="5">
        <f>_xll.WFresc(A13)</f>
        <v>-0.46632034695203706</v>
      </c>
      <c r="C13" s="6">
        <f>_xll.WFress(A13)</f>
        <v>-0.59334946461860327</v>
      </c>
    </row>
    <row r="14" spans="1:3" x14ac:dyDescent="0.15">
      <c r="A14" s="12">
        <f t="shared" si="0"/>
        <v>-3.0000000000000004</v>
      </c>
      <c r="B14" s="1">
        <f>_xll.WFresc(A14)</f>
        <v>-0.60572078929768569</v>
      </c>
      <c r="C14" s="2">
        <f>_xll.WFress(A14)</f>
        <v>-0.49631299896737552</v>
      </c>
    </row>
    <row r="15" spans="1:3" x14ac:dyDescent="0.15">
      <c r="A15" s="13">
        <f t="shared" si="0"/>
        <v>-2.8000000000000003</v>
      </c>
      <c r="B15" s="3">
        <f>_xll.WFresc(A15)</f>
        <v>-0.46749165169890627</v>
      </c>
      <c r="C15" s="4">
        <f>_xll.WFress(A15)</f>
        <v>-0.39152844354317173</v>
      </c>
    </row>
    <row r="16" spans="1:3" x14ac:dyDescent="0.15">
      <c r="A16" s="13">
        <f t="shared" si="0"/>
        <v>-2.6</v>
      </c>
      <c r="B16" s="3">
        <f>_xll.WFresc(A16)</f>
        <v>-0.38893749619196905</v>
      </c>
      <c r="C16" s="4">
        <f>_xll.WFress(A16)</f>
        <v>-0.54998932315271953</v>
      </c>
    </row>
    <row r="17" spans="1:3" x14ac:dyDescent="0.15">
      <c r="A17" s="13">
        <f t="shared" si="0"/>
        <v>-2.4</v>
      </c>
      <c r="B17" s="3">
        <f>_xll.WFresc(A17)</f>
        <v>-0.55496140585642817</v>
      </c>
      <c r="C17" s="4">
        <f>_xll.WFress(A17)</f>
        <v>-0.61968996494568362</v>
      </c>
    </row>
    <row r="18" spans="1:3" x14ac:dyDescent="0.15">
      <c r="A18" s="14">
        <f t="shared" si="0"/>
        <v>-2.1999999999999997</v>
      </c>
      <c r="B18" s="5">
        <f>_xll.WFresc(A18)</f>
        <v>-0.63628604490331941</v>
      </c>
      <c r="C18" s="6">
        <f>_xll.WFress(A18)</f>
        <v>-0.45570461212465668</v>
      </c>
    </row>
    <row r="19" spans="1:3" x14ac:dyDescent="0.15">
      <c r="A19" s="12">
        <f t="shared" si="0"/>
        <v>-1.9999999999999998</v>
      </c>
      <c r="B19" s="1">
        <f>_xll.WFresc(A19)</f>
        <v>-0.48825340607534046</v>
      </c>
      <c r="C19" s="2">
        <f>_xll.WFress(A19)</f>
        <v>-0.34341567836369824</v>
      </c>
    </row>
    <row r="20" spans="1:3" x14ac:dyDescent="0.15">
      <c r="A20" s="13">
        <f t="shared" si="0"/>
        <v>-1.7999999999999998</v>
      </c>
      <c r="B20" s="3">
        <f>_xll.WFresc(A20)</f>
        <v>-0.33363292722155702</v>
      </c>
      <c r="C20" s="4">
        <f>_xll.WFress(A20)</f>
        <v>-0.45093876926758336</v>
      </c>
    </row>
    <row r="21" spans="1:3" x14ac:dyDescent="0.15">
      <c r="A21" s="13">
        <f t="shared" si="0"/>
        <v>-1.5999999999999999</v>
      </c>
      <c r="B21" s="3">
        <f>_xll.WFresc(A21)</f>
        <v>-0.36546168344048779</v>
      </c>
      <c r="C21" s="4">
        <f>_xll.WFress(A21)</f>
        <v>-0.63888768350938097</v>
      </c>
    </row>
    <row r="22" spans="1:3" x14ac:dyDescent="0.15">
      <c r="A22" s="13">
        <f t="shared" si="0"/>
        <v>-1.4</v>
      </c>
      <c r="B22" s="3">
        <f>_xll.WFresc(A22)</f>
        <v>-0.54309578354625665</v>
      </c>
      <c r="C22" s="4">
        <f>_xll.WFress(A22)</f>
        <v>-0.71352507736341209</v>
      </c>
    </row>
    <row r="23" spans="1:3" x14ac:dyDescent="0.15">
      <c r="A23" s="14">
        <f t="shared" si="0"/>
        <v>-1.2</v>
      </c>
      <c r="B23" s="5">
        <f>_xll.WFresc(A23)</f>
        <v>-0.7154377229230735</v>
      </c>
      <c r="C23" s="6">
        <f>_xll.WFress(A23)</f>
        <v>-0.62340091854624979</v>
      </c>
    </row>
    <row r="24" spans="1:3" x14ac:dyDescent="0.15">
      <c r="A24" s="12">
        <f t="shared" si="0"/>
        <v>-1</v>
      </c>
      <c r="B24" s="1">
        <f>_xll.WFresc(A24)</f>
        <v>-0.77989340037682298</v>
      </c>
      <c r="C24" s="2">
        <f>_xll.WFress(A24)</f>
        <v>-0.43825914739035471</v>
      </c>
    </row>
    <row r="25" spans="1:3" x14ac:dyDescent="0.15">
      <c r="A25" s="13">
        <f t="shared" si="0"/>
        <v>-0.8</v>
      </c>
      <c r="B25" s="3">
        <f>_xll.WFresc(A25)</f>
        <v>-0.72284417189635608</v>
      </c>
      <c r="C25" s="4">
        <f>_xll.WFress(A25)</f>
        <v>-0.24934139305391786</v>
      </c>
    </row>
    <row r="26" spans="1:3" x14ac:dyDescent="0.15">
      <c r="A26" s="13">
        <f t="shared" si="0"/>
        <v>-0.60000000000000009</v>
      </c>
      <c r="B26" s="3">
        <f>_xll.WFresc(A26)</f>
        <v>-0.5810954469916525</v>
      </c>
      <c r="C26" s="4">
        <f>_xll.WFress(A26)</f>
        <v>-0.11054020735938702</v>
      </c>
    </row>
    <row r="27" spans="1:3" x14ac:dyDescent="0.15">
      <c r="A27" s="13">
        <f>A28-0.2</f>
        <v>-0.4</v>
      </c>
      <c r="B27" s="3">
        <f>_xll.WFresc(A27)</f>
        <v>-0.39748075917235948</v>
      </c>
      <c r="C27" s="4">
        <f>_xll.WFress(A27)</f>
        <v>-3.3359432660613184E-2</v>
      </c>
    </row>
    <row r="28" spans="1:3" x14ac:dyDescent="0.15">
      <c r="A28" s="14">
        <f>A29-0.1</f>
        <v>-0.2</v>
      </c>
      <c r="B28" s="5">
        <f>_xll.WFresc(A28)</f>
        <v>-0.19992105759445308</v>
      </c>
      <c r="C28" s="6">
        <f>_xll.WFress(A28)</f>
        <v>-4.1876091616567628E-3</v>
      </c>
    </row>
    <row r="29" spans="1:3" x14ac:dyDescent="0.15">
      <c r="A29" s="12">
        <f t="shared" ref="A29:A37" si="1">A30-0.01</f>
        <v>-9.9999999999999992E-2</v>
      </c>
      <c r="B29" s="1">
        <f>_xll.WFresc(A29)</f>
        <v>-9.9997532627085051E-2</v>
      </c>
      <c r="C29" s="2">
        <f>_xll.WFress(A29)</f>
        <v>-5.2358954761221044E-4</v>
      </c>
    </row>
    <row r="30" spans="1:3" x14ac:dyDescent="0.15">
      <c r="A30" s="13">
        <f t="shared" si="1"/>
        <v>-0.09</v>
      </c>
      <c r="B30" s="3">
        <f>_xll.WFresc(A30)</f>
        <v>-8.9998543035243905E-2</v>
      </c>
      <c r="C30" s="4">
        <f>_xll.WFress(A30)</f>
        <v>-3.8169909368210395E-4</v>
      </c>
    </row>
    <row r="31" spans="1:3" x14ac:dyDescent="0.15">
      <c r="A31" s="13">
        <f t="shared" si="1"/>
        <v>-0.08</v>
      </c>
      <c r="B31" s="3">
        <f>_xll.WFresc(A31)</f>
        <v>-7.9999191485790447E-2</v>
      </c>
      <c r="C31" s="4">
        <f>_xll.WFress(A31)</f>
        <v>-2.6808063784841088E-4</v>
      </c>
    </row>
    <row r="32" spans="1:3" x14ac:dyDescent="0.15">
      <c r="A32" s="13">
        <f t="shared" si="1"/>
        <v>-7.0000000000000007E-2</v>
      </c>
      <c r="B32" s="3">
        <f>_xll.WFresc(A32)</f>
        <v>-6.9999585305034473E-2</v>
      </c>
      <c r="C32" s="4">
        <f>_xll.WFress(A32)</f>
        <v>-1.7959362006134802E-4</v>
      </c>
    </row>
    <row r="33" spans="1:3" x14ac:dyDescent="0.15">
      <c r="A33" s="14">
        <f t="shared" si="1"/>
        <v>-6.0000000000000005E-2</v>
      </c>
      <c r="B33" s="5">
        <f>_xll.WFresc(A33)</f>
        <v>-5.9999808135174491E-2</v>
      </c>
      <c r="C33" s="6">
        <f>_xll.WFress(A33)</f>
        <v>-1.1309707720291602E-4</v>
      </c>
    </row>
    <row r="34" spans="1:3" x14ac:dyDescent="0.15">
      <c r="A34" s="12">
        <f t="shared" si="1"/>
        <v>-0.05</v>
      </c>
      <c r="B34" s="1">
        <f>_xll.WFresc(A34)</f>
        <v>-4.9999922893770664E-2</v>
      </c>
      <c r="C34" s="2">
        <f>_xll.WFress(A34)</f>
        <v>-6.5449774855615438E-5</v>
      </c>
    </row>
    <row r="35" spans="1:3" x14ac:dyDescent="0.15">
      <c r="A35" s="13">
        <f t="shared" si="1"/>
        <v>-0.04</v>
      </c>
      <c r="B35" s="3">
        <f>_xll.WFresc(A35)</f>
        <v>-3.9999974733820123E-2</v>
      </c>
      <c r="C35" s="4">
        <f>_xll.WFress(A35)</f>
        <v>-3.3510306519043067E-5</v>
      </c>
    </row>
    <row r="36" spans="1:3" x14ac:dyDescent="0.15">
      <c r="A36" s="13">
        <f t="shared" si="1"/>
        <v>-0.03</v>
      </c>
      <c r="B36" s="3">
        <f>_xll.WFresc(A36)</f>
        <v>-2.999999400421588E-2</v>
      </c>
      <c r="C36" s="4">
        <f>_xll.WFress(A36)</f>
        <v>-1.4137164922977797E-5</v>
      </c>
    </row>
    <row r="37" spans="1:3" x14ac:dyDescent="0.15">
      <c r="A37" s="13">
        <f t="shared" si="1"/>
        <v>-0.02</v>
      </c>
      <c r="B37" s="3">
        <f>_xll.WFresc(A37)</f>
        <v>-1.9999999210431659E-2</v>
      </c>
      <c r="C37" s="4">
        <f>_xll.WFress(A37)</f>
        <v>-4.1887900866672437E-6</v>
      </c>
    </row>
    <row r="38" spans="1:3" x14ac:dyDescent="0.15">
      <c r="A38" s="14">
        <f>-0.01</f>
        <v>-0.01</v>
      </c>
      <c r="B38" s="5">
        <f>_xll.WFresc(A38)</f>
        <v>-9.9999999753259908E-3</v>
      </c>
      <c r="C38" s="6">
        <f>_xll.WFress(A38)</f>
        <v>-5.2359877467549316E-7</v>
      </c>
    </row>
    <row r="39" spans="1:3" x14ac:dyDescent="0.15">
      <c r="A39" s="12">
        <v>1.0000000000000001E-15</v>
      </c>
      <c r="B39" s="1">
        <f>_xll.WFresc(A39)</f>
        <v>1.0000000000000001E-15</v>
      </c>
      <c r="C39" s="2">
        <f>_xll.WFress(A39)</f>
        <v>5.2359877559829899E-46</v>
      </c>
    </row>
    <row r="40" spans="1:3" x14ac:dyDescent="0.15">
      <c r="A40" s="13">
        <v>0.01</v>
      </c>
      <c r="B40" s="3">
        <f>_xll.WFresc(A40)</f>
        <v>9.9999999753259908E-3</v>
      </c>
      <c r="C40" s="4">
        <f>_xll.WFress(A40)</f>
        <v>5.2359877467549316E-7</v>
      </c>
    </row>
    <row r="41" spans="1:3" x14ac:dyDescent="0.15">
      <c r="A41" s="13">
        <f>A40+0.01</f>
        <v>0.02</v>
      </c>
      <c r="B41" s="3">
        <f>_xll.WFresc(A41)</f>
        <v>1.9999999210431659E-2</v>
      </c>
      <c r="C41" s="4">
        <f>_xll.WFress(A41)</f>
        <v>4.1887900866672437E-6</v>
      </c>
    </row>
    <row r="42" spans="1:3" x14ac:dyDescent="0.15">
      <c r="A42" s="13">
        <f t="shared" ref="A42:A49" si="2">A41+0.01</f>
        <v>0.03</v>
      </c>
      <c r="B42" s="3">
        <f>_xll.WFresc(A42)</f>
        <v>2.999999400421588E-2</v>
      </c>
      <c r="C42" s="4">
        <f>_xll.WFress(A42)</f>
        <v>1.4137164922977797E-5</v>
      </c>
    </row>
    <row r="43" spans="1:3" x14ac:dyDescent="0.15">
      <c r="A43" s="14">
        <f t="shared" si="2"/>
        <v>0.04</v>
      </c>
      <c r="B43" s="5">
        <f>_xll.WFresc(A43)</f>
        <v>3.9999974733820123E-2</v>
      </c>
      <c r="C43" s="6">
        <f>_xll.WFress(A43)</f>
        <v>3.3510306519043067E-5</v>
      </c>
    </row>
    <row r="44" spans="1:3" x14ac:dyDescent="0.15">
      <c r="A44" s="12">
        <f t="shared" si="2"/>
        <v>0.05</v>
      </c>
      <c r="B44" s="1">
        <f>_xll.WFresc(A44)</f>
        <v>4.9999922893770664E-2</v>
      </c>
      <c r="C44" s="2">
        <f>_xll.WFress(A44)</f>
        <v>6.5449774855615438E-5</v>
      </c>
    </row>
    <row r="45" spans="1:3" x14ac:dyDescent="0.15">
      <c r="A45" s="13">
        <f t="shared" si="2"/>
        <v>6.0000000000000005E-2</v>
      </c>
      <c r="B45" s="3">
        <f>_xll.WFresc(A45)</f>
        <v>5.9999808135174491E-2</v>
      </c>
      <c r="C45" s="4">
        <f>_xll.WFress(A45)</f>
        <v>1.1309707720291602E-4</v>
      </c>
    </row>
    <row r="46" spans="1:3" x14ac:dyDescent="0.15">
      <c r="A46" s="13">
        <f t="shared" si="2"/>
        <v>7.0000000000000007E-2</v>
      </c>
      <c r="B46" s="3">
        <f>_xll.WFresc(A46)</f>
        <v>6.9999585305034473E-2</v>
      </c>
      <c r="C46" s="4">
        <f>_xll.WFress(A46)</f>
        <v>1.7959362006134802E-4</v>
      </c>
    </row>
    <row r="47" spans="1:3" x14ac:dyDescent="0.15">
      <c r="A47" s="13">
        <f t="shared" si="2"/>
        <v>0.08</v>
      </c>
      <c r="B47" s="3">
        <f>_xll.WFresc(A47)</f>
        <v>7.9999191485790447E-2</v>
      </c>
      <c r="C47" s="4">
        <f>_xll.WFress(A47)</f>
        <v>2.6808063784841088E-4</v>
      </c>
    </row>
    <row r="48" spans="1:3" x14ac:dyDescent="0.15">
      <c r="A48" s="14">
        <f t="shared" si="2"/>
        <v>0.09</v>
      </c>
      <c r="B48" s="5">
        <f>_xll.WFresc(A48)</f>
        <v>8.9998543035243905E-2</v>
      </c>
      <c r="C48" s="6">
        <f>_xll.WFress(A48)</f>
        <v>3.8169909368210395E-4</v>
      </c>
    </row>
    <row r="49" spans="1:3" x14ac:dyDescent="0.15">
      <c r="A49" s="12">
        <f t="shared" si="2"/>
        <v>9.9999999999999992E-2</v>
      </c>
      <c r="B49" s="1">
        <f>_xll.WFresc(A49)</f>
        <v>9.9997532627085051E-2</v>
      </c>
      <c r="C49" s="2">
        <f>_xll.WFress(A49)</f>
        <v>5.2358954761221044E-4</v>
      </c>
    </row>
    <row r="50" spans="1:3" x14ac:dyDescent="0.15">
      <c r="A50" s="13">
        <f>A49+0.1</f>
        <v>0.2</v>
      </c>
      <c r="B50" s="3">
        <f>_xll.WFresc(A50)</f>
        <v>0.19992105759445308</v>
      </c>
      <c r="C50" s="4">
        <f>_xll.WFress(A50)</f>
        <v>4.1876091616567628E-3</v>
      </c>
    </row>
    <row r="51" spans="1:3" x14ac:dyDescent="0.15">
      <c r="A51" s="13">
        <f t="shared" ref="A51:A71" si="3">A50+0.2</f>
        <v>0.4</v>
      </c>
      <c r="B51" s="3">
        <f>_xll.WFresc(A51)</f>
        <v>0.39748075917235948</v>
      </c>
      <c r="C51" s="4">
        <f>_xll.WFress(A51)</f>
        <v>3.3359432660613184E-2</v>
      </c>
    </row>
    <row r="52" spans="1:3" x14ac:dyDescent="0.15">
      <c r="A52" s="13">
        <f t="shared" si="3"/>
        <v>0.60000000000000009</v>
      </c>
      <c r="B52" s="3">
        <f>_xll.WFresc(A52)</f>
        <v>0.5810954469916525</v>
      </c>
      <c r="C52" s="4">
        <f>_xll.WFress(A52)</f>
        <v>0.11054020735938702</v>
      </c>
    </row>
    <row r="53" spans="1:3" x14ac:dyDescent="0.15">
      <c r="A53" s="14">
        <f t="shared" si="3"/>
        <v>0.8</v>
      </c>
      <c r="B53" s="5">
        <f>_xll.WFresc(A53)</f>
        <v>0.72284417189635608</v>
      </c>
      <c r="C53" s="6">
        <f>_xll.WFress(A53)</f>
        <v>0.24934139305391786</v>
      </c>
    </row>
    <row r="54" spans="1:3" x14ac:dyDescent="0.15">
      <c r="A54" s="12">
        <f t="shared" si="3"/>
        <v>1</v>
      </c>
      <c r="B54" s="1">
        <f>_xll.WFresc(A54)</f>
        <v>0.77989340037682298</v>
      </c>
      <c r="C54" s="2">
        <f>_xll.WFress(A54)</f>
        <v>0.43825914739035471</v>
      </c>
    </row>
    <row r="55" spans="1:3" x14ac:dyDescent="0.15">
      <c r="A55" s="13">
        <f t="shared" si="3"/>
        <v>1.2</v>
      </c>
      <c r="B55" s="3">
        <f>_xll.WFresc(A55)</f>
        <v>0.7154377229230735</v>
      </c>
      <c r="C55" s="4">
        <f>_xll.WFress(A55)</f>
        <v>0.62340091854624979</v>
      </c>
    </row>
    <row r="56" spans="1:3" x14ac:dyDescent="0.15">
      <c r="A56" s="13">
        <f t="shared" si="3"/>
        <v>1.4</v>
      </c>
      <c r="B56" s="3">
        <f>_xll.WFresc(A56)</f>
        <v>0.54309578354625665</v>
      </c>
      <c r="C56" s="4">
        <f>_xll.WFress(A56)</f>
        <v>0.71352507736341209</v>
      </c>
    </row>
    <row r="57" spans="1:3" x14ac:dyDescent="0.15">
      <c r="A57" s="13">
        <f t="shared" si="3"/>
        <v>1.5999999999999999</v>
      </c>
      <c r="B57" s="3">
        <f>_xll.WFresc(A57)</f>
        <v>0.36546168344048779</v>
      </c>
      <c r="C57" s="4">
        <f>_xll.WFress(A57)</f>
        <v>0.63888768350938097</v>
      </c>
    </row>
    <row r="58" spans="1:3" x14ac:dyDescent="0.15">
      <c r="A58" s="14">
        <f t="shared" si="3"/>
        <v>1.7999999999999998</v>
      </c>
      <c r="B58" s="5">
        <f>_xll.WFresc(A58)</f>
        <v>0.33363292722155702</v>
      </c>
      <c r="C58" s="6">
        <f>_xll.WFress(A58)</f>
        <v>0.45093876926758336</v>
      </c>
    </row>
    <row r="59" spans="1:3" x14ac:dyDescent="0.15">
      <c r="A59" s="12">
        <f t="shared" si="3"/>
        <v>1.9999999999999998</v>
      </c>
      <c r="B59" s="1">
        <f>_xll.WFresc(A59)</f>
        <v>0.48825340607534046</v>
      </c>
      <c r="C59" s="2">
        <f>_xll.WFress(A59)</f>
        <v>0.34341567836369824</v>
      </c>
    </row>
    <row r="60" spans="1:3" x14ac:dyDescent="0.15">
      <c r="A60" s="13">
        <f t="shared" si="3"/>
        <v>2.1999999999999997</v>
      </c>
      <c r="B60" s="3">
        <f>_xll.WFresc(A60)</f>
        <v>0.63628604490331941</v>
      </c>
      <c r="C60" s="4">
        <f>_xll.WFress(A60)</f>
        <v>0.45570461212465668</v>
      </c>
    </row>
    <row r="61" spans="1:3" x14ac:dyDescent="0.15">
      <c r="A61" s="13">
        <f t="shared" si="3"/>
        <v>2.4</v>
      </c>
      <c r="B61" s="3">
        <f>_xll.WFresc(A61)</f>
        <v>0.55496140585642817</v>
      </c>
      <c r="C61" s="4">
        <f>_xll.WFress(A61)</f>
        <v>0.61968996494568362</v>
      </c>
    </row>
    <row r="62" spans="1:3" x14ac:dyDescent="0.15">
      <c r="A62" s="13">
        <f t="shared" si="3"/>
        <v>2.6</v>
      </c>
      <c r="B62" s="3">
        <f>_xll.WFresc(A62)</f>
        <v>0.38893749619196905</v>
      </c>
      <c r="C62" s="4">
        <f>_xll.WFress(A62)</f>
        <v>0.54998932315271953</v>
      </c>
    </row>
    <row r="63" spans="1:3" x14ac:dyDescent="0.15">
      <c r="A63" s="14">
        <f t="shared" si="3"/>
        <v>2.8000000000000003</v>
      </c>
      <c r="B63" s="5">
        <f>_xll.WFresc(A63)</f>
        <v>0.46749165169890627</v>
      </c>
      <c r="C63" s="6">
        <f>_xll.WFress(A63)</f>
        <v>0.39152844354317173</v>
      </c>
    </row>
    <row r="64" spans="1:3" x14ac:dyDescent="0.15">
      <c r="A64" s="12">
        <f t="shared" si="3"/>
        <v>3.0000000000000004</v>
      </c>
      <c r="B64" s="1">
        <f>_xll.WFresc(A64)</f>
        <v>0.60572078929768569</v>
      </c>
      <c r="C64" s="2">
        <f>_xll.WFress(A64)</f>
        <v>0.49631299896737552</v>
      </c>
    </row>
    <row r="65" spans="1:3" x14ac:dyDescent="0.15">
      <c r="A65" s="13">
        <f t="shared" si="3"/>
        <v>3.2000000000000006</v>
      </c>
      <c r="B65" s="3">
        <f>_xll.WFresc(A65)</f>
        <v>0.46632034695203706</v>
      </c>
      <c r="C65" s="4">
        <f>_xll.WFress(A65)</f>
        <v>0.59334946461860327</v>
      </c>
    </row>
    <row r="66" spans="1:3" x14ac:dyDescent="0.15">
      <c r="A66" s="13">
        <f t="shared" si="3"/>
        <v>3.4000000000000008</v>
      </c>
      <c r="B66" s="3">
        <f>_xll.WFresc(A66)</f>
        <v>0.43849170336380344</v>
      </c>
      <c r="C66" s="4">
        <f>_xll.WFress(A66)</f>
        <v>0.42964946444392643</v>
      </c>
    </row>
    <row r="67" spans="1:3" x14ac:dyDescent="0.15">
      <c r="A67" s="13">
        <f t="shared" si="3"/>
        <v>3.600000000000001</v>
      </c>
      <c r="B67" s="3">
        <f>_xll.WFresc(A67)</f>
        <v>0.58795325967341561</v>
      </c>
      <c r="C67" s="4">
        <f>_xll.WFress(A67)</f>
        <v>0.49230948911100225</v>
      </c>
    </row>
    <row r="68" spans="1:3" x14ac:dyDescent="0.15">
      <c r="A68" s="14">
        <f t="shared" si="3"/>
        <v>3.8000000000000012</v>
      </c>
      <c r="B68" s="5">
        <f>_xll.WFresc(A68)</f>
        <v>0.44809494701281871</v>
      </c>
      <c r="C68" s="6">
        <f>_xll.WFress(A68)</f>
        <v>0.565618739795132</v>
      </c>
    </row>
    <row r="69" spans="1:3" x14ac:dyDescent="0.15">
      <c r="A69" s="12">
        <f t="shared" si="3"/>
        <v>4.0000000000000009</v>
      </c>
      <c r="B69" s="1">
        <f>_xll.WFresc(A69)</f>
        <v>0.4984260330381784</v>
      </c>
      <c r="C69" s="2">
        <f>_xll.WFress(A69)</f>
        <v>0.42051575424692844</v>
      </c>
    </row>
    <row r="70" spans="1:3" x14ac:dyDescent="0.15">
      <c r="A70" s="13">
        <f t="shared" si="3"/>
        <v>4.2000000000000011</v>
      </c>
      <c r="B70" s="3">
        <f>_xll.WFresc(A70)</f>
        <v>0.54171920316341471</v>
      </c>
      <c r="C70" s="4">
        <f>_xll.WFress(A70)</f>
        <v>0.5631988883966117</v>
      </c>
    </row>
    <row r="71" spans="1:3" x14ac:dyDescent="0.15">
      <c r="A71" s="13">
        <f t="shared" si="3"/>
        <v>4.4000000000000012</v>
      </c>
      <c r="B71" s="3">
        <f>_xll.WFresc(A71)</f>
        <v>0.43833294083767954</v>
      </c>
      <c r="C71" s="4">
        <f>_xll.WFress(A71)</f>
        <v>0.46226801641104387</v>
      </c>
    </row>
    <row r="72" spans="1:3" x14ac:dyDescent="0.15">
      <c r="A72" s="13">
        <f>A71+0.3</f>
        <v>4.7000000000000011</v>
      </c>
      <c r="B72" s="3">
        <f>_xll.WFresc(A72)</f>
        <v>0.49142649060102461</v>
      </c>
      <c r="C72" s="4">
        <f>_xll.WFress(A72)</f>
        <v>0.56714546901226282</v>
      </c>
    </row>
    <row r="73" spans="1:3" x14ac:dyDescent="0.15">
      <c r="A73" s="14">
        <f>A72+0.3</f>
        <v>5.0000000000000009</v>
      </c>
      <c r="B73" s="5">
        <f>_xll.WFresc(A73)</f>
        <v>0.56363118870401219</v>
      </c>
      <c r="C73" s="6">
        <f>_xll.WFress(A73)</f>
        <v>0.49919138191711782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543D-3677-4214-8C6A-26999943E0E2}">
  <sheetPr codeName="Sheet13"/>
  <dimension ref="A1:B88"/>
  <sheetViews>
    <sheetView workbookViewId="0"/>
  </sheetViews>
  <sheetFormatPr defaultColWidth="8.875" defaultRowHeight="13.5" x14ac:dyDescent="0.15"/>
  <cols>
    <col min="2" max="2" width="17.375" customWidth="1"/>
  </cols>
  <sheetData>
    <row r="1" spans="1:2" x14ac:dyDescent="0.15">
      <c r="A1" s="10" t="s">
        <v>20</v>
      </c>
    </row>
    <row r="3" spans="1:2" x14ac:dyDescent="0.15">
      <c r="A3" s="15" t="s">
        <v>0</v>
      </c>
      <c r="B3" s="15" t="s">
        <v>21</v>
      </c>
    </row>
    <row r="4" spans="1:2" x14ac:dyDescent="0.15">
      <c r="A4" s="12">
        <v>-10</v>
      </c>
      <c r="B4" s="7">
        <f>_xll.WDawson(A4)</f>
        <v>-5.0253847187598531E-2</v>
      </c>
    </row>
    <row r="5" spans="1:2" x14ac:dyDescent="0.15">
      <c r="A5" s="13">
        <f>A4+0.25</f>
        <v>-9.75</v>
      </c>
      <c r="B5" s="8">
        <f>_xll.WDawson(A5)</f>
        <v>-5.1556151683026297E-2</v>
      </c>
    </row>
    <row r="6" spans="1:2" x14ac:dyDescent="0.15">
      <c r="A6" s="13">
        <f t="shared" ref="A6:A69" si="0">A5+0.25</f>
        <v>-9.5</v>
      </c>
      <c r="B6" s="8">
        <f>_xll.WDawson(A6)</f>
        <v>-5.2928152705625647E-2</v>
      </c>
    </row>
    <row r="7" spans="1:2" x14ac:dyDescent="0.15">
      <c r="A7" s="13">
        <f t="shared" si="0"/>
        <v>-9.25</v>
      </c>
      <c r="B7" s="8">
        <f>_xll.WDawson(A7)</f>
        <v>-5.4375635134938372E-2</v>
      </c>
    </row>
    <row r="8" spans="1:2" x14ac:dyDescent="0.15">
      <c r="A8" s="14">
        <f t="shared" si="0"/>
        <v>-9</v>
      </c>
      <c r="B8" s="9">
        <f>_xll.WDawson(A8)</f>
        <v>-5.5905046724350455E-2</v>
      </c>
    </row>
    <row r="9" spans="1:2" x14ac:dyDescent="0.15">
      <c r="A9" s="12">
        <f t="shared" si="0"/>
        <v>-8.75</v>
      </c>
      <c r="B9" s="7">
        <f>_xll.WDawson(A9)</f>
        <v>-5.7523596564578366E-2</v>
      </c>
    </row>
    <row r="10" spans="1:2" x14ac:dyDescent="0.15">
      <c r="A10" s="13">
        <f t="shared" si="0"/>
        <v>-8.5</v>
      </c>
      <c r="B10" s="8">
        <f>_xll.WDawson(A10)</f>
        <v>-5.9239371779972141E-2</v>
      </c>
    </row>
    <row r="11" spans="1:2" x14ac:dyDescent="0.15">
      <c r="A11" s="13">
        <f t="shared" si="0"/>
        <v>-8.25</v>
      </c>
      <c r="B11" s="8">
        <f>_xll.WDawson(A11)</f>
        <v>-6.1061476557527881E-2</v>
      </c>
    </row>
    <row r="12" spans="1:2" x14ac:dyDescent="0.15">
      <c r="A12" s="13">
        <f t="shared" si="0"/>
        <v>-8</v>
      </c>
      <c r="B12" s="8">
        <f>_xll.WDawson(A12)</f>
        <v>-6.3000198707553384E-2</v>
      </c>
    </row>
    <row r="13" spans="1:2" x14ac:dyDescent="0.15">
      <c r="A13" s="14">
        <f t="shared" si="0"/>
        <v>-7.75</v>
      </c>
      <c r="B13" s="9">
        <f>_xll.WDawson(A13)</f>
        <v>-6.5067210400572423E-2</v>
      </c>
    </row>
    <row r="14" spans="1:2" x14ac:dyDescent="0.15">
      <c r="A14" s="12">
        <f t="shared" si="0"/>
        <v>-7.5</v>
      </c>
      <c r="B14" s="7">
        <f>_xll.WDawson(A14)</f>
        <v>-6.7275811644630618E-2</v>
      </c>
    </row>
    <row r="15" spans="1:2" x14ac:dyDescent="0.15">
      <c r="A15" s="13">
        <f t="shared" si="0"/>
        <v>-7.25</v>
      </c>
      <c r="B15" s="8">
        <f>_xll.WDawson(A15)</f>
        <v>-6.9641227642170705E-2</v>
      </c>
    </row>
    <row r="16" spans="1:2" x14ac:dyDescent="0.15">
      <c r="A16" s="13">
        <f t="shared" si="0"/>
        <v>-7</v>
      </c>
      <c r="B16" s="8">
        <f>_xll.WDawson(A16)</f>
        <v>-7.2180974658236294E-2</v>
      </c>
    </row>
    <row r="17" spans="1:2" x14ac:dyDescent="0.15">
      <c r="A17" s="13">
        <f t="shared" si="0"/>
        <v>-6.75</v>
      </c>
      <c r="B17" s="8">
        <f>_xll.WDawson(A17)</f>
        <v>-7.4915313826215621E-2</v>
      </c>
    </row>
    <row r="18" spans="1:2" x14ac:dyDescent="0.15">
      <c r="A18" s="14">
        <f t="shared" si="0"/>
        <v>-6.5</v>
      </c>
      <c r="B18" s="9">
        <f>_xll.WDawson(A18)</f>
        <v>-7.7867818986069884E-2</v>
      </c>
    </row>
    <row r="19" spans="1:2" x14ac:dyDescent="0.15">
      <c r="A19" s="12">
        <f t="shared" si="0"/>
        <v>-6.25</v>
      </c>
      <c r="B19" s="7">
        <f>_xll.WDawson(A19)</f>
        <v>-8.1066094061011715E-2</v>
      </c>
    </row>
    <row r="20" spans="1:2" x14ac:dyDescent="0.15">
      <c r="A20" s="13">
        <f t="shared" si="0"/>
        <v>-6</v>
      </c>
      <c r="B20" s="8">
        <f>_xll.WDawson(A20)</f>
        <v>-8.4542688974543853E-2</v>
      </c>
    </row>
    <row r="21" spans="1:2" x14ac:dyDescent="0.15">
      <c r="A21" s="13">
        <f t="shared" si="0"/>
        <v>-5.75</v>
      </c>
      <c r="B21" s="8">
        <f>_xll.WDawson(A21)</f>
        <v>-8.8336282814475323E-2</v>
      </c>
    </row>
    <row r="22" spans="1:2" x14ac:dyDescent="0.15">
      <c r="A22" s="13">
        <f t="shared" si="0"/>
        <v>-5.5</v>
      </c>
      <c r="B22" s="8">
        <f>_xll.WDawson(A22)</f>
        <v>-9.249323231075475E-2</v>
      </c>
    </row>
    <row r="23" spans="1:2" x14ac:dyDescent="0.15">
      <c r="A23" s="14">
        <f t="shared" si="0"/>
        <v>-5.25</v>
      </c>
      <c r="B23" s="9">
        <f>_xll.WDawson(A23)</f>
        <v>-9.7069628473201885E-2</v>
      </c>
    </row>
    <row r="24" spans="1:2" x14ac:dyDescent="0.15">
      <c r="A24" s="12">
        <f t="shared" si="0"/>
        <v>-5</v>
      </c>
      <c r="B24" s="7">
        <f>_xll.WDawson(A24)</f>
        <v>-0.10213407442427684</v>
      </c>
    </row>
    <row r="25" spans="1:2" x14ac:dyDescent="0.15">
      <c r="A25" s="13">
        <f t="shared" si="0"/>
        <v>-4.75</v>
      </c>
      <c r="B25" s="8">
        <f>_xll.WDawson(A25)</f>
        <v>-0.10777151118024449</v>
      </c>
    </row>
    <row r="26" spans="1:2" x14ac:dyDescent="0.15">
      <c r="A26" s="13">
        <f t="shared" si="0"/>
        <v>-4.5</v>
      </c>
      <c r="B26" s="8">
        <f>_xll.WDawson(A26)</f>
        <v>-0.11408861022682497</v>
      </c>
    </row>
    <row r="27" spans="1:2" x14ac:dyDescent="0.15">
      <c r="A27" s="13">
        <f t="shared" si="0"/>
        <v>-4.25</v>
      </c>
      <c r="B27" s="8">
        <f>_xll.WDawson(A27)</f>
        <v>-0.12122159429432366</v>
      </c>
    </row>
    <row r="28" spans="1:2" x14ac:dyDescent="0.15">
      <c r="A28" s="14">
        <f t="shared" si="0"/>
        <v>-4</v>
      </c>
      <c r="B28" s="9">
        <f>_xll.WDawson(A28)</f>
        <v>-0.12934800123600498</v>
      </c>
    </row>
    <row r="29" spans="1:2" x14ac:dyDescent="0.15">
      <c r="A29" s="12">
        <f t="shared" si="0"/>
        <v>-3.75</v>
      </c>
      <c r="B29" s="7">
        <f>_xll.WDawson(A29)</f>
        <v>-0.1387052395935911</v>
      </c>
    </row>
    <row r="30" spans="1:2" x14ac:dyDescent="0.15">
      <c r="A30" s="13">
        <f t="shared" si="0"/>
        <v>-3.5</v>
      </c>
      <c r="B30" s="8">
        <f>_xll.WDawson(A30)</f>
        <v>-0.14962159308075651</v>
      </c>
    </row>
    <row r="31" spans="1:2" x14ac:dyDescent="0.15">
      <c r="A31" s="13">
        <f t="shared" si="0"/>
        <v>-3.25</v>
      </c>
      <c r="B31" s="8">
        <f>_xll.WDawson(A31)</f>
        <v>-0.16257091456068698</v>
      </c>
    </row>
    <row r="32" spans="1:2" x14ac:dyDescent="0.15">
      <c r="A32" s="13">
        <f t="shared" si="0"/>
        <v>-3</v>
      </c>
      <c r="B32" s="8">
        <f>_xll.WDawson(A32)</f>
        <v>-0.17827103061055821</v>
      </c>
    </row>
    <row r="33" spans="1:2" x14ac:dyDescent="0.15">
      <c r="A33" s="14">
        <f t="shared" si="0"/>
        <v>-2.75</v>
      </c>
      <c r="B33" s="9">
        <f>_xll.WDawson(A33)</f>
        <v>-0.1978509471741545</v>
      </c>
    </row>
    <row r="34" spans="1:2" x14ac:dyDescent="0.15">
      <c r="A34" s="12">
        <f t="shared" si="0"/>
        <v>-2.5</v>
      </c>
      <c r="B34" s="7">
        <f>_xll.WDawson(A34)</f>
        <v>-0.22308372216743547</v>
      </c>
    </row>
    <row r="35" spans="1:2" x14ac:dyDescent="0.15">
      <c r="A35" s="13">
        <f t="shared" si="0"/>
        <v>-2.25</v>
      </c>
      <c r="B35" s="8">
        <f>_xll.WDawson(A35)</f>
        <v>-0.25655426284484917</v>
      </c>
    </row>
    <row r="36" spans="1:2" x14ac:dyDescent="0.15">
      <c r="A36" s="13">
        <f t="shared" si="0"/>
        <v>-2</v>
      </c>
      <c r="B36" s="8">
        <f>_xll.WDawson(A36)</f>
        <v>-0.30134038892379195</v>
      </c>
    </row>
    <row r="37" spans="1:2" x14ac:dyDescent="0.15">
      <c r="A37" s="13">
        <f t="shared" si="0"/>
        <v>-1.75</v>
      </c>
      <c r="B37" s="8">
        <f>_xll.WDawson(A37)</f>
        <v>-0.35943642067174286</v>
      </c>
    </row>
    <row r="38" spans="1:2" x14ac:dyDescent="0.15">
      <c r="A38" s="14">
        <f t="shared" si="0"/>
        <v>-1.5</v>
      </c>
      <c r="B38" s="9">
        <f>_xll.WDawson(A38)</f>
        <v>-0.42824907108539856</v>
      </c>
    </row>
    <row r="39" spans="1:2" x14ac:dyDescent="0.15">
      <c r="A39" s="12">
        <f t="shared" si="0"/>
        <v>-1.25</v>
      </c>
      <c r="B39" s="7">
        <f>_xll.WDawson(A39)</f>
        <v>-0.49582707396432613</v>
      </c>
    </row>
    <row r="40" spans="1:2" x14ac:dyDescent="0.15">
      <c r="A40" s="13">
        <f t="shared" si="0"/>
        <v>-1</v>
      </c>
      <c r="B40" s="8">
        <f>_xll.WDawson(A40)</f>
        <v>-0.5380795069127684</v>
      </c>
    </row>
    <row r="41" spans="1:2" x14ac:dyDescent="0.15">
      <c r="A41" s="13">
        <f t="shared" si="0"/>
        <v>-0.75</v>
      </c>
      <c r="B41" s="8">
        <f>_xll.WDawson(A41)</f>
        <v>-0.52301276774451821</v>
      </c>
    </row>
    <row r="42" spans="1:2" x14ac:dyDescent="0.15">
      <c r="A42" s="13">
        <f t="shared" si="0"/>
        <v>-0.5</v>
      </c>
      <c r="B42" s="8">
        <f>_xll.WDawson(A42)</f>
        <v>-0.42443638350202229</v>
      </c>
    </row>
    <row r="43" spans="1:2" x14ac:dyDescent="0.15">
      <c r="A43" s="14">
        <f t="shared" si="0"/>
        <v>-0.25</v>
      </c>
      <c r="B43" s="9">
        <f>_xll.WDawson(A43)</f>
        <v>-0.23983916356289822</v>
      </c>
    </row>
    <row r="44" spans="1:2" x14ac:dyDescent="0.15">
      <c r="A44" s="12">
        <f t="shared" si="0"/>
        <v>0</v>
      </c>
      <c r="B44" s="7">
        <f>_xll.WDawson(A44)</f>
        <v>0</v>
      </c>
    </row>
    <row r="45" spans="1:2" x14ac:dyDescent="0.15">
      <c r="A45" s="13">
        <f t="shared" si="0"/>
        <v>0.25</v>
      </c>
      <c r="B45" s="8">
        <f>_xll.WDawson(A45)</f>
        <v>0.23983916356289822</v>
      </c>
    </row>
    <row r="46" spans="1:2" x14ac:dyDescent="0.15">
      <c r="A46" s="13">
        <f t="shared" si="0"/>
        <v>0.5</v>
      </c>
      <c r="B46" s="8">
        <f>_xll.WDawson(A46)</f>
        <v>0.42443638350202229</v>
      </c>
    </row>
    <row r="47" spans="1:2" x14ac:dyDescent="0.15">
      <c r="A47" s="13">
        <f t="shared" si="0"/>
        <v>0.75</v>
      </c>
      <c r="B47" s="8">
        <f>_xll.WDawson(A47)</f>
        <v>0.52301276774451821</v>
      </c>
    </row>
    <row r="48" spans="1:2" x14ac:dyDescent="0.15">
      <c r="A48" s="14">
        <f t="shared" si="0"/>
        <v>1</v>
      </c>
      <c r="B48" s="9">
        <f>_xll.WDawson(A48)</f>
        <v>0.5380795069127684</v>
      </c>
    </row>
    <row r="49" spans="1:2" x14ac:dyDescent="0.15">
      <c r="A49" s="12">
        <f t="shared" si="0"/>
        <v>1.25</v>
      </c>
      <c r="B49" s="7">
        <f>_xll.WDawson(A49)</f>
        <v>0.49582707396432613</v>
      </c>
    </row>
    <row r="50" spans="1:2" x14ac:dyDescent="0.15">
      <c r="A50" s="13">
        <f t="shared" si="0"/>
        <v>1.5</v>
      </c>
      <c r="B50" s="8">
        <f>_xll.WDawson(A50)</f>
        <v>0.42824907108539856</v>
      </c>
    </row>
    <row r="51" spans="1:2" x14ac:dyDescent="0.15">
      <c r="A51" s="13">
        <f t="shared" si="0"/>
        <v>1.75</v>
      </c>
      <c r="B51" s="8">
        <f>_xll.WDawson(A51)</f>
        <v>0.35943642067174286</v>
      </c>
    </row>
    <row r="52" spans="1:2" x14ac:dyDescent="0.15">
      <c r="A52" s="13">
        <f t="shared" si="0"/>
        <v>2</v>
      </c>
      <c r="B52" s="8">
        <f>_xll.WDawson(A52)</f>
        <v>0.30134038892379195</v>
      </c>
    </row>
    <row r="53" spans="1:2" x14ac:dyDescent="0.15">
      <c r="A53" s="14">
        <f t="shared" si="0"/>
        <v>2.25</v>
      </c>
      <c r="B53" s="9">
        <f>_xll.WDawson(A53)</f>
        <v>0.25655426284484917</v>
      </c>
    </row>
    <row r="54" spans="1:2" x14ac:dyDescent="0.15">
      <c r="A54" s="12">
        <f t="shared" si="0"/>
        <v>2.5</v>
      </c>
      <c r="B54" s="7">
        <f>_xll.WDawson(A54)</f>
        <v>0.22308372216743547</v>
      </c>
    </row>
    <row r="55" spans="1:2" x14ac:dyDescent="0.15">
      <c r="A55" s="13">
        <f t="shared" si="0"/>
        <v>2.75</v>
      </c>
      <c r="B55" s="8">
        <f>_xll.WDawson(A55)</f>
        <v>0.1978509471741545</v>
      </c>
    </row>
    <row r="56" spans="1:2" x14ac:dyDescent="0.15">
      <c r="A56" s="13">
        <f t="shared" si="0"/>
        <v>3</v>
      </c>
      <c r="B56" s="8">
        <f>_xll.WDawson(A56)</f>
        <v>0.17827103061055821</v>
      </c>
    </row>
    <row r="57" spans="1:2" x14ac:dyDescent="0.15">
      <c r="A57" s="13">
        <f t="shared" si="0"/>
        <v>3.25</v>
      </c>
      <c r="B57" s="8">
        <f>_xll.WDawson(A57)</f>
        <v>0.16257091456068698</v>
      </c>
    </row>
    <row r="58" spans="1:2" x14ac:dyDescent="0.15">
      <c r="A58" s="14">
        <f t="shared" si="0"/>
        <v>3.5</v>
      </c>
      <c r="B58" s="9">
        <f>_xll.WDawson(A58)</f>
        <v>0.14962159308075651</v>
      </c>
    </row>
    <row r="59" spans="1:2" x14ac:dyDescent="0.15">
      <c r="A59" s="12">
        <f t="shared" si="0"/>
        <v>3.75</v>
      </c>
      <c r="B59" s="7">
        <f>_xll.WDawson(A59)</f>
        <v>0.1387052395935911</v>
      </c>
    </row>
    <row r="60" spans="1:2" x14ac:dyDescent="0.15">
      <c r="A60" s="13">
        <f t="shared" si="0"/>
        <v>4</v>
      </c>
      <c r="B60" s="8">
        <f>_xll.WDawson(A60)</f>
        <v>0.12934800123600498</v>
      </c>
    </row>
    <row r="61" spans="1:2" x14ac:dyDescent="0.15">
      <c r="A61" s="13">
        <f t="shared" si="0"/>
        <v>4.25</v>
      </c>
      <c r="B61" s="8">
        <f>_xll.WDawson(A61)</f>
        <v>0.12122159429432366</v>
      </c>
    </row>
    <row r="62" spans="1:2" x14ac:dyDescent="0.15">
      <c r="A62" s="13">
        <f t="shared" si="0"/>
        <v>4.5</v>
      </c>
      <c r="B62" s="8">
        <f>_xll.WDawson(A62)</f>
        <v>0.11408861022682497</v>
      </c>
    </row>
    <row r="63" spans="1:2" x14ac:dyDescent="0.15">
      <c r="A63" s="14">
        <f t="shared" si="0"/>
        <v>4.75</v>
      </c>
      <c r="B63" s="9">
        <f>_xll.WDawson(A63)</f>
        <v>0.10777151118024449</v>
      </c>
    </row>
    <row r="64" spans="1:2" x14ac:dyDescent="0.15">
      <c r="A64" s="12">
        <f t="shared" si="0"/>
        <v>5</v>
      </c>
      <c r="B64" s="7">
        <f>_xll.WDawson(A64)</f>
        <v>0.10213407442427684</v>
      </c>
    </row>
    <row r="65" spans="1:2" x14ac:dyDescent="0.15">
      <c r="A65" s="13">
        <f t="shared" si="0"/>
        <v>5.25</v>
      </c>
      <c r="B65" s="8">
        <f>_xll.WDawson(A65)</f>
        <v>9.7069628473201885E-2</v>
      </c>
    </row>
    <row r="66" spans="1:2" x14ac:dyDescent="0.15">
      <c r="A66" s="13">
        <f t="shared" si="0"/>
        <v>5.5</v>
      </c>
      <c r="B66" s="8">
        <f>_xll.WDawson(A66)</f>
        <v>9.249323231075475E-2</v>
      </c>
    </row>
    <row r="67" spans="1:2" x14ac:dyDescent="0.15">
      <c r="A67" s="13">
        <f t="shared" si="0"/>
        <v>5.75</v>
      </c>
      <c r="B67" s="8">
        <f>_xll.WDawson(A67)</f>
        <v>8.8336282814475323E-2</v>
      </c>
    </row>
    <row r="68" spans="1:2" x14ac:dyDescent="0.15">
      <c r="A68" s="14">
        <f t="shared" si="0"/>
        <v>6</v>
      </c>
      <c r="B68" s="9">
        <f>_xll.WDawson(A68)</f>
        <v>8.4542688974543853E-2</v>
      </c>
    </row>
    <row r="69" spans="1:2" x14ac:dyDescent="0.15">
      <c r="A69" s="12">
        <f t="shared" si="0"/>
        <v>6.25</v>
      </c>
      <c r="B69" s="7">
        <f>_xll.WDawson(A69)</f>
        <v>8.1066094061011715E-2</v>
      </c>
    </row>
    <row r="70" spans="1:2" x14ac:dyDescent="0.15">
      <c r="A70" s="13">
        <f t="shared" ref="A70:A88" si="1">A69+0.25</f>
        <v>6.5</v>
      </c>
      <c r="B70" s="8">
        <f>_xll.WDawson(A70)</f>
        <v>7.7867818986069884E-2</v>
      </c>
    </row>
    <row r="71" spans="1:2" x14ac:dyDescent="0.15">
      <c r="A71" s="13">
        <f t="shared" si="1"/>
        <v>6.75</v>
      </c>
      <c r="B71" s="8">
        <f>_xll.WDawson(A71)</f>
        <v>7.4915313826215621E-2</v>
      </c>
    </row>
    <row r="72" spans="1:2" x14ac:dyDescent="0.15">
      <c r="A72" s="13">
        <f t="shared" si="1"/>
        <v>7</v>
      </c>
      <c r="B72" s="8">
        <f>_xll.WDawson(A72)</f>
        <v>7.2180974658236294E-2</v>
      </c>
    </row>
    <row r="73" spans="1:2" x14ac:dyDescent="0.15">
      <c r="A73" s="14">
        <f t="shared" si="1"/>
        <v>7.25</v>
      </c>
      <c r="B73" s="9">
        <f>_xll.WDawson(A73)</f>
        <v>6.9641227642170705E-2</v>
      </c>
    </row>
    <row r="74" spans="1:2" x14ac:dyDescent="0.15">
      <c r="A74" s="12">
        <f t="shared" si="1"/>
        <v>7.5</v>
      </c>
      <c r="B74" s="7">
        <f>_xll.WDawson(A74)</f>
        <v>6.7275811644630618E-2</v>
      </c>
    </row>
    <row r="75" spans="1:2" x14ac:dyDescent="0.15">
      <c r="A75" s="13">
        <f t="shared" si="1"/>
        <v>7.75</v>
      </c>
      <c r="B75" s="8">
        <f>_xll.WDawson(A75)</f>
        <v>6.5067210400572423E-2</v>
      </c>
    </row>
    <row r="76" spans="1:2" x14ac:dyDescent="0.15">
      <c r="A76" s="13">
        <f t="shared" si="1"/>
        <v>8</v>
      </c>
      <c r="B76" s="8">
        <f>_xll.WDawson(A76)</f>
        <v>6.3000198707553384E-2</v>
      </c>
    </row>
    <row r="77" spans="1:2" x14ac:dyDescent="0.15">
      <c r="A77" s="13">
        <f t="shared" si="1"/>
        <v>8.25</v>
      </c>
      <c r="B77" s="8">
        <f>_xll.WDawson(A77)</f>
        <v>6.1061476557527881E-2</v>
      </c>
    </row>
    <row r="78" spans="1:2" x14ac:dyDescent="0.15">
      <c r="A78" s="14">
        <f t="shared" si="1"/>
        <v>8.5</v>
      </c>
      <c r="B78" s="9">
        <f>_xll.WDawson(A78)</f>
        <v>5.9239371779972141E-2</v>
      </c>
    </row>
    <row r="79" spans="1:2" x14ac:dyDescent="0.15">
      <c r="A79" s="12">
        <f t="shared" si="1"/>
        <v>8.75</v>
      </c>
      <c r="B79" s="7">
        <f>_xll.WDawson(A79)</f>
        <v>5.7523596564578366E-2</v>
      </c>
    </row>
    <row r="80" spans="1:2" x14ac:dyDescent="0.15">
      <c r="A80" s="13">
        <f t="shared" si="1"/>
        <v>9</v>
      </c>
      <c r="B80" s="8">
        <f>_xll.WDawson(A80)</f>
        <v>5.5905046724350455E-2</v>
      </c>
    </row>
    <row r="81" spans="1:2" x14ac:dyDescent="0.15">
      <c r="A81" s="13">
        <f t="shared" si="1"/>
        <v>9.25</v>
      </c>
      <c r="B81" s="8">
        <f>_xll.WDawson(A81)</f>
        <v>5.4375635134938372E-2</v>
      </c>
    </row>
    <row r="82" spans="1:2" x14ac:dyDescent="0.15">
      <c r="A82" s="13">
        <f t="shared" si="1"/>
        <v>9.5</v>
      </c>
      <c r="B82" s="8">
        <f>_xll.WDawson(A82)</f>
        <v>5.2928152705625647E-2</v>
      </c>
    </row>
    <row r="83" spans="1:2" x14ac:dyDescent="0.15">
      <c r="A83" s="14">
        <f t="shared" si="1"/>
        <v>9.75</v>
      </c>
      <c r="B83" s="9">
        <f>_xll.WDawson(A83)</f>
        <v>5.1556151683026297E-2</v>
      </c>
    </row>
    <row r="84" spans="1:2" x14ac:dyDescent="0.15">
      <c r="A84" s="12">
        <f t="shared" si="1"/>
        <v>10</v>
      </c>
      <c r="B84" s="7">
        <f>_xll.WDawson(A84)</f>
        <v>5.0253847187598531E-2</v>
      </c>
    </row>
    <row r="85" spans="1:2" x14ac:dyDescent="0.15">
      <c r="A85" s="13">
        <f t="shared" si="1"/>
        <v>10.25</v>
      </c>
      <c r="B85" s="8">
        <f>_xll.WDawson(A85)</f>
        <v>4.901603372601171E-2</v>
      </c>
    </row>
    <row r="86" spans="1:2" x14ac:dyDescent="0.15">
      <c r="A86" s="13">
        <f t="shared" si="1"/>
        <v>10.5</v>
      </c>
      <c r="B86" s="8">
        <f>_xll.WDawson(A86)</f>
        <v>4.7838014074213439E-2</v>
      </c>
    </row>
    <row r="87" spans="1:2" x14ac:dyDescent="0.15">
      <c r="A87" s="13">
        <f t="shared" si="1"/>
        <v>10.75</v>
      </c>
      <c r="B87" s="8">
        <f>_xll.WDawson(A87)</f>
        <v>4.6715538433949537E-2</v>
      </c>
    </row>
    <row r="88" spans="1:2" x14ac:dyDescent="0.15">
      <c r="A88" s="14">
        <f t="shared" si="1"/>
        <v>11</v>
      </c>
      <c r="B88" s="9">
        <f>_xll.WDawson(A88)</f>
        <v>4.5644752164116016E-2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7B0B-D2D5-45E2-B9D2-3D9A85E958CF}">
  <sheetPr codeName="Sheet14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28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_xlfn.CONCAT("J",B3,"(x)")</f>
        <v>J0(x)</v>
      </c>
      <c r="C4" s="15" t="str">
        <f t="shared" ref="C4:E4" si="0">_xlfn.CONCAT("J",C3,"(x)")</f>
        <v>J1(x)</v>
      </c>
      <c r="D4" s="15" t="str">
        <f t="shared" si="0"/>
        <v>J2(x)</v>
      </c>
      <c r="E4" s="15" t="str">
        <f t="shared" si="0"/>
        <v>J3(x)</v>
      </c>
    </row>
    <row r="5" spans="1:5" x14ac:dyDescent="0.15">
      <c r="A5" s="12">
        <v>-10</v>
      </c>
      <c r="B5" s="1">
        <f>_xll.WBesj($A5,B$3)</f>
        <v>-0.24593576445134827</v>
      </c>
      <c r="C5" s="2">
        <f>_xll.WBesj($A5,C$3)</f>
        <v>-4.3472746168861452E-2</v>
      </c>
      <c r="D5" s="1">
        <f>_xll.WBesj($A5,D$3)</f>
        <v>0.25463031368512057</v>
      </c>
      <c r="E5" s="2">
        <f>_xll.WBesj($A5,E$3)</f>
        <v>-5.8379379305186781E-2</v>
      </c>
    </row>
    <row r="6" spans="1:5" x14ac:dyDescent="0.15">
      <c r="A6" s="13">
        <f>A5+0.25</f>
        <v>-9.75</v>
      </c>
      <c r="B6" s="3">
        <f>_xll.WBesj($A6,B$3)</f>
        <v>-0.22733329951184827</v>
      </c>
      <c r="C6" s="4">
        <f>_xll.WBesj($A6,C$3)</f>
        <v>-0.10483850125849749</v>
      </c>
      <c r="D6" s="3">
        <f>_xll.WBesj($A6,D$3)</f>
        <v>0.24883863310333493</v>
      </c>
      <c r="E6" s="4">
        <f>_xll.WBesj($A6,E$3)</f>
        <v>2.7508569084113699E-3</v>
      </c>
    </row>
    <row r="7" spans="1:5" x14ac:dyDescent="0.15">
      <c r="A7" s="13">
        <f t="shared" ref="A7:A70" si="1">A6+0.25</f>
        <v>-9.5</v>
      </c>
      <c r="B7" s="3">
        <f>_xll.WBesj($A7,B$3)</f>
        <v>-0.19392874768742235</v>
      </c>
      <c r="C7" s="4">
        <f>_xll.WBesj($A7,C$3)</f>
        <v>-0.16126443075752986</v>
      </c>
      <c r="D7" s="3">
        <f>_xll.WBesj($A7,D$3)</f>
        <v>0.2278791541626918</v>
      </c>
      <c r="E7" s="4">
        <f>_xll.WBesj($A7,E$3)</f>
        <v>6.531531321534384E-2</v>
      </c>
    </row>
    <row r="8" spans="1:5" x14ac:dyDescent="0.15">
      <c r="A8" s="13">
        <f t="shared" si="1"/>
        <v>-9.25</v>
      </c>
      <c r="B8" s="3">
        <f>_xll.WBesj($A8,B$3)</f>
        <v>-0.14741426284123629</v>
      </c>
      <c r="C8" s="4">
        <f>_xll.WBesj($A8,C$3)</f>
        <v>-0.2091466504701211</v>
      </c>
      <c r="D8" s="3">
        <f>_xll.WBesj($A8,D$3)</f>
        <v>0.1926351602401814</v>
      </c>
      <c r="E8" s="4">
        <f>_xll.WBesj($A8,E$3)</f>
        <v>0.12584495955544805</v>
      </c>
    </row>
    <row r="9" spans="1:5" x14ac:dyDescent="0.15">
      <c r="A9" s="14">
        <f t="shared" si="1"/>
        <v>-9</v>
      </c>
      <c r="B9" s="5">
        <f>_xll.WBesj($A9,B$3)</f>
        <v>-9.0333611182876097E-2</v>
      </c>
      <c r="C9" s="6">
        <f>_xll.WBesj($A9,C$3)</f>
        <v>-0.24531178657332536</v>
      </c>
      <c r="D9" s="5">
        <f>_xll.WBesj($A9,D$3)</f>
        <v>0.14484734153250395</v>
      </c>
      <c r="E9" s="6">
        <f>_xll.WBesj($A9,E$3)</f>
        <v>0.18093519033665695</v>
      </c>
    </row>
    <row r="10" spans="1:5" x14ac:dyDescent="0.15">
      <c r="A10" s="12">
        <f t="shared" si="1"/>
        <v>-8.75</v>
      </c>
      <c r="B10" s="1">
        <f>_xll.WBesj($A10,B$3)</f>
        <v>-2.5948856094629952E-2</v>
      </c>
      <c r="C10" s="2">
        <f>_xll.WBesj($A10,C$3)</f>
        <v>-0.26721789148628161</v>
      </c>
      <c r="D10" s="1">
        <f>_xll.WBesj($A10,D$3)</f>
        <v>8.7027231291494325E-2</v>
      </c>
      <c r="E10" s="2">
        <f>_xll.WBesj($A10,E$3)</f>
        <v>0.22743401432445565</v>
      </c>
    </row>
    <row r="11" spans="1:5" x14ac:dyDescent="0.15">
      <c r="A11" s="13">
        <f t="shared" si="1"/>
        <v>-8.5</v>
      </c>
      <c r="B11" s="3">
        <f>_xll.WBesj($A11,B$3)</f>
        <v>4.1939251842934483E-2</v>
      </c>
      <c r="C11" s="4">
        <f>_xll.WBesj($A11,C$3)</f>
        <v>-0.27312196367405372</v>
      </c>
      <c r="D11" s="3">
        <f>_xll.WBesj($A11,D$3)</f>
        <v>2.2324739609784039E-2</v>
      </c>
      <c r="E11" s="4">
        <f>_xll.WBesj($A11,E$3)</f>
        <v>0.26261620385768475</v>
      </c>
    </row>
    <row r="12" spans="1:5" x14ac:dyDescent="0.15">
      <c r="A12" s="13">
        <f t="shared" si="1"/>
        <v>-8.25</v>
      </c>
      <c r="B12" s="3">
        <f>_xll.WBesj($A12,B$3)</f>
        <v>0.10920747150610138</v>
      </c>
      <c r="C12" s="4">
        <f>_xll.WBesj($A12,C$3)</f>
        <v>-0.26220355199274376</v>
      </c>
      <c r="D12" s="3">
        <f>_xll.WBesj($A12,D$3)</f>
        <v>-4.5642974053315022E-2</v>
      </c>
      <c r="E12" s="4">
        <f>_xll.WBesj($A12,E$3)</f>
        <v>0.28433347880647225</v>
      </c>
    </row>
    <row r="13" spans="1:5" x14ac:dyDescent="0.15">
      <c r="A13" s="13">
        <f t="shared" si="1"/>
        <v>-8</v>
      </c>
      <c r="B13" s="3">
        <f>_xll.WBesj($A13,B$3)</f>
        <v>0.17165080713755387</v>
      </c>
      <c r="C13" s="4">
        <f>_xll.WBesj($A13,C$3)</f>
        <v>-0.23463634685391455</v>
      </c>
      <c r="D13" s="3">
        <f>_xll.WBesj($A13,D$3)</f>
        <v>-0.11299172042407524</v>
      </c>
      <c r="E13" s="4">
        <f>_xll.WBesj($A13,E$3)</f>
        <v>0.29113220706595216</v>
      </c>
    </row>
    <row r="14" spans="1:5" x14ac:dyDescent="0.15">
      <c r="A14" s="14">
        <f t="shared" si="1"/>
        <v>-7.75</v>
      </c>
      <c r="B14" s="5">
        <f>_xll.WBesj($A14,B$3)</f>
        <v>0.22523406912010668</v>
      </c>
      <c r="C14" s="6">
        <f>_xll.WBesj($A14,C$3)</f>
        <v>-0.19160259218911815</v>
      </c>
      <c r="D14" s="5">
        <f>_xll.WBesj($A14,D$3)</f>
        <v>-0.17578823887775361</v>
      </c>
      <c r="E14" s="6">
        <f>_xll.WBesj($A14,E$3)</f>
        <v>0.28233200580344259</v>
      </c>
    </row>
    <row r="15" spans="1:5" x14ac:dyDescent="0.15">
      <c r="A15" s="12">
        <f t="shared" si="1"/>
        <v>-7.5</v>
      </c>
      <c r="B15" s="1">
        <f>_xll.WBesj($A15,B$3)</f>
        <v>0.26633965788037833</v>
      </c>
      <c r="C15" s="2">
        <f>_xll.WBesj($A15,C$3)</f>
        <v>-0.13524842757970532</v>
      </c>
      <c r="D15" s="1">
        <f>_xll.WBesj($A15,D$3)</f>
        <v>-0.23027341052579026</v>
      </c>
      <c r="E15" s="2">
        <f>_xll.WBesj($A15,E$3)</f>
        <v>0.25806091319346014</v>
      </c>
    </row>
    <row r="16" spans="1:5" x14ac:dyDescent="0.15">
      <c r="A16" s="13">
        <f t="shared" si="1"/>
        <v>-7.25</v>
      </c>
      <c r="B16" s="3">
        <f>_xll.WBesj($A16,B$3)</f>
        <v>0.29199692419177903</v>
      </c>
      <c r="C16" s="4">
        <f>_xll.WBesj($A16,C$3)</f>
        <v>-6.8581700653131752E-2</v>
      </c>
      <c r="D16" s="3">
        <f>_xll.WBesj($A16,D$3)</f>
        <v>-0.27307783435643235</v>
      </c>
      <c r="E16" s="4">
        <f>_xll.WBesj($A16,E$3)</f>
        <v>0.2192453334015082</v>
      </c>
    </row>
    <row r="17" spans="1:5" x14ac:dyDescent="0.15">
      <c r="A17" s="13">
        <f t="shared" si="1"/>
        <v>-7</v>
      </c>
      <c r="B17" s="3">
        <f>_xll.WBesj($A17,B$3)</f>
        <v>0.30007927051955563</v>
      </c>
      <c r="C17" s="4">
        <f>_xll.WBesj($A17,C$3)</f>
        <v>4.6828234823458265E-3</v>
      </c>
      <c r="D17" s="3">
        <f>_xll.WBesj($A17,D$3)</f>
        <v>-0.30141722008594013</v>
      </c>
      <c r="E17" s="4">
        <f>_xll.WBesj($A17,E$3)</f>
        <v>0.16755558799533424</v>
      </c>
    </row>
    <row r="18" spans="1:5" x14ac:dyDescent="0.15">
      <c r="A18" s="13">
        <f t="shared" si="1"/>
        <v>-6.75</v>
      </c>
      <c r="B18" s="3">
        <f>_xll.WBesj($A18,B$3)</f>
        <v>0.28945678978455658</v>
      </c>
      <c r="C18" s="4">
        <f>_xll.WBesj($A18,C$3)</f>
        <v>8.0322785255277127E-2</v>
      </c>
      <c r="D18" s="3">
        <f>_xll.WBesj($A18,D$3)</f>
        <v>-0.31325613356389792</v>
      </c>
      <c r="E18" s="4">
        <f>_xll.WBesj($A18,E$3)</f>
        <v>0.10531047907888459</v>
      </c>
    </row>
    <row r="19" spans="1:5" x14ac:dyDescent="0.15">
      <c r="A19" s="14">
        <f t="shared" si="1"/>
        <v>-6.5</v>
      </c>
      <c r="B19" s="5">
        <f>_xll.WBesj($A19,B$3)</f>
        <v>0.26009460558160635</v>
      </c>
      <c r="C19" s="6">
        <f>_xll.WBesj($A19,C$3)</f>
        <v>0.15384130140997182</v>
      </c>
      <c r="D19" s="5">
        <f>_xll.WBesj($A19,D$3)</f>
        <v>-0.30743039063082844</v>
      </c>
      <c r="E19" s="6">
        <f>_xll.WBesj($A19,E$3)</f>
        <v>3.5346631285922608E-2</v>
      </c>
    </row>
    <row r="20" spans="1:5" x14ac:dyDescent="0.15">
      <c r="A20" s="12">
        <f t="shared" si="1"/>
        <v>-6.25</v>
      </c>
      <c r="B20" s="1">
        <f>_xll.WBesj($A20,B$3)</f>
        <v>0.21309005307666071</v>
      </c>
      <c r="C20" s="2">
        <f>_xll.WBesj($A20,C$3)</f>
        <v>0.22072087753923719</v>
      </c>
      <c r="D20" s="1">
        <f>_xll.WBesj($A20,D$3)</f>
        <v>-0.28372073388921659</v>
      </c>
      <c r="E20" s="2">
        <f>_xll.WBesj($A20,E$3)</f>
        <v>-3.9139607850138564E-2</v>
      </c>
    </row>
    <row r="21" spans="1:5" x14ac:dyDescent="0.15">
      <c r="A21" s="13">
        <f t="shared" si="1"/>
        <v>-6</v>
      </c>
      <c r="B21" s="3">
        <f>_xll.WBesj($A21,B$3)</f>
        <v>0.15064525725099692</v>
      </c>
      <c r="C21" s="4">
        <f>_xll.WBesj($A21,C$3)</f>
        <v>0.27668385812756563</v>
      </c>
      <c r="D21" s="3">
        <f>_xll.WBesj($A21,D$3)</f>
        <v>-0.24287320996018547</v>
      </c>
      <c r="E21" s="4">
        <f>_xll.WBesj($A21,E$3)</f>
        <v>-0.11476838482077534</v>
      </c>
    </row>
    <row r="22" spans="1:5" x14ac:dyDescent="0.15">
      <c r="A22" s="13">
        <f t="shared" si="1"/>
        <v>-5.75</v>
      </c>
      <c r="B22" s="3">
        <f>_xll.WBesj($A22,B$3)</f>
        <v>7.597533201690107E-2</v>
      </c>
      <c r="C22" s="4">
        <f>_xll.WBesj($A22,C$3)</f>
        <v>0.31794452391933276</v>
      </c>
      <c r="D22" s="3">
        <f>_xll.WBesj($A22,D$3)</f>
        <v>-0.18656473164101681</v>
      </c>
      <c r="E22" s="4">
        <f>_xll.WBesj($A22,E$3)</f>
        <v>-0.18816036277775586</v>
      </c>
    </row>
    <row r="23" spans="1:5" x14ac:dyDescent="0.15">
      <c r="A23" s="13">
        <f t="shared" si="1"/>
        <v>-5.5</v>
      </c>
      <c r="B23" s="3">
        <f>_xll.WBesj($A23,B$3)</f>
        <v>-6.8438694178191957E-3</v>
      </c>
      <c r="C23" s="4">
        <f>_xll.WBesj($A23,C$3)</f>
        <v>0.34143821542904346</v>
      </c>
      <c r="D23" s="3">
        <f>_xll.WBesj($A23,D$3)</f>
        <v>-0.11731548164728751</v>
      </c>
      <c r="E23" s="4">
        <f>_xll.WBesj($A23,E$3)</f>
        <v>-0.25611786514010709</v>
      </c>
    </row>
    <row r="24" spans="1:5" x14ac:dyDescent="0.15">
      <c r="A24" s="14">
        <f t="shared" si="1"/>
        <v>-5.25</v>
      </c>
      <c r="B24" s="5">
        <f>_xll.WBesj($A24,B$3)</f>
        <v>-9.3080989639317852E-2</v>
      </c>
      <c r="C24" s="6">
        <f>_xll.WBesj($A24,C$3)</f>
        <v>0.34501397857943733</v>
      </c>
      <c r="D24" s="5">
        <f>_xll.WBesj($A24,D$3)</f>
        <v>-3.8352906962372563E-2</v>
      </c>
      <c r="E24" s="6">
        <f>_xll.WBesj($A24,E$3)</f>
        <v>-0.3157927161319154</v>
      </c>
    </row>
    <row r="25" spans="1:5" x14ac:dyDescent="0.15">
      <c r="A25" s="12">
        <f t="shared" si="1"/>
        <v>-5</v>
      </c>
      <c r="B25" s="1">
        <f>_xll.WBesj($A25,B$3)</f>
        <v>-0.17759677131433826</v>
      </c>
      <c r="C25" s="2">
        <f>_xll.WBesj($A25,C$3)</f>
        <v>0.32757913759146506</v>
      </c>
      <c r="D25" s="1">
        <f>_xll.WBesj($A25,D$3)</f>
        <v>4.6565116277752228E-2</v>
      </c>
      <c r="E25" s="2">
        <f>_xll.WBesj($A25,E$3)</f>
        <v>-0.36483123061366685</v>
      </c>
    </row>
    <row r="26" spans="1:5" x14ac:dyDescent="0.15">
      <c r="A26" s="13">
        <f t="shared" si="1"/>
        <v>-4.75</v>
      </c>
      <c r="B26" s="3">
        <f>_xll.WBesj($A26,B$3)</f>
        <v>-0.25512082749137388</v>
      </c>
      <c r="C26" s="4">
        <f>_xll.WBesj($A26,C$3)</f>
        <v>0.28918679864711022</v>
      </c>
      <c r="D26" s="3">
        <f>_xll.WBesj($A26,D$3)</f>
        <v>0.13335796490311697</v>
      </c>
      <c r="E26" s="4">
        <f>_xll.WBesj($A26,E$3)</f>
        <v>-0.40148824277605083</v>
      </c>
    </row>
    <row r="27" spans="1:5" x14ac:dyDescent="0.15">
      <c r="A27" s="13">
        <f t="shared" si="1"/>
        <v>-4.5</v>
      </c>
      <c r="B27" s="3">
        <f>_xll.WBesj($A27,B$3)</f>
        <v>-0.32054250898512138</v>
      </c>
      <c r="C27" s="4">
        <f>_xll.WBesj($A27,C$3)</f>
        <v>0.23106043192337059</v>
      </c>
      <c r="D27" s="3">
        <f>_xll.WBesj($A27,D$3)</f>
        <v>0.21784898368584557</v>
      </c>
      <c r="E27" s="4">
        <f>_xll.WBesj($A27,E$3)</f>
        <v>-0.42470397297745555</v>
      </c>
    </row>
    <row r="28" spans="1:5" x14ac:dyDescent="0.15">
      <c r="A28" s="13">
        <f t="shared" si="1"/>
        <v>-4.25</v>
      </c>
      <c r="B28" s="3">
        <f>_xll.WBesj($A28,B$3)</f>
        <v>-0.36919977029989531</v>
      </c>
      <c r="C28" s="4">
        <f>_xll.WBesj($A28,C$3)</f>
        <v>0.15555319297834264</v>
      </c>
      <c r="D28" s="3">
        <f>_xll.WBesj($A28,D$3)</f>
        <v>0.29599826772185173</v>
      </c>
      <c r="E28" s="4">
        <f>_xll.WBesj($A28,E$3)</f>
        <v>-0.43413979789302659</v>
      </c>
    </row>
    <row r="29" spans="1:5" x14ac:dyDescent="0.15">
      <c r="A29" s="14">
        <f t="shared" si="1"/>
        <v>-4</v>
      </c>
      <c r="B29" s="5">
        <f>_xll.WBesj($A29,B$3)</f>
        <v>-0.39714980986384757</v>
      </c>
      <c r="C29" s="6">
        <f>_xll.WBesj($A29,C$3)</f>
        <v>6.6043328023549133E-2</v>
      </c>
      <c r="D29" s="5">
        <f>_xll.WBesj($A29,D$3)</f>
        <v>0.36412814585207298</v>
      </c>
      <c r="E29" s="6">
        <f>_xll.WBesj($A29,E$3)</f>
        <v>-0.4301714738756221</v>
      </c>
    </row>
    <row r="30" spans="1:5" x14ac:dyDescent="0.15">
      <c r="A30" s="12">
        <f t="shared" si="1"/>
        <v>-3.75</v>
      </c>
      <c r="B30" s="1">
        <f>_xll.WBesj($A30,B$3)</f>
        <v>-0.40140605493617448</v>
      </c>
      <c r="C30" s="2">
        <f>_xll.WBesj($A30,C$3)</f>
        <v>-3.3229349129679724E-2</v>
      </c>
      <c r="D30" s="1">
        <f>_xll.WBesj($A30,D$3)</f>
        <v>0.41912837447200368</v>
      </c>
      <c r="E30" s="2">
        <f>_xll.WBesj($A30,E$3)</f>
        <v>-0.41384091697379088</v>
      </c>
    </row>
    <row r="31" spans="1:5" x14ac:dyDescent="0.15">
      <c r="A31" s="13">
        <f t="shared" si="1"/>
        <v>-3.5</v>
      </c>
      <c r="B31" s="3">
        <f>_xll.WBesj($A31,B$3)</f>
        <v>-0.3801277399872634</v>
      </c>
      <c r="C31" s="4">
        <f>_xll.WBesj($A31,C$3)</f>
        <v>-0.13737752736232714</v>
      </c>
      <c r="D31" s="3">
        <f>_xll.WBesj($A31,D$3)</f>
        <v>0.45862918419430748</v>
      </c>
      <c r="E31" s="4">
        <f>_xll.WBesj($A31,E$3)</f>
        <v>-0.38677011171688136</v>
      </c>
    </row>
    <row r="32" spans="1:5" x14ac:dyDescent="0.15">
      <c r="A32" s="13">
        <f t="shared" si="1"/>
        <v>-3.25</v>
      </c>
      <c r="B32" s="3">
        <f>_xll.WBesj($A32,B$3)</f>
        <v>-0.33275080217061159</v>
      </c>
      <c r="C32" s="4">
        <f>_xll.WBesj($A32,C$3)</f>
        <v>-0.24111968801520378</v>
      </c>
      <c r="D32" s="3">
        <f>_xll.WBesj($A32,D$3)</f>
        <v>0.48113214864150622</v>
      </c>
      <c r="E32" s="4">
        <f>_xll.WBesj($A32,E$3)</f>
        <v>-0.35104295646665007</v>
      </c>
    </row>
    <row r="33" spans="1:5" x14ac:dyDescent="0.15">
      <c r="A33" s="13">
        <f t="shared" si="1"/>
        <v>-3</v>
      </c>
      <c r="B33" s="3">
        <f>_xll.WBesj($A33,B$3)</f>
        <v>-0.26005195490193345</v>
      </c>
      <c r="C33" s="4">
        <f>_xll.WBesj($A33,C$3)</f>
        <v>-0.33905895852593643</v>
      </c>
      <c r="D33" s="3">
        <f>_xll.WBesj($A33,D$3)</f>
        <v>0.48609126058589103</v>
      </c>
      <c r="E33" s="4">
        <f>_xll.WBesj($A33,E$3)</f>
        <v>-0.30906272225525161</v>
      </c>
    </row>
    <row r="34" spans="1:5" x14ac:dyDescent="0.15">
      <c r="A34" s="14">
        <f t="shared" si="1"/>
        <v>-2.75</v>
      </c>
      <c r="B34" s="5">
        <f>_xll.WBesj($A34,B$3)</f>
        <v>-0.16414142780851365</v>
      </c>
      <c r="C34" s="6">
        <f>_xll.WBesj($A34,C$3)</f>
        <v>-0.42597230295790223</v>
      </c>
      <c r="D34" s="5">
        <f>_xll.WBesj($A34,D$3)</f>
        <v>0.47393946632335165</v>
      </c>
      <c r="E34" s="6">
        <f>_xll.WBesj($A34,E$3)</f>
        <v>-0.26339419351242749</v>
      </c>
    </row>
    <row r="35" spans="1:5" x14ac:dyDescent="0.15">
      <c r="A35" s="12">
        <f t="shared" si="1"/>
        <v>-2.5</v>
      </c>
      <c r="B35" s="1">
        <f>_xll.WBesj($A35,B$3)</f>
        <v>-4.8383776468197998E-2</v>
      </c>
      <c r="C35" s="2">
        <f>_xll.WBesj($A35,C$3)</f>
        <v>-0.49709410246427393</v>
      </c>
      <c r="D35" s="1">
        <f>_xll.WBesj($A35,D$3)</f>
        <v>0.44605905843961713</v>
      </c>
      <c r="E35" s="2">
        <f>_xll.WBesj($A35,E$3)</f>
        <v>-0.21660039103911355</v>
      </c>
    </row>
    <row r="36" spans="1:5" x14ac:dyDescent="0.15">
      <c r="A36" s="13">
        <f t="shared" si="1"/>
        <v>-2.25</v>
      </c>
      <c r="B36" s="3">
        <f>_xll.WBesj($A36,B$3)</f>
        <v>8.2749851288734036E-2</v>
      </c>
      <c r="C36" s="4">
        <f>_xll.WBesj($A36,C$3)</f>
        <v>-0.54837835664696</v>
      </c>
      <c r="D36" s="3">
        <f>_xll.WBesj($A36,D$3)</f>
        <v>0.40469757684189706</v>
      </c>
      <c r="E36" s="4">
        <f>_xll.WBesj($A36,E$3)</f>
        <v>-0.17108400218307931</v>
      </c>
    </row>
    <row r="37" spans="1:5" x14ac:dyDescent="0.15">
      <c r="A37" s="13">
        <f t="shared" si="1"/>
        <v>-2</v>
      </c>
      <c r="B37" s="3">
        <f>_xll.WBesj($A37,B$3)</f>
        <v>0.2238907791412357</v>
      </c>
      <c r="C37" s="4">
        <f>_xll.WBesj($A37,C$3)</f>
        <v>-0.57672480775687318</v>
      </c>
      <c r="D37" s="3">
        <f>_xll.WBesj($A37,D$3)</f>
        <v>0.35283402861563773</v>
      </c>
      <c r="E37" s="4">
        <f>_xll.WBesj($A37,E$3)</f>
        <v>-0.12894324947440206</v>
      </c>
    </row>
    <row r="38" spans="1:5" x14ac:dyDescent="0.15">
      <c r="A38" s="13">
        <f t="shared" si="1"/>
        <v>-1.75</v>
      </c>
      <c r="B38" s="3">
        <f>_xll.WBesj($A38,B$3)</f>
        <v>0.3690325301851507</v>
      </c>
      <c r="C38" s="4">
        <f>_xll.WBesj($A38,C$3)</f>
        <v>-0.58015619763899251</v>
      </c>
      <c r="D38" s="3">
        <f>_xll.WBesj($A38,D$3)</f>
        <v>0.29400312425941216</v>
      </c>
      <c r="E38" s="4">
        <f>_xll.WBesj($A38,E$3)</f>
        <v>-9.1850943525377995E-2</v>
      </c>
    </row>
    <row r="39" spans="1:5" x14ac:dyDescent="0.15">
      <c r="A39" s="14">
        <f t="shared" si="1"/>
        <v>-1.5</v>
      </c>
      <c r="B39" s="5">
        <f>_xll.WBesj($A39,B$3)</f>
        <v>0.51182767173591803</v>
      </c>
      <c r="C39" s="6">
        <f>_xll.WBesj($A39,C$3)</f>
        <v>-0.55793650791009963</v>
      </c>
      <c r="D39" s="5">
        <f>_xll.WBesj($A39,D$3)</f>
        <v>0.23208767214421472</v>
      </c>
      <c r="E39" s="6">
        <f>_xll.WBesj($A39,E$3)</f>
        <v>-6.0963951141139637E-2</v>
      </c>
    </row>
    <row r="40" spans="1:5" x14ac:dyDescent="0.15">
      <c r="A40" s="12">
        <f t="shared" si="1"/>
        <v>-1.25</v>
      </c>
      <c r="B40" s="1">
        <f>_xll.WBesj($A40,B$3)</f>
        <v>0.64590608527128535</v>
      </c>
      <c r="C40" s="2">
        <f>_xll.WBesj($A40,C$3)</f>
        <v>-0.51062326031988026</v>
      </c>
      <c r="D40" s="1">
        <f>_xll.WBesj($A40,D$3)</f>
        <v>0.1710911312405235</v>
      </c>
      <c r="E40" s="2">
        <f>_xll.WBesj($A40,E$3)</f>
        <v>-3.6868359649794673E-2</v>
      </c>
    </row>
    <row r="41" spans="1:5" x14ac:dyDescent="0.15">
      <c r="A41" s="13">
        <f t="shared" si="1"/>
        <v>-1</v>
      </c>
      <c r="B41" s="3">
        <f>_xll.WBesj($A41,B$3)</f>
        <v>0.76519768655796661</v>
      </c>
      <c r="C41" s="4">
        <f>_xll.WBesj($A41,C$3)</f>
        <v>-0.4400505857449335</v>
      </c>
      <c r="D41" s="3">
        <f>_xll.WBesj($A41,D$3)</f>
        <v>0.11490348493190047</v>
      </c>
      <c r="E41" s="4">
        <f>_xll.WBesj($A41,E$3)</f>
        <v>-1.9563353982668407E-2</v>
      </c>
    </row>
    <row r="42" spans="1:5" x14ac:dyDescent="0.15">
      <c r="A42" s="13">
        <f t="shared" si="1"/>
        <v>-0.75</v>
      </c>
      <c r="B42" s="3">
        <f>_xll.WBesj($A42,B$3)</f>
        <v>0.86424227516664853</v>
      </c>
      <c r="C42" s="4">
        <f>_xll.WBesj($A42,C$3)</f>
        <v>-0.34924360217486211</v>
      </c>
      <c r="D42" s="3">
        <f>_xll.WBesj($A42,D$3)</f>
        <v>6.7073997299650551E-2</v>
      </c>
      <c r="E42" s="4">
        <f>_xll.WBesj($A42,E$3)</f>
        <v>-8.4843834232741083E-3</v>
      </c>
    </row>
    <row r="43" spans="1:5" x14ac:dyDescent="0.15">
      <c r="A43" s="13">
        <f t="shared" si="1"/>
        <v>-0.5</v>
      </c>
      <c r="B43" s="3">
        <f>_xll.WBesj($A43,B$3)</f>
        <v>0.93846980724081286</v>
      </c>
      <c r="C43" s="4">
        <f>_xll.WBesj($A43,C$3)</f>
        <v>-0.24226845767487384</v>
      </c>
      <c r="D43" s="3">
        <f>_xll.WBesj($A43,D$3)</f>
        <v>3.0604023458682638E-2</v>
      </c>
      <c r="E43" s="4">
        <f>_xll.WBesj($A43,E$3)</f>
        <v>-2.563729994587244E-3</v>
      </c>
    </row>
    <row r="44" spans="1:5" x14ac:dyDescent="0.15">
      <c r="A44" s="14">
        <f t="shared" si="1"/>
        <v>-0.25</v>
      </c>
      <c r="B44" s="5">
        <f>_xll.WBesj($A44,B$3)</f>
        <v>0.98443592929585266</v>
      </c>
      <c r="C44" s="6">
        <f>_xll.WBesj($A44,C$3)</f>
        <v>-0.1240259773227269</v>
      </c>
      <c r="D44" s="5">
        <f>_xll.WBesj($A44,D$3)</f>
        <v>7.771889285962676E-3</v>
      </c>
      <c r="E44" s="6">
        <f>_xll.WBesj($A44,E$3)</f>
        <v>-3.2425125267590815E-4</v>
      </c>
    </row>
    <row r="45" spans="1:5" x14ac:dyDescent="0.15">
      <c r="A45" s="12">
        <f t="shared" si="1"/>
        <v>0</v>
      </c>
      <c r="B45" s="1">
        <f>_xll.WBesj($A45,B$3)</f>
        <v>1</v>
      </c>
      <c r="C45" s="2">
        <f>_xll.WBesj($A45,C$3)</f>
        <v>0</v>
      </c>
      <c r="D45" s="1">
        <f>_xll.WBesj($A45,D$3)</f>
        <v>0</v>
      </c>
      <c r="E45" s="2">
        <f>_xll.WBesj($A45,E$3)</f>
        <v>0</v>
      </c>
    </row>
    <row r="46" spans="1:5" x14ac:dyDescent="0.15">
      <c r="A46" s="13">
        <f t="shared" si="1"/>
        <v>0.25</v>
      </c>
      <c r="B46" s="3">
        <f>_xll.WBesj($A46,B$3)</f>
        <v>0.98443592929585266</v>
      </c>
      <c r="C46" s="4">
        <f>_xll.WBesj($A46,C$3)</f>
        <v>0.1240259773227269</v>
      </c>
      <c r="D46" s="3">
        <f>_xll.WBesj($A46,D$3)</f>
        <v>7.771889285962676E-3</v>
      </c>
      <c r="E46" s="4">
        <f>_xll.WBesj($A46,E$3)</f>
        <v>3.2425125267590815E-4</v>
      </c>
    </row>
    <row r="47" spans="1:5" x14ac:dyDescent="0.15">
      <c r="A47" s="13">
        <f t="shared" si="1"/>
        <v>0.5</v>
      </c>
      <c r="B47" s="3">
        <f>_xll.WBesj($A47,B$3)</f>
        <v>0.93846980724081286</v>
      </c>
      <c r="C47" s="4">
        <f>_xll.WBesj($A47,C$3)</f>
        <v>0.24226845767487384</v>
      </c>
      <c r="D47" s="3">
        <f>_xll.WBesj($A47,D$3)</f>
        <v>3.0604023458682638E-2</v>
      </c>
      <c r="E47" s="4">
        <f>_xll.WBesj($A47,E$3)</f>
        <v>2.563729994587244E-3</v>
      </c>
    </row>
    <row r="48" spans="1:5" x14ac:dyDescent="0.15">
      <c r="A48" s="13">
        <f t="shared" si="1"/>
        <v>0.75</v>
      </c>
      <c r="B48" s="3">
        <f>_xll.WBesj($A48,B$3)</f>
        <v>0.86424227516664853</v>
      </c>
      <c r="C48" s="4">
        <f>_xll.WBesj($A48,C$3)</f>
        <v>0.34924360217486211</v>
      </c>
      <c r="D48" s="3">
        <f>_xll.WBesj($A48,D$3)</f>
        <v>6.7073997299650551E-2</v>
      </c>
      <c r="E48" s="4">
        <f>_xll.WBesj($A48,E$3)</f>
        <v>8.4843834232741083E-3</v>
      </c>
    </row>
    <row r="49" spans="1:5" x14ac:dyDescent="0.15">
      <c r="A49" s="14">
        <f t="shared" si="1"/>
        <v>1</v>
      </c>
      <c r="B49" s="5">
        <f>_xll.WBesj($A49,B$3)</f>
        <v>0.76519768655796661</v>
      </c>
      <c r="C49" s="6">
        <f>_xll.WBesj($A49,C$3)</f>
        <v>0.4400505857449335</v>
      </c>
      <c r="D49" s="5">
        <f>_xll.WBesj($A49,D$3)</f>
        <v>0.11490348493190047</v>
      </c>
      <c r="E49" s="6">
        <f>_xll.WBesj($A49,E$3)</f>
        <v>1.9563353982668407E-2</v>
      </c>
    </row>
    <row r="50" spans="1:5" x14ac:dyDescent="0.15">
      <c r="A50" s="12">
        <f t="shared" si="1"/>
        <v>1.25</v>
      </c>
      <c r="B50" s="1">
        <f>_xll.WBesj($A50,B$3)</f>
        <v>0.64590608527128535</v>
      </c>
      <c r="C50" s="2">
        <f>_xll.WBesj($A50,C$3)</f>
        <v>0.51062326031988026</v>
      </c>
      <c r="D50" s="1">
        <f>_xll.WBesj($A50,D$3)</f>
        <v>0.1710911312405235</v>
      </c>
      <c r="E50" s="2">
        <f>_xll.WBesj($A50,E$3)</f>
        <v>3.6868359649794673E-2</v>
      </c>
    </row>
    <row r="51" spans="1:5" x14ac:dyDescent="0.15">
      <c r="A51" s="13">
        <f t="shared" si="1"/>
        <v>1.5</v>
      </c>
      <c r="B51" s="3">
        <f>_xll.WBesj($A51,B$3)</f>
        <v>0.51182767173591803</v>
      </c>
      <c r="C51" s="4">
        <f>_xll.WBesj($A51,C$3)</f>
        <v>0.55793650791009963</v>
      </c>
      <c r="D51" s="3">
        <f>_xll.WBesj($A51,D$3)</f>
        <v>0.23208767214421472</v>
      </c>
      <c r="E51" s="4">
        <f>_xll.WBesj($A51,E$3)</f>
        <v>6.0963951141139637E-2</v>
      </c>
    </row>
    <row r="52" spans="1:5" x14ac:dyDescent="0.15">
      <c r="A52" s="13">
        <f t="shared" si="1"/>
        <v>1.75</v>
      </c>
      <c r="B52" s="3">
        <f>_xll.WBesj($A52,B$3)</f>
        <v>0.3690325301851507</v>
      </c>
      <c r="C52" s="4">
        <f>_xll.WBesj($A52,C$3)</f>
        <v>0.58015619763899251</v>
      </c>
      <c r="D52" s="3">
        <f>_xll.WBesj($A52,D$3)</f>
        <v>0.29400312425941216</v>
      </c>
      <c r="E52" s="4">
        <f>_xll.WBesj($A52,E$3)</f>
        <v>9.1850943525377995E-2</v>
      </c>
    </row>
    <row r="53" spans="1:5" x14ac:dyDescent="0.15">
      <c r="A53" s="13">
        <f t="shared" si="1"/>
        <v>2</v>
      </c>
      <c r="B53" s="3">
        <f>_xll.WBesj($A53,B$3)</f>
        <v>0.2238907791412357</v>
      </c>
      <c r="C53" s="4">
        <f>_xll.WBesj($A53,C$3)</f>
        <v>0.57672480775687318</v>
      </c>
      <c r="D53" s="3">
        <f>_xll.WBesj($A53,D$3)</f>
        <v>0.35283402861563773</v>
      </c>
      <c r="E53" s="4">
        <f>_xll.WBesj($A53,E$3)</f>
        <v>0.12894324947440206</v>
      </c>
    </row>
    <row r="54" spans="1:5" x14ac:dyDescent="0.15">
      <c r="A54" s="14">
        <f t="shared" si="1"/>
        <v>2.25</v>
      </c>
      <c r="B54" s="5">
        <f>_xll.WBesj($A54,B$3)</f>
        <v>8.2749851288734036E-2</v>
      </c>
      <c r="C54" s="6">
        <f>_xll.WBesj($A54,C$3)</f>
        <v>0.54837835664696</v>
      </c>
      <c r="D54" s="5">
        <f>_xll.WBesj($A54,D$3)</f>
        <v>0.40469757684189706</v>
      </c>
      <c r="E54" s="6">
        <f>_xll.WBesj($A54,E$3)</f>
        <v>0.17108400218307931</v>
      </c>
    </row>
    <row r="55" spans="1:5" x14ac:dyDescent="0.15">
      <c r="A55" s="12">
        <f t="shared" si="1"/>
        <v>2.5</v>
      </c>
      <c r="B55" s="1">
        <f>_xll.WBesj($A55,B$3)</f>
        <v>-4.8383776468197998E-2</v>
      </c>
      <c r="C55" s="2">
        <f>_xll.WBesj($A55,C$3)</f>
        <v>0.49709410246427393</v>
      </c>
      <c r="D55" s="1">
        <f>_xll.WBesj($A55,D$3)</f>
        <v>0.44605905843961713</v>
      </c>
      <c r="E55" s="2">
        <f>_xll.WBesj($A55,E$3)</f>
        <v>0.21660039103911355</v>
      </c>
    </row>
    <row r="56" spans="1:5" x14ac:dyDescent="0.15">
      <c r="A56" s="13">
        <f t="shared" si="1"/>
        <v>2.75</v>
      </c>
      <c r="B56" s="3">
        <f>_xll.WBesj($A56,B$3)</f>
        <v>-0.16414142780851365</v>
      </c>
      <c r="C56" s="4">
        <f>_xll.WBesj($A56,C$3)</f>
        <v>0.42597230295790223</v>
      </c>
      <c r="D56" s="3">
        <f>_xll.WBesj($A56,D$3)</f>
        <v>0.47393946632335165</v>
      </c>
      <c r="E56" s="4">
        <f>_xll.WBesj($A56,E$3)</f>
        <v>0.26339419351242749</v>
      </c>
    </row>
    <row r="57" spans="1:5" x14ac:dyDescent="0.15">
      <c r="A57" s="13">
        <f t="shared" si="1"/>
        <v>3</v>
      </c>
      <c r="B57" s="3">
        <f>_xll.WBesj($A57,B$3)</f>
        <v>-0.26005195490193345</v>
      </c>
      <c r="C57" s="4">
        <f>_xll.WBesj($A57,C$3)</f>
        <v>0.33905895852593643</v>
      </c>
      <c r="D57" s="3">
        <f>_xll.WBesj($A57,D$3)</f>
        <v>0.48609126058589103</v>
      </c>
      <c r="E57" s="4">
        <f>_xll.WBesj($A57,E$3)</f>
        <v>0.30906272225525161</v>
      </c>
    </row>
    <row r="58" spans="1:5" x14ac:dyDescent="0.15">
      <c r="A58" s="13">
        <f t="shared" si="1"/>
        <v>3.25</v>
      </c>
      <c r="B58" s="3">
        <f>_xll.WBesj($A58,B$3)</f>
        <v>-0.33275080217061159</v>
      </c>
      <c r="C58" s="4">
        <f>_xll.WBesj($A58,C$3)</f>
        <v>0.24111968801520378</v>
      </c>
      <c r="D58" s="3">
        <f>_xll.WBesj($A58,D$3)</f>
        <v>0.48113214864150622</v>
      </c>
      <c r="E58" s="4">
        <f>_xll.WBesj($A58,E$3)</f>
        <v>0.35104295646665007</v>
      </c>
    </row>
    <row r="59" spans="1:5" x14ac:dyDescent="0.15">
      <c r="A59" s="14">
        <f t="shared" si="1"/>
        <v>3.5</v>
      </c>
      <c r="B59" s="5">
        <f>_xll.WBesj($A59,B$3)</f>
        <v>-0.3801277399872634</v>
      </c>
      <c r="C59" s="6">
        <f>_xll.WBesj($A59,C$3)</f>
        <v>0.13737752736232714</v>
      </c>
      <c r="D59" s="5">
        <f>_xll.WBesj($A59,D$3)</f>
        <v>0.45862918419430748</v>
      </c>
      <c r="E59" s="6">
        <f>_xll.WBesj($A59,E$3)</f>
        <v>0.38677011171688136</v>
      </c>
    </row>
    <row r="60" spans="1:5" x14ac:dyDescent="0.15">
      <c r="A60" s="12">
        <f t="shared" si="1"/>
        <v>3.75</v>
      </c>
      <c r="B60" s="1">
        <f>_xll.WBesj($A60,B$3)</f>
        <v>-0.40140605493617448</v>
      </c>
      <c r="C60" s="2">
        <f>_xll.WBesj($A60,C$3)</f>
        <v>3.3229349129679724E-2</v>
      </c>
      <c r="D60" s="1">
        <f>_xll.WBesj($A60,D$3)</f>
        <v>0.41912837447200368</v>
      </c>
      <c r="E60" s="2">
        <f>_xll.WBesj($A60,E$3)</f>
        <v>0.41384091697379088</v>
      </c>
    </row>
    <row r="61" spans="1:5" x14ac:dyDescent="0.15">
      <c r="A61" s="13">
        <f t="shared" si="1"/>
        <v>4</v>
      </c>
      <c r="B61" s="3">
        <f>_xll.WBesj($A61,B$3)</f>
        <v>-0.39714980986384757</v>
      </c>
      <c r="C61" s="4">
        <f>_xll.WBesj($A61,C$3)</f>
        <v>-6.6043328023549133E-2</v>
      </c>
      <c r="D61" s="3">
        <f>_xll.WBesj($A61,D$3)</f>
        <v>0.36412814585207298</v>
      </c>
      <c r="E61" s="4">
        <f>_xll.WBesj($A61,E$3)</f>
        <v>0.4301714738756221</v>
      </c>
    </row>
    <row r="62" spans="1:5" x14ac:dyDescent="0.15">
      <c r="A62" s="13">
        <f t="shared" si="1"/>
        <v>4.25</v>
      </c>
      <c r="B62" s="3">
        <f>_xll.WBesj($A62,B$3)</f>
        <v>-0.36919977029989531</v>
      </c>
      <c r="C62" s="4">
        <f>_xll.WBesj($A62,C$3)</f>
        <v>-0.15555319297834264</v>
      </c>
      <c r="D62" s="3">
        <f>_xll.WBesj($A62,D$3)</f>
        <v>0.29599826772185173</v>
      </c>
      <c r="E62" s="4">
        <f>_xll.WBesj($A62,E$3)</f>
        <v>0.43413979789302659</v>
      </c>
    </row>
    <row r="63" spans="1:5" x14ac:dyDescent="0.15">
      <c r="A63" s="13">
        <f t="shared" si="1"/>
        <v>4.5</v>
      </c>
      <c r="B63" s="3">
        <f>_xll.WBesj($A63,B$3)</f>
        <v>-0.32054250898512138</v>
      </c>
      <c r="C63" s="4">
        <f>_xll.WBesj($A63,C$3)</f>
        <v>-0.23106043192337059</v>
      </c>
      <c r="D63" s="3">
        <f>_xll.WBesj($A63,D$3)</f>
        <v>0.21784898368584557</v>
      </c>
      <c r="E63" s="4">
        <f>_xll.WBesj($A63,E$3)</f>
        <v>0.42470397297745555</v>
      </c>
    </row>
    <row r="64" spans="1:5" x14ac:dyDescent="0.15">
      <c r="A64" s="14">
        <f t="shared" si="1"/>
        <v>4.75</v>
      </c>
      <c r="B64" s="5">
        <f>_xll.WBesj($A64,B$3)</f>
        <v>-0.25512082749137388</v>
      </c>
      <c r="C64" s="6">
        <f>_xll.WBesj($A64,C$3)</f>
        <v>-0.28918679864711022</v>
      </c>
      <c r="D64" s="5">
        <f>_xll.WBesj($A64,D$3)</f>
        <v>0.13335796490311697</v>
      </c>
      <c r="E64" s="6">
        <f>_xll.WBesj($A64,E$3)</f>
        <v>0.40148824277605083</v>
      </c>
    </row>
    <row r="65" spans="1:5" x14ac:dyDescent="0.15">
      <c r="A65" s="12">
        <f t="shared" si="1"/>
        <v>5</v>
      </c>
      <c r="B65" s="1">
        <f>_xll.WBesj($A65,B$3)</f>
        <v>-0.17759677131433826</v>
      </c>
      <c r="C65" s="2">
        <f>_xll.WBesj($A65,C$3)</f>
        <v>-0.32757913759146506</v>
      </c>
      <c r="D65" s="1">
        <f>_xll.WBesj($A65,D$3)</f>
        <v>4.6565116277752228E-2</v>
      </c>
      <c r="E65" s="2">
        <f>_xll.WBesj($A65,E$3)</f>
        <v>0.36483123061366685</v>
      </c>
    </row>
    <row r="66" spans="1:5" x14ac:dyDescent="0.15">
      <c r="A66" s="13">
        <f t="shared" si="1"/>
        <v>5.25</v>
      </c>
      <c r="B66" s="3">
        <f>_xll.WBesj($A66,B$3)</f>
        <v>-9.3080989639317852E-2</v>
      </c>
      <c r="C66" s="4">
        <f>_xll.WBesj($A66,C$3)</f>
        <v>-0.34501397857943733</v>
      </c>
      <c r="D66" s="3">
        <f>_xll.WBesj($A66,D$3)</f>
        <v>-3.8352906962372563E-2</v>
      </c>
      <c r="E66" s="4">
        <f>_xll.WBesj($A66,E$3)</f>
        <v>0.3157927161319154</v>
      </c>
    </row>
    <row r="67" spans="1:5" x14ac:dyDescent="0.15">
      <c r="A67" s="13">
        <f t="shared" si="1"/>
        <v>5.5</v>
      </c>
      <c r="B67" s="3">
        <f>_xll.WBesj($A67,B$3)</f>
        <v>-6.8438694178191957E-3</v>
      </c>
      <c r="C67" s="4">
        <f>_xll.WBesj($A67,C$3)</f>
        <v>-0.34143821542904346</v>
      </c>
      <c r="D67" s="3">
        <f>_xll.WBesj($A67,D$3)</f>
        <v>-0.11731548164728751</v>
      </c>
      <c r="E67" s="4">
        <f>_xll.WBesj($A67,E$3)</f>
        <v>0.25611786514010709</v>
      </c>
    </row>
    <row r="68" spans="1:5" x14ac:dyDescent="0.15">
      <c r="A68" s="13">
        <f t="shared" si="1"/>
        <v>5.75</v>
      </c>
      <c r="B68" s="3">
        <f>_xll.WBesj($A68,B$3)</f>
        <v>7.597533201690107E-2</v>
      </c>
      <c r="C68" s="4">
        <f>_xll.WBesj($A68,C$3)</f>
        <v>-0.31794452391933276</v>
      </c>
      <c r="D68" s="3">
        <f>_xll.WBesj($A68,D$3)</f>
        <v>-0.18656473164101681</v>
      </c>
      <c r="E68" s="4">
        <f>_xll.WBesj($A68,E$3)</f>
        <v>0.18816036277775586</v>
      </c>
    </row>
    <row r="69" spans="1:5" x14ac:dyDescent="0.15">
      <c r="A69" s="14">
        <f t="shared" si="1"/>
        <v>6</v>
      </c>
      <c r="B69" s="5">
        <f>_xll.WBesj($A69,B$3)</f>
        <v>0.15064525725099692</v>
      </c>
      <c r="C69" s="6">
        <f>_xll.WBesj($A69,C$3)</f>
        <v>-0.27668385812756563</v>
      </c>
      <c r="D69" s="5">
        <f>_xll.WBesj($A69,D$3)</f>
        <v>-0.24287320996018547</v>
      </c>
      <c r="E69" s="6">
        <f>_xll.WBesj($A69,E$3)</f>
        <v>0.11476838482077534</v>
      </c>
    </row>
    <row r="70" spans="1:5" x14ac:dyDescent="0.15">
      <c r="A70" s="12">
        <f t="shared" si="1"/>
        <v>6.25</v>
      </c>
      <c r="B70" s="1">
        <f>_xll.WBesj($A70,B$3)</f>
        <v>0.21309005307666071</v>
      </c>
      <c r="C70" s="2">
        <f>_xll.WBesj($A70,C$3)</f>
        <v>-0.22072087753923719</v>
      </c>
      <c r="D70" s="1">
        <f>_xll.WBesj($A70,D$3)</f>
        <v>-0.28372073388921659</v>
      </c>
      <c r="E70" s="2">
        <f>_xll.WBesj($A70,E$3)</f>
        <v>3.9139607850138564E-2</v>
      </c>
    </row>
    <row r="71" spans="1:5" x14ac:dyDescent="0.15">
      <c r="A71" s="13">
        <f t="shared" ref="A71:A89" si="2">A70+0.25</f>
        <v>6.5</v>
      </c>
      <c r="B71" s="3">
        <f>_xll.WBesj($A71,B$3)</f>
        <v>0.26009460558160635</v>
      </c>
      <c r="C71" s="4">
        <f>_xll.WBesj($A71,C$3)</f>
        <v>-0.15384130140997182</v>
      </c>
      <c r="D71" s="3">
        <f>_xll.WBesj($A71,D$3)</f>
        <v>-0.30743039063082844</v>
      </c>
      <c r="E71" s="4">
        <f>_xll.WBesj($A71,E$3)</f>
        <v>-3.5346631285922608E-2</v>
      </c>
    </row>
    <row r="72" spans="1:5" x14ac:dyDescent="0.15">
      <c r="A72" s="13">
        <f t="shared" si="2"/>
        <v>6.75</v>
      </c>
      <c r="B72" s="3">
        <f>_xll.WBesj($A72,B$3)</f>
        <v>0.28945678978455658</v>
      </c>
      <c r="C72" s="4">
        <f>_xll.WBesj($A72,C$3)</f>
        <v>-8.0322785255277127E-2</v>
      </c>
      <c r="D72" s="3">
        <f>_xll.WBesj($A72,D$3)</f>
        <v>-0.31325613356389792</v>
      </c>
      <c r="E72" s="4">
        <f>_xll.WBesj($A72,E$3)</f>
        <v>-0.10531047907888459</v>
      </c>
    </row>
    <row r="73" spans="1:5" x14ac:dyDescent="0.15">
      <c r="A73" s="13">
        <f t="shared" si="2"/>
        <v>7</v>
      </c>
      <c r="B73" s="3">
        <f>_xll.WBesj($A73,B$3)</f>
        <v>0.30007927051955563</v>
      </c>
      <c r="C73" s="4">
        <f>_xll.WBesj($A73,C$3)</f>
        <v>-4.6828234823458265E-3</v>
      </c>
      <c r="D73" s="3">
        <f>_xll.WBesj($A73,D$3)</f>
        <v>-0.30141722008594013</v>
      </c>
      <c r="E73" s="4">
        <f>_xll.WBesj($A73,E$3)</f>
        <v>-0.16755558799533424</v>
      </c>
    </row>
    <row r="74" spans="1:5" x14ac:dyDescent="0.15">
      <c r="A74" s="14">
        <f t="shared" si="2"/>
        <v>7.25</v>
      </c>
      <c r="B74" s="5">
        <f>_xll.WBesj($A74,B$3)</f>
        <v>0.29199692419177903</v>
      </c>
      <c r="C74" s="6">
        <f>_xll.WBesj($A74,C$3)</f>
        <v>6.8581700653131752E-2</v>
      </c>
      <c r="D74" s="5">
        <f>_xll.WBesj($A74,D$3)</f>
        <v>-0.27307783435643235</v>
      </c>
      <c r="E74" s="6">
        <f>_xll.WBesj($A74,E$3)</f>
        <v>-0.2192453334015082</v>
      </c>
    </row>
    <row r="75" spans="1:5" x14ac:dyDescent="0.15">
      <c r="A75" s="12">
        <f t="shared" si="2"/>
        <v>7.5</v>
      </c>
      <c r="B75" s="1">
        <f>_xll.WBesj($A75,B$3)</f>
        <v>0.26633965788037833</v>
      </c>
      <c r="C75" s="2">
        <f>_xll.WBesj($A75,C$3)</f>
        <v>0.13524842757970532</v>
      </c>
      <c r="D75" s="1">
        <f>_xll.WBesj($A75,D$3)</f>
        <v>-0.23027341052579026</v>
      </c>
      <c r="E75" s="2">
        <f>_xll.WBesj($A75,E$3)</f>
        <v>-0.25806091319346014</v>
      </c>
    </row>
    <row r="76" spans="1:5" x14ac:dyDescent="0.15">
      <c r="A76" s="13">
        <f t="shared" si="2"/>
        <v>7.75</v>
      </c>
      <c r="B76" s="3">
        <f>_xll.WBesj($A76,B$3)</f>
        <v>0.22523406912010668</v>
      </c>
      <c r="C76" s="4">
        <f>_xll.WBesj($A76,C$3)</f>
        <v>0.19160259218911815</v>
      </c>
      <c r="D76" s="3">
        <f>_xll.WBesj($A76,D$3)</f>
        <v>-0.17578823887775361</v>
      </c>
      <c r="E76" s="4">
        <f>_xll.WBesj($A76,E$3)</f>
        <v>-0.28233200580344259</v>
      </c>
    </row>
    <row r="77" spans="1:5" x14ac:dyDescent="0.15">
      <c r="A77" s="13">
        <f t="shared" si="2"/>
        <v>8</v>
      </c>
      <c r="B77" s="3">
        <f>_xll.WBesj($A77,B$3)</f>
        <v>0.17165080713755387</v>
      </c>
      <c r="C77" s="4">
        <f>_xll.WBesj($A77,C$3)</f>
        <v>0.23463634685391455</v>
      </c>
      <c r="D77" s="3">
        <f>_xll.WBesj($A77,D$3)</f>
        <v>-0.11299172042407524</v>
      </c>
      <c r="E77" s="4">
        <f>_xll.WBesj($A77,E$3)</f>
        <v>-0.29113220706595216</v>
      </c>
    </row>
    <row r="78" spans="1:5" x14ac:dyDescent="0.15">
      <c r="A78" s="13">
        <f t="shared" si="2"/>
        <v>8.25</v>
      </c>
      <c r="B78" s="3">
        <f>_xll.WBesj($A78,B$3)</f>
        <v>0.10920747150610138</v>
      </c>
      <c r="C78" s="4">
        <f>_xll.WBesj($A78,C$3)</f>
        <v>0.26220355199274376</v>
      </c>
      <c r="D78" s="3">
        <f>_xll.WBesj($A78,D$3)</f>
        <v>-4.5642974053315022E-2</v>
      </c>
      <c r="E78" s="4">
        <f>_xll.WBesj($A78,E$3)</f>
        <v>-0.28433347880647225</v>
      </c>
    </row>
    <row r="79" spans="1:5" x14ac:dyDescent="0.15">
      <c r="A79" s="14">
        <f t="shared" si="2"/>
        <v>8.5</v>
      </c>
      <c r="B79" s="5">
        <f>_xll.WBesj($A79,B$3)</f>
        <v>4.1939251842934483E-2</v>
      </c>
      <c r="C79" s="6">
        <f>_xll.WBesj($A79,C$3)</f>
        <v>0.27312196367405372</v>
      </c>
      <c r="D79" s="5">
        <f>_xll.WBesj($A79,D$3)</f>
        <v>2.2324739609784039E-2</v>
      </c>
      <c r="E79" s="6">
        <f>_xll.WBesj($A79,E$3)</f>
        <v>-0.26261620385768475</v>
      </c>
    </row>
    <row r="80" spans="1:5" x14ac:dyDescent="0.15">
      <c r="A80" s="12">
        <f t="shared" si="2"/>
        <v>8.75</v>
      </c>
      <c r="B80" s="1">
        <f>_xll.WBesj($A80,B$3)</f>
        <v>-2.5948856094629952E-2</v>
      </c>
      <c r="C80" s="2">
        <f>_xll.WBesj($A80,C$3)</f>
        <v>0.26721789148628161</v>
      </c>
      <c r="D80" s="1">
        <f>_xll.WBesj($A80,D$3)</f>
        <v>8.7027231291494325E-2</v>
      </c>
      <c r="E80" s="2">
        <f>_xll.WBesj($A80,E$3)</f>
        <v>-0.22743401432445565</v>
      </c>
    </row>
    <row r="81" spans="1:5" x14ac:dyDescent="0.15">
      <c r="A81" s="13">
        <f t="shared" si="2"/>
        <v>9</v>
      </c>
      <c r="B81" s="3">
        <f>_xll.WBesj($A81,B$3)</f>
        <v>-9.0333611182876097E-2</v>
      </c>
      <c r="C81" s="4">
        <f>_xll.WBesj($A81,C$3)</f>
        <v>0.24531178657332536</v>
      </c>
      <c r="D81" s="3">
        <f>_xll.WBesj($A81,D$3)</f>
        <v>0.14484734153250395</v>
      </c>
      <c r="E81" s="4">
        <f>_xll.WBesj($A81,E$3)</f>
        <v>-0.18093519033665695</v>
      </c>
    </row>
    <row r="82" spans="1:5" x14ac:dyDescent="0.15">
      <c r="A82" s="13">
        <f t="shared" si="2"/>
        <v>9.25</v>
      </c>
      <c r="B82" s="3">
        <f>_xll.WBesj($A82,B$3)</f>
        <v>-0.14741426284123629</v>
      </c>
      <c r="C82" s="4">
        <f>_xll.WBesj($A82,C$3)</f>
        <v>0.2091466504701211</v>
      </c>
      <c r="D82" s="3">
        <f>_xll.WBesj($A82,D$3)</f>
        <v>0.1926351602401814</v>
      </c>
      <c r="E82" s="4">
        <f>_xll.WBesj($A82,E$3)</f>
        <v>-0.12584495955544805</v>
      </c>
    </row>
    <row r="83" spans="1:5" x14ac:dyDescent="0.15">
      <c r="A83" s="13">
        <f t="shared" si="2"/>
        <v>9.5</v>
      </c>
      <c r="B83" s="3">
        <f>_xll.WBesj($A83,B$3)</f>
        <v>-0.19392874768742235</v>
      </c>
      <c r="C83" s="4">
        <f>_xll.WBesj($A83,C$3)</f>
        <v>0.16126443075752986</v>
      </c>
      <c r="D83" s="3">
        <f>_xll.WBesj($A83,D$3)</f>
        <v>0.2278791541626918</v>
      </c>
      <c r="E83" s="4">
        <f>_xll.WBesj($A83,E$3)</f>
        <v>-6.531531321534384E-2</v>
      </c>
    </row>
    <row r="84" spans="1:5" x14ac:dyDescent="0.15">
      <c r="A84" s="14">
        <f t="shared" si="2"/>
        <v>9.75</v>
      </c>
      <c r="B84" s="5">
        <f>_xll.WBesj($A84,B$3)</f>
        <v>-0.22733329951184827</v>
      </c>
      <c r="C84" s="6">
        <f>_xll.WBesj($A84,C$3)</f>
        <v>0.10483850125849749</v>
      </c>
      <c r="D84" s="5">
        <f>_xll.WBesj($A84,D$3)</f>
        <v>0.24883863310333493</v>
      </c>
      <c r="E84" s="6">
        <f>_xll.WBesj($A84,E$3)</f>
        <v>-2.7508569084113699E-3</v>
      </c>
    </row>
    <row r="85" spans="1:5" x14ac:dyDescent="0.15">
      <c r="A85" s="12">
        <f t="shared" si="2"/>
        <v>10</v>
      </c>
      <c r="B85" s="1">
        <f>_xll.WBesj($A85,B$3)</f>
        <v>-0.24593576445134827</v>
      </c>
      <c r="C85" s="2">
        <f>_xll.WBesj($A85,C$3)</f>
        <v>4.3472746168861452E-2</v>
      </c>
      <c r="D85" s="1">
        <f>_xll.WBesj($A85,D$3)</f>
        <v>0.25463031368512057</v>
      </c>
      <c r="E85" s="2">
        <f>_xll.WBesj($A85,E$3)</f>
        <v>5.8379379305186781E-2</v>
      </c>
    </row>
    <row r="86" spans="1:5" x14ac:dyDescent="0.15">
      <c r="A86" s="13">
        <f t="shared" si="2"/>
        <v>10.25</v>
      </c>
      <c r="B86" s="3">
        <f>_xll.WBesj($A86,B$3)</f>
        <v>-0.24897577978284943</v>
      </c>
      <c r="C86" s="4">
        <f>_xll.WBesj($A86,C$3)</f>
        <v>-1.9020455696868575E-2</v>
      </c>
      <c r="D86" s="3">
        <f>_xll.WBesj($A86,D$3)</f>
        <v>0.24526447135419216</v>
      </c>
      <c r="E86" s="4">
        <f>_xll.WBesj($A86,E$3)</f>
        <v>0.11473342012777282</v>
      </c>
    </row>
    <row r="87" spans="1:5" x14ac:dyDescent="0.15">
      <c r="A87" s="13">
        <f t="shared" si="2"/>
        <v>10.5</v>
      </c>
      <c r="B87" s="3">
        <f>_xll.WBesj($A87,B$3)</f>
        <v>-0.23664819446234708</v>
      </c>
      <c r="C87" s="4">
        <f>_xll.WBesj($A87,C$3)</f>
        <v>-7.8850014227331483E-2</v>
      </c>
      <c r="D87" s="3">
        <f>_xll.WBesj($A87,D$3)</f>
        <v>0.22162914413333157</v>
      </c>
      <c r="E87" s="4">
        <f>_xll.WBesj($A87,E$3)</f>
        <v>0.16328016437336257</v>
      </c>
    </row>
    <row r="88" spans="1:5" x14ac:dyDescent="0.15">
      <c r="A88" s="13">
        <f t="shared" si="2"/>
        <v>10.75</v>
      </c>
      <c r="B88" s="3">
        <f>_xll.WBesj($A88,B$3)</f>
        <v>-0.21006948984951079</v>
      </c>
      <c r="C88" s="4">
        <f>_xll.WBesj($A88,C$3)</f>
        <v>-0.13247010254299021</v>
      </c>
      <c r="D88" s="3">
        <f>_xll.WBesj($A88,D$3)</f>
        <v>0.18542388937639634</v>
      </c>
      <c r="E88" s="4">
        <f>_xll.WBesj($A88,E$3)</f>
        <v>0.20146503812490513</v>
      </c>
    </row>
    <row r="89" spans="1:5" x14ac:dyDescent="0.15">
      <c r="A89" s="14">
        <f t="shared" si="2"/>
        <v>11</v>
      </c>
      <c r="B89" s="5">
        <f>_xll.WBesj($A89,B$3)</f>
        <v>-0.1711903004071961</v>
      </c>
      <c r="C89" s="6">
        <f>_xll.WBesj($A89,C$3)</f>
        <v>-0.17678529895672149</v>
      </c>
      <c r="D89" s="5">
        <f>_xll.WBesj($A89,D$3)</f>
        <v>0.13904751877870128</v>
      </c>
      <c r="E89" s="6">
        <f>_xll.WBesj($A89,E$3)</f>
        <v>0.22734803305806742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DDB4-6C32-49BF-B1C0-605CB3F60670}">
  <sheetPr codeName="Sheet15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29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_xlfn.CONCAT("Y",B3,"(x)")</f>
        <v>Y0(x)</v>
      </c>
      <c r="C4" s="15" t="str">
        <f t="shared" ref="C4:E4" si="0">_xlfn.CONCAT("Y",C3,"(x)")</f>
        <v>Y1(x)</v>
      </c>
      <c r="D4" s="15" t="str">
        <f t="shared" si="0"/>
        <v>Y2(x)</v>
      </c>
      <c r="E4" s="15" t="str">
        <f t="shared" si="0"/>
        <v>Y3(x)</v>
      </c>
    </row>
    <row r="5" spans="1:5" x14ac:dyDescent="0.15">
      <c r="A5" s="12">
        <v>1E-3</v>
      </c>
      <c r="B5" s="1">
        <f>_xll.WBesy($A5,B$3)</f>
        <v>-4.4714166113759237</v>
      </c>
      <c r="C5" s="2">
        <f>_xll.WBesy($A5,C$3)</f>
        <v>-636.62216723113954</v>
      </c>
      <c r="D5" s="1">
        <f>_xll.WBesy($A5,D$3)</f>
        <v>-1273239.8630456675</v>
      </c>
      <c r="E5" s="2">
        <f>_xll.WBesy($A5,E$3)</f>
        <v>-5092958815.560503</v>
      </c>
    </row>
    <row r="6" spans="1:5" x14ac:dyDescent="0.15">
      <c r="A6" s="13">
        <v>0.25</v>
      </c>
      <c r="B6" s="3">
        <f>_xll.WBesy($A6,B$3)</f>
        <v>-0.93157302493005845</v>
      </c>
      <c r="C6" s="4">
        <f>_xll.WBesy($A6,C$3)</f>
        <v>-2.704105229315283</v>
      </c>
      <c r="D6" s="3">
        <f>_xll.WBesy($A6,D$3)</f>
        <v>-20.701268809592204</v>
      </c>
      <c r="E6" s="4">
        <f>_xll.WBesy($A6,E$3)</f>
        <v>-328.51619572415996</v>
      </c>
    </row>
    <row r="7" spans="1:5" x14ac:dyDescent="0.15">
      <c r="A7" s="13">
        <f t="shared" ref="A7:A70" si="1">A6+0.25</f>
        <v>0.5</v>
      </c>
      <c r="B7" s="3">
        <f>_xll.WBesy($A7,B$3)</f>
        <v>-0.44451873350670656</v>
      </c>
      <c r="C7" s="4">
        <f>_xll.WBesy($A7,C$3)</f>
        <v>-1.4714723926702431</v>
      </c>
      <c r="D7" s="3">
        <f>_xll.WBesy($A7,D$3)</f>
        <v>-5.441370837174266</v>
      </c>
      <c r="E7" s="4">
        <f>_xll.WBesy($A7,E$3)</f>
        <v>-42.059494304723884</v>
      </c>
    </row>
    <row r="8" spans="1:5" x14ac:dyDescent="0.15">
      <c r="A8" s="13">
        <f t="shared" si="1"/>
        <v>0.75</v>
      </c>
      <c r="B8" s="3">
        <f>_xll.WBesy($A8,B$3)</f>
        <v>-0.13717276938577239</v>
      </c>
      <c r="C8" s="4">
        <f>_xll.WBesy($A8,C$3)</f>
        <v>-1.0375945507692854</v>
      </c>
      <c r="D8" s="3">
        <f>_xll.WBesy($A8,D$3)</f>
        <v>-2.629746032665655</v>
      </c>
      <c r="E8" s="4">
        <f>_xll.WBesy($A8,E$3)</f>
        <v>-12.987717623447542</v>
      </c>
    </row>
    <row r="9" spans="1:5" x14ac:dyDescent="0.15">
      <c r="A9" s="14">
        <f t="shared" si="1"/>
        <v>1</v>
      </c>
      <c r="B9" s="5">
        <f>_xll.WBesy($A9,B$3)</f>
        <v>8.8256964215677011E-2</v>
      </c>
      <c r="C9" s="6">
        <f>_xll.WBesy($A9,C$3)</f>
        <v>-0.78121282130028868</v>
      </c>
      <c r="D9" s="5">
        <f>_xll.WBesy($A9,D$3)</f>
        <v>-1.6506826068162543</v>
      </c>
      <c r="E9" s="6">
        <f>_xll.WBesy($A9,E$3)</f>
        <v>-5.8215176059647282</v>
      </c>
    </row>
    <row r="10" spans="1:5" x14ac:dyDescent="0.15">
      <c r="A10" s="12">
        <f t="shared" si="1"/>
        <v>1.25</v>
      </c>
      <c r="B10" s="1">
        <f>_xll.WBesy($A10,B$3)</f>
        <v>0.25821685159454077</v>
      </c>
      <c r="C10" s="2">
        <f>_xll.WBesy($A10,C$3)</f>
        <v>-0.58436403661500824</v>
      </c>
      <c r="D10" s="1">
        <f>_xll.WBesy($A10,D$3)</f>
        <v>-1.1931993101785539</v>
      </c>
      <c r="E10" s="2">
        <f>_xll.WBesy($A10,E$3)</f>
        <v>-3.2338737559563642</v>
      </c>
    </row>
    <row r="11" spans="1:5" x14ac:dyDescent="0.15">
      <c r="A11" s="13">
        <f t="shared" si="1"/>
        <v>1.5</v>
      </c>
      <c r="B11" s="3">
        <f>_xll.WBesy($A11,B$3)</f>
        <v>0.3824489237977588</v>
      </c>
      <c r="C11" s="4">
        <f>_xll.WBesy($A11,C$3)</f>
        <v>-0.41230862697391146</v>
      </c>
      <c r="D11" s="3">
        <f>_xll.WBesy($A11,D$3)</f>
        <v>-0.93219375976297414</v>
      </c>
      <c r="E11" s="4">
        <f>_xll.WBesy($A11,E$3)</f>
        <v>-2.0735413990606864</v>
      </c>
    </row>
    <row r="12" spans="1:5" x14ac:dyDescent="0.15">
      <c r="A12" s="13">
        <f t="shared" si="1"/>
        <v>1.75</v>
      </c>
      <c r="B12" s="3">
        <f>_xll.WBesy($A12,B$3)</f>
        <v>0.4654926286469061</v>
      </c>
      <c r="C12" s="4">
        <f>_xll.WBesy($A12,C$3)</f>
        <v>-0.25397298594624568</v>
      </c>
      <c r="D12" s="3">
        <f>_xll.WBesy($A12,D$3)</f>
        <v>-0.75574746972832973</v>
      </c>
      <c r="E12" s="4">
        <f>_xll.WBesy($A12,E$3)</f>
        <v>-1.4734498020042222</v>
      </c>
    </row>
    <row r="13" spans="1:5" x14ac:dyDescent="0.15">
      <c r="A13" s="13">
        <f t="shared" si="1"/>
        <v>2</v>
      </c>
      <c r="B13" s="3">
        <f>_xll.WBesy($A13,B$3)</f>
        <v>0.51037567264974515</v>
      </c>
      <c r="C13" s="4">
        <f>_xll.WBesy($A13,C$3)</f>
        <v>-0.10703243154093758</v>
      </c>
      <c r="D13" s="3">
        <f>_xll.WBesy($A13,D$3)</f>
        <v>-0.6174081041906827</v>
      </c>
      <c r="E13" s="4">
        <f>_xll.WBesy($A13,E$3)</f>
        <v>-1.1277837768404277</v>
      </c>
    </row>
    <row r="14" spans="1:5" x14ac:dyDescent="0.15">
      <c r="A14" s="14">
        <f t="shared" si="1"/>
        <v>2.25</v>
      </c>
      <c r="B14" s="5">
        <f>_xll.WBesy($A14,B$3)</f>
        <v>0.52006476245727851</v>
      </c>
      <c r="C14" s="6">
        <f>_xll.WBesy($A14,C$3)</f>
        <v>2.7192057738017122E-2</v>
      </c>
      <c r="D14" s="5">
        <f>_xll.WBesy($A14,D$3)</f>
        <v>-0.49589404446792995</v>
      </c>
      <c r="E14" s="6">
        <f>_xll.WBesy($A14,E$3)</f>
        <v>-0.90878147012544808</v>
      </c>
    </row>
    <row r="15" spans="1:5" x14ac:dyDescent="0.15">
      <c r="A15" s="12">
        <f t="shared" si="1"/>
        <v>2.5</v>
      </c>
      <c r="B15" s="1">
        <f>_xll.WBesy($A15,B$3)</f>
        <v>0.49807035961523205</v>
      </c>
      <c r="C15" s="2">
        <f>_xll.WBesy($A15,C$3)</f>
        <v>0.14591813796678577</v>
      </c>
      <c r="D15" s="1">
        <f>_xll.WBesy($A15,D$3)</f>
        <v>-0.38133584924180342</v>
      </c>
      <c r="E15" s="2">
        <f>_xll.WBesy($A15,E$3)</f>
        <v>-0.75605549675367123</v>
      </c>
    </row>
    <row r="16" spans="1:5" x14ac:dyDescent="0.15">
      <c r="A16" s="13">
        <f t="shared" si="1"/>
        <v>2.75</v>
      </c>
      <c r="B16" s="3">
        <f>_xll.WBesy($A16,B$3)</f>
        <v>0.44865872156913184</v>
      </c>
      <c r="C16" s="4">
        <f>_xll.WBesy($A16,C$3)</f>
        <v>0.24601900149738393</v>
      </c>
      <c r="D16" s="3">
        <f>_xll.WBesy($A16,D$3)</f>
        <v>-0.26973581138921621</v>
      </c>
      <c r="E16" s="4">
        <f>_xll.WBesy($A16,E$3)</f>
        <v>-0.63836199988169839</v>
      </c>
    </row>
    <row r="17" spans="1:5" x14ac:dyDescent="0.15">
      <c r="A17" s="13">
        <f t="shared" si="1"/>
        <v>3</v>
      </c>
      <c r="B17" s="3">
        <f>_xll.WBesy($A17,B$3)</f>
        <v>0.37685001001279028</v>
      </c>
      <c r="C17" s="4">
        <f>_xll.WBesy($A17,C$3)</f>
        <v>0.32467442479180009</v>
      </c>
      <c r="D17" s="3">
        <f>_xll.WBesy($A17,D$3)</f>
        <v>-0.16040039348492358</v>
      </c>
      <c r="E17" s="4">
        <f>_xll.WBesy($A17,E$3)</f>
        <v>-0.53854161610503148</v>
      </c>
    </row>
    <row r="18" spans="1:5" x14ac:dyDescent="0.15">
      <c r="A18" s="13">
        <f t="shared" si="1"/>
        <v>3.25</v>
      </c>
      <c r="B18" s="3">
        <f>_xll.WBesy($A18,B$3)</f>
        <v>0.28828690267308715</v>
      </c>
      <c r="C18" s="4">
        <f>_xll.WBesy($A18,C$3)</f>
        <v>0.37977777371708354</v>
      </c>
      <c r="D18" s="3">
        <f>_xll.WBesy($A18,D$3)</f>
        <v>-5.4577503462574201E-2</v>
      </c>
      <c r="E18" s="4">
        <f>_xll.WBesy($A18,E$3)</f>
        <v>-0.44695008567102101</v>
      </c>
    </row>
    <row r="19" spans="1:5" x14ac:dyDescent="0.15">
      <c r="A19" s="14">
        <f t="shared" si="1"/>
        <v>3.5</v>
      </c>
      <c r="B19" s="5">
        <f>_xll.WBesy($A19,B$3)</f>
        <v>0.1890219439208265</v>
      </c>
      <c r="C19" s="6">
        <f>_xll.WBesy($A19,C$3)</f>
        <v>0.41018841788751192</v>
      </c>
      <c r="D19" s="5">
        <f>_xll.WBesy($A19,D$3)</f>
        <v>4.5371437729180314E-2</v>
      </c>
      <c r="E19" s="6">
        <f>_xll.WBesy($A19,E$3)</f>
        <v>-0.35833534619702012</v>
      </c>
    </row>
    <row r="20" spans="1:5" x14ac:dyDescent="0.15">
      <c r="A20" s="12">
        <f t="shared" si="1"/>
        <v>3.75</v>
      </c>
      <c r="B20" s="1">
        <f>_xll.WBesy($A20,B$3)</f>
        <v>8.5256756977362735E-2</v>
      </c>
      <c r="C20" s="2">
        <f>_xll.WBesy($A20,C$3)</f>
        <v>0.41586877934522715</v>
      </c>
      <c r="D20" s="1">
        <f>_xll.WBesy($A20,D$3)</f>
        <v>0.13653992534009174</v>
      </c>
      <c r="E20" s="2">
        <f>_xll.WBesy($A20,E$3)</f>
        <v>-0.27022619231579592</v>
      </c>
    </row>
    <row r="21" spans="1:5" x14ac:dyDescent="0.15">
      <c r="A21" s="13">
        <f t="shared" si="1"/>
        <v>4</v>
      </c>
      <c r="B21" s="3">
        <f>_xll.WBesy($A21,B$3)</f>
        <v>-1.6940739325065009E-2</v>
      </c>
      <c r="C21" s="4">
        <f>_xll.WBesy($A21,C$3)</f>
        <v>0.39792571055710002</v>
      </c>
      <c r="D21" s="3">
        <f>_xll.WBesy($A21,D$3)</f>
        <v>0.21590359460361502</v>
      </c>
      <c r="E21" s="4">
        <f>_xll.WBesy($A21,E$3)</f>
        <v>-0.182022115953485</v>
      </c>
    </row>
    <row r="22" spans="1:5" x14ac:dyDescent="0.15">
      <c r="A22" s="13">
        <f t="shared" si="1"/>
        <v>4.25</v>
      </c>
      <c r="B22" s="3">
        <f>_xll.WBesy($A22,B$3)</f>
        <v>-0.11191885116160748</v>
      </c>
      <c r="C22" s="4">
        <f>_xll.WBesy($A22,C$3)</f>
        <v>0.35856889308385093</v>
      </c>
      <c r="D22" s="3">
        <f>_xll.WBesy($A22,D$3)</f>
        <v>0.28065715378930201</v>
      </c>
      <c r="E22" s="4">
        <f>_xll.WBesy($A22,E$3)</f>
        <v>-9.4420983635096101E-2</v>
      </c>
    </row>
    <row r="23" spans="1:5" x14ac:dyDescent="0.15">
      <c r="A23" s="13">
        <f t="shared" si="1"/>
        <v>4.5</v>
      </c>
      <c r="B23" s="3">
        <f>_xll.WBesy($A23,B$3)</f>
        <v>-0.19470500862950457</v>
      </c>
      <c r="C23" s="4">
        <f>_xll.WBesy($A23,C$3)</f>
        <v>0.3009973230696546</v>
      </c>
      <c r="D23" s="3">
        <f>_xll.WBesy($A23,D$3)</f>
        <v>0.32848159666046217</v>
      </c>
      <c r="E23" s="4">
        <f>_xll.WBesy($A23,E$3)</f>
        <v>-9.0136815936882608E-3</v>
      </c>
    </row>
    <row r="24" spans="1:5" x14ac:dyDescent="0.15">
      <c r="A24" s="14">
        <f t="shared" si="1"/>
        <v>4.75</v>
      </c>
      <c r="B24" s="5">
        <f>_xll.WBesy($A24,B$3)</f>
        <v>-0.2612325032349756</v>
      </c>
      <c r="C24" s="6">
        <f>_xll.WBesy($A24,C$3)</f>
        <v>0.22922559673872223</v>
      </c>
      <c r="D24" s="5">
        <f>_xll.WBesy($A24,D$3)</f>
        <v>0.35774854396706918</v>
      </c>
      <c r="E24" s="6">
        <f>_xll.WBesy($A24,E$3)</f>
        <v>7.2036335023020204E-2</v>
      </c>
    </row>
    <row r="25" spans="1:5" x14ac:dyDescent="0.15">
      <c r="A25" s="12">
        <f t="shared" si="1"/>
        <v>5</v>
      </c>
      <c r="B25" s="1">
        <f>_xll.WBesy($A25,B$3)</f>
        <v>-0.3085176252490337</v>
      </c>
      <c r="C25" s="2">
        <f>_xll.WBesy($A25,C$3)</f>
        <v>0.14786314339122678</v>
      </c>
      <c r="D25" s="1">
        <f>_xll.WBesy($A25,D$3)</f>
        <v>0.36766288260552443</v>
      </c>
      <c r="E25" s="2">
        <f>_xll.WBesy($A25,E$3)</f>
        <v>0.14626716269319276</v>
      </c>
    </row>
    <row r="26" spans="1:5" x14ac:dyDescent="0.15">
      <c r="A26" s="13">
        <f t="shared" si="1"/>
        <v>5.25</v>
      </c>
      <c r="B26" s="3">
        <f>_xll.WBesy($A26,B$3)</f>
        <v>-0.33477723515498109</v>
      </c>
      <c r="C26" s="4">
        <f>_xll.WBesy($A26,C$3)</f>
        <v>6.186100089894371E-2</v>
      </c>
      <c r="D26" s="3">
        <f>_xll.WBesy($A26,D$3)</f>
        <v>0.3583433307355311</v>
      </c>
      <c r="E26" s="4">
        <f>_xll.WBesy($A26,E$3)</f>
        <v>0.21116248918527047</v>
      </c>
    </row>
    <row r="27" spans="1:5" x14ac:dyDescent="0.15">
      <c r="A27" s="13">
        <f t="shared" si="1"/>
        <v>5.5</v>
      </c>
      <c r="B27" s="3">
        <f>_xll.WBesy($A27,B$3)</f>
        <v>-0.33948059288191096</v>
      </c>
      <c r="C27" s="4">
        <f>_xll.WBesy($A27,C$3)</f>
        <v>-2.3758238956389652E-2</v>
      </c>
      <c r="D27" s="3">
        <f>_xll.WBesy($A27,D$3)</f>
        <v>0.33084123326140563</v>
      </c>
      <c r="E27" s="4">
        <f>_xll.WBesy($A27,E$3)</f>
        <v>0.26437004496468469</v>
      </c>
    </row>
    <row r="28" spans="1:5" x14ac:dyDescent="0.15">
      <c r="A28" s="13">
        <f t="shared" si="1"/>
        <v>5.75</v>
      </c>
      <c r="B28" s="3">
        <f>_xll.WBesy($A28,B$3)</f>
        <v>-0.32333323801254155</v>
      </c>
      <c r="C28" s="4">
        <f>_xll.WBesy($A28,C$3)</f>
        <v>-0.10417130815472241</v>
      </c>
      <c r="D28" s="3">
        <f>_xll.WBesy($A28,D$3)</f>
        <v>0.28709973952394247</v>
      </c>
      <c r="E28" s="4">
        <f>_xll.WBesy($A28,E$3)</f>
        <v>0.30389286608442151</v>
      </c>
    </row>
    <row r="29" spans="1:5" x14ac:dyDescent="0.15">
      <c r="A29" s="14">
        <f t="shared" si="1"/>
        <v>6</v>
      </c>
      <c r="B29" s="5">
        <f>_xll.WBesy($A29,B$3)</f>
        <v>-0.28819468398157921</v>
      </c>
      <c r="C29" s="6">
        <f>_xll.WBesy($A29,C$3)</f>
        <v>-0.17501034430039836</v>
      </c>
      <c r="D29" s="5">
        <f>_xll.WBesy($A29,D$3)</f>
        <v>0.22985790254811311</v>
      </c>
      <c r="E29" s="6">
        <f>_xll.WBesy($A29,E$3)</f>
        <v>0.32824894599914045</v>
      </c>
    </row>
    <row r="30" spans="1:5" x14ac:dyDescent="0.15">
      <c r="A30" s="12">
        <f t="shared" si="1"/>
        <v>6.25</v>
      </c>
      <c r="B30" s="1">
        <f>_xll.WBesy($A30,B$3)</f>
        <v>-0.23693546237904975</v>
      </c>
      <c r="C30" s="2">
        <f>_xll.WBesy($A30,C$3)</f>
        <v>-0.23258974169251215</v>
      </c>
      <c r="D30" s="1">
        <f>_xll.WBesy($A30,D$3)</f>
        <v>0.16250674503744586</v>
      </c>
      <c r="E30" s="2">
        <f>_xll.WBesy($A30,E$3)</f>
        <v>0.3365940585164775</v>
      </c>
    </row>
    <row r="31" spans="1:5" x14ac:dyDescent="0.15">
      <c r="A31" s="13">
        <f t="shared" si="1"/>
        <v>6.5</v>
      </c>
      <c r="B31" s="3">
        <f>_xll.WBesy($A31,B$3)</f>
        <v>-0.17324243491898234</v>
      </c>
      <c r="C31" s="4">
        <f>_xll.WBesy($A31,C$3)</f>
        <v>-0.27409127395927552</v>
      </c>
      <c r="D31" s="3">
        <f>_xll.WBesy($A31,D$3)</f>
        <v>8.8906658316128331E-2</v>
      </c>
      <c r="E31" s="4">
        <f>_xll.WBesy($A31,E$3)</f>
        <v>0.32880306369227758</v>
      </c>
    </row>
    <row r="32" spans="1:5" x14ac:dyDescent="0.15">
      <c r="A32" s="13">
        <f t="shared" si="1"/>
        <v>6.75</v>
      </c>
      <c r="B32" s="3">
        <f>_xll.WBesy($A32,B$3)</f>
        <v>-0.10138410327184663</v>
      </c>
      <c r="C32" s="4">
        <f>_xll.WBesy($A32,C$3)</f>
        <v>-0.29769758332318408</v>
      </c>
      <c r="D32" s="3">
        <f>_xll.WBesy($A32,D$3)</f>
        <v>1.3177411916829126E-2</v>
      </c>
      <c r="E32" s="4">
        <f>_xll.WBesy($A32,E$3)</f>
        <v>0.3055064200146384</v>
      </c>
    </row>
    <row r="33" spans="1:5" x14ac:dyDescent="0.15">
      <c r="A33" s="13">
        <f t="shared" si="1"/>
        <v>7</v>
      </c>
      <c r="B33" s="3">
        <f>_xll.WBesy($A33,B$3)</f>
        <v>-2.5949743967209268E-2</v>
      </c>
      <c r="C33" s="4">
        <f>_xll.WBesy($A33,C$3)</f>
        <v>-0.30266723702418491</v>
      </c>
      <c r="D33" s="3">
        <f>_xll.WBesy($A33,D$3)</f>
        <v>-6.0526609468272125E-2</v>
      </c>
      <c r="E33" s="4">
        <f>_xll.WBesy($A33,E$3)</f>
        <v>0.26808060304231512</v>
      </c>
    </row>
    <row r="34" spans="1:5" x14ac:dyDescent="0.15">
      <c r="A34" s="14">
        <f t="shared" si="1"/>
        <v>7.25</v>
      </c>
      <c r="B34" s="5">
        <f>_xll.WBesy($A34,B$3)</f>
        <v>4.8422529865202853E-2</v>
      </c>
      <c r="C34" s="6">
        <f>_xll.WBesy($A34,C$3)</f>
        <v>-0.28934799419758711</v>
      </c>
      <c r="D34" s="5">
        <f>_xll.WBesy($A34,D$3)</f>
        <v>-0.1282426661955717</v>
      </c>
      <c r="E34" s="6">
        <f>_xll.WBesy($A34,E$3)</f>
        <v>0.21859341974485791</v>
      </c>
    </row>
    <row r="35" spans="1:5" x14ac:dyDescent="0.15">
      <c r="A35" s="12">
        <f t="shared" si="1"/>
        <v>7.5</v>
      </c>
      <c r="B35" s="1">
        <f>_xll.WBesy($A35,B$3)</f>
        <v>0.11731328614820871</v>
      </c>
      <c r="C35" s="2">
        <f>_xll.WBesy($A35,C$3)</f>
        <v>-0.25912851048611629</v>
      </c>
      <c r="D35" s="1">
        <f>_xll.WBesy($A35,D$3)</f>
        <v>-0.18641422227783971</v>
      </c>
      <c r="E35" s="2">
        <f>_xll.WBesy($A35,E$3)</f>
        <v>0.1597075919379351</v>
      </c>
    </row>
    <row r="36" spans="1:5" x14ac:dyDescent="0.15">
      <c r="A36" s="13">
        <f t="shared" si="1"/>
        <v>7.75</v>
      </c>
      <c r="B36" s="3">
        <f>_xll.WBesy($A36,B$3)</f>
        <v>0.17676987751364717</v>
      </c>
      <c r="C36" s="4">
        <f>_xll.WBesy($A36,C$3)</f>
        <v>-0.21433222865940821</v>
      </c>
      <c r="D36" s="3">
        <f>_xll.WBesy($A36,D$3)</f>
        <v>-0.23208142039349444</v>
      </c>
      <c r="E36" s="4">
        <f>_xll.WBesy($A36,E$3)</f>
        <v>9.4548269746636882E-2</v>
      </c>
    </row>
    <row r="37" spans="1:5" x14ac:dyDescent="0.15">
      <c r="A37" s="13">
        <f t="shared" si="1"/>
        <v>8</v>
      </c>
      <c r="B37" s="3">
        <f>_xll.WBesy($A37,B$3)</f>
        <v>0.22352148938756639</v>
      </c>
      <c r="C37" s="4">
        <f>_xll.WBesy($A37,C$3)</f>
        <v>-0.15806046173124766</v>
      </c>
      <c r="D37" s="3">
        <f>_xll.WBesy($A37,D$3)</f>
        <v>-0.26303660482037827</v>
      </c>
      <c r="E37" s="4">
        <f>_xll.WBesy($A37,E$3)</f>
        <v>2.6542159321058523E-2</v>
      </c>
    </row>
    <row r="38" spans="1:5" x14ac:dyDescent="0.15">
      <c r="A38" s="13">
        <f t="shared" si="1"/>
        <v>8.25</v>
      </c>
      <c r="B38" s="3">
        <f>_xll.WBesy($A38,B$3)</f>
        <v>0.25514960509864493</v>
      </c>
      <c r="C38" s="4">
        <f>_xll.WBesy($A38,C$3)</f>
        <v>-9.3994487064634452E-2</v>
      </c>
      <c r="D38" s="3">
        <f>_xll.WBesy($A38,D$3)</f>
        <v>-0.27793614741734418</v>
      </c>
      <c r="E38" s="4">
        <f>_xll.WBesy($A38,E$3)</f>
        <v>-4.0762432895289996E-2</v>
      </c>
    </row>
    <row r="39" spans="1:5" x14ac:dyDescent="0.15">
      <c r="A39" s="14">
        <f t="shared" si="1"/>
        <v>8.5</v>
      </c>
      <c r="B39" s="5">
        <f>_xll.WBesy($A39,B$3)</f>
        <v>0.27020510536578735</v>
      </c>
      <c r="C39" s="6">
        <f>_xll.WBesy($A39,C$3)</f>
        <v>-2.6168679398537464E-2</v>
      </c>
      <c r="D39" s="5">
        <f>_xll.WBesy($A39,D$3)</f>
        <v>-0.27636244169485497</v>
      </c>
      <c r="E39" s="6">
        <f>_xll.WBesy($A39,E$3)</f>
        <v>-0.1038842343402178</v>
      </c>
    </row>
    <row r="40" spans="1:5" x14ac:dyDescent="0.15">
      <c r="A40" s="12">
        <f t="shared" si="1"/>
        <v>8.75</v>
      </c>
      <c r="B40" s="1">
        <f>_xll.WBesy($A40,B$3)</f>
        <v>0.26826642837431375</v>
      </c>
      <c r="C40" s="2">
        <f>_xll.WBesy($A40,C$3)</f>
        <v>4.1271802610203877E-2</v>
      </c>
      <c r="D40" s="1">
        <f>_xll.WBesy($A40,D$3)</f>
        <v>-0.25883287349198142</v>
      </c>
      <c r="E40" s="2">
        <f>_xll.WBesy($A40,E$3)</f>
        <v>-0.15959540192082394</v>
      </c>
    </row>
    <row r="41" spans="1:5" x14ac:dyDescent="0.15">
      <c r="A41" s="13">
        <f t="shared" si="1"/>
        <v>9</v>
      </c>
      <c r="B41" s="3">
        <f>_xll.WBesy($A41,B$3)</f>
        <v>0.2499366982850246</v>
      </c>
      <c r="C41" s="4">
        <f>_xll.WBesy($A41,C$3)</f>
        <v>0.10431457519671589</v>
      </c>
      <c r="D41" s="3">
        <f>_xll.WBesy($A41,D$3)</f>
        <v>-0.22675568157464329</v>
      </c>
      <c r="E41" s="4">
        <f>_xll.WBesy($A41,E$3)</f>
        <v>-0.20509487811877958</v>
      </c>
    </row>
    <row r="42" spans="1:5" x14ac:dyDescent="0.15">
      <c r="A42" s="13">
        <f t="shared" si="1"/>
        <v>9.25</v>
      </c>
      <c r="B42" s="3">
        <f>_xll.WBesy($A42,B$3)</f>
        <v>0.21678127961896876</v>
      </c>
      <c r="C42" s="4">
        <f>_xll.WBesy($A42,C$3)</f>
        <v>0.15931077634755314</v>
      </c>
      <c r="D42" s="3">
        <f>_xll.WBesy($A42,D$3)</f>
        <v>-0.18233570635463295</v>
      </c>
      <c r="E42" s="4">
        <f>_xll.WBesy($A42,E$3)</f>
        <v>-0.2381586493657728</v>
      </c>
    </row>
    <row r="43" spans="1:5" x14ac:dyDescent="0.15">
      <c r="A43" s="13">
        <f t="shared" si="1"/>
        <v>9.5</v>
      </c>
      <c r="B43" s="3">
        <f>_xll.WBesy($A43,B$3)</f>
        <v>0.17121062620272384</v>
      </c>
      <c r="C43" s="4">
        <f>_xll.WBesy($A43,C$3)</f>
        <v>0.20317989938720768</v>
      </c>
      <c r="D43" s="3">
        <f>_xll.WBesy($A43,D$3)</f>
        <v>-0.12843591054225906</v>
      </c>
      <c r="E43" s="4">
        <f>_xll.WBesy($A43,E$3)</f>
        <v>-0.25725817751026414</v>
      </c>
    </row>
    <row r="44" spans="1:5" x14ac:dyDescent="0.15">
      <c r="A44" s="14">
        <f t="shared" si="1"/>
        <v>9.75</v>
      </c>
      <c r="B44" s="5">
        <f>_xll.WBesy($A44,B$3)</f>
        <v>0.11631637041489998</v>
      </c>
      <c r="C44" s="6">
        <f>_xll.WBesy($A44,C$3)</f>
        <v>0.23357731487353173</v>
      </c>
      <c r="D44" s="5">
        <f>_xll.WBesy($A44,D$3)</f>
        <v>-6.8403075056226809E-2</v>
      </c>
      <c r="E44" s="6">
        <f>_xll.WBesy($A44,E$3)</f>
        <v>-0.26164011489659911</v>
      </c>
    </row>
    <row r="45" spans="1:5" x14ac:dyDescent="0.15">
      <c r="A45" s="12">
        <f t="shared" si="1"/>
        <v>10</v>
      </c>
      <c r="B45" s="1">
        <f>_xll.WBesy($A45,B$3)</f>
        <v>5.5671167283599388E-2</v>
      </c>
      <c r="C45" s="2">
        <f>_xll.WBesy($A45,C$3)</f>
        <v>0.24901542420695386</v>
      </c>
      <c r="D45" s="1">
        <f>_xll.WBesy($A45,D$3)</f>
        <v>-5.8680824422086136E-3</v>
      </c>
      <c r="E45" s="2">
        <f>_xll.WBesy($A45,E$3)</f>
        <v>-0.25136265718383732</v>
      </c>
    </row>
    <row r="46" spans="1:5" x14ac:dyDescent="0.15">
      <c r="A46" s="13">
        <f t="shared" si="1"/>
        <v>10.25</v>
      </c>
      <c r="B46" s="3">
        <f>_xll.WBesy($A46,B$3)</f>
        <v>-6.8952738387493802E-3</v>
      </c>
      <c r="C46" s="4">
        <f>_xll.WBesy($A46,C$3)</f>
        <v>0.24893222500650522</v>
      </c>
      <c r="D46" s="3">
        <f>_xll.WBesy($A46,D$3)</f>
        <v>5.5467415303433333E-2</v>
      </c>
      <c r="E46" s="4">
        <f>_xll.WBesy($A46,E$3)</f>
        <v>-0.22728640440028733</v>
      </c>
    </row>
    <row r="47" spans="1:5" x14ac:dyDescent="0.15">
      <c r="A47" s="13">
        <f t="shared" si="1"/>
        <v>10.5</v>
      </c>
      <c r="B47" s="3">
        <f>_xll.WBesy($A47,B$3)</f>
        <v>-6.7530372497876384E-2</v>
      </c>
      <c r="C47" s="4">
        <f>_xll.WBesy($A47,C$3)</f>
        <v>0.23370422835726859</v>
      </c>
      <c r="D47" s="3">
        <f>_xll.WBesy($A47,D$3)</f>
        <v>0.11204546361354659</v>
      </c>
      <c r="E47" s="4">
        <f>_xll.WBesy($A47,E$3)</f>
        <v>-0.19102024221877464</v>
      </c>
    </row>
    <row r="48" spans="1:5" x14ac:dyDescent="0.15">
      <c r="A48" s="13">
        <f t="shared" si="1"/>
        <v>10.75</v>
      </c>
      <c r="B48" s="3">
        <f>_xll.WBesy($A48,B$3)</f>
        <v>-0.12258912384497742</v>
      </c>
      <c r="C48" s="4">
        <f>_xll.WBesy($A48,C$3)</f>
        <v>0.20460396302938408</v>
      </c>
      <c r="D48" s="3">
        <f>_xll.WBesy($A48,D$3)</f>
        <v>0.16065497743183957</v>
      </c>
      <c r="E48" s="4">
        <f>_xll.WBesy($A48,E$3)</f>
        <v>-0.14482536677567634</v>
      </c>
    </row>
    <row r="49" spans="1:5" x14ac:dyDescent="0.15">
      <c r="A49" s="14">
        <f t="shared" si="1"/>
        <v>11</v>
      </c>
      <c r="B49" s="5">
        <f>_xll.WBesy($A49,B$3)</f>
        <v>-0.16884732389207957</v>
      </c>
      <c r="C49" s="6">
        <f>_xll.WBesy($A49,C$3)</f>
        <v>0.16370553741494284</v>
      </c>
      <c r="D49" s="5">
        <f>_xll.WBesy($A49,D$3)</f>
        <v>0.19861196705843281</v>
      </c>
      <c r="E49" s="6">
        <f>_xll.WBesy($A49,E$3)</f>
        <v>-9.1483003939149085E-2</v>
      </c>
    </row>
    <row r="50" spans="1:5" x14ac:dyDescent="0.15">
      <c r="A50" s="12">
        <f t="shared" si="1"/>
        <v>11.25</v>
      </c>
      <c r="B50" s="1">
        <f>_xll.WBesy($A50,B$3)</f>
        <v>-0.20368533656076093</v>
      </c>
      <c r="C50" s="2">
        <f>_xll.WBesy($A50,C$3)</f>
        <v>0.11374471754971634</v>
      </c>
      <c r="D50" s="1">
        <f>_xll.WBesy($A50,D$3)</f>
        <v>0.22390661968071052</v>
      </c>
      <c r="E50" s="2">
        <f>_xll.WBesy($A50,E$3)</f>
        <v>-3.413347499657482E-2</v>
      </c>
    </row>
    <row r="51" spans="1:5" x14ac:dyDescent="0.15">
      <c r="A51" s="13">
        <f t="shared" si="1"/>
        <v>11.5</v>
      </c>
      <c r="B51" s="3">
        <f>_xll.WBesy($A51,B$3)</f>
        <v>-0.22523211169118784</v>
      </c>
      <c r="C51" s="4">
        <f>_xll.WBesy($A51,C$3)</f>
        <v>5.7942547143000817E-2</v>
      </c>
      <c r="D51" s="3">
        <f>_xll.WBesy($A51,D$3)</f>
        <v>0.23530907641170973</v>
      </c>
      <c r="E51" s="4">
        <f>_xll.WBesy($A51,E$3)</f>
        <v>2.3904088130637352E-2</v>
      </c>
    </row>
    <row r="52" spans="1:5" x14ac:dyDescent="0.15">
      <c r="A52" s="13">
        <f t="shared" si="1"/>
        <v>11.75</v>
      </c>
      <c r="B52" s="3">
        <f>_xll.WBesy($A52,B$3)</f>
        <v>-0.23246168299404663</v>
      </c>
      <c r="C52" s="4">
        <f>_xll.WBesy($A52,C$3)</f>
        <v>-1.9646242619873356E-4</v>
      </c>
      <c r="D52" s="3">
        <f>_xll.WBesy($A52,D$3)</f>
        <v>0.23242824258107664</v>
      </c>
      <c r="E52" s="4">
        <f>_xll.WBesy($A52,E$3)</f>
        <v>7.9320970538905675E-2</v>
      </c>
    </row>
    <row r="53" spans="1:5" x14ac:dyDescent="0.15">
      <c r="A53" s="13">
        <f t="shared" si="1"/>
        <v>12</v>
      </c>
      <c r="B53" s="3">
        <f>_xll.WBesy($A53,B$3)</f>
        <v>-0.22523731263436148</v>
      </c>
      <c r="C53" s="4">
        <f>_xll.WBesy($A53,C$3)</f>
        <v>-5.7099218260896513E-2</v>
      </c>
      <c r="D53" s="3">
        <f>_xll.WBesy($A53,D$3)</f>
        <v>0.21572077625754538</v>
      </c>
      <c r="E53" s="4">
        <f>_xll.WBesy($A53,E$3)</f>
        <v>0.12900614368007829</v>
      </c>
    </row>
    <row r="54" spans="1:5" x14ac:dyDescent="0.15">
      <c r="A54" s="14">
        <f t="shared" si="1"/>
        <v>12.25</v>
      </c>
      <c r="B54" s="5">
        <f>_xll.WBesy($A54,B$3)</f>
        <v>-0.20430162610894728</v>
      </c>
      <c r="C54" s="6">
        <f>_xll.WBesy($A54,C$3)</f>
        <v>-0.10933907409580196</v>
      </c>
      <c r="D54" s="5">
        <f>_xll.WBesy($A54,D$3)</f>
        <v>0.18645034870555105</v>
      </c>
      <c r="E54" s="6">
        <f>_xll.WBesy($A54,E$3)</f>
        <v>0.17022082061190025</v>
      </c>
    </row>
    <row r="55" spans="1:5" x14ac:dyDescent="0.15">
      <c r="A55" s="12">
        <f t="shared" si="1"/>
        <v>12.5</v>
      </c>
      <c r="B55" s="1">
        <f>_xll.WBesy($A55,B$3)</f>
        <v>-0.17121430684466932</v>
      </c>
      <c r="C55" s="2">
        <f>_xll.WBesy($A55,C$3)</f>
        <v>-0.15383825653750116</v>
      </c>
      <c r="D55" s="1">
        <f>_xll.WBesy($A55,D$3)</f>
        <v>0.14660018579866912</v>
      </c>
      <c r="E55" s="2">
        <f>_xll.WBesy($A55,E$3)</f>
        <v>0.20075031599307527</v>
      </c>
    </row>
    <row r="56" spans="1:5" x14ac:dyDescent="0.15">
      <c r="A56" s="13">
        <f t="shared" si="1"/>
        <v>12.75</v>
      </c>
      <c r="B56" s="3">
        <f>_xll.WBesy($A56,B$3)</f>
        <v>-0.12824200354074158</v>
      </c>
      <c r="C56" s="4">
        <f>_xll.WBesy($A56,C$3)</f>
        <v>-0.18804588535941155</v>
      </c>
      <c r="D56" s="3">
        <f>_xll.WBesy($A56,D$3)</f>
        <v>9.87446097588731E-2</v>
      </c>
      <c r="E56" s="4">
        <f>_xll.WBesy($A56,E$3)</f>
        <v>0.21902458646023448</v>
      </c>
    </row>
    <row r="57" spans="1:5" x14ac:dyDescent="0.15">
      <c r="A57" s="13">
        <f t="shared" si="1"/>
        <v>13</v>
      </c>
      <c r="B57" s="3">
        <f>_xll.WBesy($A57,B$3)</f>
        <v>-7.8207864527875912E-2</v>
      </c>
      <c r="C57" s="4">
        <f>_xll.WBesy($A57,C$3)</f>
        <v>-0.21008140842069348</v>
      </c>
      <c r="D57" s="3">
        <f>_xll.WBesy($A57,D$3)</f>
        <v>4.588764784776922E-2</v>
      </c>
      <c r="E57" s="4">
        <f>_xll.WBesy($A57,E$3)</f>
        <v>0.22420068468154555</v>
      </c>
    </row>
    <row r="58" spans="1:5" x14ac:dyDescent="0.15">
      <c r="A58" s="13">
        <f t="shared" si="1"/>
        <v>13.25</v>
      </c>
      <c r="B58" s="3">
        <f>_xll.WBesy($A58,B$3)</f>
        <v>-2.4310393447878373E-2</v>
      </c>
      <c r="C58" s="4">
        <f>_xll.WBesy($A58,C$3)</f>
        <v>-0.21883547649186952</v>
      </c>
      <c r="D58" s="3">
        <f>_xll.WBesy($A58,D$3)</f>
        <v>-8.7213765886302308E-3</v>
      </c>
      <c r="E58" s="4">
        <f>_xll.WBesy($A58,E$3)</f>
        <v>0.21620260808775474</v>
      </c>
    </row>
    <row r="59" spans="1:5" x14ac:dyDescent="0.15">
      <c r="A59" s="14">
        <f t="shared" si="1"/>
        <v>13.5</v>
      </c>
      <c r="B59" s="5">
        <f>_xll.WBesy($A59,B$3)</f>
        <v>3.0077009046785584E-2</v>
      </c>
      <c r="C59" s="6">
        <f>_xll.WBesy($A59,C$3)</f>
        <v>-0.21402293034002887</v>
      </c>
      <c r="D59" s="5">
        <f>_xll.WBesy($A59,D$3)</f>
        <v>-6.1784109837900968E-2</v>
      </c>
      <c r="E59" s="6">
        <f>_xll.WBesy($A59,E$3)</f>
        <v>0.19571652742509524</v>
      </c>
    </row>
    <row r="60" spans="1:5" x14ac:dyDescent="0.15">
      <c r="A60" s="12">
        <f t="shared" si="1"/>
        <v>13.75</v>
      </c>
      <c r="B60" s="1">
        <f>_xll.WBesy($A60,B$3)</f>
        <v>8.161348281901766E-2</v>
      </c>
      <c r="C60" s="2">
        <f>_xll.WBesy($A60,C$3)</f>
        <v>-0.19618549947461031</v>
      </c>
      <c r="D60" s="1">
        <f>_xll.WBesy($A60,D$3)</f>
        <v>-0.11014955546987007</v>
      </c>
      <c r="E60" s="2">
        <f>_xll.WBesy($A60,E$3)</f>
        <v>0.16414199242882993</v>
      </c>
    </row>
    <row r="61" spans="1:5" x14ac:dyDescent="0.15">
      <c r="A61" s="13">
        <f t="shared" si="1"/>
        <v>14</v>
      </c>
      <c r="B61" s="3">
        <f>_xll.WBesy($A61,B$3)</f>
        <v>0.1271925685821837</v>
      </c>
      <c r="C61" s="4">
        <f>_xll.WBesy($A61,C$3)</f>
        <v>-0.16664484185617223</v>
      </c>
      <c r="D61" s="3">
        <f>_xll.WBesy($A61,D$3)</f>
        <v>-0.15099897456163686</v>
      </c>
      <c r="E61" s="4">
        <f>_xll.WBesy($A61,E$3)</f>
        <v>0.12350227769570457</v>
      </c>
    </row>
    <row r="62" spans="1:5" x14ac:dyDescent="0.15">
      <c r="A62" s="13">
        <f t="shared" si="1"/>
        <v>14.25</v>
      </c>
      <c r="B62" s="3">
        <f>_xll.WBesy($A62,B$3)</f>
        <v>0.16412646439253295</v>
      </c>
      <c r="C62" s="4">
        <f>_xll.WBesy($A62,C$3)</f>
        <v>-0.12740950541574134</v>
      </c>
      <c r="D62" s="3">
        <f>_xll.WBesy($A62,D$3)</f>
        <v>-0.18200850024035631</v>
      </c>
      <c r="E62" s="4">
        <f>_xll.WBesy($A62,E$3)</f>
        <v>7.6319400085115008E-2</v>
      </c>
    </row>
    <row r="63" spans="1:5" x14ac:dyDescent="0.15">
      <c r="A63" s="13">
        <f t="shared" si="1"/>
        <v>14.5</v>
      </c>
      <c r="B63" s="3">
        <f>_xll.WBesy($A63,B$3)</f>
        <v>0.19030189118784449</v>
      </c>
      <c r="C63" s="4">
        <f>_xll.WBesy($A63,C$3)</f>
        <v>-8.1042090928738736E-2</v>
      </c>
      <c r="D63" s="3">
        <f>_xll.WBesy($A63,D$3)</f>
        <v>-0.2014801106262912</v>
      </c>
      <c r="E63" s="4">
        <f>_xll.WBesy($A63,E$3)</f>
        <v>2.546137075596875E-2</v>
      </c>
    </row>
    <row r="64" spans="1:5" x14ac:dyDescent="0.15">
      <c r="A64" s="14">
        <f t="shared" si="1"/>
        <v>14.75</v>
      </c>
      <c r="B64" s="5">
        <f>_xll.WBesy($A64,B$3)</f>
        <v>0.20429864622546551</v>
      </c>
      <c r="C64" s="6">
        <f>_xll.WBesy($A64,C$3)</f>
        <v>-3.0495184158956062E-2</v>
      </c>
      <c r="D64" s="5">
        <f>_xll.WBesy($A64,D$3)</f>
        <v>-0.20843358645040871</v>
      </c>
      <c r="E64" s="6">
        <f>_xll.WBesy($A64,E$3)</f>
        <v>-2.6029178268273421E-2</v>
      </c>
    </row>
    <row r="65" spans="1:5" x14ac:dyDescent="0.15">
      <c r="A65" s="12">
        <f t="shared" si="1"/>
        <v>15</v>
      </c>
      <c r="B65" s="1">
        <f>_xll.WBesy($A65,B$3)</f>
        <v>0.20546429603891825</v>
      </c>
      <c r="C65" s="2">
        <f>_xll.WBesy($A65,C$3)</f>
        <v>2.1073628036873519E-2</v>
      </c>
      <c r="D65" s="1">
        <f>_xll.WBesy($A65,D$3)</f>
        <v>-0.2026544789673351</v>
      </c>
      <c r="E65" s="2">
        <f>_xll.WBesy($A65,E$3)</f>
        <v>-7.5114822428162878E-2</v>
      </c>
    </row>
    <row r="66" spans="1:5" x14ac:dyDescent="0.15">
      <c r="A66" s="13">
        <f t="shared" si="1"/>
        <v>15.25</v>
      </c>
      <c r="B66" s="3">
        <f>_xll.WBesy($A66,B$3)</f>
        <v>0.19394119174159624</v>
      </c>
      <c r="C66" s="4">
        <f>_xll.WBesy($A66,C$3)</f>
        <v>7.0496235300957569E-2</v>
      </c>
      <c r="D66" s="3">
        <f>_xll.WBesy($A66,D$3)</f>
        <v>-0.18469578383327392</v>
      </c>
      <c r="E66" s="4">
        <f>_xll.WBesy($A66,E$3)</f>
        <v>-0.11894103106050483</v>
      </c>
    </row>
    <row r="67" spans="1:5" x14ac:dyDescent="0.15">
      <c r="A67" s="13">
        <f t="shared" si="1"/>
        <v>15.5</v>
      </c>
      <c r="B67" s="3">
        <f>_xll.WBesy($A67,B$3)</f>
        <v>0.17064491122943459</v>
      </c>
      <c r="C67" s="4">
        <f>_xll.WBesy($A67,C$3)</f>
        <v>0.11478614251334228</v>
      </c>
      <c r="D67" s="3">
        <f>_xll.WBesy($A67,D$3)</f>
        <v>-0.1558337960664227</v>
      </c>
      <c r="E67" s="4">
        <f>_xll.WBesy($A67,E$3)</f>
        <v>-0.15500131569177394</v>
      </c>
    </row>
    <row r="68" spans="1:5" x14ac:dyDescent="0.15">
      <c r="A68" s="13">
        <f t="shared" si="1"/>
        <v>15.75</v>
      </c>
      <c r="B68" s="3">
        <f>_xll.WBesy($A68,B$3)</f>
        <v>0.1371961678079523</v>
      </c>
      <c r="C68" s="4">
        <f>_xll.WBesy($A68,C$3)</f>
        <v>0.15131674041947818</v>
      </c>
      <c r="D68" s="3">
        <f>_xll.WBesy($A68,D$3)</f>
        <v>-0.1179813436277011</v>
      </c>
      <c r="E68" s="4">
        <f>_xll.WBesy($A68,E$3)</f>
        <v>-0.18128025626143401</v>
      </c>
    </row>
    <row r="69" spans="1:5" x14ac:dyDescent="0.15">
      <c r="A69" s="14">
        <f t="shared" si="1"/>
        <v>16</v>
      </c>
      <c r="B69" s="5">
        <f>_xll.WBesy($A69,B$3)</f>
        <v>9.581099708071239E-2</v>
      </c>
      <c r="C69" s="6">
        <f>_xll.WBesy($A69,C$3)</f>
        <v>0.17797516893941684</v>
      </c>
      <c r="D69" s="5">
        <f>_xll.WBesy($A69,D$3)</f>
        <v>-7.3564100963285278E-2</v>
      </c>
      <c r="E69" s="6">
        <f>_xll.WBesy($A69,E$3)</f>
        <v>-0.19636619418023815</v>
      </c>
    </row>
    <row r="70" spans="1:5" x14ac:dyDescent="0.15">
      <c r="A70" s="12">
        <f t="shared" si="1"/>
        <v>16.25</v>
      </c>
      <c r="B70" s="1">
        <f>_xll.WBesy($A70,B$3)</f>
        <v>4.9156479520301041E-2</v>
      </c>
      <c r="C70" s="2">
        <f>_xll.WBesy($A70,C$3)</f>
        <v>0.19328284327848572</v>
      </c>
      <c r="D70" s="1">
        <f>_xll.WBesy($A70,D$3)</f>
        <v>-2.5367821886025876E-2</v>
      </c>
      <c r="E70" s="2">
        <f>_xll.WBesy($A70,E$3)</f>
        <v>-0.19952723020427671</v>
      </c>
    </row>
    <row r="71" spans="1:5" x14ac:dyDescent="0.15">
      <c r="A71" s="13">
        <f t="shared" ref="A71:A89" si="2">A70+0.25</f>
        <v>16.5</v>
      </c>
      <c r="B71" s="3">
        <f>_xll.WBesy($A71,B$3)</f>
        <v>1.8123245754096822E-4</v>
      </c>
      <c r="C71" s="4">
        <f>_xll.WBesy($A71,C$3)</f>
        <v>0.1964758377859096</v>
      </c>
      <c r="D71" s="3">
        <f>_xll.WBesy($A71,D$3)</f>
        <v>2.3634020607417774E-2</v>
      </c>
      <c r="E71" s="4">
        <f>_xll.WBesy($A71,E$3)</f>
        <v>-0.19074637824471741</v>
      </c>
    </row>
    <row r="72" spans="1:5" x14ac:dyDescent="0.15">
      <c r="A72" s="13">
        <f t="shared" si="2"/>
        <v>16.75</v>
      </c>
      <c r="B72" s="3">
        <f>_xll.WBesy($A72,B$3)</f>
        <v>-4.8068700457684077E-2</v>
      </c>
      <c r="C72" s="4">
        <f>_xll.WBesy($A72,C$3)</f>
        <v>0.18754082934977687</v>
      </c>
      <c r="D72" s="3">
        <f>_xll.WBesy($A72,D$3)</f>
        <v>7.046163530541863E-2</v>
      </c>
      <c r="E72" s="4">
        <f>_xll.WBesy($A72,E$3)</f>
        <v>-0.17071417017236346</v>
      </c>
    </row>
    <row r="73" spans="1:5" x14ac:dyDescent="0.15">
      <c r="A73" s="13">
        <f t="shared" si="2"/>
        <v>17</v>
      </c>
      <c r="B73" s="3">
        <f>_xll.WBesy($A73,B$3)</f>
        <v>-9.2637198442323695E-2</v>
      </c>
      <c r="C73" s="4">
        <f>_xll.WBesy($A73,C$3)</f>
        <v>0.16720503607723369</v>
      </c>
      <c r="D73" s="3">
        <f>_xll.WBesy($A73,D$3)</f>
        <v>0.11230837915729236</v>
      </c>
      <c r="E73" s="4">
        <f>_xll.WBesy($A73,E$3)</f>
        <v>-0.14077953509904725</v>
      </c>
    </row>
    <row r="74" spans="1:5" x14ac:dyDescent="0.15">
      <c r="A74" s="14">
        <f t="shared" si="2"/>
        <v>17.25</v>
      </c>
      <c r="B74" s="5">
        <f>_xll.WBesy($A74,B$3)</f>
        <v>-0.13083724626447651</v>
      </c>
      <c r="C74" s="6">
        <f>_xll.WBesy($A74,C$3)</f>
        <v>0.13688138127709584</v>
      </c>
      <c r="D74" s="5">
        <f>_xll.WBesy($A74,D$3)</f>
        <v>0.14670755134008184</v>
      </c>
      <c r="E74" s="6">
        <f>_xll.WBesy($A74,E$3)</f>
        <v>-0.10286223893736672</v>
      </c>
    </row>
    <row r="75" spans="1:5" x14ac:dyDescent="0.15">
      <c r="A75" s="12">
        <f t="shared" si="2"/>
        <v>17.5</v>
      </c>
      <c r="B75" s="1">
        <f>_xll.WBesy($A75,B$3)</f>
        <v>-0.16041119250501118</v>
      </c>
      <c r="C75" s="2">
        <f>_xll.WBesy($A75,C$3)</f>
        <v>9.8572798734216038E-2</v>
      </c>
      <c r="D75" s="1">
        <f>_xll.WBesy($A75,D$3)</f>
        <v>0.17167665521749301</v>
      </c>
      <c r="E75" s="2">
        <f>_xll.WBesy($A75,E$3)</f>
        <v>-5.9332420398789068E-2</v>
      </c>
    </row>
    <row r="76" spans="1:5" x14ac:dyDescent="0.15">
      <c r="A76" s="13">
        <f t="shared" si="2"/>
        <v>17.75</v>
      </c>
      <c r="B76" s="3">
        <f>_xll.WBesy($A76,B$3)</f>
        <v>-0.1796626138126565</v>
      </c>
      <c r="C76" s="4">
        <f>_xll.WBesy($A76,C$3)</f>
        <v>5.4742012675024397E-2</v>
      </c>
      <c r="D76" s="3">
        <f>_xll.WBesy($A76,D$3)</f>
        <v>0.1858307279168846</v>
      </c>
      <c r="E76" s="4">
        <f>_xll.WBesy($A76,E$3)</f>
        <v>-1.2864665538825051E-2</v>
      </c>
    </row>
    <row r="77" spans="1:5" x14ac:dyDescent="0.15">
      <c r="A77" s="13">
        <f t="shared" si="2"/>
        <v>18</v>
      </c>
      <c r="B77" s="3">
        <f>_xll.WBesy($A77,B$3)</f>
        <v>-0.18755215961141064</v>
      </c>
      <c r="C77" s="4">
        <f>_xll.WBesy($A77,C$3)</f>
        <v>8.1551322782214466E-3</v>
      </c>
      <c r="D77" s="3">
        <f>_xll.WBesy($A77,D$3)</f>
        <v>0.1884582854201019</v>
      </c>
      <c r="E77" s="4">
        <f>_xll.WBesy($A77,E$3)</f>
        <v>3.3724486704023414E-2</v>
      </c>
    </row>
    <row r="78" spans="1:5" x14ac:dyDescent="0.15">
      <c r="A78" s="13">
        <f t="shared" si="2"/>
        <v>18.25</v>
      </c>
      <c r="B78" s="3">
        <f>_xll.WBesy($A78,B$3)</f>
        <v>-0.18375203358571765</v>
      </c>
      <c r="C78" s="4">
        <f>_xll.WBesy($A78,C$3)</f>
        <v>-3.8291120066476662E-2</v>
      </c>
      <c r="D78" s="3">
        <f>_xll.WBesy($A78,D$3)</f>
        <v>0.17955574645514485</v>
      </c>
      <c r="E78" s="4">
        <f>_xll.WBesy($A78,E$3)</f>
        <v>7.7645804221028958E-2</v>
      </c>
    </row>
    <row r="79" spans="1:5" x14ac:dyDescent="0.15">
      <c r="A79" s="14">
        <f t="shared" si="2"/>
        <v>18.5</v>
      </c>
      <c r="B79" s="5">
        <f>_xll.WBesy($A79,B$3)</f>
        <v>-0.16865634504032309</v>
      </c>
      <c r="C79" s="6">
        <f>_xll.WBesy($A79,C$3)</f>
        <v>-8.1747858496809475E-2</v>
      </c>
      <c r="D79" s="5">
        <f>_xll.WBesy($A79,D$3)</f>
        <v>0.15981873871634369</v>
      </c>
      <c r="E79" s="6">
        <f>_xll.WBesy($A79,E$3)</f>
        <v>0.11630326146250541</v>
      </c>
    </row>
    <row r="80" spans="1:5" x14ac:dyDescent="0.15">
      <c r="A80" s="12">
        <f t="shared" si="2"/>
        <v>18.75</v>
      </c>
      <c r="B80" s="1">
        <f>_xll.WBesy($A80,B$3)</f>
        <v>-0.14334727582083223</v>
      </c>
      <c r="C80" s="2">
        <f>_xll.WBesy($A80,C$3)</f>
        <v>-0.11958725996570845</v>
      </c>
      <c r="D80" s="1">
        <f>_xll.WBesy($A80,D$3)</f>
        <v>0.13059130142448999</v>
      </c>
      <c r="E80" s="2">
        <f>_xll.WBesy($A80,E$3)</f>
        <v>0.14744673760293298</v>
      </c>
    </row>
    <row r="81" spans="1:5" x14ac:dyDescent="0.15">
      <c r="A81" s="13">
        <f t="shared" si="2"/>
        <v>19</v>
      </c>
      <c r="B81" s="3">
        <f>_xll.WBesy($A81,B$3)</f>
        <v>-0.10951969138534147</v>
      </c>
      <c r="C81" s="4">
        <f>_xll.WBesy($A81,C$3)</f>
        <v>-0.14956011386265328</v>
      </c>
      <c r="D81" s="3">
        <f>_xll.WBesy($A81,D$3)</f>
        <v>9.3776521505062174E-2</v>
      </c>
      <c r="E81" s="4">
        <f>_xll.WBesy($A81,E$3)</f>
        <v>0.16930253944266638</v>
      </c>
    </row>
    <row r="82" spans="1:5" x14ac:dyDescent="0.15">
      <c r="A82" s="13">
        <f t="shared" si="2"/>
        <v>19.25</v>
      </c>
      <c r="B82" s="3">
        <f>_xll.WBesy($A82,B$3)</f>
        <v>-6.9369315961057443E-2</v>
      </c>
      <c r="C82" s="4">
        <f>_xll.WBesy($A82,C$3)</f>
        <v>-0.16992831704675243</v>
      </c>
      <c r="D82" s="3">
        <f>_xll.WBesy($A82,D$3)</f>
        <v>5.1714425878277973E-2</v>
      </c>
      <c r="E82" s="4">
        <f>_xll.WBesy($A82,E$3)</f>
        <v>0.18067417177470629</v>
      </c>
    </row>
    <row r="83" spans="1:5" x14ac:dyDescent="0.15">
      <c r="A83" s="13">
        <f t="shared" si="2"/>
        <v>19.5</v>
      </c>
      <c r="B83" s="3">
        <f>_xll.WBesy($A83,B$3)</f>
        <v>-2.5451742976154462E-2</v>
      </c>
      <c r="C83" s="4">
        <f>_xll.WBesy($A83,C$3)</f>
        <v>-0.17956456689631786</v>
      </c>
      <c r="D83" s="3">
        <f>_xll.WBesy($A83,D$3)</f>
        <v>7.0348643201218614E-3</v>
      </c>
      <c r="E83" s="4">
        <f>_xll.WBesy($A83,E$3)</f>
        <v>0.18100761598762491</v>
      </c>
    </row>
    <row r="84" spans="1:5" x14ac:dyDescent="0.15">
      <c r="A84" s="14">
        <f t="shared" si="2"/>
        <v>19.75</v>
      </c>
      <c r="B84" s="5">
        <f>_xll.WBesy($A84,B$3)</f>
        <v>1.9478763228014916E-2</v>
      </c>
      <c r="C84" s="6">
        <f>_xll.WBesy($A84,C$3)</f>
        <v>-0.17801358614613996</v>
      </c>
      <c r="D84" s="5">
        <f>_xll.WBesy($A84,D$3)</f>
        <v>-3.750545549597846E-2</v>
      </c>
      <c r="E84" s="6">
        <f>_xll.WBesy($A84,E$3)</f>
        <v>0.1704175445267013</v>
      </c>
    </row>
    <row r="85" spans="1:5" x14ac:dyDescent="0.15">
      <c r="A85" s="12">
        <f t="shared" si="2"/>
        <v>20</v>
      </c>
      <c r="B85" s="1">
        <f>_xll.WBesy($A85,B$3)</f>
        <v>6.2640596809383817E-2</v>
      </c>
      <c r="C85" s="2">
        <f>_xll.WBesy($A85,C$3)</f>
        <v>-0.16551161436252132</v>
      </c>
      <c r="D85" s="1">
        <f>_xll.WBesy($A85,D$3)</f>
        <v>-7.9191758245635957E-2</v>
      </c>
      <c r="E85" s="2">
        <f>_xll.WBesy($A85,E$3)</f>
        <v>0.14967326271339412</v>
      </c>
    </row>
    <row r="86" spans="1:5" x14ac:dyDescent="0.15">
      <c r="A86" s="13">
        <f t="shared" si="2"/>
        <v>20.25</v>
      </c>
      <c r="B86" s="3">
        <f>_xll.WBesy($A86,B$3)</f>
        <v>0.10139569667320203</v>
      </c>
      <c r="C86" s="4">
        <f>_xll.WBesy($A86,C$3)</f>
        <v>-0.14296347318040761</v>
      </c>
      <c r="D86" s="3">
        <f>_xll.WBesy($A86,D$3)</f>
        <v>-0.11551554587620524</v>
      </c>
      <c r="E86" s="4">
        <f>_xll.WBesy($A86,E$3)</f>
        <v>0.12014558757523128</v>
      </c>
    </row>
    <row r="87" spans="1:5" x14ac:dyDescent="0.15">
      <c r="A87" s="13">
        <f t="shared" si="2"/>
        <v>20.5</v>
      </c>
      <c r="B87" s="3">
        <f>_xll.WBesy($A87,B$3)</f>
        <v>0.13340956665759049</v>
      </c>
      <c r="C87" s="4">
        <f>_xll.WBesy($A87,C$3)</f>
        <v>-0.11187909834450975</v>
      </c>
      <c r="D87" s="3">
        <f>_xll.WBesy($A87,D$3)</f>
        <v>-0.1443246006424207</v>
      </c>
      <c r="E87" s="4">
        <f>_xll.WBesy($A87,E$3)</f>
        <v>8.3718200658183764E-2</v>
      </c>
    </row>
    <row r="88" spans="1:5" x14ac:dyDescent="0.15">
      <c r="A88" s="13">
        <f t="shared" si="2"/>
        <v>20.75</v>
      </c>
      <c r="B88" s="3">
        <f>_xll.WBesy($A88,B$3)</f>
        <v>0.15679078993141279</v>
      </c>
      <c r="C88" s="4">
        <f>_xll.WBesy($A88,C$3)</f>
        <v>-7.4273874373388296E-2</v>
      </c>
      <c r="D88" s="3">
        <f>_xll.WBesy($A88,D$3)</f>
        <v>-0.16394971758185986</v>
      </c>
      <c r="E88" s="4">
        <f>_xll.WBesy($A88,E$3)</f>
        <v>4.2669109538330974E-2</v>
      </c>
    </row>
    <row r="89" spans="1:5" x14ac:dyDescent="0.15">
      <c r="A89" s="14">
        <f t="shared" si="2"/>
        <v>21</v>
      </c>
      <c r="B89" s="5">
        <f>_xll.WBesy($A89,B$3)</f>
        <v>0.17020175842215574</v>
      </c>
      <c r="C89" s="6">
        <f>_xll.WBesy($A89,C$3)</f>
        <v>-3.253926075586535E-2</v>
      </c>
      <c r="D89" s="5">
        <f>_xll.WBesy($A89,D$3)</f>
        <v>-0.17330073563700005</v>
      </c>
      <c r="E89" s="6">
        <f>_xll.WBesy($A89,E$3)</f>
        <v>-4.7040317499180001E-4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B2DA-0AB5-416E-A387-E1122657BA17}">
  <sheetPr codeName="Sheet16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49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_xlfn.CONCAT("J'",B3,"(x)")</f>
        <v>J'0(x)</v>
      </c>
      <c r="C4" s="15" t="str">
        <f t="shared" ref="C4:E4" si="0">_xlfn.CONCAT("J'",C3,"(x)")</f>
        <v>J'1(x)</v>
      </c>
      <c r="D4" s="15" t="str">
        <f t="shared" si="0"/>
        <v>J'2(x)</v>
      </c>
      <c r="E4" s="15" t="str">
        <f t="shared" si="0"/>
        <v>J'3(x)</v>
      </c>
    </row>
    <row r="5" spans="1:5" x14ac:dyDescent="0.15">
      <c r="A5" s="12">
        <v>-10</v>
      </c>
      <c r="B5" s="1">
        <f>_xll.WBesjd($A5,B$3)</f>
        <v>4.3472746168861452E-2</v>
      </c>
      <c r="C5" s="2">
        <f>_xll.WBesjd($A5,C$3)</f>
        <v>-0.2502830390682344</v>
      </c>
      <c r="D5" s="1">
        <f>_xll.WBesjd($A5,D$3)</f>
        <v>7.4533165681626642E-3</v>
      </c>
      <c r="E5" s="2">
        <f>_xll.WBesjd($A5,E$3)</f>
        <v>0.23711649989356454</v>
      </c>
    </row>
    <row r="6" spans="1:5" x14ac:dyDescent="0.15">
      <c r="A6" s="13">
        <f>A5+0.25</f>
        <v>-9.75</v>
      </c>
      <c r="B6" s="3">
        <f>_xll.WBesjd($A6,B$3)</f>
        <v>0.10483850125849749</v>
      </c>
      <c r="C6" s="4">
        <f>_xll.WBesjd($A6,C$3)</f>
        <v>-0.2380859663075916</v>
      </c>
      <c r="D6" s="3">
        <f>_xll.WBesjd($A6,D$3)</f>
        <v>-5.3794679083454429E-2</v>
      </c>
      <c r="E6" s="4">
        <f>_xll.WBesjd($A6,E$3)</f>
        <v>0.24968505061361534</v>
      </c>
    </row>
    <row r="7" spans="1:5" x14ac:dyDescent="0.15">
      <c r="A7" s="13">
        <f t="shared" ref="A7:A70" si="1">A6+0.25</f>
        <v>-9.5</v>
      </c>
      <c r="B7" s="3">
        <f>_xll.WBesjd($A7,B$3)</f>
        <v>0.16126443075752986</v>
      </c>
      <c r="C7" s="4">
        <f>_xll.WBesjd($A7,C$3)</f>
        <v>-0.21090395092505709</v>
      </c>
      <c r="D7" s="3">
        <f>_xll.WBesjd($A7,D$3)</f>
        <v>-0.11328987198643685</v>
      </c>
      <c r="E7" s="4">
        <f>_xll.WBesjd($A7,E$3)</f>
        <v>0.24850504254648459</v>
      </c>
    </row>
    <row r="8" spans="1:5" x14ac:dyDescent="0.15">
      <c r="A8" s="13">
        <f t="shared" si="1"/>
        <v>-9.25</v>
      </c>
      <c r="B8" s="3">
        <f>_xll.WBesjd($A8,B$3)</f>
        <v>0.2091466504701211</v>
      </c>
      <c r="C8" s="4">
        <f>_xll.WBesjd($A8,C$3)</f>
        <v>-0.17002471154070886</v>
      </c>
      <c r="D8" s="3">
        <f>_xll.WBesjd($A8,D$3)</f>
        <v>-0.16749580501278458</v>
      </c>
      <c r="E8" s="4">
        <f>_xll.WBesjd($A8,E$3)</f>
        <v>0.23344974171762403</v>
      </c>
    </row>
    <row r="9" spans="1:5" x14ac:dyDescent="0.15">
      <c r="A9" s="14">
        <f t="shared" si="1"/>
        <v>-9</v>
      </c>
      <c r="B9" s="5">
        <f>_xll.WBesjd($A9,B$3)</f>
        <v>0.24531178657332536</v>
      </c>
      <c r="C9" s="6">
        <f>_xll.WBesjd($A9,C$3)</f>
        <v>-0.11759047635769002</v>
      </c>
      <c r="D9" s="5">
        <f>_xll.WBesjd($A9,D$3)</f>
        <v>-0.21312348845499116</v>
      </c>
      <c r="E9" s="6">
        <f>_xll.WBesjd($A9,E$3)</f>
        <v>0.20515907164472294</v>
      </c>
    </row>
    <row r="10" spans="1:5" x14ac:dyDescent="0.15">
      <c r="A10" s="12">
        <f t="shared" si="1"/>
        <v>-8.75</v>
      </c>
      <c r="B10" s="1">
        <f>_xll.WBesjd($A10,B$3)</f>
        <v>0.26721789148628161</v>
      </c>
      <c r="C10" s="2">
        <f>_xll.WBesjd($A10,C$3)</f>
        <v>-5.6488043693062137E-2</v>
      </c>
      <c r="D10" s="1">
        <f>_xll.WBesjd($A10,D$3)</f>
        <v>-0.24732595290536863</v>
      </c>
      <c r="E10" s="2">
        <f>_xll.WBesjd($A10,E$3)</f>
        <v>0.16500460763130767</v>
      </c>
    </row>
    <row r="11" spans="1:5" x14ac:dyDescent="0.15">
      <c r="A11" s="13">
        <f t="shared" si="1"/>
        <v>-8.5</v>
      </c>
      <c r="B11" s="3">
        <f>_xll.WBesjd($A11,B$3)</f>
        <v>0.27312196367405372</v>
      </c>
      <c r="C11" s="4">
        <f>_xll.WBesjd($A11,C$3)</f>
        <v>9.807256116575222E-3</v>
      </c>
      <c r="D11" s="3">
        <f>_xll.WBesjd($A11,D$3)</f>
        <v>-0.26786908376586926</v>
      </c>
      <c r="E11" s="4">
        <f>_xll.WBesjd($A11,E$3)</f>
        <v>0.11501281155955513</v>
      </c>
    </row>
    <row r="12" spans="1:5" x14ac:dyDescent="0.15">
      <c r="A12" s="13">
        <f t="shared" si="1"/>
        <v>-8.25</v>
      </c>
      <c r="B12" s="3">
        <f>_xll.WBesjd($A12,B$3)</f>
        <v>0.26220355199274376</v>
      </c>
      <c r="C12" s="4">
        <f>_xll.WBesjd($A12,C$3)</f>
        <v>7.7425222779708203E-2</v>
      </c>
      <c r="D12" s="3">
        <f>_xll.WBesjd($A12,D$3)</f>
        <v>-0.273268515399608</v>
      </c>
      <c r="E12" s="4">
        <f>_xll.WBesjd($A12,E$3)</f>
        <v>5.7751018239947619E-2</v>
      </c>
    </row>
    <row r="13" spans="1:5" x14ac:dyDescent="0.15">
      <c r="A13" s="13">
        <f t="shared" si="1"/>
        <v>-8</v>
      </c>
      <c r="B13" s="3">
        <f>_xll.WBesjd($A13,B$3)</f>
        <v>0.23463634685391455</v>
      </c>
      <c r="C13" s="4">
        <f>_xll.WBesjd($A13,C$3)</f>
        <v>0.14232126378081456</v>
      </c>
      <c r="D13" s="3">
        <f>_xll.WBesjd($A13,D$3)</f>
        <v>-0.26288427695993333</v>
      </c>
      <c r="E13" s="4">
        <f>_xll.WBesjd($A13,E$3)</f>
        <v>-3.8171427743431685E-3</v>
      </c>
    </row>
    <row r="14" spans="1:5" x14ac:dyDescent="0.15">
      <c r="A14" s="14">
        <f t="shared" si="1"/>
        <v>-7.75</v>
      </c>
      <c r="B14" s="5">
        <f>_xll.WBesjd($A14,B$3)</f>
        <v>0.19160259218911815</v>
      </c>
      <c r="C14" s="6">
        <f>_xll.WBesjd($A14,C$3)</f>
        <v>0.20051115399893016</v>
      </c>
      <c r="D14" s="5">
        <f>_xll.WBesjd($A14,D$3)</f>
        <v>-0.23696729899628038</v>
      </c>
      <c r="E14" s="6">
        <f>_xll.WBesjd($A14,E$3)</f>
        <v>-6.6498430179646795E-2</v>
      </c>
    </row>
    <row r="15" spans="1:5" x14ac:dyDescent="0.15">
      <c r="A15" s="12">
        <f t="shared" si="1"/>
        <v>-7.5</v>
      </c>
      <c r="B15" s="1">
        <f>_xll.WBesjd($A15,B$3)</f>
        <v>0.13524842757970532</v>
      </c>
      <c r="C15" s="2">
        <f>_xll.WBesjd($A15,C$3)</f>
        <v>0.24830653420308429</v>
      </c>
      <c r="D15" s="1">
        <f>_xll.WBesjd($A15,D$3)</f>
        <v>-0.19665467038658274</v>
      </c>
      <c r="E15" s="2">
        <f>_xll.WBesjd($A15,E$3)</f>
        <v>-0.12704904524840621</v>
      </c>
    </row>
    <row r="16" spans="1:5" x14ac:dyDescent="0.15">
      <c r="A16" s="13">
        <f t="shared" si="1"/>
        <v>-7.25</v>
      </c>
      <c r="B16" s="3">
        <f>_xll.WBesjd($A16,B$3)</f>
        <v>6.8581700653131752E-2</v>
      </c>
      <c r="C16" s="4">
        <f>_xll.WBesjd($A16,C$3)</f>
        <v>0.28253737927410572</v>
      </c>
      <c r="D16" s="3">
        <f>_xll.WBesjd($A16,D$3)</f>
        <v>-0.14391351702731997</v>
      </c>
      <c r="E16" s="4">
        <f>_xll.WBesjd($A16,E$3)</f>
        <v>-0.18235562743167033</v>
      </c>
    </row>
    <row r="17" spans="1:5" x14ac:dyDescent="0.15">
      <c r="A17" s="13">
        <f t="shared" si="1"/>
        <v>-7</v>
      </c>
      <c r="B17" s="3">
        <f>_xll.WBesjd($A17,B$3)</f>
        <v>-4.6828234823458265E-3</v>
      </c>
      <c r="C17" s="4">
        <f>_xll.WBesjd($A17,C$3)</f>
        <v>0.30074824530274791</v>
      </c>
      <c r="D17" s="3">
        <f>_xll.WBesjd($A17,D$3)</f>
        <v>-8.1436382256494202E-2</v>
      </c>
      <c r="E17" s="4">
        <f>_xll.WBesjd($A17,E$3)</f>
        <v>-0.22960768237365403</v>
      </c>
    </row>
    <row r="18" spans="1:5" x14ac:dyDescent="0.15">
      <c r="A18" s="13">
        <f t="shared" si="1"/>
        <v>-6.75</v>
      </c>
      <c r="B18" s="3">
        <f>_xll.WBesjd($A18,B$3)</f>
        <v>-8.0322785255277127E-2</v>
      </c>
      <c r="C18" s="4">
        <f>_xll.WBesjd($A18,C$3)</f>
        <v>0.30135646167422725</v>
      </c>
      <c r="D18" s="3">
        <f>_xll.WBesjd($A18,D$3)</f>
        <v>-1.2493846911803733E-2</v>
      </c>
      <c r="E18" s="4">
        <f>_xll.WBesjd($A18,E$3)</f>
        <v>-0.2664514761955048</v>
      </c>
    </row>
    <row r="19" spans="1:5" x14ac:dyDescent="0.15">
      <c r="A19" s="14">
        <f t="shared" si="1"/>
        <v>-6.5</v>
      </c>
      <c r="B19" s="5">
        <f>_xll.WBesjd($A19,B$3)</f>
        <v>-0.15384130140997182</v>
      </c>
      <c r="C19" s="6">
        <f>_xll.WBesjd($A19,C$3)</f>
        <v>0.2837624981062174</v>
      </c>
      <c r="D19" s="5">
        <f>_xll.WBesjd($A19,D$3)</f>
        <v>5.9247335062024606E-2</v>
      </c>
      <c r="E19" s="6">
        <f>_xll.WBesjd($A19,E$3)</f>
        <v>-0.29111656080655646</v>
      </c>
    </row>
    <row r="20" spans="1:5" x14ac:dyDescent="0.15">
      <c r="A20" s="12">
        <f t="shared" si="1"/>
        <v>-6.25</v>
      </c>
      <c r="B20" s="1">
        <f>_xll.WBesjd($A20,B$3)</f>
        <v>-0.22072087753923719</v>
      </c>
      <c r="C20" s="2">
        <f>_xll.WBesjd($A20,C$3)</f>
        <v>0.24840539348293866</v>
      </c>
      <c r="D20" s="1">
        <f>_xll.WBesjd($A20,D$3)</f>
        <v>0.12993024269468789</v>
      </c>
      <c r="E20" s="2">
        <f>_xll.WBesjd($A20,E$3)</f>
        <v>-0.30250774565728311</v>
      </c>
    </row>
    <row r="21" spans="1:5" x14ac:dyDescent="0.15">
      <c r="A21" s="13">
        <f t="shared" si="1"/>
        <v>-6</v>
      </c>
      <c r="B21" s="3">
        <f>_xll.WBesjd($A21,B$3)</f>
        <v>-0.27668385812756563</v>
      </c>
      <c r="C21" s="4">
        <f>_xll.WBesjd($A21,C$3)</f>
        <v>0.19675923360559119</v>
      </c>
      <c r="D21" s="3">
        <f>_xll.WBesjd($A21,D$3)</f>
        <v>0.19572612147417048</v>
      </c>
      <c r="E21" s="4">
        <f>_xll.WBesjd($A21,E$3)</f>
        <v>-0.30025740237057313</v>
      </c>
    </row>
    <row r="22" spans="1:5" x14ac:dyDescent="0.15">
      <c r="A22" s="13">
        <f t="shared" si="1"/>
        <v>-5.75</v>
      </c>
      <c r="B22" s="3">
        <f>_xll.WBesjd($A22,B$3)</f>
        <v>-0.31794452391933276</v>
      </c>
      <c r="C22" s="4">
        <f>_xll.WBesjd($A22,C$3)</f>
        <v>0.13127003182895894</v>
      </c>
      <c r="D22" s="3">
        <f>_xll.WBesjd($A22,D$3)</f>
        <v>0.25305244334854432</v>
      </c>
      <c r="E22" s="4">
        <f>_xll.WBesjd($A22,E$3)</f>
        <v>-0.2847353556989764</v>
      </c>
    </row>
    <row r="23" spans="1:5" x14ac:dyDescent="0.15">
      <c r="A23" s="13">
        <f t="shared" si="1"/>
        <v>-5.5</v>
      </c>
      <c r="B23" s="3">
        <f>_xll.WBesjd($A23,B$3)</f>
        <v>-0.34143821542904346</v>
      </c>
      <c r="C23" s="4">
        <f>_xll.WBesjd($A23,C$3)</f>
        <v>5.5235806114734158E-2</v>
      </c>
      <c r="D23" s="3">
        <f>_xll.WBesjd($A23,D$3)</f>
        <v>0.29877804028457527</v>
      </c>
      <c r="E23" s="4">
        <f>_xll.WBesjd($A23,E$3)</f>
        <v>-0.25701613536007317</v>
      </c>
    </row>
    <row r="24" spans="1:5" x14ac:dyDescent="0.15">
      <c r="A24" s="14">
        <f t="shared" si="1"/>
        <v>-5.25</v>
      </c>
      <c r="B24" s="5">
        <f>_xll.WBesjd($A24,B$3)</f>
        <v>-0.34501397857943733</v>
      </c>
      <c r="C24" s="6">
        <f>_xll.WBesjd($A24,C$3)</f>
        <v>-2.7364041338472644E-2</v>
      </c>
      <c r="D24" s="5">
        <f>_xll.WBesjd($A24,D$3)</f>
        <v>0.33040334735567634</v>
      </c>
      <c r="E24" s="6">
        <f>_xll.WBesjd($A24,E$3)</f>
        <v>-0.21880588760918135</v>
      </c>
    </row>
    <row r="25" spans="1:5" x14ac:dyDescent="0.15">
      <c r="A25" s="12">
        <f t="shared" si="1"/>
        <v>-5</v>
      </c>
      <c r="B25" s="1">
        <f>_xll.WBesjd($A25,B$3)</f>
        <v>-0.32757913759146506</v>
      </c>
      <c r="C25" s="2">
        <f>_xll.WBesjd($A25,C$3)</f>
        <v>-0.11208094379604525</v>
      </c>
      <c r="D25" s="1">
        <f>_xll.WBesjd($A25,D$3)</f>
        <v>0.34620518410256595</v>
      </c>
      <c r="E25" s="2">
        <f>_xll.WBesjd($A25,E$3)</f>
        <v>-0.17233362209044786</v>
      </c>
    </row>
    <row r="26" spans="1:5" x14ac:dyDescent="0.15">
      <c r="A26" s="13">
        <f t="shared" si="1"/>
        <v>-4.75</v>
      </c>
      <c r="B26" s="3">
        <f>_xll.WBesjd($A26,B$3)</f>
        <v>-0.28918679864710978</v>
      </c>
      <c r="C26" s="4">
        <f>_xll.WBesjd($A26,C$3)</f>
        <v>-0.19423939619724573</v>
      </c>
      <c r="D26" s="3">
        <f>_xll.WBesjd($A26,D$3)</f>
        <v>0.3453375207115808</v>
      </c>
      <c r="E26" s="4">
        <f>_xll.WBesjd($A26,E$3)</f>
        <v>-0.12021355685017864</v>
      </c>
    </row>
    <row r="27" spans="1:5" x14ac:dyDescent="0.15">
      <c r="A27" s="13">
        <f t="shared" si="1"/>
        <v>-4.5</v>
      </c>
      <c r="B27" s="3">
        <f>_xll.WBesjd($A27,B$3)</f>
        <v>-0.23106043192337067</v>
      </c>
      <c r="C27" s="4">
        <f>_xll.WBesjd($A27,C$3)</f>
        <v>-0.26919574633548365</v>
      </c>
      <c r="D27" s="3">
        <f>_xll.WBesjd($A27,D$3)</f>
        <v>0.32788220245041333</v>
      </c>
      <c r="E27" s="4">
        <f>_xll.WBesjd($A27,E$3)</f>
        <v>-6.5286998299124932E-2</v>
      </c>
    </row>
    <row r="28" spans="1:5" x14ac:dyDescent="0.15">
      <c r="A28" s="13">
        <f t="shared" si="1"/>
        <v>-4.25</v>
      </c>
      <c r="B28" s="3">
        <f>_xll.WBesjd($A28,B$3)</f>
        <v>-0.15555319297834252</v>
      </c>
      <c r="C28" s="4">
        <f>_xll.WBesjd($A28,C$3)</f>
        <v>-0.33259901901087374</v>
      </c>
      <c r="D28" s="3">
        <f>_xll.WBesjd($A28,D$3)</f>
        <v>0.29484649543568453</v>
      </c>
      <c r="E28" s="4">
        <f>_xll.WBesjd($A28,E$3)</f>
        <v>-1.0453354320284703E-2</v>
      </c>
    </row>
    <row r="29" spans="1:5" x14ac:dyDescent="0.15">
      <c r="A29" s="14">
        <f t="shared" si="1"/>
        <v>-4</v>
      </c>
      <c r="B29" s="5">
        <f>_xll.WBesjd($A29,B$3)</f>
        <v>-6.604332802354923E-2</v>
      </c>
      <c r="C29" s="6">
        <f>_xll.WBesjd($A29,C$3)</f>
        <v>-0.38063897785796014</v>
      </c>
      <c r="D29" s="5">
        <f>_xll.WBesjd($A29,D$3)</f>
        <v>0.24810740094958533</v>
      </c>
      <c r="E29" s="6">
        <f>_xll.WBesjd($A29,E$3)</f>
        <v>4.149954044535642E-2</v>
      </c>
    </row>
    <row r="30" spans="1:5" x14ac:dyDescent="0.15">
      <c r="A30" s="12">
        <f t="shared" si="1"/>
        <v>-3.75</v>
      </c>
      <c r="B30" s="1">
        <f>_xll.WBesjd($A30,B$3)</f>
        <v>3.3229349129679724E-2</v>
      </c>
      <c r="C30" s="2">
        <f>_xll.WBesjd($A30,C$3)</f>
        <v>-0.41026721470408894</v>
      </c>
      <c r="D30" s="1">
        <f>_xll.WBesjd($A30,D$3)</f>
        <v>0.19030578392205549</v>
      </c>
      <c r="E30" s="2">
        <f>_xll.WBesjd($A30,E$3)</f>
        <v>8.8055640892970938E-2</v>
      </c>
    </row>
    <row r="31" spans="1:5" x14ac:dyDescent="0.15">
      <c r="A31" s="13">
        <f t="shared" si="1"/>
        <v>-3.5</v>
      </c>
      <c r="B31" s="3">
        <f>_xll.WBesjd($A31,B$3)</f>
        <v>0.13737752736232722</v>
      </c>
      <c r="C31" s="4">
        <f>_xll.WBesjd($A31,C$3)</f>
        <v>-0.41937846209078561</v>
      </c>
      <c r="D31" s="3">
        <f>_xll.WBesjd($A31,D$3)</f>
        <v>0.12469629217727692</v>
      </c>
      <c r="E31" s="4">
        <f>_xll.WBesjd($A31,E$3)</f>
        <v>0.12711194557983779</v>
      </c>
    </row>
    <row r="32" spans="1:5" x14ac:dyDescent="0.15">
      <c r="A32" s="13">
        <f t="shared" si="1"/>
        <v>-3.25</v>
      </c>
      <c r="B32" s="3">
        <f>_xll.WBesjd($A32,B$3)</f>
        <v>0.24111968801520398</v>
      </c>
      <c r="C32" s="4">
        <f>_xll.WBesjd($A32,C$3)</f>
        <v>-0.40694147540605863</v>
      </c>
      <c r="D32" s="3">
        <f>_xll.WBesjd($A32,D$3)</f>
        <v>5.4961634225723061E-2</v>
      </c>
      <c r="E32" s="4">
        <f>_xll.WBesjd($A32,E$3)</f>
        <v>0.15709249651844479</v>
      </c>
    </row>
    <row r="33" spans="1:5" x14ac:dyDescent="0.15">
      <c r="A33" s="13">
        <f t="shared" si="1"/>
        <v>-3</v>
      </c>
      <c r="B33" s="3">
        <f>_xll.WBesjd($A33,B$3)</f>
        <v>0.33905895852593648</v>
      </c>
      <c r="C33" s="4">
        <f>_xll.WBesjd($A33,C$3)</f>
        <v>-0.37307160774391218</v>
      </c>
      <c r="D33" s="3">
        <f>_xll.WBesjd($A33,D$3)</f>
        <v>-1.4998118135342412E-2</v>
      </c>
      <c r="E33" s="4">
        <f>_xll.WBesjd($A33,E$3)</f>
        <v>0.17702853833063945</v>
      </c>
    </row>
    <row r="34" spans="1:5" x14ac:dyDescent="0.15">
      <c r="A34" s="14">
        <f t="shared" si="1"/>
        <v>-2.75</v>
      </c>
      <c r="B34" s="5">
        <f>_xll.WBesjd($A34,B$3)</f>
        <v>0.42597230295790228</v>
      </c>
      <c r="C34" s="6">
        <f>_xll.WBesjd($A34,C$3)</f>
        <v>-0.31904044706593254</v>
      </c>
      <c r="D34" s="5">
        <f>_xll.WBesjd($A34,D$3)</f>
        <v>-8.1289054722737439E-2</v>
      </c>
      <c r="E34" s="6">
        <f>_xll.WBesjd($A34,E$3)</f>
        <v>0.18660034612797635</v>
      </c>
    </row>
    <row r="35" spans="1:5" x14ac:dyDescent="0.15">
      <c r="A35" s="12">
        <f t="shared" si="1"/>
        <v>-2.5</v>
      </c>
      <c r="B35" s="1">
        <f>_xll.WBesjd($A35,B$3)</f>
        <v>0.49709410246427393</v>
      </c>
      <c r="C35" s="2">
        <f>_xll.WBesjd($A35,C$3)</f>
        <v>-0.2472214174539076</v>
      </c>
      <c r="D35" s="1">
        <f>_xll.WBesjd($A35,D$3)</f>
        <v>-0.14024685571258025</v>
      </c>
      <c r="E35" s="2">
        <f>_xll.WBesjd($A35,E$3)</f>
        <v>0.186138589192681</v>
      </c>
    </row>
    <row r="36" spans="1:5" x14ac:dyDescent="0.15">
      <c r="A36" s="13">
        <f t="shared" si="1"/>
        <v>-2.25</v>
      </c>
      <c r="B36" s="3">
        <f>_xll.WBesjd($A36,B$3)</f>
        <v>0.54837835664696011</v>
      </c>
      <c r="C36" s="4">
        <f>_xll.WBesjd($A36,C$3)</f>
        <v>-0.1609738627765816</v>
      </c>
      <c r="D36" s="3">
        <f>_xll.WBesjd($A36,D$3)</f>
        <v>-0.18864717723194038</v>
      </c>
      <c r="E36" s="4">
        <f>_xll.WBesjd($A36,E$3)</f>
        <v>0.17658557393112476</v>
      </c>
    </row>
    <row r="37" spans="1:5" x14ac:dyDescent="0.15">
      <c r="A37" s="13">
        <f t="shared" si="1"/>
        <v>-2</v>
      </c>
      <c r="B37" s="3">
        <f>_xll.WBesjd($A37,B$3)</f>
        <v>0.57672480775687363</v>
      </c>
      <c r="C37" s="4">
        <f>_xll.WBesjd($A37,C$3)</f>
        <v>-6.4471624737201041E-2</v>
      </c>
      <c r="D37" s="3">
        <f>_xll.WBesjd($A37,D$3)</f>
        <v>-0.22389077914123567</v>
      </c>
      <c r="E37" s="4">
        <f>_xll.WBesjd($A37,E$3)</f>
        <v>0.15941915440403465</v>
      </c>
    </row>
    <row r="38" spans="1:5" x14ac:dyDescent="0.15">
      <c r="A38" s="13">
        <f t="shared" si="1"/>
        <v>-1.75</v>
      </c>
      <c r="B38" s="3">
        <f>_xll.WBesjd($A38,B$3)</f>
        <v>0.5801561976389924</v>
      </c>
      <c r="C38" s="4">
        <f>_xll.WBesjd($A38,C$3)</f>
        <v>3.7514702962869309E-2</v>
      </c>
      <c r="D38" s="3">
        <f>_xll.WBesjd($A38,D$3)</f>
        <v>-0.24415262705680729</v>
      </c>
      <c r="E38" s="4">
        <f>_xll.WBesjd($A38,E$3)</f>
        <v>0.13654436393019265</v>
      </c>
    </row>
    <row r="39" spans="1:5" x14ac:dyDescent="0.15">
      <c r="A39" s="14">
        <f t="shared" si="1"/>
        <v>-1.5</v>
      </c>
      <c r="B39" s="5">
        <f>_xll.WBesjd($A39,B$3)</f>
        <v>0.55793650791009952</v>
      </c>
      <c r="C39" s="6">
        <f>_xll.WBesjd($A39,C$3)</f>
        <v>0.13986999979585171</v>
      </c>
      <c r="D39" s="5">
        <f>_xll.WBesjd($A39,D$3)</f>
        <v>-0.24848627838448001</v>
      </c>
      <c r="E39" s="6">
        <f>_xll.WBesjd($A39,E$3)</f>
        <v>0.11015976986193549</v>
      </c>
    </row>
    <row r="40" spans="1:5" x14ac:dyDescent="0.15">
      <c r="A40" s="12">
        <f t="shared" si="1"/>
        <v>-1.25</v>
      </c>
      <c r="B40" s="1">
        <f>_xll.WBesjd($A40,B$3)</f>
        <v>0.51062326031988048</v>
      </c>
      <c r="C40" s="2">
        <f>_xll.WBesjd($A40,C$3)</f>
        <v>0.23740747701538092</v>
      </c>
      <c r="D40" s="1">
        <f>_xll.WBesjd($A40,D$3)</f>
        <v>-0.2368774503350429</v>
      </c>
      <c r="E40" s="2">
        <f>_xll.WBesjd($A40,E$3)</f>
        <v>8.2607068081016269E-2</v>
      </c>
    </row>
    <row r="41" spans="1:5" x14ac:dyDescent="0.15">
      <c r="A41" s="13">
        <f t="shared" si="1"/>
        <v>-1</v>
      </c>
      <c r="B41" s="3">
        <f>_xll.WBesjd($A41,B$3)</f>
        <v>0.44005058574493355</v>
      </c>
      <c r="C41" s="4">
        <f>_xll.WBesjd($A41,C$3)</f>
        <v>0.32514710081303305</v>
      </c>
      <c r="D41" s="3">
        <f>_xll.WBesjd($A41,D$3)</f>
        <v>-0.21024361588113258</v>
      </c>
      <c r="E41" s="4">
        <f>_xll.WBesjd($A41,E$3)</f>
        <v>5.6213422983895242E-2</v>
      </c>
    </row>
    <row r="42" spans="1:5" x14ac:dyDescent="0.15">
      <c r="A42" s="13">
        <f t="shared" si="1"/>
        <v>-0.75</v>
      </c>
      <c r="B42" s="3">
        <f>_xll.WBesjd($A42,B$3)</f>
        <v>0.34924360217486222</v>
      </c>
      <c r="C42" s="4">
        <f>_xll.WBesjd($A42,C$3)</f>
        <v>0.39858413893349909</v>
      </c>
      <c r="D42" s="3">
        <f>_xll.WBesjd($A42,D$3)</f>
        <v>-0.17037960937579402</v>
      </c>
      <c r="E42" s="4">
        <f>_xll.WBesjd($A42,E$3)</f>
        <v>3.3136463606554117E-2</v>
      </c>
    </row>
    <row r="43" spans="1:5" x14ac:dyDescent="0.15">
      <c r="A43" s="13">
        <f t="shared" si="1"/>
        <v>-0.5</v>
      </c>
      <c r="B43" s="3">
        <f>_xll.WBesjd($A43,B$3)</f>
        <v>0.2422684576748739</v>
      </c>
      <c r="C43" s="4">
        <f>_xll.WBesjd($A43,C$3)</f>
        <v>0.45393289189106512</v>
      </c>
      <c r="D43" s="3">
        <f>_xll.WBesjd($A43,D$3)</f>
        <v>-0.11985236384014333</v>
      </c>
      <c r="E43" s="4">
        <f>_xll.WBesjd($A43,E$3)</f>
        <v>1.5221643491159172E-2</v>
      </c>
    </row>
    <row r="44" spans="1:5" x14ac:dyDescent="0.15">
      <c r="A44" s="14">
        <f t="shared" si="1"/>
        <v>-0.25</v>
      </c>
      <c r="B44" s="5">
        <f>_xll.WBesjd($A44,B$3)</f>
        <v>0.12402597732272694</v>
      </c>
      <c r="C44" s="6">
        <f>_xll.WBesjd($A44,C$3)</f>
        <v>0.48833202000494497</v>
      </c>
      <c r="D44" s="5">
        <f>_xll.WBesjd($A44,D$3)</f>
        <v>-6.1850863035025509E-2</v>
      </c>
      <c r="E44" s="6">
        <f>_xll.WBesjd($A44,E$3)</f>
        <v>3.8808742538517793E-3</v>
      </c>
    </row>
    <row r="45" spans="1:5" x14ac:dyDescent="0.15">
      <c r="A45" s="12">
        <f t="shared" si="1"/>
        <v>0</v>
      </c>
      <c r="B45" s="1">
        <f>_xll.WBesjd($A45,B$3)</f>
        <v>0</v>
      </c>
      <c r="C45" s="2">
        <f>_xll.WBesjd($A45,C$3)</f>
        <v>0.5</v>
      </c>
      <c r="D45" s="1">
        <f>_xll.WBesjd($A45,D$3)</f>
        <v>0</v>
      </c>
      <c r="E45" s="2">
        <f>_xll.WBesjd($A45,E$3)</f>
        <v>0</v>
      </c>
    </row>
    <row r="46" spans="1:5" x14ac:dyDescent="0.15">
      <c r="A46" s="13">
        <f t="shared" si="1"/>
        <v>0.25</v>
      </c>
      <c r="B46" s="3">
        <f>_xll.WBesjd($A46,B$3)</f>
        <v>-0.12402597732272694</v>
      </c>
      <c r="C46" s="4">
        <f>_xll.WBesjd($A46,C$3)</f>
        <v>0.48833202000494497</v>
      </c>
      <c r="D46" s="3">
        <f>_xll.WBesjd($A46,D$3)</f>
        <v>6.1850863035025509E-2</v>
      </c>
      <c r="E46" s="4">
        <f>_xll.WBesjd($A46,E$3)</f>
        <v>3.8808742538517793E-3</v>
      </c>
    </row>
    <row r="47" spans="1:5" x14ac:dyDescent="0.15">
      <c r="A47" s="13">
        <f t="shared" si="1"/>
        <v>0.5</v>
      </c>
      <c r="B47" s="3">
        <f>_xll.WBesjd($A47,B$3)</f>
        <v>-0.2422684576748739</v>
      </c>
      <c r="C47" s="4">
        <f>_xll.WBesjd($A47,C$3)</f>
        <v>0.45393289189106512</v>
      </c>
      <c r="D47" s="3">
        <f>_xll.WBesjd($A47,D$3)</f>
        <v>0.11985236384014333</v>
      </c>
      <c r="E47" s="4">
        <f>_xll.WBesjd($A47,E$3)</f>
        <v>1.5221643491159172E-2</v>
      </c>
    </row>
    <row r="48" spans="1:5" x14ac:dyDescent="0.15">
      <c r="A48" s="13">
        <f t="shared" si="1"/>
        <v>0.75</v>
      </c>
      <c r="B48" s="3">
        <f>_xll.WBesjd($A48,B$3)</f>
        <v>-0.34924360217486222</v>
      </c>
      <c r="C48" s="4">
        <f>_xll.WBesjd($A48,C$3)</f>
        <v>0.39858413893349909</v>
      </c>
      <c r="D48" s="3">
        <f>_xll.WBesjd($A48,D$3)</f>
        <v>0.17037960937579402</v>
      </c>
      <c r="E48" s="4">
        <f>_xll.WBesjd($A48,E$3)</f>
        <v>3.3136463606554117E-2</v>
      </c>
    </row>
    <row r="49" spans="1:5" x14ac:dyDescent="0.15">
      <c r="A49" s="14">
        <f t="shared" si="1"/>
        <v>1</v>
      </c>
      <c r="B49" s="5">
        <f>_xll.WBesjd($A49,B$3)</f>
        <v>-0.44005058574493355</v>
      </c>
      <c r="C49" s="6">
        <f>_xll.WBesjd($A49,C$3)</f>
        <v>0.32514710081303305</v>
      </c>
      <c r="D49" s="5">
        <f>_xll.WBesjd($A49,D$3)</f>
        <v>0.21024361588113258</v>
      </c>
      <c r="E49" s="6">
        <f>_xll.WBesjd($A49,E$3)</f>
        <v>5.6213422983895242E-2</v>
      </c>
    </row>
    <row r="50" spans="1:5" x14ac:dyDescent="0.15">
      <c r="A50" s="12">
        <f t="shared" si="1"/>
        <v>1.25</v>
      </c>
      <c r="B50" s="1">
        <f>_xll.WBesjd($A50,B$3)</f>
        <v>-0.51062326031988048</v>
      </c>
      <c r="C50" s="2">
        <f>_xll.WBesjd($A50,C$3)</f>
        <v>0.23740747701538092</v>
      </c>
      <c r="D50" s="1">
        <f>_xll.WBesjd($A50,D$3)</f>
        <v>0.2368774503350429</v>
      </c>
      <c r="E50" s="2">
        <f>_xll.WBesjd($A50,E$3)</f>
        <v>8.2607068081016269E-2</v>
      </c>
    </row>
    <row r="51" spans="1:5" x14ac:dyDescent="0.15">
      <c r="A51" s="13">
        <f t="shared" si="1"/>
        <v>1.5</v>
      </c>
      <c r="B51" s="3">
        <f>_xll.WBesjd($A51,B$3)</f>
        <v>-0.55793650791009952</v>
      </c>
      <c r="C51" s="4">
        <f>_xll.WBesjd($A51,C$3)</f>
        <v>0.13986999979585171</v>
      </c>
      <c r="D51" s="3">
        <f>_xll.WBesjd($A51,D$3)</f>
        <v>0.24848627838448001</v>
      </c>
      <c r="E51" s="4">
        <f>_xll.WBesjd($A51,E$3)</f>
        <v>0.11015976986193549</v>
      </c>
    </row>
    <row r="52" spans="1:5" x14ac:dyDescent="0.15">
      <c r="A52" s="13">
        <f t="shared" si="1"/>
        <v>1.75</v>
      </c>
      <c r="B52" s="3">
        <f>_xll.WBesjd($A52,B$3)</f>
        <v>-0.5801561976389924</v>
      </c>
      <c r="C52" s="4">
        <f>_xll.WBesjd($A52,C$3)</f>
        <v>3.7514702962869309E-2</v>
      </c>
      <c r="D52" s="3">
        <f>_xll.WBesjd($A52,D$3)</f>
        <v>0.24415262705680729</v>
      </c>
      <c r="E52" s="4">
        <f>_xll.WBesjd($A52,E$3)</f>
        <v>0.13654436393019265</v>
      </c>
    </row>
    <row r="53" spans="1:5" x14ac:dyDescent="0.15">
      <c r="A53" s="13">
        <f t="shared" si="1"/>
        <v>2</v>
      </c>
      <c r="B53" s="3">
        <f>_xll.WBesjd($A53,B$3)</f>
        <v>-0.57672480775687363</v>
      </c>
      <c r="C53" s="4">
        <f>_xll.WBesjd($A53,C$3)</f>
        <v>-6.4471624737201041E-2</v>
      </c>
      <c r="D53" s="3">
        <f>_xll.WBesjd($A53,D$3)</f>
        <v>0.22389077914123567</v>
      </c>
      <c r="E53" s="4">
        <f>_xll.WBesjd($A53,E$3)</f>
        <v>0.15941915440403465</v>
      </c>
    </row>
    <row r="54" spans="1:5" x14ac:dyDescent="0.15">
      <c r="A54" s="14">
        <f t="shared" si="1"/>
        <v>2.25</v>
      </c>
      <c r="B54" s="5">
        <f>_xll.WBesjd($A54,B$3)</f>
        <v>-0.54837835664696011</v>
      </c>
      <c r="C54" s="6">
        <f>_xll.WBesjd($A54,C$3)</f>
        <v>-0.1609738627765816</v>
      </c>
      <c r="D54" s="5">
        <f>_xll.WBesjd($A54,D$3)</f>
        <v>0.18864717723194038</v>
      </c>
      <c r="E54" s="6">
        <f>_xll.WBesjd($A54,E$3)</f>
        <v>0.17658557393112476</v>
      </c>
    </row>
    <row r="55" spans="1:5" x14ac:dyDescent="0.15">
      <c r="A55" s="12">
        <f t="shared" si="1"/>
        <v>2.5</v>
      </c>
      <c r="B55" s="1">
        <f>_xll.WBesjd($A55,B$3)</f>
        <v>-0.49709410246427393</v>
      </c>
      <c r="C55" s="2">
        <f>_xll.WBesjd($A55,C$3)</f>
        <v>-0.2472214174539076</v>
      </c>
      <c r="D55" s="1">
        <f>_xll.WBesjd($A55,D$3)</f>
        <v>0.14024685571258025</v>
      </c>
      <c r="E55" s="2">
        <f>_xll.WBesjd($A55,E$3)</f>
        <v>0.186138589192681</v>
      </c>
    </row>
    <row r="56" spans="1:5" x14ac:dyDescent="0.15">
      <c r="A56" s="13">
        <f t="shared" si="1"/>
        <v>2.75</v>
      </c>
      <c r="B56" s="3">
        <f>_xll.WBesjd($A56,B$3)</f>
        <v>-0.42597230295790228</v>
      </c>
      <c r="C56" s="4">
        <f>_xll.WBesjd($A56,C$3)</f>
        <v>-0.31904044706593254</v>
      </c>
      <c r="D56" s="3">
        <f>_xll.WBesjd($A56,D$3)</f>
        <v>8.1289054722737439E-2</v>
      </c>
      <c r="E56" s="4">
        <f>_xll.WBesjd($A56,E$3)</f>
        <v>0.18660034612797635</v>
      </c>
    </row>
    <row r="57" spans="1:5" x14ac:dyDescent="0.15">
      <c r="A57" s="13">
        <f t="shared" si="1"/>
        <v>3</v>
      </c>
      <c r="B57" s="3">
        <f>_xll.WBesjd($A57,B$3)</f>
        <v>-0.33905895852593648</v>
      </c>
      <c r="C57" s="4">
        <f>_xll.WBesjd($A57,C$3)</f>
        <v>-0.37307160774391218</v>
      </c>
      <c r="D57" s="3">
        <f>_xll.WBesjd($A57,D$3)</f>
        <v>1.4998118135342412E-2</v>
      </c>
      <c r="E57" s="4">
        <f>_xll.WBesjd($A57,E$3)</f>
        <v>0.17702853833063945</v>
      </c>
    </row>
    <row r="58" spans="1:5" x14ac:dyDescent="0.15">
      <c r="A58" s="13">
        <f t="shared" si="1"/>
        <v>3.25</v>
      </c>
      <c r="B58" s="3">
        <f>_xll.WBesjd($A58,B$3)</f>
        <v>-0.24111968801520398</v>
      </c>
      <c r="C58" s="4">
        <f>_xll.WBesjd($A58,C$3)</f>
        <v>-0.40694147540605863</v>
      </c>
      <c r="D58" s="3">
        <f>_xll.WBesjd($A58,D$3)</f>
        <v>-5.4961634225723061E-2</v>
      </c>
      <c r="E58" s="4">
        <f>_xll.WBesjd($A58,E$3)</f>
        <v>0.15709249651844479</v>
      </c>
    </row>
    <row r="59" spans="1:5" x14ac:dyDescent="0.15">
      <c r="A59" s="14">
        <f t="shared" si="1"/>
        <v>3.5</v>
      </c>
      <c r="B59" s="5">
        <f>_xll.WBesjd($A59,B$3)</f>
        <v>-0.13737752736232722</v>
      </c>
      <c r="C59" s="6">
        <f>_xll.WBesjd($A59,C$3)</f>
        <v>-0.41937846209078561</v>
      </c>
      <c r="D59" s="5">
        <f>_xll.WBesjd($A59,D$3)</f>
        <v>-0.12469629217727692</v>
      </c>
      <c r="E59" s="6">
        <f>_xll.WBesjd($A59,E$3)</f>
        <v>0.12711194557983779</v>
      </c>
    </row>
    <row r="60" spans="1:5" x14ac:dyDescent="0.15">
      <c r="A60" s="12">
        <f t="shared" si="1"/>
        <v>3.75</v>
      </c>
      <c r="B60" s="1">
        <f>_xll.WBesjd($A60,B$3)</f>
        <v>-3.3229349129679724E-2</v>
      </c>
      <c r="C60" s="2">
        <f>_xll.WBesjd($A60,C$3)</f>
        <v>-0.41026721470408894</v>
      </c>
      <c r="D60" s="1">
        <f>_xll.WBesjd($A60,D$3)</f>
        <v>-0.19030578392205549</v>
      </c>
      <c r="E60" s="2">
        <f>_xll.WBesjd($A60,E$3)</f>
        <v>8.8055640892970938E-2</v>
      </c>
    </row>
    <row r="61" spans="1:5" x14ac:dyDescent="0.15">
      <c r="A61" s="13">
        <f t="shared" si="1"/>
        <v>4</v>
      </c>
      <c r="B61" s="3">
        <f>_xll.WBesjd($A61,B$3)</f>
        <v>6.604332802354923E-2</v>
      </c>
      <c r="C61" s="4">
        <f>_xll.WBesjd($A61,C$3)</f>
        <v>-0.38063897785796014</v>
      </c>
      <c r="D61" s="3">
        <f>_xll.WBesjd($A61,D$3)</f>
        <v>-0.24810740094958533</v>
      </c>
      <c r="E61" s="4">
        <f>_xll.WBesjd($A61,E$3)</f>
        <v>4.149954044535642E-2</v>
      </c>
    </row>
    <row r="62" spans="1:5" x14ac:dyDescent="0.15">
      <c r="A62" s="13">
        <f t="shared" si="1"/>
        <v>4.25</v>
      </c>
      <c r="B62" s="3">
        <f>_xll.WBesjd($A62,B$3)</f>
        <v>0.15555319297834252</v>
      </c>
      <c r="C62" s="4">
        <f>_xll.WBesjd($A62,C$3)</f>
        <v>-0.33259901901087374</v>
      </c>
      <c r="D62" s="3">
        <f>_xll.WBesjd($A62,D$3)</f>
        <v>-0.29484649543568453</v>
      </c>
      <c r="E62" s="4">
        <f>_xll.WBesjd($A62,E$3)</f>
        <v>-1.0453354320284703E-2</v>
      </c>
    </row>
    <row r="63" spans="1:5" x14ac:dyDescent="0.15">
      <c r="A63" s="13">
        <f t="shared" si="1"/>
        <v>4.5</v>
      </c>
      <c r="B63" s="3">
        <f>_xll.WBesjd($A63,B$3)</f>
        <v>0.23106043192337067</v>
      </c>
      <c r="C63" s="4">
        <f>_xll.WBesjd($A63,C$3)</f>
        <v>-0.26919574633548365</v>
      </c>
      <c r="D63" s="3">
        <f>_xll.WBesjd($A63,D$3)</f>
        <v>-0.32788220245041333</v>
      </c>
      <c r="E63" s="4">
        <f>_xll.WBesjd($A63,E$3)</f>
        <v>-6.5286998299124932E-2</v>
      </c>
    </row>
    <row r="64" spans="1:5" x14ac:dyDescent="0.15">
      <c r="A64" s="14">
        <f t="shared" si="1"/>
        <v>4.75</v>
      </c>
      <c r="B64" s="5">
        <f>_xll.WBesjd($A64,B$3)</f>
        <v>0.28918679864710978</v>
      </c>
      <c r="C64" s="6">
        <f>_xll.WBesjd($A64,C$3)</f>
        <v>-0.19423939619724573</v>
      </c>
      <c r="D64" s="5">
        <f>_xll.WBesjd($A64,D$3)</f>
        <v>-0.3453375207115808</v>
      </c>
      <c r="E64" s="6">
        <f>_xll.WBesjd($A64,E$3)</f>
        <v>-0.12021355685017864</v>
      </c>
    </row>
    <row r="65" spans="1:5" x14ac:dyDescent="0.15">
      <c r="A65" s="12">
        <f t="shared" si="1"/>
        <v>5</v>
      </c>
      <c r="B65" s="1">
        <f>_xll.WBesjd($A65,B$3)</f>
        <v>0.32757913759146506</v>
      </c>
      <c r="C65" s="2">
        <f>_xll.WBesjd($A65,C$3)</f>
        <v>-0.11208094379604525</v>
      </c>
      <c r="D65" s="1">
        <f>_xll.WBesjd($A65,D$3)</f>
        <v>-0.34620518410256595</v>
      </c>
      <c r="E65" s="2">
        <f>_xll.WBesjd($A65,E$3)</f>
        <v>-0.17233362209044786</v>
      </c>
    </row>
    <row r="66" spans="1:5" x14ac:dyDescent="0.15">
      <c r="A66" s="13">
        <f t="shared" si="1"/>
        <v>5.25</v>
      </c>
      <c r="B66" s="3">
        <f>_xll.WBesjd($A66,B$3)</f>
        <v>0.34501397857943733</v>
      </c>
      <c r="C66" s="4">
        <f>_xll.WBesjd($A66,C$3)</f>
        <v>-2.7364041338472644E-2</v>
      </c>
      <c r="D66" s="3">
        <f>_xll.WBesjd($A66,D$3)</f>
        <v>-0.33040334735567634</v>
      </c>
      <c r="E66" s="4">
        <f>_xll.WBesjd($A66,E$3)</f>
        <v>-0.21880588760918135</v>
      </c>
    </row>
    <row r="67" spans="1:5" x14ac:dyDescent="0.15">
      <c r="A67" s="13">
        <f t="shared" si="1"/>
        <v>5.5</v>
      </c>
      <c r="B67" s="3">
        <f>_xll.WBesjd($A67,B$3)</f>
        <v>0.34143821542904346</v>
      </c>
      <c r="C67" s="4">
        <f>_xll.WBesjd($A67,C$3)</f>
        <v>5.5235806114734158E-2</v>
      </c>
      <c r="D67" s="3">
        <f>_xll.WBesjd($A67,D$3)</f>
        <v>-0.29877804028457527</v>
      </c>
      <c r="E67" s="4">
        <f>_xll.WBesjd($A67,E$3)</f>
        <v>-0.25701613536007317</v>
      </c>
    </row>
    <row r="68" spans="1:5" x14ac:dyDescent="0.15">
      <c r="A68" s="13">
        <f t="shared" si="1"/>
        <v>5.75</v>
      </c>
      <c r="B68" s="3">
        <f>_xll.WBesjd($A68,B$3)</f>
        <v>0.31794452391933276</v>
      </c>
      <c r="C68" s="4">
        <f>_xll.WBesjd($A68,C$3)</f>
        <v>0.13127003182895894</v>
      </c>
      <c r="D68" s="3">
        <f>_xll.WBesjd($A68,D$3)</f>
        <v>-0.25305244334854432</v>
      </c>
      <c r="E68" s="4">
        <f>_xll.WBesjd($A68,E$3)</f>
        <v>-0.2847353556989764</v>
      </c>
    </row>
    <row r="69" spans="1:5" x14ac:dyDescent="0.15">
      <c r="A69" s="14">
        <f t="shared" si="1"/>
        <v>6</v>
      </c>
      <c r="B69" s="5">
        <f>_xll.WBesjd($A69,B$3)</f>
        <v>0.27668385812756563</v>
      </c>
      <c r="C69" s="6">
        <f>_xll.WBesjd($A69,C$3)</f>
        <v>0.19675923360559119</v>
      </c>
      <c r="D69" s="5">
        <f>_xll.WBesjd($A69,D$3)</f>
        <v>-0.19572612147417048</v>
      </c>
      <c r="E69" s="6">
        <f>_xll.WBesjd($A69,E$3)</f>
        <v>-0.30025740237057313</v>
      </c>
    </row>
    <row r="70" spans="1:5" x14ac:dyDescent="0.15">
      <c r="A70" s="12">
        <f t="shared" si="1"/>
        <v>6.25</v>
      </c>
      <c r="B70" s="1">
        <f>_xll.WBesjd($A70,B$3)</f>
        <v>0.22072087753923719</v>
      </c>
      <c r="C70" s="2">
        <f>_xll.WBesjd($A70,C$3)</f>
        <v>0.24840539348293866</v>
      </c>
      <c r="D70" s="1">
        <f>_xll.WBesjd($A70,D$3)</f>
        <v>-0.12993024269468789</v>
      </c>
      <c r="E70" s="2">
        <f>_xll.WBesjd($A70,E$3)</f>
        <v>-0.30250774565728311</v>
      </c>
    </row>
    <row r="71" spans="1:5" x14ac:dyDescent="0.15">
      <c r="A71" s="13">
        <f t="shared" ref="A71:A89" si="2">A70+0.25</f>
        <v>6.5</v>
      </c>
      <c r="B71" s="3">
        <f>_xll.WBesjd($A71,B$3)</f>
        <v>0.15384130140997182</v>
      </c>
      <c r="C71" s="4">
        <f>_xll.WBesjd($A71,C$3)</f>
        <v>0.2837624981062174</v>
      </c>
      <c r="D71" s="3">
        <f>_xll.WBesjd($A71,D$3)</f>
        <v>-5.9247335062024606E-2</v>
      </c>
      <c r="E71" s="4">
        <f>_xll.WBesjd($A71,E$3)</f>
        <v>-0.29111656080655646</v>
      </c>
    </row>
    <row r="72" spans="1:5" x14ac:dyDescent="0.15">
      <c r="A72" s="13">
        <f t="shared" si="2"/>
        <v>6.75</v>
      </c>
      <c r="B72" s="3">
        <f>_xll.WBesjd($A72,B$3)</f>
        <v>8.0322785255277127E-2</v>
      </c>
      <c r="C72" s="4">
        <f>_xll.WBesjd($A72,C$3)</f>
        <v>0.30135646167422725</v>
      </c>
      <c r="D72" s="3">
        <f>_xll.WBesjd($A72,D$3)</f>
        <v>1.2493846911803733E-2</v>
      </c>
      <c r="E72" s="4">
        <f>_xll.WBesjd($A72,E$3)</f>
        <v>-0.2664514761955048</v>
      </c>
    </row>
    <row r="73" spans="1:5" x14ac:dyDescent="0.15">
      <c r="A73" s="13">
        <f t="shared" si="2"/>
        <v>7</v>
      </c>
      <c r="B73" s="3">
        <f>_xll.WBesjd($A73,B$3)</f>
        <v>4.6828234823458265E-3</v>
      </c>
      <c r="C73" s="4">
        <f>_xll.WBesjd($A73,C$3)</f>
        <v>0.30074824530274791</v>
      </c>
      <c r="D73" s="3">
        <f>_xll.WBesjd($A73,D$3)</f>
        <v>8.1436382256494202E-2</v>
      </c>
      <c r="E73" s="4">
        <f>_xll.WBesjd($A73,E$3)</f>
        <v>-0.22960768237365403</v>
      </c>
    </row>
    <row r="74" spans="1:5" x14ac:dyDescent="0.15">
      <c r="A74" s="14">
        <f t="shared" si="2"/>
        <v>7.25</v>
      </c>
      <c r="B74" s="5">
        <f>_xll.WBesjd($A74,B$3)</f>
        <v>-6.8581700653131752E-2</v>
      </c>
      <c r="C74" s="6">
        <f>_xll.WBesjd($A74,C$3)</f>
        <v>0.28253737927410572</v>
      </c>
      <c r="D74" s="5">
        <f>_xll.WBesjd($A74,D$3)</f>
        <v>0.14391351702731997</v>
      </c>
      <c r="E74" s="6">
        <f>_xll.WBesjd($A74,E$3)</f>
        <v>-0.18235562743167033</v>
      </c>
    </row>
    <row r="75" spans="1:5" x14ac:dyDescent="0.15">
      <c r="A75" s="12">
        <f t="shared" si="2"/>
        <v>7.5</v>
      </c>
      <c r="B75" s="1">
        <f>_xll.WBesjd($A75,B$3)</f>
        <v>-0.13524842757970532</v>
      </c>
      <c r="C75" s="2">
        <f>_xll.WBesjd($A75,C$3)</f>
        <v>0.24830653420308429</v>
      </c>
      <c r="D75" s="1">
        <f>_xll.WBesjd($A75,D$3)</f>
        <v>0.19665467038658274</v>
      </c>
      <c r="E75" s="2">
        <f>_xll.WBesjd($A75,E$3)</f>
        <v>-0.12704904524840621</v>
      </c>
    </row>
    <row r="76" spans="1:5" x14ac:dyDescent="0.15">
      <c r="A76" s="13">
        <f t="shared" si="2"/>
        <v>7.75</v>
      </c>
      <c r="B76" s="3">
        <f>_xll.WBesjd($A76,B$3)</f>
        <v>-0.19160259218911815</v>
      </c>
      <c r="C76" s="4">
        <f>_xll.WBesjd($A76,C$3)</f>
        <v>0.20051115399893016</v>
      </c>
      <c r="D76" s="3">
        <f>_xll.WBesjd($A76,D$3)</f>
        <v>0.23696729899628038</v>
      </c>
      <c r="E76" s="4">
        <f>_xll.WBesjd($A76,E$3)</f>
        <v>-6.6498430179646795E-2</v>
      </c>
    </row>
    <row r="77" spans="1:5" x14ac:dyDescent="0.15">
      <c r="A77" s="13">
        <f t="shared" si="2"/>
        <v>8</v>
      </c>
      <c r="B77" s="3">
        <f>_xll.WBesjd($A77,B$3)</f>
        <v>-0.23463634685391455</v>
      </c>
      <c r="C77" s="4">
        <f>_xll.WBesjd($A77,C$3)</f>
        <v>0.14232126378081456</v>
      </c>
      <c r="D77" s="3">
        <f>_xll.WBesjd($A77,D$3)</f>
        <v>0.26288427695993333</v>
      </c>
      <c r="E77" s="4">
        <f>_xll.WBesjd($A77,E$3)</f>
        <v>-3.8171427743431685E-3</v>
      </c>
    </row>
    <row r="78" spans="1:5" x14ac:dyDescent="0.15">
      <c r="A78" s="13">
        <f t="shared" si="2"/>
        <v>8.25</v>
      </c>
      <c r="B78" s="3">
        <f>_xll.WBesjd($A78,B$3)</f>
        <v>-0.26220355199274376</v>
      </c>
      <c r="C78" s="4">
        <f>_xll.WBesjd($A78,C$3)</f>
        <v>7.7425222779708203E-2</v>
      </c>
      <c r="D78" s="3">
        <f>_xll.WBesjd($A78,D$3)</f>
        <v>0.273268515399608</v>
      </c>
      <c r="E78" s="4">
        <f>_xll.WBesjd($A78,E$3)</f>
        <v>5.7751018239947619E-2</v>
      </c>
    </row>
    <row r="79" spans="1:5" x14ac:dyDescent="0.15">
      <c r="A79" s="14">
        <f t="shared" si="2"/>
        <v>8.5</v>
      </c>
      <c r="B79" s="5">
        <f>_xll.WBesjd($A79,B$3)</f>
        <v>-0.27312196367405372</v>
      </c>
      <c r="C79" s="6">
        <f>_xll.WBesjd($A79,C$3)</f>
        <v>9.807256116575222E-3</v>
      </c>
      <c r="D79" s="5">
        <f>_xll.WBesjd($A79,D$3)</f>
        <v>0.26786908376586926</v>
      </c>
      <c r="E79" s="6">
        <f>_xll.WBesjd($A79,E$3)</f>
        <v>0.11501281155955513</v>
      </c>
    </row>
    <row r="80" spans="1:5" x14ac:dyDescent="0.15">
      <c r="A80" s="12">
        <f t="shared" si="2"/>
        <v>8.75</v>
      </c>
      <c r="B80" s="1">
        <f>_xll.WBesjd($A80,B$3)</f>
        <v>-0.26721789148628161</v>
      </c>
      <c r="C80" s="2">
        <f>_xll.WBesjd($A80,C$3)</f>
        <v>-5.6488043693062137E-2</v>
      </c>
      <c r="D80" s="1">
        <f>_xll.WBesjd($A80,D$3)</f>
        <v>0.24732595290536863</v>
      </c>
      <c r="E80" s="2">
        <f>_xll.WBesjd($A80,E$3)</f>
        <v>0.16500460763130767</v>
      </c>
    </row>
    <row r="81" spans="1:5" x14ac:dyDescent="0.15">
      <c r="A81" s="13">
        <f t="shared" si="2"/>
        <v>9</v>
      </c>
      <c r="B81" s="3">
        <f>_xll.WBesjd($A81,B$3)</f>
        <v>-0.24531178657332536</v>
      </c>
      <c r="C81" s="4">
        <f>_xll.WBesjd($A81,C$3)</f>
        <v>-0.11759047635769002</v>
      </c>
      <c r="D81" s="3">
        <f>_xll.WBesjd($A81,D$3)</f>
        <v>0.21312348845499116</v>
      </c>
      <c r="E81" s="4">
        <f>_xll.WBesjd($A81,E$3)</f>
        <v>0.20515907164472294</v>
      </c>
    </row>
    <row r="82" spans="1:5" x14ac:dyDescent="0.15">
      <c r="A82" s="13">
        <f t="shared" si="2"/>
        <v>9.25</v>
      </c>
      <c r="B82" s="3">
        <f>_xll.WBesjd($A82,B$3)</f>
        <v>-0.2091466504701211</v>
      </c>
      <c r="C82" s="4">
        <f>_xll.WBesjd($A82,C$3)</f>
        <v>-0.17002471154070886</v>
      </c>
      <c r="D82" s="3">
        <f>_xll.WBesjd($A82,D$3)</f>
        <v>0.16749580501278458</v>
      </c>
      <c r="E82" s="4">
        <f>_xll.WBesjd($A82,E$3)</f>
        <v>0.23344974171762403</v>
      </c>
    </row>
    <row r="83" spans="1:5" x14ac:dyDescent="0.15">
      <c r="A83" s="13">
        <f t="shared" si="2"/>
        <v>9.5</v>
      </c>
      <c r="B83" s="3">
        <f>_xll.WBesjd($A83,B$3)</f>
        <v>-0.16126443075752986</v>
      </c>
      <c r="C83" s="4">
        <f>_xll.WBesjd($A83,C$3)</f>
        <v>-0.21090395092505709</v>
      </c>
      <c r="D83" s="3">
        <f>_xll.WBesjd($A83,D$3)</f>
        <v>0.11328987198643685</v>
      </c>
      <c r="E83" s="4">
        <f>_xll.WBesjd($A83,E$3)</f>
        <v>0.24850504254648459</v>
      </c>
    </row>
    <row r="84" spans="1:5" x14ac:dyDescent="0.15">
      <c r="A84" s="14">
        <f t="shared" si="2"/>
        <v>9.75</v>
      </c>
      <c r="B84" s="5">
        <f>_xll.WBesjd($A84,B$3)</f>
        <v>-0.10483850125849749</v>
      </c>
      <c r="C84" s="6">
        <f>_xll.WBesjd($A84,C$3)</f>
        <v>-0.2380859663075916</v>
      </c>
      <c r="D84" s="5">
        <f>_xll.WBesjd($A84,D$3)</f>
        <v>5.3794679083454429E-2</v>
      </c>
      <c r="E84" s="6">
        <f>_xll.WBesjd($A84,E$3)</f>
        <v>0.24968505061361534</v>
      </c>
    </row>
    <row r="85" spans="1:5" x14ac:dyDescent="0.15">
      <c r="A85" s="12">
        <f t="shared" si="2"/>
        <v>10</v>
      </c>
      <c r="B85" s="1">
        <f>_xll.WBesjd($A85,B$3)</f>
        <v>-4.3472746168861452E-2</v>
      </c>
      <c r="C85" s="2">
        <f>_xll.WBesjd($A85,C$3)</f>
        <v>-0.2502830390682344</v>
      </c>
      <c r="D85" s="1">
        <f>_xll.WBesjd($A85,D$3)</f>
        <v>-7.4533165681626642E-3</v>
      </c>
      <c r="E85" s="2">
        <f>_xll.WBesjd($A85,E$3)</f>
        <v>0.23711649989356454</v>
      </c>
    </row>
    <row r="86" spans="1:5" x14ac:dyDescent="0.15">
      <c r="A86" s="13">
        <f t="shared" si="2"/>
        <v>10.25</v>
      </c>
      <c r="B86" s="3">
        <f>_xll.WBesjd($A86,B$3)</f>
        <v>1.9020455696868575E-2</v>
      </c>
      <c r="C86" s="4">
        <f>_xll.WBesjd($A86,C$3)</f>
        <v>-0.24712012556852081</v>
      </c>
      <c r="D86" s="3">
        <f>_xll.WBesjd($A86,D$3)</f>
        <v>-6.6876937912320703E-2</v>
      </c>
      <c r="E86" s="4">
        <f>_xll.WBesjd($A86,E$3)</f>
        <v>0.21168395814606353</v>
      </c>
    </row>
    <row r="87" spans="1:5" x14ac:dyDescent="0.15">
      <c r="A87" s="13">
        <f t="shared" si="2"/>
        <v>10.5</v>
      </c>
      <c r="B87" s="3">
        <f>_xll.WBesjd($A87,B$3)</f>
        <v>7.8850014227331483E-2</v>
      </c>
      <c r="C87" s="4">
        <f>_xll.WBesjd($A87,C$3)</f>
        <v>-0.22913866929783933</v>
      </c>
      <c r="D87" s="3">
        <f>_xll.WBesjd($A87,D$3)</f>
        <v>-0.12106508930034703</v>
      </c>
      <c r="E87" s="4">
        <f>_xll.WBesjd($A87,E$3)</f>
        <v>0.17497766859808511</v>
      </c>
    </row>
    <row r="88" spans="1:5" x14ac:dyDescent="0.15">
      <c r="A88" s="13">
        <f t="shared" si="2"/>
        <v>10.75</v>
      </c>
      <c r="B88" s="3">
        <f>_xll.WBesjd($A88,B$3)</f>
        <v>0.13247010254299021</v>
      </c>
      <c r="C88" s="4">
        <f>_xll.WBesjd($A88,C$3)</f>
        <v>-0.19774668961295355</v>
      </c>
      <c r="D88" s="3">
        <f>_xll.WBesjd($A88,D$3)</f>
        <v>-0.16696757033394766</v>
      </c>
      <c r="E88" s="4">
        <f>_xll.WBesjd($A88,E$3)</f>
        <v>0.12920108803921351</v>
      </c>
    </row>
    <row r="89" spans="1:5" x14ac:dyDescent="0.15">
      <c r="A89" s="14">
        <f t="shared" si="2"/>
        <v>11</v>
      </c>
      <c r="B89" s="5">
        <f>_xll.WBesjd($A89,B$3)</f>
        <v>0.17678529895672149</v>
      </c>
      <c r="C89" s="6">
        <f>_xll.WBesjd($A89,C$3)</f>
        <v>-0.15511890959294869</v>
      </c>
      <c r="D89" s="5">
        <f>_xll.WBesjd($A89,D$3)</f>
        <v>-0.20206666600739445</v>
      </c>
      <c r="E89" s="6">
        <f>_xll.WBesjd($A89,E$3)</f>
        <v>7.7043509762864712E-2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0034-C922-403D-A5DE-A0AA32B2BF72}">
  <sheetPr codeName="Sheet17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48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_xlfn.CONCAT("Y'",B3,"(x)")</f>
        <v>Y'0(x)</v>
      </c>
      <c r="C4" s="15" t="str">
        <f t="shared" ref="C4:E4" si="0">_xlfn.CONCAT("Y'",C3,"(x)")</f>
        <v>Y'1(x)</v>
      </c>
      <c r="D4" s="15" t="str">
        <f t="shared" si="0"/>
        <v>Y'2(x)</v>
      </c>
      <c r="E4" s="15" t="str">
        <f t="shared" si="0"/>
        <v>Y'3(x)</v>
      </c>
    </row>
    <row r="5" spans="1:5" x14ac:dyDescent="0.15">
      <c r="A5" s="12">
        <v>1E-3</v>
      </c>
      <c r="B5" s="1">
        <f>_xll.WBesyd($A5,B$3)</f>
        <v>636.62216723113954</v>
      </c>
      <c r="C5" s="2">
        <f>_xll.WBesyd($A5,C$3)</f>
        <v>636617.69581452804</v>
      </c>
      <c r="D5" s="1">
        <f>_xll.WBesyd($A5,D$3)</f>
        <v>2546479089.4691677</v>
      </c>
      <c r="E5" s="2">
        <f>_xll.WBesyd($A5,E$3)</f>
        <v>15278875173441.645</v>
      </c>
    </row>
    <row r="6" spans="1:5" x14ac:dyDescent="0.15">
      <c r="A6" s="13">
        <v>0.25</v>
      </c>
      <c r="B6" s="3">
        <f>_xll.WBesyd($A6,B$3)</f>
        <v>2.704105229315283</v>
      </c>
      <c r="C6" s="4">
        <f>_xll.WBesyd($A6,C$3)</f>
        <v>9.8848478923310719</v>
      </c>
      <c r="D6" s="3">
        <f>_xll.WBesyd($A6,D$3)</f>
        <v>162.90604524742233</v>
      </c>
      <c r="E6" s="4">
        <f>_xll.WBesyd($A6,E$3)</f>
        <v>3921.4930798803275</v>
      </c>
    </row>
    <row r="7" spans="1:5" x14ac:dyDescent="0.15">
      <c r="A7" s="13">
        <f t="shared" ref="A7:A70" si="1">A6+0.25</f>
        <v>0.5</v>
      </c>
      <c r="B7" s="3">
        <f>_xll.WBesyd($A7,B$3)</f>
        <v>1.4714723926702431</v>
      </c>
      <c r="C7" s="4">
        <f>_xll.WBesyd($A7,C$3)</f>
        <v>2.4984260518337797</v>
      </c>
      <c r="D7" s="3">
        <f>_xll.WBesyd($A7,D$3)</f>
        <v>20.29401095602682</v>
      </c>
      <c r="E7" s="4">
        <f>_xll.WBesyd($A7,E$3)</f>
        <v>246.91559499116906</v>
      </c>
    </row>
    <row r="8" spans="1:5" x14ac:dyDescent="0.15">
      <c r="A8" s="13">
        <f t="shared" si="1"/>
        <v>0.75</v>
      </c>
      <c r="B8" s="3">
        <f>_xll.WBesyd($A8,B$3)</f>
        <v>1.0375945507692854</v>
      </c>
      <c r="C8" s="4">
        <f>_xll.WBesyd($A8,C$3)</f>
        <v>1.2462866316399412</v>
      </c>
      <c r="D8" s="3">
        <f>_xll.WBesyd($A8,D$3)</f>
        <v>5.9750615363391288</v>
      </c>
      <c r="E8" s="4">
        <f>_xll.WBesyd($A8,E$3)</f>
        <v>49.321124461124512</v>
      </c>
    </row>
    <row r="9" spans="1:5" x14ac:dyDescent="0.15">
      <c r="A9" s="14">
        <f t="shared" si="1"/>
        <v>1</v>
      </c>
      <c r="B9" s="5">
        <f>_xll.WBesyd($A9,B$3)</f>
        <v>0.78121282130028868</v>
      </c>
      <c r="C9" s="6">
        <f>_xll.WBesyd($A9,C$3)</f>
        <v>0.86946978551596565</v>
      </c>
      <c r="D9" s="5">
        <f>_xll.WBesyd($A9,D$3)</f>
        <v>2.5201523923322195</v>
      </c>
      <c r="E9" s="6">
        <f>_xll.WBesyd($A9,E$3)</f>
        <v>15.813870211077933</v>
      </c>
    </row>
    <row r="10" spans="1:5" x14ac:dyDescent="0.15">
      <c r="A10" s="12">
        <f t="shared" si="1"/>
        <v>1.25</v>
      </c>
      <c r="B10" s="1">
        <f>_xll.WBesyd($A10,B$3)</f>
        <v>0.58436403661500824</v>
      </c>
      <c r="C10" s="2">
        <f>_xll.WBesyd($A10,C$3)</f>
        <v>0.72570808088654726</v>
      </c>
      <c r="D10" s="1">
        <f>_xll.WBesyd($A10,D$3)</f>
        <v>1.324754859670678</v>
      </c>
      <c r="E10" s="2">
        <f>_xll.WBesyd($A10,E$3)</f>
        <v>6.5680977041167203</v>
      </c>
    </row>
    <row r="11" spans="1:5" x14ac:dyDescent="0.15">
      <c r="A11" s="13">
        <f t="shared" si="1"/>
        <v>1.5</v>
      </c>
      <c r="B11" s="3">
        <f>_xll.WBesyd($A11,B$3)</f>
        <v>0.41230862697391146</v>
      </c>
      <c r="C11" s="4">
        <f>_xll.WBesyd($A11,C$3)</f>
        <v>0.6573213417803665</v>
      </c>
      <c r="D11" s="3">
        <f>_xll.WBesyd($A11,D$3)</f>
        <v>0.8306163860433875</v>
      </c>
      <c r="E11" s="4">
        <f>_xll.WBesyd($A11,E$3)</f>
        <v>3.2148890383583986</v>
      </c>
    </row>
    <row r="12" spans="1:5" x14ac:dyDescent="0.15">
      <c r="A12" s="13">
        <f t="shared" si="1"/>
        <v>1.75</v>
      </c>
      <c r="B12" s="3">
        <f>_xll.WBesyd($A12,B$3)</f>
        <v>0.25397298594624568</v>
      </c>
      <c r="C12" s="4">
        <f>_xll.WBesyd($A12,C$3)</f>
        <v>0.61062004918761792</v>
      </c>
      <c r="D12" s="3">
        <f>_xll.WBesyd($A12,D$3)</f>
        <v>0.60973840802898827</v>
      </c>
      <c r="E12" s="4">
        <f>_xll.WBesyd($A12,E$3)</f>
        <v>1.7701664765646226</v>
      </c>
    </row>
    <row r="13" spans="1:5" x14ac:dyDescent="0.15">
      <c r="A13" s="13">
        <f t="shared" si="1"/>
        <v>2</v>
      </c>
      <c r="B13" s="3">
        <f>_xll.WBesyd($A13,B$3)</f>
        <v>0.10703243154093758</v>
      </c>
      <c r="C13" s="4">
        <f>_xll.WBesyd($A13,C$3)</f>
        <v>0.56389188842021398</v>
      </c>
      <c r="D13" s="3">
        <f>_xll.WBesyd($A13,D$3)</f>
        <v>0.51037567264974504</v>
      </c>
      <c r="E13" s="4">
        <f>_xll.WBesyd($A13,E$3)</f>
        <v>1.0742675610699588</v>
      </c>
    </row>
    <row r="14" spans="1:5" x14ac:dyDescent="0.15">
      <c r="A14" s="14">
        <f t="shared" si="1"/>
        <v>2.25</v>
      </c>
      <c r="B14" s="5">
        <f>_xll.WBesyd($A14,B$3)</f>
        <v>-2.7192057738017122E-2</v>
      </c>
      <c r="C14" s="6">
        <f>_xll.WBesyd($A14,C$3)</f>
        <v>0.50797940346260417</v>
      </c>
      <c r="D14" s="5">
        <f>_xll.WBesyd($A14,D$3)</f>
        <v>0.46798676393173261</v>
      </c>
      <c r="E14" s="6">
        <f>_xll.WBesyd($A14,E$3)</f>
        <v>0.71581458236600071</v>
      </c>
    </row>
    <row r="15" spans="1:5" x14ac:dyDescent="0.15">
      <c r="A15" s="12">
        <f t="shared" si="1"/>
        <v>2.5</v>
      </c>
      <c r="B15" s="1">
        <f>_xll.WBesyd($A15,B$3)</f>
        <v>-0.14591813796678577</v>
      </c>
      <c r="C15" s="2">
        <f>_xll.WBesyd($A15,C$3)</f>
        <v>0.43970310442851773</v>
      </c>
      <c r="D15" s="1">
        <f>_xll.WBesyd($A15,D$3)</f>
        <v>0.4509868173602285</v>
      </c>
      <c r="E15" s="2">
        <f>_xll.WBesyd($A15,E$3)</f>
        <v>0.52593074686260199</v>
      </c>
    </row>
    <row r="16" spans="1:5" x14ac:dyDescent="0.15">
      <c r="A16" s="13">
        <f t="shared" si="1"/>
        <v>2.75</v>
      </c>
      <c r="B16" s="3">
        <f>_xll.WBesyd($A16,B$3)</f>
        <v>-0.24601900149738393</v>
      </c>
      <c r="C16" s="4">
        <f>_xll.WBesyd($A16,C$3)</f>
        <v>0.35919726647917405</v>
      </c>
      <c r="D16" s="3">
        <f>_xll.WBesyd($A16,D$3)</f>
        <v>0.44219050068954113</v>
      </c>
      <c r="E16" s="4">
        <f>_xll.WBesyd($A16,E$3)</f>
        <v>0.42665909757263648</v>
      </c>
    </row>
    <row r="17" spans="1:5" x14ac:dyDescent="0.15">
      <c r="A17" s="13">
        <f t="shared" si="1"/>
        <v>3</v>
      </c>
      <c r="B17" s="3">
        <f>_xll.WBesyd($A17,B$3)</f>
        <v>-0.32467442479180009</v>
      </c>
      <c r="C17" s="4">
        <f>_xll.WBesyd($A17,C$3)</f>
        <v>0.26862520174885696</v>
      </c>
      <c r="D17" s="3">
        <f>_xll.WBesyd($A17,D$3)</f>
        <v>0.43160802044841579</v>
      </c>
      <c r="E17" s="4">
        <f>_xll.WBesyd($A17,E$3)</f>
        <v>0.37814122262010785</v>
      </c>
    </row>
    <row r="18" spans="1:5" x14ac:dyDescent="0.15">
      <c r="A18" s="13">
        <f t="shared" si="1"/>
        <v>3.25</v>
      </c>
      <c r="B18" s="3">
        <f>_xll.WBesyd($A18,B$3)</f>
        <v>-0.37977777371708354</v>
      </c>
      <c r="C18" s="4">
        <f>_xll.WBesyd($A18,C$3)</f>
        <v>0.17143220306783069</v>
      </c>
      <c r="D18" s="3">
        <f>_xll.WBesyd($A18,D$3)</f>
        <v>0.41336392969405228</v>
      </c>
      <c r="E18" s="4">
        <f>_xll.WBesyd($A18,E$3)</f>
        <v>0.35799180638759909</v>
      </c>
    </row>
    <row r="19" spans="1:5" x14ac:dyDescent="0.15">
      <c r="A19" s="14">
        <f t="shared" si="1"/>
        <v>3.5</v>
      </c>
      <c r="B19" s="5">
        <f>_xll.WBesyd($A19,B$3)</f>
        <v>-0.41018841788751192</v>
      </c>
      <c r="C19" s="6">
        <f>_xll.WBesyd($A19,C$3)</f>
        <v>7.1825253095823091E-2</v>
      </c>
      <c r="D19" s="5">
        <f>_xll.WBesyd($A19,D$3)</f>
        <v>0.38426188204226602</v>
      </c>
      <c r="E19" s="6">
        <f>_xll.WBesyd($A19,E$3)</f>
        <v>0.35251602018376893</v>
      </c>
    </row>
    <row r="20" spans="1:5" x14ac:dyDescent="0.15">
      <c r="A20" s="12">
        <f t="shared" si="1"/>
        <v>3.75</v>
      </c>
      <c r="B20" s="1">
        <f>_xll.WBesyd($A20,B$3)</f>
        <v>-0.41586877934522715</v>
      </c>
      <c r="C20" s="2">
        <f>_xll.WBesyd($A20,C$3)</f>
        <v>-2.5641584181364502E-2</v>
      </c>
      <c r="D20" s="1">
        <f>_xll.WBesyd($A20,D$3)</f>
        <v>0.34304748583051153</v>
      </c>
      <c r="E20" s="2">
        <f>_xll.WBesyd($A20,E$3)</f>
        <v>0.35272087919272849</v>
      </c>
    </row>
    <row r="21" spans="1:5" x14ac:dyDescent="0.15">
      <c r="A21" s="13">
        <f t="shared" si="1"/>
        <v>4</v>
      </c>
      <c r="B21" s="3">
        <f>_xll.WBesyd($A21,B$3)</f>
        <v>-0.39792571055710002</v>
      </c>
      <c r="C21" s="4">
        <f>_xll.WBesyd($A21,C$3)</f>
        <v>-0.11642216696434002</v>
      </c>
      <c r="D21" s="3">
        <f>_xll.WBesyd($A21,D$3)</f>
        <v>0.28997391325529254</v>
      </c>
      <c r="E21" s="4">
        <f>_xll.WBesyd($A21,E$3)</f>
        <v>0.35242018156872879</v>
      </c>
    </row>
    <row r="22" spans="1:5" x14ac:dyDescent="0.15">
      <c r="A22" s="13">
        <f t="shared" si="1"/>
        <v>4.25</v>
      </c>
      <c r="B22" s="3">
        <f>_xll.WBesyd($A22,B$3)</f>
        <v>-0.35856889308385093</v>
      </c>
      <c r="C22" s="4">
        <f>_xll.WBesyd($A22,C$3)</f>
        <v>-0.19628800247545475</v>
      </c>
      <c r="D22" s="3">
        <f>_xll.WBesyd($A22,D$3)</f>
        <v>0.22649493835947351</v>
      </c>
      <c r="E22" s="4">
        <f>_xll.WBesyd($A22,E$3)</f>
        <v>0.34730725988466393</v>
      </c>
    </row>
    <row r="23" spans="1:5" x14ac:dyDescent="0.15">
      <c r="A23" s="13">
        <f t="shared" si="1"/>
        <v>4.5</v>
      </c>
      <c r="B23" s="3">
        <f>_xll.WBesyd($A23,B$3)</f>
        <v>-0.3009973230696546</v>
      </c>
      <c r="C23" s="4">
        <f>_xll.WBesyd($A23,C$3)</f>
        <v>-0.26159330264498337</v>
      </c>
      <c r="D23" s="3">
        <f>_xll.WBesyd($A23,D$3)</f>
        <v>0.15500550233167143</v>
      </c>
      <c r="E23" s="4">
        <f>_xll.WBesyd($A23,E$3)</f>
        <v>0.33449071772292105</v>
      </c>
    </row>
    <row r="24" spans="1:5" x14ac:dyDescent="0.15">
      <c r="A24" s="14">
        <f t="shared" si="1"/>
        <v>4.75</v>
      </c>
      <c r="B24" s="5">
        <f>_xll.WBesyd($A24,B$3)</f>
        <v>-0.22922559673872223</v>
      </c>
      <c r="C24" s="6">
        <f>_xll.WBesyd($A24,C$3)</f>
        <v>-0.30949052360102236</v>
      </c>
      <c r="D24" s="5">
        <f>_xll.WBesyd($A24,D$3)</f>
        <v>7.8594630857851011E-2</v>
      </c>
      <c r="E24" s="6">
        <f>_xll.WBesyd($A24,E$3)</f>
        <v>0.31225191132095115</v>
      </c>
    </row>
    <row r="25" spans="1:5" x14ac:dyDescent="0.15">
      <c r="A25" s="12">
        <f t="shared" si="1"/>
        <v>5</v>
      </c>
      <c r="B25" s="1">
        <f>_xll.WBesyd($A25,B$3)</f>
        <v>-0.14786314339122678</v>
      </c>
      <c r="C25" s="2">
        <f>_xll.WBesyd($A25,C$3)</f>
        <v>-0.33809025392727909</v>
      </c>
      <c r="D25" s="1">
        <f>_xll.WBesyd($A25,D$3)</f>
        <v>7.9799034901700816E-4</v>
      </c>
      <c r="E25" s="2">
        <f>_xll.WBesyd($A25,E$3)</f>
        <v>0.27990258498960879</v>
      </c>
    </row>
    <row r="26" spans="1:5" x14ac:dyDescent="0.15">
      <c r="A26" s="13">
        <f t="shared" si="1"/>
        <v>5.25</v>
      </c>
      <c r="B26" s="3">
        <f>_xll.WBesyd($A26,B$3)</f>
        <v>-6.186100089894371E-2</v>
      </c>
      <c r="C26" s="4">
        <f>_xll.WBesyd($A26,C$3)</f>
        <v>-0.34656028294525609</v>
      </c>
      <c r="D26" s="3">
        <f>_xll.WBesyd($A26,D$3)</f>
        <v>-7.4650744143163389E-2</v>
      </c>
      <c r="E26" s="4">
        <f>_xll.WBesyd($A26,E$3)</f>
        <v>0.23767905120109084</v>
      </c>
    </row>
    <row r="27" spans="1:5" x14ac:dyDescent="0.15">
      <c r="A27" s="13">
        <f t="shared" si="1"/>
        <v>5.5</v>
      </c>
      <c r="B27" s="3">
        <f>_xll.WBesyd($A27,B$3)</f>
        <v>2.3758238956389652E-2</v>
      </c>
      <c r="C27" s="4">
        <f>_xll.WBesyd($A27,C$3)</f>
        <v>-0.3351609130716583</v>
      </c>
      <c r="D27" s="3">
        <f>_xll.WBesyd($A27,D$3)</f>
        <v>-0.14406414196053718</v>
      </c>
      <c r="E27" s="4">
        <f>_xll.WBesyd($A27,E$3)</f>
        <v>0.18663939055339582</v>
      </c>
    </row>
    <row r="28" spans="1:5" x14ac:dyDescent="0.15">
      <c r="A28" s="13">
        <f t="shared" si="1"/>
        <v>5.75</v>
      </c>
      <c r="B28" s="3">
        <f>_xll.WBesyd($A28,B$3)</f>
        <v>0.10417130815472241</v>
      </c>
      <c r="C28" s="4">
        <f>_xll.WBesyd($A28,C$3)</f>
        <v>-0.30521648876824203</v>
      </c>
      <c r="D28" s="3">
        <f>_xll.WBesyd($A28,D$3)</f>
        <v>-0.20403208711957196</v>
      </c>
      <c r="E28" s="4">
        <f>_xll.WBesyd($A28,E$3)</f>
        <v>0.12854693982772256</v>
      </c>
    </row>
    <row r="29" spans="1:5" x14ac:dyDescent="0.15">
      <c r="A29" s="14">
        <f t="shared" si="1"/>
        <v>6</v>
      </c>
      <c r="B29" s="5">
        <f>_xll.WBesyd($A29,B$3)</f>
        <v>0.17501034430039836</v>
      </c>
      <c r="C29" s="6">
        <f>_xll.WBesyd($A29,C$3)</f>
        <v>-0.25902629326484616</v>
      </c>
      <c r="D29" s="5">
        <f>_xll.WBesyd($A29,D$3)</f>
        <v>-0.25162964514976938</v>
      </c>
      <c r="E29" s="6">
        <f>_xll.WBesyd($A29,E$3)</f>
        <v>6.5733429548542888E-2</v>
      </c>
    </row>
    <row r="30" spans="1:5" x14ac:dyDescent="0.15">
      <c r="A30" s="12">
        <f t="shared" si="1"/>
        <v>6.25</v>
      </c>
      <c r="B30" s="1">
        <f>_xll.WBesyd($A30,B$3)</f>
        <v>0.23258974169251215</v>
      </c>
      <c r="C30" s="2">
        <f>_xll.WBesyd($A30,C$3)</f>
        <v>-0.1997211037082478</v>
      </c>
      <c r="D30" s="1">
        <f>_xll.WBesyd($A30,D$3)</f>
        <v>-0.28459190010449481</v>
      </c>
      <c r="E30" s="2">
        <f>_xll.WBesyd($A30,E$3)</f>
        <v>9.4159694953666051E-4</v>
      </c>
    </row>
    <row r="31" spans="1:5" x14ac:dyDescent="0.15">
      <c r="A31" s="13">
        <f t="shared" si="1"/>
        <v>6.5</v>
      </c>
      <c r="B31" s="3">
        <f>_xll.WBesyd($A31,B$3)</f>
        <v>0.27409127395927552</v>
      </c>
      <c r="C31" s="4">
        <f>_xll.WBesyd($A31,C$3)</f>
        <v>-0.13107454661755533</v>
      </c>
      <c r="D31" s="3">
        <f>_xll.WBesyd($A31,D$3)</f>
        <v>-0.30144716882577655</v>
      </c>
      <c r="E31" s="4">
        <f>_xll.WBesyd($A31,E$3)</f>
        <v>-6.2848601849538277E-2</v>
      </c>
    </row>
    <row r="32" spans="1:5" x14ac:dyDescent="0.15">
      <c r="A32" s="13">
        <f t="shared" si="1"/>
        <v>6.75</v>
      </c>
      <c r="B32" s="3">
        <f>_xll.WBesyd($A32,B$3)</f>
        <v>0.29769758332318408</v>
      </c>
      <c r="C32" s="4">
        <f>_xll.WBesyd($A32,C$3)</f>
        <v>-5.7280757594337879E-2</v>
      </c>
      <c r="D32" s="3">
        <f>_xll.WBesyd($A32,D$3)</f>
        <v>-0.30160200166891127</v>
      </c>
      <c r="E32" s="4">
        <f>_xll.WBesyd($A32,E$3)</f>
        <v>-0.12260321920078793</v>
      </c>
    </row>
    <row r="33" spans="1:5" x14ac:dyDescent="0.15">
      <c r="A33" s="13">
        <f t="shared" si="1"/>
        <v>7</v>
      </c>
      <c r="B33" s="3">
        <f>_xll.WBesyd($A33,B$3)</f>
        <v>0.30266723702418491</v>
      </c>
      <c r="C33" s="4">
        <f>_xll.WBesyd($A33,C$3)</f>
        <v>1.7288432750531428E-2</v>
      </c>
      <c r="D33" s="3">
        <f>_xll.WBesyd($A33,D$3)</f>
        <v>-0.28537392003325002</v>
      </c>
      <c r="E33" s="4">
        <f>_xll.WBesyd($A33,E$3)</f>
        <v>-0.17541829648640717</v>
      </c>
    </row>
    <row r="34" spans="1:5" x14ac:dyDescent="0.15">
      <c r="A34" s="14">
        <f t="shared" si="1"/>
        <v>7.25</v>
      </c>
      <c r="B34" s="5">
        <f>_xll.WBesyd($A34,B$3)</f>
        <v>0.28934799419758711</v>
      </c>
      <c r="C34" s="6">
        <f>_xll.WBesyd($A34,C$3)</f>
        <v>8.8332598030387274E-2</v>
      </c>
      <c r="D34" s="5">
        <f>_xll.WBesyd($A34,D$3)</f>
        <v>-0.25397070697122248</v>
      </c>
      <c r="E34" s="6">
        <f>_xll.WBesyd($A34,E$3)</f>
        <v>-0.21869511574516809</v>
      </c>
    </row>
    <row r="35" spans="1:5" x14ac:dyDescent="0.15">
      <c r="A35" s="12">
        <f t="shared" si="1"/>
        <v>7.5</v>
      </c>
      <c r="B35" s="1">
        <f>_xll.WBesyd($A35,B$3)</f>
        <v>0.25912851048611629</v>
      </c>
      <c r="C35" s="2">
        <f>_xll.WBesyd($A35,C$3)</f>
        <v>0.15186375421302423</v>
      </c>
      <c r="D35" s="1">
        <f>_xll.WBesyd($A35,D$3)</f>
        <v>-0.2094180512120257</v>
      </c>
      <c r="E35" s="2">
        <f>_xll.WBesyd($A35,E$3)</f>
        <v>-0.25029725905301375</v>
      </c>
    </row>
    <row r="36" spans="1:5" x14ac:dyDescent="0.15">
      <c r="A36" s="13">
        <f t="shared" si="1"/>
        <v>7.75</v>
      </c>
      <c r="B36" s="3">
        <f>_xll.WBesyd($A36,B$3)</f>
        <v>0.21433222865940821</v>
      </c>
      <c r="C36" s="4">
        <f>_xll.WBesyd($A36,C$3)</f>
        <v>0.20442564895357079</v>
      </c>
      <c r="D36" s="3">
        <f>_xll.WBesyd($A36,D$3)</f>
        <v>-0.15444024920302254</v>
      </c>
      <c r="E36" s="4">
        <f>_xll.WBesyd($A36,E$3)</f>
        <v>-0.26868075061799901</v>
      </c>
    </row>
    <row r="37" spans="1:5" x14ac:dyDescent="0.15">
      <c r="A37" s="13">
        <f t="shared" si="1"/>
        <v>8</v>
      </c>
      <c r="B37" s="3">
        <f>_xll.WBesyd($A37,B$3)</f>
        <v>0.15806046173124766</v>
      </c>
      <c r="C37" s="4">
        <f>_xll.WBesyd($A37,C$3)</f>
        <v>0.24327904710397233</v>
      </c>
      <c r="D37" s="3">
        <f>_xll.WBesyd($A37,D$3)</f>
        <v>-9.2301310526153091E-2</v>
      </c>
      <c r="E37" s="4">
        <f>_xll.WBesyd($A37,E$3)</f>
        <v>-0.2729899145657752</v>
      </c>
    </row>
    <row r="38" spans="1:5" x14ac:dyDescent="0.15">
      <c r="A38" s="13">
        <f t="shared" si="1"/>
        <v>8.25</v>
      </c>
      <c r="B38" s="3">
        <f>_xll.WBesyd($A38,B$3)</f>
        <v>9.3994487064634452E-2</v>
      </c>
      <c r="C38" s="4">
        <f>_xll.WBesyd($A38,C$3)</f>
        <v>0.26654287625799455</v>
      </c>
      <c r="D38" s="3">
        <f>_xll.WBesyd($A38,D$3)</f>
        <v>-2.6616027084672228E-2</v>
      </c>
      <c r="E38" s="4">
        <f>_xll.WBesyd($A38,E$3)</f>
        <v>-0.26311344454632962</v>
      </c>
    </row>
    <row r="39" spans="1:5" x14ac:dyDescent="0.15">
      <c r="A39" s="14">
        <f t="shared" si="1"/>
        <v>8.5</v>
      </c>
      <c r="B39" s="5">
        <f>_xll.WBesyd($A39,B$3)</f>
        <v>2.6168679398537464E-2</v>
      </c>
      <c r="C39" s="6">
        <f>_xll.WBesyd($A39,C$3)</f>
        <v>0.27328377353032118</v>
      </c>
      <c r="D39" s="5">
        <f>_xll.WBesyd($A39,D$3)</f>
        <v>3.8857777470840169E-2</v>
      </c>
      <c r="E39" s="6">
        <f>_xll.WBesyd($A39,E$3)</f>
        <v>-0.2396974178100722</v>
      </c>
    </row>
    <row r="40" spans="1:5" x14ac:dyDescent="0.15">
      <c r="A40" s="12">
        <f t="shared" si="1"/>
        <v>8.75</v>
      </c>
      <c r="B40" s="1">
        <f>_xll.WBesyd($A40,B$3)</f>
        <v>-4.1271802610203877E-2</v>
      </c>
      <c r="C40" s="2">
        <f>_xll.WBesyd($A40,C$3)</f>
        <v>0.26354965093314758</v>
      </c>
      <c r="D40" s="1">
        <f>_xll.WBesyd($A40,D$3)</f>
        <v>0.10043360226551391</v>
      </c>
      <c r="E40" s="2">
        <f>_xll.WBesyd($A40,E$3)</f>
        <v>-0.20411444997627035</v>
      </c>
    </row>
    <row r="41" spans="1:5" x14ac:dyDescent="0.15">
      <c r="A41" s="13">
        <f t="shared" si="1"/>
        <v>9</v>
      </c>
      <c r="B41" s="3">
        <f>_xll.WBesyd($A41,B$3)</f>
        <v>-0.10431457519671589</v>
      </c>
      <c r="C41" s="4">
        <f>_xll.WBesyd($A41,C$3)</f>
        <v>0.23834618992983395</v>
      </c>
      <c r="D41" s="3">
        <f>_xll.WBesyd($A41,D$3)</f>
        <v>0.15470472665774773</v>
      </c>
      <c r="E41" s="4">
        <f>_xll.WBesyd($A41,E$3)</f>
        <v>-0.15839072220171677</v>
      </c>
    </row>
    <row r="42" spans="1:5" x14ac:dyDescent="0.15">
      <c r="A42" s="13">
        <f t="shared" si="1"/>
        <v>9.25</v>
      </c>
      <c r="B42" s="3">
        <f>_xll.WBesyd($A42,B$3)</f>
        <v>-0.15931077634755314</v>
      </c>
      <c r="C42" s="4">
        <f>_xll.WBesyd($A42,C$3)</f>
        <v>0.19955849298680084</v>
      </c>
      <c r="D42" s="3">
        <f>_xll.WBesyd($A42,D$3)</f>
        <v>0.19873471285666297</v>
      </c>
      <c r="E42" s="4">
        <f>_xll.WBesyd($A42,E$3)</f>
        <v>-0.10509506331708501</v>
      </c>
    </row>
    <row r="43" spans="1:5" x14ac:dyDescent="0.15">
      <c r="A43" s="13">
        <f t="shared" si="1"/>
        <v>9.5</v>
      </c>
      <c r="B43" s="3">
        <f>_xll.WBesyd($A43,B$3)</f>
        <v>-0.20317989938720768</v>
      </c>
      <c r="C43" s="4">
        <f>_xll.WBesyd($A43,C$3)</f>
        <v>0.14982326837249144</v>
      </c>
      <c r="D43" s="3">
        <f>_xll.WBesyd($A43,D$3)</f>
        <v>0.23021903844873592</v>
      </c>
      <c r="E43" s="4">
        <f>_xll.WBesyd($A43,E$3)</f>
        <v>-4.719648606533354E-2</v>
      </c>
    </row>
    <row r="44" spans="1:5" x14ac:dyDescent="0.15">
      <c r="A44" s="14">
        <f t="shared" si="1"/>
        <v>9.75</v>
      </c>
      <c r="B44" s="5">
        <f>_xll.WBesyd($A44,B$3)</f>
        <v>-0.23357731487353173</v>
      </c>
      <c r="C44" s="6">
        <f>_xll.WBesyd($A44,C$3)</f>
        <v>9.2359722735563393E-2</v>
      </c>
      <c r="D44" s="5">
        <f>_xll.WBesyd($A44,D$3)</f>
        <v>0.24760871488506542</v>
      </c>
      <c r="E44" s="6">
        <f>_xll.WBesyd($A44,E$3)</f>
        <v>1.2101575681188304E-2</v>
      </c>
    </row>
    <row r="45" spans="1:5" x14ac:dyDescent="0.15">
      <c r="A45" s="12">
        <f t="shared" si="1"/>
        <v>10</v>
      </c>
      <c r="B45" s="1">
        <f>_xll.WBesyd($A45,B$3)</f>
        <v>-0.24901542420695386</v>
      </c>
      <c r="C45" s="2">
        <f>_xll.WBesyd($A45,C$3)</f>
        <v>3.0769624862904001E-2</v>
      </c>
      <c r="D45" s="1">
        <f>_xll.WBesyd($A45,D$3)</f>
        <v>0.2501890406953956</v>
      </c>
      <c r="E45" s="2">
        <f>_xll.WBesyd($A45,E$3)</f>
        <v>6.9540714712942597E-2</v>
      </c>
    </row>
    <row r="46" spans="1:5" x14ac:dyDescent="0.15">
      <c r="A46" s="13">
        <f t="shared" si="1"/>
        <v>10.25</v>
      </c>
      <c r="B46" s="3">
        <f>_xll.WBesyd($A46,B$3)</f>
        <v>-0.24893222500650522</v>
      </c>
      <c r="C46" s="4">
        <f>_xll.WBesyd($A46,C$3)</f>
        <v>-3.1181344571091358E-2</v>
      </c>
      <c r="D46" s="3">
        <f>_xll.WBesyd($A46,D$3)</f>
        <v>0.23810931470339627</v>
      </c>
      <c r="E46" s="4">
        <f>_xll.WBesyd($A46,E$3)</f>
        <v>0.1219902653718101</v>
      </c>
    </row>
    <row r="47" spans="1:5" x14ac:dyDescent="0.15">
      <c r="A47" s="13">
        <f t="shared" si="1"/>
        <v>10.5</v>
      </c>
      <c r="B47" s="3">
        <f>_xll.WBesyd($A47,B$3)</f>
        <v>-0.23370422835726859</v>
      </c>
      <c r="C47" s="4">
        <f>_xll.WBesyd($A47,C$3)</f>
        <v>-8.9787918055711485E-2</v>
      </c>
      <c r="D47" s="3">
        <f>_xll.WBesyd($A47,D$3)</f>
        <v>0.21236223528802162</v>
      </c>
      <c r="E47" s="4">
        <f>_xll.WBesyd($A47,E$3)</f>
        <v>0.16662267567605363</v>
      </c>
    </row>
    <row r="48" spans="1:5" x14ac:dyDescent="0.15">
      <c r="A48" s="13">
        <f t="shared" si="1"/>
        <v>10.75</v>
      </c>
      <c r="B48" s="3">
        <f>_xll.WBesyd($A48,B$3)</f>
        <v>-0.20460396302938408</v>
      </c>
      <c r="C48" s="4">
        <f>_xll.WBesyd($A48,C$3)</f>
        <v>-0.14162205063840849</v>
      </c>
      <c r="D48" s="3">
        <f>_xll.WBesyd($A48,D$3)</f>
        <v>0.17471466490253021</v>
      </c>
      <c r="E48" s="4">
        <f>_xll.WBesyd($A48,E$3)</f>
        <v>0.20107135885760971</v>
      </c>
    </row>
    <row r="49" spans="1:5" x14ac:dyDescent="0.15">
      <c r="A49" s="14">
        <f t="shared" si="1"/>
        <v>11</v>
      </c>
      <c r="B49" s="5">
        <f>_xll.WBesyd($A49,B$3)</f>
        <v>-0.16370553741494284</v>
      </c>
      <c r="C49" s="6">
        <f>_xll.WBesyd($A49,C$3)</f>
        <v>-0.18372964547525619</v>
      </c>
      <c r="D49" s="5">
        <f>_xll.WBesyd($A49,D$3)</f>
        <v>0.12759427067704596</v>
      </c>
      <c r="E49" s="6">
        <f>_xll.WBesyd($A49,E$3)</f>
        <v>0.22356187722365528</v>
      </c>
    </row>
    <row r="50" spans="1:5" x14ac:dyDescent="0.15">
      <c r="A50" s="12">
        <f t="shared" si="1"/>
        <v>11.25</v>
      </c>
      <c r="B50" s="1">
        <f>_xll.WBesyd($A50,B$3)</f>
        <v>-0.11374471754971634</v>
      </c>
      <c r="C50" s="2">
        <f>_xll.WBesyd($A50,C$3)</f>
        <v>-0.21379597812073572</v>
      </c>
      <c r="D50" s="1">
        <f>_xll.WBesyd($A50,D$3)</f>
        <v>7.3939096273145571E-2</v>
      </c>
      <c r="E50" s="2">
        <f>_xll.WBesyd($A50,E$3)</f>
        <v>0.23300887967979714</v>
      </c>
    </row>
    <row r="51" spans="1:5" x14ac:dyDescent="0.15">
      <c r="A51" s="13">
        <f t="shared" si="1"/>
        <v>11.5</v>
      </c>
      <c r="B51" s="3">
        <f>_xll.WBesyd($A51,B$3)</f>
        <v>-5.7942547143000817E-2</v>
      </c>
      <c r="C51" s="4">
        <f>_xll.WBesyd($A51,C$3)</f>
        <v>-0.23027059405144878</v>
      </c>
      <c r="D51" s="3">
        <f>_xll.WBesyd($A51,D$3)</f>
        <v>1.7019229506181732E-2</v>
      </c>
      <c r="E51" s="4">
        <f>_xll.WBesyd($A51,E$3)</f>
        <v>0.22907322733415214</v>
      </c>
    </row>
    <row r="52" spans="1:5" x14ac:dyDescent="0.15">
      <c r="A52" s="13">
        <f t="shared" si="1"/>
        <v>11.75</v>
      </c>
      <c r="B52" s="3">
        <f>_xll.WBesyd($A52,B$3)</f>
        <v>1.9646242619873356E-4</v>
      </c>
      <c r="C52" s="4">
        <f>_xll.WBesyd($A52,C$3)</f>
        <v>-0.23244496278756163</v>
      </c>
      <c r="D52" s="3">
        <f>_xll.WBesyd($A52,D$3)</f>
        <v>-3.9758716482552206E-2</v>
      </c>
      <c r="E52" s="4">
        <f>_xll.WBesyd($A52,E$3)</f>
        <v>0.21217607989029222</v>
      </c>
    </row>
    <row r="53" spans="1:5" x14ac:dyDescent="0.15">
      <c r="A53" s="13">
        <f t="shared" si="1"/>
        <v>12</v>
      </c>
      <c r="B53" s="3">
        <f>_xll.WBesyd($A53,B$3)</f>
        <v>5.7099218260896513E-2</v>
      </c>
      <c r="C53" s="4">
        <f>_xll.WBesyd($A53,C$3)</f>
        <v>-0.22047904444595343</v>
      </c>
      <c r="D53" s="3">
        <f>_xll.WBesyd($A53,D$3)</f>
        <v>-9.3052680970487398E-2</v>
      </c>
      <c r="E53" s="4">
        <f>_xll.WBesyd($A53,E$3)</f>
        <v>0.18346924033752582</v>
      </c>
    </row>
    <row r="54" spans="1:5" x14ac:dyDescent="0.15">
      <c r="A54" s="14">
        <f t="shared" si="1"/>
        <v>12.25</v>
      </c>
      <c r="B54" s="5">
        <f>_xll.WBesyd($A54,B$3)</f>
        <v>0.10933907409580196</v>
      </c>
      <c r="C54" s="6">
        <f>_xll.WBesyd($A54,C$3)</f>
        <v>-0.19537598740724915</v>
      </c>
      <c r="D54" s="5">
        <f>_xll.WBesyd($A54,D$3)</f>
        <v>-0.1397799473538511</v>
      </c>
      <c r="E54" s="6">
        <f>_xll.WBesyd($A54,E$3)</f>
        <v>0.14476361712712649</v>
      </c>
    </row>
    <row r="55" spans="1:5" x14ac:dyDescent="0.15">
      <c r="A55" s="12">
        <f t="shared" si="1"/>
        <v>12.5</v>
      </c>
      <c r="B55" s="1">
        <f>_xll.WBesyd($A55,B$3)</f>
        <v>0.15383825653750116</v>
      </c>
      <c r="C55" s="2">
        <f>_xll.WBesyd($A55,C$3)</f>
        <v>-0.15890724632166922</v>
      </c>
      <c r="D55" s="1">
        <f>_xll.WBesyd($A55,D$3)</f>
        <v>-0.1772942862652882</v>
      </c>
      <c r="E55" s="2">
        <f>_xll.WBesyd($A55,E$3)</f>
        <v>9.842010996033107E-2</v>
      </c>
    </row>
    <row r="56" spans="1:5" x14ac:dyDescent="0.15">
      <c r="A56" s="13">
        <f t="shared" si="1"/>
        <v>12.75</v>
      </c>
      <c r="B56" s="3">
        <f>_xll.WBesyd($A56,B$3)</f>
        <v>0.18804588535941155</v>
      </c>
      <c r="C56" s="4">
        <f>_xll.WBesyd($A56,C$3)</f>
        <v>-0.11349330664980734</v>
      </c>
      <c r="D56" s="3">
        <f>_xll.WBesyd($A56,D$3)</f>
        <v>-0.20353523590982303</v>
      </c>
      <c r="E56" s="4">
        <f>_xll.WBesyd($A56,E$3)</f>
        <v>4.7209412944700282E-2</v>
      </c>
    </row>
    <row r="57" spans="1:5" x14ac:dyDescent="0.15">
      <c r="A57" s="13">
        <f t="shared" si="1"/>
        <v>13</v>
      </c>
      <c r="B57" s="3">
        <f>_xll.WBesyd($A57,B$3)</f>
        <v>0.21008140842069348</v>
      </c>
      <c r="C57" s="4">
        <f>_xll.WBesyd($A57,C$3)</f>
        <v>-6.2047756187822566E-2</v>
      </c>
      <c r="D57" s="3">
        <f>_xll.WBesyd($A57,D$3)</f>
        <v>-0.21714104655111952</v>
      </c>
      <c r="E57" s="4">
        <f>_xll.WBesyd($A57,E$3)</f>
        <v>-5.8509716941259129E-3</v>
      </c>
    </row>
    <row r="58" spans="1:5" x14ac:dyDescent="0.15">
      <c r="A58" s="13">
        <f t="shared" si="1"/>
        <v>13.25</v>
      </c>
      <c r="B58" s="3">
        <f>_xll.WBesyd($A58,B$3)</f>
        <v>0.21883547649186952</v>
      </c>
      <c r="C58" s="4">
        <f>_xll.WBesyd($A58,C$3)</f>
        <v>-7.794508429624071E-3</v>
      </c>
      <c r="D58" s="3">
        <f>_xll.WBesyd($A58,D$3)</f>
        <v>-0.21751904228981211</v>
      </c>
      <c r="E58" s="4">
        <f>_xll.WBesyd($A58,E$3)</f>
        <v>-5.7672910495291684E-2</v>
      </c>
    </row>
    <row r="59" spans="1:5" x14ac:dyDescent="0.15">
      <c r="A59" s="14">
        <f t="shared" si="1"/>
        <v>13.5</v>
      </c>
      <c r="B59" s="5">
        <f>_xll.WBesyd($A59,B$3)</f>
        <v>0.21402293034002887</v>
      </c>
      <c r="C59" s="6">
        <f>_xll.WBesyd($A59,C$3)</f>
        <v>4.5930559442343276E-2</v>
      </c>
      <c r="D59" s="5">
        <f>_xll.WBesyd($A59,D$3)</f>
        <v>-0.20486972888256205</v>
      </c>
      <c r="E59" s="6">
        <f>_xll.WBesyd($A59,E$3)</f>
        <v>-0.10527667148792214</v>
      </c>
    </row>
    <row r="60" spans="1:5" x14ac:dyDescent="0.15">
      <c r="A60" s="12">
        <f t="shared" si="1"/>
        <v>13.75</v>
      </c>
      <c r="B60" s="1">
        <f>_xll.WBesyd($A60,B$3)</f>
        <v>0.19618549947461031</v>
      </c>
      <c r="C60" s="2">
        <f>_xll.WBesyd($A60,C$3)</f>
        <v>9.5881519144443872E-2</v>
      </c>
      <c r="D60" s="1">
        <f>_xll.WBesyd($A60,D$3)</f>
        <v>-0.18016374595172013</v>
      </c>
      <c r="E60" s="2">
        <f>_xll.WBesyd($A60,E$3)</f>
        <v>-0.1459623538179784</v>
      </c>
    </row>
    <row r="61" spans="1:5" x14ac:dyDescent="0.15">
      <c r="A61" s="13">
        <f t="shared" si="1"/>
        <v>14</v>
      </c>
      <c r="B61" s="3">
        <f>_xll.WBesyd($A61,B$3)</f>
        <v>0.16664484185617223</v>
      </c>
      <c r="C61" s="4">
        <f>_xll.WBesyd($A61,C$3)</f>
        <v>0.13909577157191028</v>
      </c>
      <c r="D61" s="3">
        <f>_xll.WBesyd($A61,D$3)</f>
        <v>-0.14507355977593839</v>
      </c>
      <c r="E61" s="4">
        <f>_xll.WBesyd($A61,E$3)</f>
        <v>-0.17746374835357354</v>
      </c>
    </row>
    <row r="62" spans="1:5" x14ac:dyDescent="0.15">
      <c r="A62" s="13">
        <f t="shared" si="1"/>
        <v>14.25</v>
      </c>
      <c r="B62" s="3">
        <f>_xll.WBesyd($A62,B$3)</f>
        <v>0.12740950541574134</v>
      </c>
      <c r="C62" s="4">
        <f>_xll.WBesyd($A62,C$3)</f>
        <v>0.17306748231644464</v>
      </c>
      <c r="D62" s="3">
        <f>_xll.WBesyd($A62,D$3)</f>
        <v>-0.10186445275042817</v>
      </c>
      <c r="E62" s="4">
        <f>_xll.WBesyd($A62,E$3)</f>
        <v>-0.19807574236353842</v>
      </c>
    </row>
    <row r="63" spans="1:5" x14ac:dyDescent="0.15">
      <c r="A63" s="13">
        <f t="shared" si="1"/>
        <v>14.5</v>
      </c>
      <c r="B63" s="3">
        <f>_xll.WBesyd($A63,B$3)</f>
        <v>8.1042090928738736E-2</v>
      </c>
      <c r="C63" s="4">
        <f>_xll.WBesyd($A63,C$3)</f>
        <v>0.19589100090706785</v>
      </c>
      <c r="D63" s="3">
        <f>_xll.WBesyd($A63,D$3)</f>
        <v>-5.3251730842353739E-2</v>
      </c>
      <c r="E63" s="4">
        <f>_xll.WBesyd($A63,E$3)</f>
        <v>-0.20674798043787096</v>
      </c>
    </row>
    <row r="64" spans="1:5" x14ac:dyDescent="0.15">
      <c r="A64" s="14">
        <f t="shared" si="1"/>
        <v>14.75</v>
      </c>
      <c r="B64" s="5">
        <f>_xll.WBesyd($A64,B$3)</f>
        <v>3.0495184158956062E-2</v>
      </c>
      <c r="C64" s="6">
        <f>_xll.WBesyd($A64,C$3)</f>
        <v>0.20636611633793711</v>
      </c>
      <c r="D64" s="5">
        <f>_xll.WBesyd($A64,D$3)</f>
        <v>-2.2330029453413204E-3</v>
      </c>
      <c r="E64" s="6">
        <f>_xll.WBesyd($A64,E$3)</f>
        <v>-0.20313951629414972</v>
      </c>
    </row>
    <row r="65" spans="1:5" x14ac:dyDescent="0.15">
      <c r="A65" s="12">
        <f t="shared" si="1"/>
        <v>15</v>
      </c>
      <c r="B65" s="1">
        <f>_xll.WBesyd($A65,B$3)</f>
        <v>-2.1073628036873519E-2</v>
      </c>
      <c r="C65" s="2">
        <f>_xll.WBesyd($A65,C$3)</f>
        <v>0.20405938750312669</v>
      </c>
      <c r="D65" s="1">
        <f>_xll.WBesyd($A65,D$3)</f>
        <v>4.8094225232518197E-2</v>
      </c>
      <c r="E65" s="2">
        <f>_xll.WBesyd($A65,E$3)</f>
        <v>-0.18763151448170251</v>
      </c>
    </row>
    <row r="66" spans="1:5" x14ac:dyDescent="0.15">
      <c r="A66" s="13">
        <f t="shared" si="1"/>
        <v>15.25</v>
      </c>
      <c r="B66" s="3">
        <f>_xll.WBesyd($A66,B$3)</f>
        <v>-7.0496235300957569E-2</v>
      </c>
      <c r="C66" s="4">
        <f>_xll.WBesyd($A66,C$3)</f>
        <v>0.1893184877874351</v>
      </c>
      <c r="D66" s="3">
        <f>_xll.WBesyd($A66,D$3)</f>
        <v>9.4718633180731204E-2</v>
      </c>
      <c r="E66" s="4">
        <f>_xll.WBesyd($A66,E$3)</f>
        <v>-0.16129754821481396</v>
      </c>
    </row>
    <row r="67" spans="1:5" x14ac:dyDescent="0.15">
      <c r="A67" s="13">
        <f t="shared" si="1"/>
        <v>15.5</v>
      </c>
      <c r="B67" s="3">
        <f>_xll.WBesyd($A67,B$3)</f>
        <v>-0.11478614251334228</v>
      </c>
      <c r="C67" s="4">
        <f>_xll.WBesyd($A67,C$3)</f>
        <v>0.16323935364792863</v>
      </c>
      <c r="D67" s="3">
        <f>_xll.WBesyd($A67,D$3)</f>
        <v>0.13489372910255812</v>
      </c>
      <c r="E67" s="4">
        <f>_xll.WBesyd($A67,E$3)</f>
        <v>-0.12583354141640193</v>
      </c>
    </row>
    <row r="68" spans="1:5" x14ac:dyDescent="0.15">
      <c r="A68" s="13">
        <f t="shared" si="1"/>
        <v>15.75</v>
      </c>
      <c r="B68" s="3">
        <f>_xll.WBesyd($A68,B$3)</f>
        <v>-0.15131674041947818</v>
      </c>
      <c r="C68" s="4">
        <f>_xll.WBesyd($A68,C$3)</f>
        <v>0.12758875571782669</v>
      </c>
      <c r="D68" s="3">
        <f>_xll.WBesyd($A68,D$3)</f>
        <v>0.1662984983404561</v>
      </c>
      <c r="E68" s="4">
        <f>_xll.WBesyd($A68,E$3)</f>
        <v>-8.3451771006475578E-2</v>
      </c>
    </row>
    <row r="69" spans="1:5" x14ac:dyDescent="0.15">
      <c r="A69" s="14">
        <f t="shared" si="1"/>
        <v>16</v>
      </c>
      <c r="B69" s="5">
        <f>_xll.WBesyd($A69,B$3)</f>
        <v>-0.17797516893941684</v>
      </c>
      <c r="C69" s="6">
        <f>_xll.WBesyd($A69,C$3)</f>
        <v>8.4687549021998834E-2</v>
      </c>
      <c r="D69" s="5">
        <f>_xll.WBesyd($A69,D$3)</f>
        <v>0.1871706815598275</v>
      </c>
      <c r="E69" s="6">
        <f>_xll.WBesyd($A69,E$3)</f>
        <v>-3.6745439554490625E-2</v>
      </c>
    </row>
    <row r="70" spans="1:5" x14ac:dyDescent="0.15">
      <c r="A70" s="12">
        <f t="shared" si="1"/>
        <v>16.25</v>
      </c>
      <c r="B70" s="1">
        <f>_xll.WBesyd($A70,B$3)</f>
        <v>-0.19328284327848572</v>
      </c>
      <c r="C70" s="2">
        <f>_xll.WBesyd($A70,C$3)</f>
        <v>3.7262150703163459E-2</v>
      </c>
      <c r="D70" s="1">
        <f>_xll.WBesyd($A70,D$3)</f>
        <v>0.19640503674138121</v>
      </c>
      <c r="E70" s="2">
        <f>_xll.WBesyd($A70,E$3)</f>
        <v>1.1467974459379054E-2</v>
      </c>
    </row>
    <row r="71" spans="1:5" x14ac:dyDescent="0.15">
      <c r="A71" s="13">
        <f t="shared" ref="A71:A89" si="2">A70+0.25</f>
        <v>16.5</v>
      </c>
      <c r="B71" s="3">
        <f>_xll.WBesyd($A71,B$3)</f>
        <v>-0.1964758377859096</v>
      </c>
      <c r="C71" s="4">
        <f>_xll.WBesyd($A71,C$3)</f>
        <v>-1.1726394074938404E-2</v>
      </c>
      <c r="D71" s="3">
        <f>_xll.WBesyd($A71,D$3)</f>
        <v>0.1936111080153135</v>
      </c>
      <c r="E71" s="4">
        <f>_xll.WBesyd($A71,E$3)</f>
        <v>5.8315180288275488E-2</v>
      </c>
    </row>
    <row r="72" spans="1:5" x14ac:dyDescent="0.15">
      <c r="A72" s="13">
        <f t="shared" si="2"/>
        <v>16.75</v>
      </c>
      <c r="B72" s="3">
        <f>_xll.WBesyd($A72,B$3)</f>
        <v>-0.18754082934977687</v>
      </c>
      <c r="C72" s="4">
        <f>_xll.WBesyd($A72,C$3)</f>
        <v>-5.9265167881551353E-2</v>
      </c>
      <c r="D72" s="3">
        <f>_xll.WBesyd($A72,D$3)</f>
        <v>0.17912749976107017</v>
      </c>
      <c r="E72" s="4">
        <f>_xll.WBesyd($A72,E$3)</f>
        <v>0.10103730757509567</v>
      </c>
    </row>
    <row r="73" spans="1:5" x14ac:dyDescent="0.15">
      <c r="A73" s="13">
        <f t="shared" si="2"/>
        <v>17</v>
      </c>
      <c r="B73" s="3">
        <f>_xll.WBesyd($A73,B$3)</f>
        <v>-0.16720503607723369</v>
      </c>
      <c r="C73" s="4">
        <f>_xll.WBesyd($A73,C$3)</f>
        <v>-0.10247278879980803</v>
      </c>
      <c r="D73" s="3">
        <f>_xll.WBesyd($A73,D$3)</f>
        <v>0.15399228558814049</v>
      </c>
      <c r="E73" s="4">
        <f>_xll.WBesyd($A73,E$3)</f>
        <v>0.13715182652771246</v>
      </c>
    </row>
    <row r="74" spans="1:5" x14ac:dyDescent="0.15">
      <c r="A74" s="14">
        <f t="shared" si="2"/>
        <v>17.25</v>
      </c>
      <c r="B74" s="5">
        <f>_xll.WBesyd($A74,B$3)</f>
        <v>-0.13688138127709584</v>
      </c>
      <c r="C74" s="6">
        <f>_xll.WBesyd($A74,C$3)</f>
        <v>-0.13877239880227918</v>
      </c>
      <c r="D74" s="5">
        <f>_xll.WBesyd($A74,D$3)</f>
        <v>0.11987181010723127</v>
      </c>
      <c r="E74" s="6">
        <f>_xll.WBesyd($A74,E$3)</f>
        <v>0.16459663637266736</v>
      </c>
    </row>
    <row r="75" spans="1:5" x14ac:dyDescent="0.15">
      <c r="A75" s="12">
        <f t="shared" si="2"/>
        <v>17.5</v>
      </c>
      <c r="B75" s="1">
        <f>_xll.WBesyd($A75,B$3)</f>
        <v>-9.8572798734216038E-2</v>
      </c>
      <c r="C75" s="2">
        <f>_xll.WBesyd($A75,C$3)</f>
        <v>-0.16604392386125211</v>
      </c>
      <c r="D75" s="1">
        <f>_xll.WBesyd($A75,D$3)</f>
        <v>7.8952609566502546E-2</v>
      </c>
      <c r="E75" s="2">
        <f>_xll.WBesyd($A75,E$3)</f>
        <v>0.18184792728585686</v>
      </c>
    </row>
    <row r="76" spans="1:5" x14ac:dyDescent="0.15">
      <c r="A76" s="13">
        <f t="shared" si="2"/>
        <v>17.75</v>
      </c>
      <c r="B76" s="3">
        <f>_xll.WBesyd($A76,B$3)</f>
        <v>-5.4742012675024397E-2</v>
      </c>
      <c r="C76" s="4">
        <f>_xll.WBesyd($A76,C$3)</f>
        <v>-0.18274667086477053</v>
      </c>
      <c r="D76" s="3">
        <f>_xll.WBesyd($A76,D$3)</f>
        <v>3.3803339106924721E-2</v>
      </c>
      <c r="E76" s="4">
        <f>_xll.WBesyd($A76,E$3)</f>
        <v>0.18800503758541842</v>
      </c>
    </row>
    <row r="77" spans="1:5" x14ac:dyDescent="0.15">
      <c r="A77" s="13">
        <f t="shared" si="2"/>
        <v>18</v>
      </c>
      <c r="B77" s="3">
        <f>_xll.WBesyd($A77,B$3)</f>
        <v>-8.1551322782214466E-3</v>
      </c>
      <c r="C77" s="4">
        <f>_xll.WBesyd($A77,C$3)</f>
        <v>-0.18800522251575627</v>
      </c>
      <c r="D77" s="3">
        <f>_xll.WBesyd($A77,D$3)</f>
        <v>-1.2784677212900983E-2</v>
      </c>
      <c r="E77" s="4">
        <f>_xll.WBesyd($A77,E$3)</f>
        <v>0.182837537636098</v>
      </c>
    </row>
    <row r="78" spans="1:5" x14ac:dyDescent="0.15">
      <c r="A78" s="13">
        <f t="shared" si="2"/>
        <v>18.25</v>
      </c>
      <c r="B78" s="3">
        <f>_xll.WBesyd($A78,B$3)</f>
        <v>3.8291120066476662E-2</v>
      </c>
      <c r="C78" s="4">
        <f>_xll.WBesyd($A78,C$3)</f>
        <v>-0.18165389002043125</v>
      </c>
      <c r="D78" s="3">
        <f>_xll.WBesyd($A78,D$3)</f>
        <v>-5.7968462143752814E-2</v>
      </c>
      <c r="E78" s="4">
        <f>_xll.WBesyd($A78,E$3)</f>
        <v>0.16679205261059216</v>
      </c>
    </row>
    <row r="79" spans="1:5" x14ac:dyDescent="0.15">
      <c r="A79" s="14">
        <f t="shared" si="2"/>
        <v>18.5</v>
      </c>
      <c r="B79" s="5">
        <f>_xll.WBesyd($A79,B$3)</f>
        <v>8.1747858496809475E-2</v>
      </c>
      <c r="C79" s="6">
        <f>_xll.WBesyd($A79,C$3)</f>
        <v>-0.16423754187833339</v>
      </c>
      <c r="D79" s="5">
        <f>_xll.WBesyd($A79,D$3)</f>
        <v>-9.9025559979657451E-2</v>
      </c>
      <c r="E79" s="6">
        <f>_xll.WBesyd($A79,E$3)</f>
        <v>0.14095875037107253</v>
      </c>
    </row>
    <row r="80" spans="1:5" x14ac:dyDescent="0.15">
      <c r="A80" s="12">
        <f t="shared" si="2"/>
        <v>18.75</v>
      </c>
      <c r="B80" s="1">
        <f>_xll.WBesyd($A80,B$3)</f>
        <v>0.11958725996570845</v>
      </c>
      <c r="C80" s="2">
        <f>_xll.WBesyd($A80,C$3)</f>
        <v>-0.13696928862266111</v>
      </c>
      <c r="D80" s="1">
        <f>_xll.WBesyd($A80,D$3)</f>
        <v>-0.13351699878432072</v>
      </c>
      <c r="E80" s="2">
        <f>_xll.WBesyd($A80,E$3)</f>
        <v>0.10699982340802072</v>
      </c>
    </row>
    <row r="81" spans="1:5" x14ac:dyDescent="0.15">
      <c r="A81" s="13">
        <f t="shared" si="2"/>
        <v>19</v>
      </c>
      <c r="B81" s="3">
        <f>_xll.WBesyd($A81,B$3)</f>
        <v>0.14956011386265328</v>
      </c>
      <c r="C81" s="4">
        <f>_xll.WBesyd($A81,C$3)</f>
        <v>-0.10164810644520182</v>
      </c>
      <c r="D81" s="3">
        <f>_xll.WBesyd($A81,D$3)</f>
        <v>-0.15943132665265983</v>
      </c>
      <c r="E81" s="4">
        <f>_xll.WBesyd($A81,E$3)</f>
        <v>6.7044541593062223E-2</v>
      </c>
    </row>
    <row r="82" spans="1:5" x14ac:dyDescent="0.15">
      <c r="A82" s="13">
        <f t="shared" si="2"/>
        <v>19.25</v>
      </c>
      <c r="B82" s="3">
        <f>_xll.WBesyd($A82,B$3)</f>
        <v>0.16992831704675243</v>
      </c>
      <c r="C82" s="4">
        <f>_xll.WBesyd($A82,C$3)</f>
        <v>-6.0541870919667708E-2</v>
      </c>
      <c r="D82" s="3">
        <f>_xll.WBesyd($A82,D$3)</f>
        <v>-0.17530124441072936</v>
      </c>
      <c r="E82" s="4">
        <f>_xll.WBesyd($A82,E$3)</f>
        <v>2.3557412095206863E-2</v>
      </c>
    </row>
    <row r="83" spans="1:5" x14ac:dyDescent="0.15">
      <c r="A83" s="13">
        <f t="shared" si="2"/>
        <v>19.5</v>
      </c>
      <c r="B83" s="3">
        <f>_xll.WBesyd($A83,B$3)</f>
        <v>0.17956456689631786</v>
      </c>
      <c r="C83" s="4">
        <f>_xll.WBesyd($A83,C$3)</f>
        <v>-1.6243303648138162E-2</v>
      </c>
      <c r="D83" s="3">
        <f>_xll.WBesyd($A83,D$3)</f>
        <v>-0.18028609144197139</v>
      </c>
      <c r="E83" s="4">
        <f>_xll.WBesyd($A83,E$3)</f>
        <v>-2.0812461216435818E-2</v>
      </c>
    </row>
    <row r="84" spans="1:5" x14ac:dyDescent="0.15">
      <c r="A84" s="14">
        <f t="shared" si="2"/>
        <v>19.75</v>
      </c>
      <c r="B84" s="5">
        <f>_xll.WBesyd($A84,B$3)</f>
        <v>0.17801358614613996</v>
      </c>
      <c r="C84" s="6">
        <f>_xll.WBesyd($A84,C$3)</f>
        <v>2.8492109361996688E-2</v>
      </c>
      <c r="D84" s="5">
        <f>_xll.WBesyd($A84,D$3)</f>
        <v>-0.17421556533642063</v>
      </c>
      <c r="E84" s="6">
        <f>_xll.WBesyd($A84,E$3)</f>
        <v>-6.3391664791173585E-2</v>
      </c>
    </row>
    <row r="85" spans="1:5" x14ac:dyDescent="0.15">
      <c r="A85" s="12">
        <f t="shared" si="2"/>
        <v>20</v>
      </c>
      <c r="B85" s="1">
        <f>_xll.WBesyd($A85,B$3)</f>
        <v>0.16551161436252132</v>
      </c>
      <c r="C85" s="2">
        <f>_xll.WBesyd($A85,C$3)</f>
        <v>7.0916177527509894E-2</v>
      </c>
      <c r="D85" s="1">
        <f>_xll.WBesyd($A85,D$3)</f>
        <v>-0.15759243853795774</v>
      </c>
      <c r="E85" s="2">
        <f>_xll.WBesyd($A85,E$3)</f>
        <v>-0.10164274765264508</v>
      </c>
    </row>
    <row r="86" spans="1:5" x14ac:dyDescent="0.15">
      <c r="A86" s="13">
        <f t="shared" si="2"/>
        <v>20.25</v>
      </c>
      <c r="B86" s="3">
        <f>_xll.WBesyd($A86,B$3)</f>
        <v>0.14296347318040761</v>
      </c>
      <c r="C86" s="4">
        <f>_xll.WBesyd($A86,C$3)</f>
        <v>0.10845562127470364</v>
      </c>
      <c r="D86" s="3">
        <f>_xll.WBesyd($A86,D$3)</f>
        <v>-0.13155453037781945</v>
      </c>
      <c r="E86" s="4">
        <f>_xll.WBesyd($A86,E$3)</f>
        <v>-0.13331489218364689</v>
      </c>
    </row>
    <row r="87" spans="1:5" x14ac:dyDescent="0.15">
      <c r="A87" s="13">
        <f t="shared" si="2"/>
        <v>20.5</v>
      </c>
      <c r="B87" s="3">
        <f>_xll.WBesyd($A87,B$3)</f>
        <v>0.11187909834450975</v>
      </c>
      <c r="C87" s="4">
        <f>_xll.WBesyd($A87,C$3)</f>
        <v>0.13886708365000561</v>
      </c>
      <c r="D87" s="3">
        <f>_xll.WBesyd($A87,D$3)</f>
        <v>-9.7798649501346757E-2</v>
      </c>
      <c r="E87" s="4">
        <f>_xll.WBesyd($A87,E$3)</f>
        <v>-0.1565760446411793</v>
      </c>
    </row>
    <row r="88" spans="1:5" x14ac:dyDescent="0.15">
      <c r="A88" s="13">
        <f t="shared" si="2"/>
        <v>20.75</v>
      </c>
      <c r="B88" s="3">
        <f>_xll.WBesyd($A88,B$3)</f>
        <v>7.4273874373388296E-2</v>
      </c>
      <c r="C88" s="4">
        <f>_xll.WBesyd($A88,C$3)</f>
        <v>0.16037025375663633</v>
      </c>
      <c r="D88" s="3">
        <f>_xll.WBesyd($A88,D$3)</f>
        <v>-5.8471491955859635E-2</v>
      </c>
      <c r="E88" s="4">
        <f>_xll.WBesyd($A88,E$3)</f>
        <v>-0.17011874546691974</v>
      </c>
    </row>
    <row r="89" spans="1:5" x14ac:dyDescent="0.15">
      <c r="A89" s="14">
        <f t="shared" si="2"/>
        <v>21</v>
      </c>
      <c r="B89" s="5">
        <f>_xll.WBesyd($A89,B$3)</f>
        <v>3.253926075586535E-2</v>
      </c>
      <c r="C89" s="6">
        <f>_xll.WBesyd($A89,C$3)</f>
        <v>0.17175124702957789</v>
      </c>
      <c r="D89" s="5">
        <f>_xll.WBesyd($A89,D$3)</f>
        <v>-1.6034428790436775E-2</v>
      </c>
      <c r="E89" s="6">
        <f>_xll.WBesyd($A89,E$3)</f>
        <v>-0.17323353518342979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D3FE-3637-4126-90E2-23A792D52DB8}">
  <sheetPr codeName="Sheet18"/>
  <dimension ref="A1:E4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44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_xlfn.CONCAT("j",B3,"(x)")</f>
        <v>j0(x)</v>
      </c>
      <c r="C4" s="15" t="str">
        <f t="shared" ref="C4:E4" si="0">_xlfn.CONCAT("j",C3,"(x)")</f>
        <v>j1(x)</v>
      </c>
      <c r="D4" s="15" t="str">
        <f t="shared" si="0"/>
        <v>j2(x)</v>
      </c>
      <c r="E4" s="15" t="str">
        <f t="shared" si="0"/>
        <v>j3(x)</v>
      </c>
    </row>
    <row r="5" spans="1:5" x14ac:dyDescent="0.15">
      <c r="A5" s="12">
        <v>0</v>
      </c>
      <c r="B5" s="1">
        <f>_xll.WSbesj($A5,B$3)</f>
        <v>1</v>
      </c>
      <c r="C5" s="2">
        <f>_xll.WSbesj($A5,C$3)</f>
        <v>0</v>
      </c>
      <c r="D5" s="1">
        <f>_xll.WSbesj($A5,D$3)</f>
        <v>0</v>
      </c>
      <c r="E5" s="2">
        <f>_xll.WSbesj($A5,E$3)</f>
        <v>0</v>
      </c>
    </row>
    <row r="6" spans="1:5" x14ac:dyDescent="0.15">
      <c r="A6" s="13">
        <f>A5+0.25</f>
        <v>0.25</v>
      </c>
      <c r="B6" s="3">
        <f>_xll.WSbesj($A6,B$3)</f>
        <v>0.98961583701809186</v>
      </c>
      <c r="C6" s="4">
        <f>_xll.WSbesj($A6,C$3)</f>
        <v>8.2813661229787727E-2</v>
      </c>
      <c r="D6" s="3">
        <f>_xll.WSbesj($A6,D$3)</f>
        <v>4.1480977393611252E-3</v>
      </c>
      <c r="E6" s="4">
        <f>_xll.WSbesj($A6,E$3)</f>
        <v>1.4829355743476832E-4</v>
      </c>
    </row>
    <row r="7" spans="1:5" x14ac:dyDescent="0.15">
      <c r="A7" s="13">
        <f t="shared" ref="A7:A49" si="1">A6+0.25</f>
        <v>0.5</v>
      </c>
      <c r="B7" s="3">
        <f>_xll.WSbesj($A7,B$3)</f>
        <v>0.9588510772084059</v>
      </c>
      <c r="C7" s="4">
        <f>_xll.WSbesj($A7,C$3)</f>
        <v>0.16253703063606653</v>
      </c>
      <c r="D7" s="3">
        <f>_xll.WSbesj($A7,D$3)</f>
        <v>1.6371106607993412E-2</v>
      </c>
      <c r="E7" s="4">
        <f>_xll.WSbesj($A7,E$3)</f>
        <v>1.174035443867557E-3</v>
      </c>
    </row>
    <row r="8" spans="1:5" x14ac:dyDescent="0.15">
      <c r="A8" s="13">
        <f t="shared" si="1"/>
        <v>0.75</v>
      </c>
      <c r="B8" s="3">
        <f>_xll.WSbesj($A8,B$3)</f>
        <v>0.90885168003111216</v>
      </c>
      <c r="C8" s="4">
        <f>_xll.WSbesj($A8,C$3)</f>
        <v>0.23621708154305507</v>
      </c>
      <c r="D8" s="3">
        <f>_xll.WSbesj($A8,D$3)</f>
        <v>3.6016646141108236E-2</v>
      </c>
      <c r="E8" s="4">
        <f>_xll.WSbesj($A8,E$3)</f>
        <v>3.8938927309997927E-3</v>
      </c>
    </row>
    <row r="9" spans="1:5" x14ac:dyDescent="0.15">
      <c r="A9" s="14">
        <v>1</v>
      </c>
      <c r="B9" s="5">
        <f>_xll.WSbesj($A9,B$3)</f>
        <v>0.84147098480789662</v>
      </c>
      <c r="C9" s="6">
        <f>_xll.WSbesj($A9,C$3)</f>
        <v>0.30116867893975668</v>
      </c>
      <c r="D9" s="5">
        <f>_xll.WSbesj($A9,D$3)</f>
        <v>6.203505201137386E-2</v>
      </c>
      <c r="E9" s="6">
        <f>_xll.WSbesj($A9,E$3)</f>
        <v>9.0065811171125137E-3</v>
      </c>
    </row>
    <row r="10" spans="1:5" x14ac:dyDescent="0.15">
      <c r="A10" s="12">
        <f t="shared" si="1"/>
        <v>1.25</v>
      </c>
      <c r="B10" s="1">
        <f>_xll.WSbesj($A10,B$3)</f>
        <v>0.75918769548446918</v>
      </c>
      <c r="C10" s="2">
        <f>_xll.WSbesj($A10,C$3)</f>
        <v>0.35509226647136016</v>
      </c>
      <c r="D10" s="1">
        <f>_xll.WSbesj($A10,D$3)</f>
        <v>9.3033744046795638E-2</v>
      </c>
      <c r="E10" s="2">
        <f>_xll.WSbesj($A10,E$3)</f>
        <v>1.7042709715822217E-2</v>
      </c>
    </row>
    <row r="11" spans="1:5" x14ac:dyDescent="0.15">
      <c r="A11" s="13">
        <f t="shared" si="1"/>
        <v>1.5</v>
      </c>
      <c r="B11" s="3">
        <f>_xll.WSbesj($A11,B$3)</f>
        <v>0.66499665773603633</v>
      </c>
      <c r="C11" s="4">
        <f>_xll.WSbesj($A11,C$3)</f>
        <v>0.39617297071222224</v>
      </c>
      <c r="D11" s="3">
        <f>_xll.WSbesj($A11,D$3)</f>
        <v>0.12734928368840825</v>
      </c>
      <c r="E11" s="4">
        <f>_xll.WSbesj($A11,E$3)</f>
        <v>2.8324641582471798E-2</v>
      </c>
    </row>
    <row r="12" spans="1:5" x14ac:dyDescent="0.15">
      <c r="A12" s="13">
        <f t="shared" si="1"/>
        <v>1.75</v>
      </c>
      <c r="B12" s="3">
        <f>_xll.WSbesj($A12,B$3)</f>
        <v>0.56227768392796396</v>
      </c>
      <c r="C12" s="4">
        <f>_xll.WSbesj($A12,C$3)</f>
        <v>0.42315642261568898</v>
      </c>
      <c r="D12" s="3">
        <f>_xll.WSbesj($A12,D$3)</f>
        <v>0.16313332627036037</v>
      </c>
      <c r="E12" s="4">
        <f>_xll.WSbesj($A12,E$3)</f>
        <v>4.2938795299626062E-2</v>
      </c>
    </row>
    <row r="13" spans="1:5" x14ac:dyDescent="0.15">
      <c r="A13" s="13">
        <f t="shared" si="1"/>
        <v>2</v>
      </c>
      <c r="B13" s="3">
        <f>_xll.WSbesj($A13,B$3)</f>
        <v>0.4546487134128408</v>
      </c>
      <c r="C13" s="4">
        <f>_xll.WSbesj($A13,C$3)</f>
        <v>0.43539777497999155</v>
      </c>
      <c r="D13" s="3">
        <f>_xll.WSbesj($A13,D$3)</f>
        <v>0.19844794905714663</v>
      </c>
      <c r="E13" s="4">
        <f>_xll.WSbesj($A13,E$3)</f>
        <v>6.0722097662874806E-2</v>
      </c>
    </row>
    <row r="14" spans="1:5" x14ac:dyDescent="0.15">
      <c r="A14" s="14">
        <f t="shared" si="1"/>
        <v>2.25</v>
      </c>
      <c r="B14" s="5">
        <f>_xll.WSbesj($A14,B$3)</f>
        <v>0.345810309727965</v>
      </c>
      <c r="C14" s="6">
        <f>_xll.WSbesj($A14,C$3)</f>
        <v>0.43288174775586846</v>
      </c>
      <c r="D14" s="5">
        <f>_xll.WSbesj($A14,D$3)</f>
        <v>0.23136535394652633</v>
      </c>
      <c r="E14" s="6">
        <f>_xll.WSbesj($A14,E$3)</f>
        <v>8.1263483236412207E-2</v>
      </c>
    </row>
    <row r="15" spans="1:5" x14ac:dyDescent="0.15">
      <c r="A15" s="12">
        <f t="shared" si="1"/>
        <v>2.5</v>
      </c>
      <c r="B15" s="1">
        <f>_xll.WSbesj($A15,B$3)</f>
        <v>0.23938885764158258</v>
      </c>
      <c r="C15" s="2">
        <f>_xll.WSbesj($A15,C$3)</f>
        <v>0.4162129892754064</v>
      </c>
      <c r="D15" s="1">
        <f>_xll.WSbesj($A15,D$3)</f>
        <v>0.26006672948890525</v>
      </c>
      <c r="E15" s="2">
        <f>_xll.WSbesj($A15,E$3)</f>
        <v>0.10392046970240393</v>
      </c>
    </row>
    <row r="16" spans="1:5" x14ac:dyDescent="0.15">
      <c r="A16" s="13">
        <f t="shared" si="1"/>
        <v>2.75</v>
      </c>
      <c r="B16" s="3">
        <f>_xll.WSbesj($A16,B$3)</f>
        <v>0.13878581529175693</v>
      </c>
      <c r="C16" s="4">
        <f>_xll.WSbesj($A16,C$3)</f>
        <v>0.38657752506335286</v>
      </c>
      <c r="D16" s="3">
        <f>_xll.WSbesj($A16,D$3)</f>
        <v>0.28293512114099173</v>
      </c>
      <c r="E16" s="4">
        <f>_xll.WSbesj($A16,E$3)</f>
        <v>0.12784996792026826</v>
      </c>
    </row>
    <row r="17" spans="1:5" x14ac:dyDescent="0.15">
      <c r="A17" s="13">
        <f t="shared" si="1"/>
        <v>3</v>
      </c>
      <c r="B17" s="3">
        <f>_xll.WSbesj($A17,B$3)</f>
        <v>4.7040002686622437E-2</v>
      </c>
      <c r="C17" s="4">
        <f>_xll.WSbesj($A17,C$3)</f>
        <v>0.3456774997623559</v>
      </c>
      <c r="D17" s="3">
        <f>_xll.WSbesj($A17,D$3)</f>
        <v>0.29863749707573356</v>
      </c>
      <c r="E17" s="4">
        <f>_xll.WSbesj($A17,E$3)</f>
        <v>0.15205166203053322</v>
      </c>
    </row>
    <row r="18" spans="1:5" x14ac:dyDescent="0.15">
      <c r="A18" s="13">
        <f t="shared" si="1"/>
        <v>3.25</v>
      </c>
      <c r="B18" s="3">
        <f>_xll.WSbesj($A18,B$3)</f>
        <v>-3.3290810624648816E-2</v>
      </c>
      <c r="C18" s="4">
        <f>_xll.WSbesj($A18,C$3)</f>
        <v>0.29564272783258388</v>
      </c>
      <c r="D18" s="3">
        <f>_xll.WSbesj($A18,D$3)</f>
        <v>0.30619179016241854</v>
      </c>
      <c r="E18" s="4">
        <f>_xll.WSbesj($A18,E$3)</f>
        <v>0.17542156472498296</v>
      </c>
    </row>
    <row r="19" spans="1:5" x14ac:dyDescent="0.15">
      <c r="A19" s="14">
        <f t="shared" si="1"/>
        <v>3.5</v>
      </c>
      <c r="B19" s="5">
        <f>_xll.WSbesj($A19,B$3)</f>
        <v>-0.10022377933989125</v>
      </c>
      <c r="C19" s="6">
        <f>_xll.WSbesj($A19,C$3)</f>
        <v>0.23892368798597277</v>
      </c>
      <c r="D19" s="5">
        <f>_xll.WSbesj($A19,D$3)</f>
        <v>0.30501551189929677</v>
      </c>
      <c r="E19" s="6">
        <f>_xll.WSbesj($A19,E$3)</f>
        <v>0.19681275758445096</v>
      </c>
    </row>
    <row r="20" spans="1:5" x14ac:dyDescent="0.15">
      <c r="A20" s="12">
        <f t="shared" si="1"/>
        <v>3.75</v>
      </c>
      <c r="B20" s="1">
        <f>_xll.WSbesj($A20,B$3)</f>
        <v>-0.15241635166462497</v>
      </c>
      <c r="C20" s="2">
        <f>_xll.WSbesj($A20,C$3)</f>
        <v>0.17817146817998286</v>
      </c>
      <c r="D20" s="1">
        <f>_xll.WSbesj($A20,D$3)</f>
        <v>0.29495352620861126</v>
      </c>
      <c r="E20" s="2">
        <f>_xll.WSbesj($A20,E$3)</f>
        <v>0.2150999000981654</v>
      </c>
    </row>
    <row r="21" spans="1:5" x14ac:dyDescent="0.15">
      <c r="A21" s="13">
        <f t="shared" si="1"/>
        <v>4</v>
      </c>
      <c r="B21" s="3">
        <f>_xll.WSbesj($A21,B$3)</f>
        <v>-0.18920062382698186</v>
      </c>
      <c r="C21" s="4">
        <f>_xll.WSbesj($A21,C$3)</f>
        <v>0.11611074925915733</v>
      </c>
      <c r="D21" s="3">
        <f>_xll.WSbesj($A21,D$3)</f>
        <v>0.27628368577135015</v>
      </c>
      <c r="E21" s="4">
        <f>_xll.WSbesj($A21,E$3)</f>
        <v>0.22924385795503019</v>
      </c>
    </row>
    <row r="22" spans="1:5" x14ac:dyDescent="0.15">
      <c r="A22" s="13">
        <f t="shared" si="1"/>
        <v>4.25</v>
      </c>
      <c r="B22" s="3">
        <f>_xll.WSbesj($A22,B$3)</f>
        <v>-0.21058573134790226</v>
      </c>
      <c r="C22" s="4">
        <f>_xll.WSbesj($A22,C$3)</f>
        <v>5.5412178486091999E-2</v>
      </c>
      <c r="D22" s="3">
        <f>_xll.WSbesj($A22,D$3)</f>
        <v>0.2497002102792612</v>
      </c>
      <c r="E22" s="4">
        <f>_xll.WSbesj($A22,E$3)</f>
        <v>0.23835277478362685</v>
      </c>
    </row>
    <row r="23" spans="1:5" x14ac:dyDescent="0.15">
      <c r="A23" s="13">
        <f t="shared" si="1"/>
        <v>4.5</v>
      </c>
      <c r="B23" s="3">
        <f>_xll.WSbesj($A23,B$3)</f>
        <v>-0.21722891503668837</v>
      </c>
      <c r="C23" s="4">
        <f>_xll.WSbesj($A23,C$3)</f>
        <v>-1.4295812457573982E-3</v>
      </c>
      <c r="D23" s="3">
        <f>_xll.WSbesj($A23,D$3)</f>
        <v>0.21627586087285</v>
      </c>
      <c r="E23" s="4">
        <f>_xll.WSbesj($A23,E$3)</f>
        <v>0.24173609332670173</v>
      </c>
    </row>
    <row r="24" spans="1:5" x14ac:dyDescent="0.15">
      <c r="A24" s="14">
        <f t="shared" si="1"/>
        <v>4.75</v>
      </c>
      <c r="B24" s="5">
        <f>_xll.WSbesj($A24,B$3)</f>
        <v>-0.21037742925797376</v>
      </c>
      <c r="C24" s="6">
        <f>_xll.WSbesj($A24,C$3)</f>
        <v>-5.2206227820200179E-2</v>
      </c>
      <c r="D24" s="5">
        <f>_xll.WSbesj($A24,D$3)</f>
        <v>0.17740507484521645</v>
      </c>
      <c r="E24" s="6">
        <f>_xll.WSbesj($A24,E$3)</f>
        <v>0.2389484118677962</v>
      </c>
    </row>
    <row r="25" spans="1:5" x14ac:dyDescent="0.15">
      <c r="A25" s="12">
        <f t="shared" si="1"/>
        <v>5</v>
      </c>
      <c r="B25" s="1">
        <f>_xll.WSbesj($A25,B$3)</f>
        <v>-0.19178485493262767</v>
      </c>
      <c r="C25" s="2">
        <f>_xll.WSbesj($A25,C$3)</f>
        <v>-9.5089408079170781E-2</v>
      </c>
      <c r="D25" s="1">
        <f>_xll.WSbesj($A25,D$3)</f>
        <v>0.13473121008512512</v>
      </c>
      <c r="E25" s="2">
        <f>_xll.WSbesj($A25,E$3)</f>
        <v>0.22982061816429594</v>
      </c>
    </row>
    <row r="26" spans="1:5" x14ac:dyDescent="0.15">
      <c r="A26" s="13">
        <f t="shared" si="1"/>
        <v>5.25</v>
      </c>
      <c r="B26" s="3">
        <f>_xll.WSbesj($A26,B$3)</f>
        <v>-0.16360657017649369</v>
      </c>
      <c r="C26" s="4">
        <f>_xll.WSbesj($A26,C$3)</f>
        <v>-0.12870324712730183</v>
      </c>
      <c r="D26" s="3">
        <f>_xll.WSbesj($A26,D$3)</f>
        <v>9.0061857532321238E-2</v>
      </c>
      <c r="E26" s="4">
        <f>_xll.WSbesj($A26,E$3)</f>
        <v>0.21447644477713151</v>
      </c>
    </row>
    <row r="27" spans="1:5" x14ac:dyDescent="0.15">
      <c r="A27" s="13">
        <f t="shared" si="1"/>
        <v>5.5</v>
      </c>
      <c r="B27" s="3">
        <f>_xll.WSbesj($A27,B$3)</f>
        <v>-0.12828005919461677</v>
      </c>
      <c r="C27" s="4">
        <f>_xll.WSbesj($A27,C$3)</f>
        <v>-0.15217269699743208</v>
      </c>
      <c r="D27" s="3">
        <f>_xll.WSbesj($A27,D$3)</f>
        <v>4.5276769923290147E-2</v>
      </c>
      <c r="E27" s="4">
        <f>_xll.WSbesj($A27,E$3)</f>
        <v>0.19333339692769591</v>
      </c>
    </row>
    <row r="28" spans="1:5" x14ac:dyDescent="0.15">
      <c r="A28" s="13">
        <f t="shared" si="1"/>
        <v>5.75</v>
      </c>
      <c r="B28" s="3">
        <f>_xll.WSbesj($A28,B$3)</f>
        <v>-8.8396361304218823E-2</v>
      </c>
      <c r="C28" s="4">
        <f>_xll.WSbesj($A28,C$3)</f>
        <v>-0.16514587451578081</v>
      </c>
      <c r="D28" s="3">
        <f>_xll.WSbesj($A28,D$3)</f>
        <v>2.2332963394636461E-3</v>
      </c>
      <c r="E28" s="4">
        <f>_xll.WSbesj($A28,E$3)</f>
        <v>0.16708787133270575</v>
      </c>
    </row>
    <row r="29" spans="1:5" x14ac:dyDescent="0.15">
      <c r="A29" s="14">
        <f t="shared" si="1"/>
        <v>6</v>
      </c>
      <c r="B29" s="5">
        <f>_xll.WSbesj($A29,B$3)</f>
        <v>-4.6569249699820923E-2</v>
      </c>
      <c r="C29" s="6">
        <f>_xll.WSbesj($A29,C$3)</f>
        <v>-0.16778992272503118</v>
      </c>
      <c r="D29" s="5">
        <f>_xll.WSbesj($A29,D$3)</f>
        <v>-3.7325711662694633E-2</v>
      </c>
      <c r="E29" s="6">
        <f>_xll.WSbesj($A29,E$3)</f>
        <v>0.13668516300611899</v>
      </c>
    </row>
    <row r="30" spans="1:5" x14ac:dyDescent="0.15">
      <c r="A30" s="12">
        <f t="shared" si="1"/>
        <v>6.25</v>
      </c>
      <c r="B30" s="1">
        <f>_xll.WSbesj($A30,B$3)</f>
        <v>-5.3086746476090595E-3</v>
      </c>
      <c r="C30" s="2">
        <f>_xll.WSbesj($A30,C$3)</f>
        <v>-0.16076129485953736</v>
      </c>
      <c r="D30" s="1">
        <f>_xll.WSbesj($A30,D$3)</f>
        <v>-7.1856746884968847E-2</v>
      </c>
      <c r="E30" s="2">
        <f>_xll.WSbesj($A30,E$3)</f>
        <v>0.10327589735156231</v>
      </c>
    </row>
    <row r="31" spans="1:5" x14ac:dyDescent="0.15">
      <c r="A31" s="13">
        <f t="shared" si="1"/>
        <v>6.5</v>
      </c>
      <c r="B31" s="3">
        <f>_xll.WSbesj($A31,B$3)</f>
        <v>3.3095382782740872E-2</v>
      </c>
      <c r="C31" s="4">
        <f>_xll.WSbesj($A31,C$3)</f>
        <v>-0.14515265276081268</v>
      </c>
      <c r="D31" s="3">
        <f>_xll.WSbesj($A31,D$3)</f>
        <v>-0.10008891482619287</v>
      </c>
      <c r="E31" s="4">
        <f>_xll.WSbesj($A31,E$3)</f>
        <v>6.8161179817587389E-2</v>
      </c>
    </row>
    <row r="32" spans="1:5" x14ac:dyDescent="0.15">
      <c r="A32" s="13">
        <f t="shared" si="1"/>
        <v>6.75</v>
      </c>
      <c r="B32" s="3">
        <f>_xll.WSbesj($A32,B$3)</f>
        <v>6.6673196115647079E-2</v>
      </c>
      <c r="C32" s="4">
        <f>_xll.WSbesj($A32,C$3)</f>
        <v>-0.12241972571458216</v>
      </c>
      <c r="D32" s="3">
        <f>_xll.WSbesj($A32,D$3)</f>
        <v>-0.12108196309990582</v>
      </c>
      <c r="E32" s="4">
        <f>_xll.WSbesj($A32,E$3)</f>
        <v>3.2729382677614854E-2</v>
      </c>
    </row>
    <row r="33" spans="1:5" x14ac:dyDescent="0.15">
      <c r="A33" s="13">
        <f t="shared" si="1"/>
        <v>7</v>
      </c>
      <c r="B33" s="3">
        <f>_xll.WSbesj($A33,B$3)</f>
        <v>9.3855228388398437E-2</v>
      </c>
      <c r="C33" s="4">
        <f>_xll.WSbesj($A33,C$3)</f>
        <v>-9.4292432279272406E-2</v>
      </c>
      <c r="D33" s="3">
        <f>_xll.WSbesj($A33,D$3)</f>
        <v>-0.13426627079380085</v>
      </c>
      <c r="E33" s="4">
        <f>_xll.WSbesj($A33,E$3)</f>
        <v>-1.6120468591568368E-3</v>
      </c>
    </row>
    <row r="34" spans="1:5" x14ac:dyDescent="0.15">
      <c r="A34" s="14">
        <f t="shared" si="1"/>
        <v>7.25</v>
      </c>
      <c r="B34" s="5">
        <f>_xll.WSbesj($A34,B$3)</f>
        <v>0.11352839710503522</v>
      </c>
      <c r="C34" s="6">
        <f>_xll.WSbesj($A34,C$3)</f>
        <v>-6.2675279473608222E-2</v>
      </c>
      <c r="D34" s="5">
        <f>_xll.WSbesj($A34,D$3)</f>
        <v>-0.13946299550790761</v>
      </c>
      <c r="E34" s="6">
        <f>_xll.WSbesj($A34,E$3)</f>
        <v>-3.3506096738741845E-2</v>
      </c>
    </row>
    <row r="35" spans="1:5" x14ac:dyDescent="0.15">
      <c r="A35" s="12">
        <f t="shared" si="1"/>
        <v>7.5</v>
      </c>
      <c r="B35" s="1">
        <f>_xll.WSbesj($A35,B$3)</f>
        <v>0.12506666356996518</v>
      </c>
      <c r="C35" s="2">
        <f>_xll.WSbesj($A35,C$3)</f>
        <v>-2.9542487235341395E-2</v>
      </c>
      <c r="D35" s="1">
        <f>_xll.WSbesj($A35,D$3)</f>
        <v>-0.13688365846410172</v>
      </c>
      <c r="E35" s="2">
        <f>_xll.WSbesj($A35,E$3)</f>
        <v>-6.1713285074059786E-2</v>
      </c>
    </row>
    <row r="36" spans="1:5" x14ac:dyDescent="0.15">
      <c r="A36" s="13">
        <f t="shared" si="1"/>
        <v>7.75</v>
      </c>
      <c r="B36" s="3">
        <f>_xll.WSbesj($A36,B$3)</f>
        <v>0.12833532633692596</v>
      </c>
      <c r="C36" s="4">
        <f>_xll.WSbesj($A36,C$3)</f>
        <v>3.1665766603448898E-3</v>
      </c>
      <c r="D36" s="3">
        <f>_xll.WSbesj($A36,D$3)</f>
        <v>-0.1271095547264699</v>
      </c>
      <c r="E36" s="4">
        <f>_xll.WSbesj($A36,E$3)</f>
        <v>-8.5172741000002883E-2</v>
      </c>
    </row>
    <row r="37" spans="1:5" x14ac:dyDescent="0.15">
      <c r="A37" s="13">
        <f t="shared" si="1"/>
        <v>8</v>
      </c>
      <c r="B37" s="3">
        <f>_xll.WSbesj($A37,B$3)</f>
        <v>0.12366978082792271</v>
      </c>
      <c r="C37" s="4">
        <f>_xll.WSbesj($A37,C$3)</f>
        <v>3.3646226829567021E-2</v>
      </c>
      <c r="D37" s="3">
        <f>_xll.WSbesj($A37,D$3)</f>
        <v>-0.11105244576683508</v>
      </c>
      <c r="E37" s="4">
        <f>_xll.WSbesj($A37,E$3)</f>
        <v>-0.10305400543383895</v>
      </c>
    </row>
    <row r="38" spans="1:5" x14ac:dyDescent="0.15">
      <c r="A38" s="13">
        <f t="shared" si="1"/>
        <v>8.25</v>
      </c>
      <c r="B38" s="3">
        <f>_xll.WSbesj($A38,B$3)</f>
        <v>0.11183081336234425</v>
      </c>
      <c r="C38" s="4">
        <f>_xll.WSbesj($A38,C$3)</f>
        <v>6.0312575856311036E-2</v>
      </c>
      <c r="D38" s="3">
        <f>_xll.WSbesj($A38,D$3)</f>
        <v>-8.9898967596412971E-2</v>
      </c>
      <c r="E38" s="4">
        <f>_xll.WSbesj($A38,E$3)</f>
        <v>-0.11479679864201588</v>
      </c>
    </row>
    <row r="39" spans="1:5" x14ac:dyDescent="0.15">
      <c r="A39" s="14">
        <f t="shared" si="1"/>
        <v>8.5</v>
      </c>
      <c r="B39" s="5">
        <f>_xll.WSbesj($A39,B$3)</f>
        <v>9.3939660308645923E-2</v>
      </c>
      <c r="C39" s="6">
        <f>_xll.WSbesj($A39,C$3)</f>
        <v>8.1876654469819954E-2</v>
      </c>
      <c r="D39" s="5">
        <f>_xll.WSbesj($A39,D$3)</f>
        <v>-6.5042017554591824E-2</v>
      </c>
      <c r="E39" s="6">
        <f>_xll.WSbesj($A39,E$3)</f>
        <v>-0.12013666479605044</v>
      </c>
    </row>
    <row r="40" spans="1:5" x14ac:dyDescent="0.15">
      <c r="A40" s="12">
        <f t="shared" si="1"/>
        <v>8.75</v>
      </c>
      <c r="B40" s="1">
        <f>_xll.WSbesj($A40,B$3)</f>
        <v>7.1397023286193434E-2</v>
      </c>
      <c r="C40" s="2">
        <f>_xll.WSbesj($A40,C$3)</f>
        <v>9.7399166501936307E-2</v>
      </c>
      <c r="D40" s="1">
        <f>_xll.WSbesj($A40,D$3)</f>
        <v>-3.8003023342672408E-2</v>
      </c>
      <c r="E40" s="2">
        <f>_xll.WSbesj($A40,E$3)</f>
        <v>-0.11911517984060624</v>
      </c>
    </row>
    <row r="41" spans="1:5" x14ac:dyDescent="0.15">
      <c r="A41" s="13">
        <f t="shared" si="1"/>
        <v>9</v>
      </c>
      <c r="B41" s="3">
        <f>_xll.WSbesj($A41,B$3)</f>
        <v>4.5790942804639627E-2</v>
      </c>
      <c r="C41" s="4">
        <f>_xll.WSbesj($A41,C$3)</f>
        <v>0.10632457829881296</v>
      </c>
      <c r="D41" s="3">
        <f>_xll.WSbesj($A41,D$3)</f>
        <v>-1.034941670503531E-2</v>
      </c>
      <c r="E41" s="4">
        <f>_xll.WSbesj($A41,E$3)</f>
        <v>-0.11207425424605481</v>
      </c>
    </row>
    <row r="42" spans="1:5" x14ac:dyDescent="0.15">
      <c r="A42" s="13">
        <f t="shared" si="1"/>
        <v>9.25</v>
      </c>
      <c r="B42" s="3">
        <f>_xll.WSbesj($A42,B$3)</f>
        <v>1.8798863284371192E-2</v>
      </c>
      <c r="C42" s="4">
        <f>_xll.WSbesj($A42,C$3)</f>
        <v>0.1084934093785616</v>
      </c>
      <c r="D42" s="3">
        <f>_xll.WSbesj($A42,D$3)</f>
        <v>1.6388188405973107E-2</v>
      </c>
      <c r="E42" s="4">
        <f>_xll.WSbesj($A42,E$3)</f>
        <v>-9.9634929159116661E-2</v>
      </c>
    </row>
    <row r="43" spans="1:5" x14ac:dyDescent="0.15">
      <c r="A43" s="13">
        <f t="shared" si="1"/>
        <v>9.5</v>
      </c>
      <c r="B43" s="3">
        <f>_xll.WSbesj($A43,B$3)</f>
        <v>-7.9106442591378237E-3</v>
      </c>
      <c r="C43" s="4">
        <f>_xll.WSbesj($A43,C$3)</f>
        <v>0.10413279073023587</v>
      </c>
      <c r="D43" s="3">
        <f>_xll.WSbesj($A43,D$3)</f>
        <v>4.0794683437107043E-2</v>
      </c>
      <c r="E43" s="4">
        <f>_xll.WSbesj($A43,E$3)</f>
        <v>-8.2661904710705836E-2</v>
      </c>
    </row>
    <row r="44" spans="1:5" x14ac:dyDescent="0.15">
      <c r="A44" s="14">
        <f t="shared" si="1"/>
        <v>9.75</v>
      </c>
      <c r="B44" s="5">
        <f>_xll.WSbesj($A44,B$3)</f>
        <v>-3.2771199345874226E-2</v>
      </c>
      <c r="C44" s="6">
        <f>_xll.WSbesj($A44,C$3)</f>
        <v>9.3826523552012209E-2</v>
      </c>
      <c r="D44" s="5">
        <f>_xll.WSbesj($A44,D$3)</f>
        <v>6.1640898900339518E-2</v>
      </c>
      <c r="E44" s="6">
        <f>_xll.WSbesj($A44,E$3)</f>
        <v>-6.2215806167222706E-2</v>
      </c>
    </row>
    <row r="45" spans="1:5" x14ac:dyDescent="0.15">
      <c r="A45" s="12">
        <f t="shared" si="1"/>
        <v>10</v>
      </c>
      <c r="B45" s="1">
        <f>_xll.WSbesj($A45,B$3)</f>
        <v>-5.4402111088936972E-2</v>
      </c>
      <c r="C45" s="2">
        <f>_xll.WSbesj($A45,C$3)</f>
        <v>7.8466941798751549E-2</v>
      </c>
      <c r="D45" s="1">
        <f>_xll.WSbesj($A45,D$3)</f>
        <v>7.7942193628562431E-2</v>
      </c>
      <c r="E45" s="2">
        <f>_xll.WSbesj($A45,E$3)</f>
        <v>-3.9495844984470327E-2</v>
      </c>
    </row>
    <row r="46" spans="1:5" x14ac:dyDescent="0.15">
      <c r="A46" s="13">
        <f t="shared" si="1"/>
        <v>10.25</v>
      </c>
      <c r="B46" s="3">
        <f>_xll.WSbesj($A46,B$3)</f>
        <v>-7.1677895649248341E-2</v>
      </c>
      <c r="C46" s="4">
        <f>_xll.WSbesj($A46,C$3)</f>
        <v>5.9191800470692391E-2</v>
      </c>
      <c r="D46" s="3">
        <f>_xll.WSbesj($A46,D$3)</f>
        <v>8.9002325055304643E-2</v>
      </c>
      <c r="E46" s="4">
        <f>_xll.WSbesj($A46,E$3)</f>
        <v>-1.5776032151031585E-2</v>
      </c>
    </row>
    <row r="47" spans="1:5" x14ac:dyDescent="0.15">
      <c r="A47" s="13">
        <f t="shared" si="1"/>
        <v>10.5</v>
      </c>
      <c r="B47" s="3">
        <f>_xll.WSbesj($A47,B$3)</f>
        <v>-8.378054856873049E-2</v>
      </c>
      <c r="C47" s="4">
        <f>_xll.WSbesj($A47,C$3)</f>
        <v>3.731013137402496E-2</v>
      </c>
      <c r="D47" s="3">
        <f>_xll.WSbesj($A47,D$3)</f>
        <v>9.4440586104166196E-2</v>
      </c>
      <c r="E47" s="4">
        <f>_xll.WSbesj($A47,E$3)</f>
        <v>7.6615762946256058E-3</v>
      </c>
    </row>
    <row r="48" spans="1:5" x14ac:dyDescent="0.15">
      <c r="A48" s="13">
        <f t="shared" si="1"/>
        <v>10.75</v>
      </c>
      <c r="B48" s="3">
        <f>_xll.WSbesj($A48,B$3)</f>
        <v>-9.023235980657475E-2</v>
      </c>
      <c r="C48" s="4">
        <f>_xll.WSbesj($A48,C$3)</f>
        <v>1.4221494209716766E-2</v>
      </c>
      <c r="D48" s="3">
        <f>_xll.WSbesj($A48,D$3)</f>
        <v>9.4201148888356179E-2</v>
      </c>
      <c r="E48" s="4">
        <f>_xll.WSbesj($A48,E$3)</f>
        <v>2.9592993645332612E-2</v>
      </c>
    </row>
    <row r="49" spans="1:5" x14ac:dyDescent="0.15">
      <c r="A49" s="14">
        <f t="shared" si="1"/>
        <v>11</v>
      </c>
      <c r="B49" s="5">
        <f>_xll.WSbesj($A49,B$3)</f>
        <v>-9.0908200595518504E-2</v>
      </c>
      <c r="C49" s="6">
        <f>_xll.WSbesj($A49,C$3)</f>
        <v>-8.6667180530517543E-3</v>
      </c>
      <c r="D49" s="5">
        <f>_xll.WSbesj($A49,D$3)</f>
        <v>8.8544550217413462E-2</v>
      </c>
      <c r="E49" s="6">
        <f>_xll.WSbesj($A49,E$3)</f>
        <v>4.8914240879148772E-2</v>
      </c>
    </row>
  </sheetData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D24-F33B-40CC-BBC6-23B83ED5753F}">
  <sheetPr codeName="Sheet19"/>
  <dimension ref="A1:E89"/>
  <sheetViews>
    <sheetView workbookViewId="0"/>
  </sheetViews>
  <sheetFormatPr defaultColWidth="8.875" defaultRowHeight="13.5" x14ac:dyDescent="0.15"/>
  <cols>
    <col min="1" max="1" width="9" customWidth="1"/>
    <col min="2" max="5" width="17.375" customWidth="1"/>
  </cols>
  <sheetData>
    <row r="1" spans="1:5" x14ac:dyDescent="0.15">
      <c r="A1" s="10" t="s">
        <v>45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_xlfn.CONCAT("y",B3,"(x)")</f>
        <v>y0(x)</v>
      </c>
      <c r="C4" s="15" t="str">
        <f t="shared" ref="C4:E4" si="0">_xlfn.CONCAT("y",C3,"(x)")</f>
        <v>y1(x)</v>
      </c>
      <c r="D4" s="15" t="str">
        <f t="shared" si="0"/>
        <v>y2(x)</v>
      </c>
      <c r="E4" s="15" t="str">
        <f t="shared" si="0"/>
        <v>y3(x)</v>
      </c>
    </row>
    <row r="5" spans="1:5" x14ac:dyDescent="0.15">
      <c r="A5" s="12">
        <v>1E-3</v>
      </c>
      <c r="B5" s="1">
        <f>_xll.WSbesy($A5,B$3)</f>
        <v>-999.99950000004139</v>
      </c>
      <c r="C5" s="2">
        <f>_xll.WSbesy($A5,C$3)</f>
        <v>-1000000.4999998746</v>
      </c>
      <c r="D5" s="1">
        <f>_xll.WSbesy($A5,D$3)</f>
        <v>-3000000500.0001254</v>
      </c>
      <c r="E5" s="2">
        <f>_xll.WSbesy($A5,E$3)</f>
        <v>-15000001500000.121</v>
      </c>
    </row>
    <row r="6" spans="1:5" x14ac:dyDescent="0.15">
      <c r="A6" s="13">
        <v>0.25</v>
      </c>
      <c r="B6" s="3">
        <f>_xll.WSbesy($A6,B$3)</f>
        <v>-3.8756496868425776</v>
      </c>
      <c r="C6" s="4">
        <f>_xll.WSbesy($A6,C$3)</f>
        <v>-16.492214584388403</v>
      </c>
      <c r="D6" s="3">
        <f>_xll.WSbesy($A6,D$3)</f>
        <v>-194.03092532581826</v>
      </c>
      <c r="E6" s="4">
        <f>_xll.WSbesy($A6,E$3)</f>
        <v>-3864.1262919319761</v>
      </c>
    </row>
    <row r="7" spans="1:5" x14ac:dyDescent="0.15">
      <c r="A7" s="13">
        <f t="shared" ref="A7:A70" si="1">A6+0.25</f>
        <v>0.5</v>
      </c>
      <c r="B7" s="3">
        <f>_xll.WSbesy($A7,B$3)</f>
        <v>-1.7551651237807451</v>
      </c>
      <c r="C7" s="4">
        <f>_xll.WSbesy($A7,C$3)</f>
        <v>-4.4691813247698962</v>
      </c>
      <c r="D7" s="3">
        <f>_xll.WSbesy($A7,D$3)</f>
        <v>-25.059922824838633</v>
      </c>
      <c r="E7" s="4">
        <f>_xll.WSbesy($A7,E$3)</f>
        <v>-246.13004692361645</v>
      </c>
    </row>
    <row r="8" spans="1:5" x14ac:dyDescent="0.15">
      <c r="A8" s="13">
        <f t="shared" si="1"/>
        <v>0.75</v>
      </c>
      <c r="B8" s="3">
        <f>_xll.WSbesy($A8,B$3)</f>
        <v>-0.97558515849842731</v>
      </c>
      <c r="C8" s="4">
        <f>_xll.WSbesy($A8,C$3)</f>
        <v>-2.2096318913623492</v>
      </c>
      <c r="D8" s="3">
        <f>_xll.WSbesy($A8,D$3)</f>
        <v>-7.8629424069509684</v>
      </c>
      <c r="E8" s="4">
        <f>_xll.WSbesy($A8,E$3)</f>
        <v>-50.209984154977448</v>
      </c>
    </row>
    <row r="9" spans="1:5" x14ac:dyDescent="0.15">
      <c r="A9" s="14">
        <f t="shared" si="1"/>
        <v>1</v>
      </c>
      <c r="B9" s="5">
        <f>_xll.WSbesy($A9,B$3)</f>
        <v>-0.54030230586813932</v>
      </c>
      <c r="C9" s="6">
        <f>_xll.WSbesy($A9,C$3)</f>
        <v>-1.3817732906760358</v>
      </c>
      <c r="D9" s="5">
        <f>_xll.WSbesy($A9,D$3)</f>
        <v>-3.6050175661599679</v>
      </c>
      <c r="E9" s="6">
        <f>_xll.WSbesy($A9,E$3)</f>
        <v>-16.643314540123807</v>
      </c>
    </row>
    <row r="10" spans="1:5" x14ac:dyDescent="0.15">
      <c r="A10" s="12">
        <f t="shared" si="1"/>
        <v>1.25</v>
      </c>
      <c r="B10" s="1">
        <f>_xll.WSbesy($A10,B$3)</f>
        <v>-0.25225788991621495</v>
      </c>
      <c r="C10" s="2">
        <f>_xll.WSbesy($A10,C$3)</f>
        <v>-0.96099400741744101</v>
      </c>
      <c r="D10" s="1">
        <f>_xll.WSbesy($A10,D$3)</f>
        <v>-2.0541277278856436</v>
      </c>
      <c r="E10" s="2">
        <f>_xll.WSbesy($A10,E$3)</f>
        <v>-7.2555169041251339</v>
      </c>
    </row>
    <row r="11" spans="1:5" x14ac:dyDescent="0.15">
      <c r="A11" s="13">
        <f t="shared" si="1"/>
        <v>1.5</v>
      </c>
      <c r="B11" s="3">
        <f>_xll.WSbesy($A11,B$3)</f>
        <v>-4.7158134445135134E-2</v>
      </c>
      <c r="C11" s="4">
        <f>_xll.WSbesy($A11,C$3)</f>
        <v>-0.69643541403279308</v>
      </c>
      <c r="D11" s="3">
        <f>_xll.WSbesy($A11,D$3)</f>
        <v>-1.3457126936204511</v>
      </c>
      <c r="E11" s="4">
        <f>_xll.WSbesy($A11,E$3)</f>
        <v>-3.7892735647020439</v>
      </c>
    </row>
    <row r="12" spans="1:5" x14ac:dyDescent="0.15">
      <c r="A12" s="13">
        <f t="shared" si="1"/>
        <v>1.75</v>
      </c>
      <c r="B12" s="3">
        <f>_xll.WSbesy($A12,B$3)</f>
        <v>0.10185488894256704</v>
      </c>
      <c r="C12" s="4">
        <f>_xll.WSbesy($A12,C$3)</f>
        <v>-0.50407489024649732</v>
      </c>
      <c r="D12" s="3">
        <f>_xll.WSbesy($A12,D$3)</f>
        <v>-0.96598327222227653</v>
      </c>
      <c r="E12" s="4">
        <f>_xll.WSbesy($A12,E$3)</f>
        <v>-2.2558773161028642</v>
      </c>
    </row>
    <row r="13" spans="1:5" x14ac:dyDescent="0.15">
      <c r="A13" s="13">
        <f t="shared" si="1"/>
        <v>2</v>
      </c>
      <c r="B13" s="3">
        <f>_xll.WSbesy($A13,B$3)</f>
        <v>0.20807341827357115</v>
      </c>
      <c r="C13" s="4">
        <f>_xll.WSbesy($A13,C$3)</f>
        <v>-0.35061200427605538</v>
      </c>
      <c r="D13" s="3">
        <f>_xll.WSbesy($A13,D$3)</f>
        <v>-0.7339914246876541</v>
      </c>
      <c r="E13" s="4">
        <f>_xll.WSbesy($A13,E$3)</f>
        <v>-1.4843665574430798</v>
      </c>
    </row>
    <row r="14" spans="1:5" x14ac:dyDescent="0.15">
      <c r="A14" s="14">
        <f t="shared" si="1"/>
        <v>2.25</v>
      </c>
      <c r="B14" s="5">
        <f>_xll.WSbesy($A14,B$3)</f>
        <v>0.27918827676566177</v>
      </c>
      <c r="C14" s="6">
        <f>_xll.WSbesy($A14,C$3)</f>
        <v>-0.22172663116544875</v>
      </c>
      <c r="D14" s="5">
        <f>_xll.WSbesy($A14,D$3)</f>
        <v>-0.57482378498626008</v>
      </c>
      <c r="E14" s="6">
        <f>_xll.WSbesy($A14,E$3)</f>
        <v>-1.0556595576929071</v>
      </c>
    </row>
    <row r="15" spans="1:5" x14ac:dyDescent="0.15">
      <c r="A15" s="12">
        <f t="shared" si="1"/>
        <v>2.5</v>
      </c>
      <c r="B15" s="1">
        <f>_xll.WSbesy($A15,B$3)</f>
        <v>0.32045744621877353</v>
      </c>
      <c r="C15" s="2">
        <f>_xll.WSbesy($A15,C$3)</f>
        <v>-0.1112058791540731</v>
      </c>
      <c r="D15" s="1">
        <f>_xll.WSbesy($A15,D$3)</f>
        <v>-0.45390450120366121</v>
      </c>
      <c r="E15" s="2">
        <f>_xll.WSbesy($A15,E$3)</f>
        <v>-0.79660312325324922</v>
      </c>
    </row>
    <row r="16" spans="1:5" x14ac:dyDescent="0.15">
      <c r="A16" s="13">
        <f t="shared" si="1"/>
        <v>2.75</v>
      </c>
      <c r="B16" s="3">
        <f>_xll.WSbesy($A16,B$3)</f>
        <v>0.33610995586635045</v>
      </c>
      <c r="C16" s="4">
        <f>_xll.WSbesy($A16,C$3)</f>
        <v>-1.6564013158538633E-2</v>
      </c>
      <c r="D16" s="3">
        <f>_xll.WSbesy($A16,D$3)</f>
        <v>-0.35417978840293807</v>
      </c>
      <c r="E16" s="4">
        <f>_xll.WSbesy($A16,E$3)</f>
        <v>-0.6273992384831667</v>
      </c>
    </row>
    <row r="17" spans="1:5" x14ac:dyDescent="0.15">
      <c r="A17" s="13">
        <f t="shared" si="1"/>
        <v>3</v>
      </c>
      <c r="B17" s="3">
        <f>_xll.WSbesy($A17,B$3)</f>
        <v>0.32999749886681518</v>
      </c>
      <c r="C17" s="4">
        <f>_xll.WSbesy($A17,C$3)</f>
        <v>6.2959163602316084E-2</v>
      </c>
      <c r="D17" s="3">
        <f>_xll.WSbesy($A17,D$3)</f>
        <v>-0.26703833526449922</v>
      </c>
      <c r="E17" s="4">
        <f>_xll.WSbesy($A17,E$3)</f>
        <v>-0.50802305570981465</v>
      </c>
    </row>
    <row r="18" spans="1:5" x14ac:dyDescent="0.15">
      <c r="A18" s="13">
        <f t="shared" si="1"/>
        <v>3.25</v>
      </c>
      <c r="B18" s="3">
        <f>_xll.WSbesy($A18,B$3)</f>
        <v>0.30588605417862957</v>
      </c>
      <c r="C18" s="4">
        <f>_xll.WSbesy($A18,C$3)</f>
        <v>0.12740959652576547</v>
      </c>
      <c r="D18" s="3">
        <f>_xll.WSbesy($A18,D$3)</f>
        <v>-0.18827719584715372</v>
      </c>
      <c r="E18" s="4">
        <f>_xll.WSbesy($A18,E$3)</f>
        <v>-0.417066820906002</v>
      </c>
    </row>
    <row r="19" spans="1:5" x14ac:dyDescent="0.15">
      <c r="A19" s="14">
        <f t="shared" si="1"/>
        <v>3.5</v>
      </c>
      <c r="B19" s="5">
        <f>_xll.WSbesy($A19,B$3)</f>
        <v>0.26755905351165615</v>
      </c>
      <c r="C19" s="6">
        <f>_xll.WSbesy($A19,C$3)</f>
        <v>0.17666922320036449</v>
      </c>
      <c r="D19" s="5">
        <f>_xll.WSbesy($A19,D$3)</f>
        <v>-0.11612829076848652</v>
      </c>
      <c r="E19" s="6">
        <f>_xll.WSbesy($A19,E$3)</f>
        <v>-0.34256678144105956</v>
      </c>
    </row>
    <row r="20" spans="1:5" x14ac:dyDescent="0.15">
      <c r="A20" s="12">
        <f t="shared" si="1"/>
        <v>3.75</v>
      </c>
      <c r="B20" s="1">
        <f>_xll.WSbesy($A20,B$3)</f>
        <v>0.21881582862388288</v>
      </c>
      <c r="C20" s="2">
        <f>_xll.WSbesy($A20,C$3)</f>
        <v>0.21076723929766042</v>
      </c>
      <c r="D20" s="1">
        <f>_xll.WSbesy($A20,D$3)</f>
        <v>-5.0202037185754389E-2</v>
      </c>
      <c r="E20" s="2">
        <f>_xll.WSbesy($A20,E$3)</f>
        <v>-0.27770328887866635</v>
      </c>
    </row>
    <row r="21" spans="1:5" x14ac:dyDescent="0.15">
      <c r="A21" s="13">
        <f t="shared" si="1"/>
        <v>4</v>
      </c>
      <c r="B21" s="3">
        <f>_xll.WSbesy($A21,B$3)</f>
        <v>0.16341090521590296</v>
      </c>
      <c r="C21" s="4">
        <f>_xll.WSbesy($A21,C$3)</f>
        <v>0.23005335013095785</v>
      </c>
      <c r="D21" s="3">
        <f>_xll.WSbesy($A21,D$3)</f>
        <v>9.1291073823153868E-3</v>
      </c>
      <c r="E21" s="4">
        <f>_xll.WSbesy($A21,E$3)</f>
        <v>-0.21864196590306351</v>
      </c>
    </row>
    <row r="22" spans="1:5" x14ac:dyDescent="0.15">
      <c r="A22" s="13">
        <f t="shared" si="1"/>
        <v>4.25</v>
      </c>
      <c r="B22" s="3">
        <f>_xll.WSbesy($A22,B$3)</f>
        <v>0.10496176233265717</v>
      </c>
      <c r="C22" s="4">
        <f>_xll.WSbesy($A22,C$3)</f>
        <v>0.23528261660264485</v>
      </c>
      <c r="D22" s="3">
        <f>_xll.WSbesy($A22,D$3)</f>
        <v>6.112008468097474E-2</v>
      </c>
      <c r="E22" s="4">
        <f>_xll.WSbesy($A22,E$3)</f>
        <v>-0.16337663462502783</v>
      </c>
    </row>
    <row r="23" spans="1:5" x14ac:dyDescent="0.15">
      <c r="A23" s="13">
        <f t="shared" si="1"/>
        <v>4.5</v>
      </c>
      <c r="B23" s="3">
        <f>_xll.WSbesy($A23,B$3)</f>
        <v>4.6843510984617746E-2</v>
      </c>
      <c r="C23" s="4">
        <f>_xll.WSbesy($A23,C$3)</f>
        <v>0.22763858414438107</v>
      </c>
      <c r="D23" s="3">
        <f>_xll.WSbesy($A23,D$3)</f>
        <v>0.10491554511163625</v>
      </c>
      <c r="E23" s="4">
        <f>_xll.WSbesy($A23,E$3)</f>
        <v>-0.11106575624256308</v>
      </c>
    </row>
    <row r="24" spans="1:5" x14ac:dyDescent="0.15">
      <c r="A24" s="14">
        <f t="shared" si="1"/>
        <v>4.75</v>
      </c>
      <c r="B24" s="5">
        <f>_xll.WSbesy($A24,B$3)</f>
        <v>-7.9162427132582897E-3</v>
      </c>
      <c r="C24" s="6">
        <f>_xll.WSbesy($A24,C$3)</f>
        <v>0.20871085184465676</v>
      </c>
      <c r="D24" s="5">
        <f>_xll.WSbesy($A24,D$3)</f>
        <v>0.13973362282567298</v>
      </c>
      <c r="E24" s="6">
        <f>_xll.WSbesy($A24,E$3)</f>
        <v>-6.1622827817632425E-2</v>
      </c>
    </row>
    <row r="25" spans="1:5" x14ac:dyDescent="0.15">
      <c r="A25" s="12">
        <f t="shared" si="1"/>
        <v>5</v>
      </c>
      <c r="B25" s="1">
        <f>_xll.WSbesy($A25,B$3)</f>
        <v>-5.6732437092645249E-2</v>
      </c>
      <c r="C25" s="2">
        <f>_xll.WSbesy($A25,C$3)</f>
        <v>0.18043836751409861</v>
      </c>
      <c r="D25" s="1">
        <f>_xll.WSbesy($A25,D$3)</f>
        <v>0.16499545760110457</v>
      </c>
      <c r="E25" s="2">
        <f>_xll.WSbesy($A25,E$3)</f>
        <v>-1.5442909912994435E-2</v>
      </c>
    </row>
    <row r="26" spans="1:5" x14ac:dyDescent="0.15">
      <c r="A26" s="13">
        <f t="shared" si="1"/>
        <v>5.25</v>
      </c>
      <c r="B26" s="3">
        <f>_xll.WSbesy($A26,B$3)</f>
        <v>-9.7540090903207727E-2</v>
      </c>
      <c r="C26" s="4">
        <f>_xll.WSbesy($A26,C$3)</f>
        <v>0.14502750524254937</v>
      </c>
      <c r="D26" s="3">
        <f>_xll.WSbesy($A26,D$3)</f>
        <v>0.18041295104180738</v>
      </c>
      <c r="E26" s="4">
        <f>_xll.WSbesy($A26,E$3)</f>
        <v>2.6794352892505337E-2</v>
      </c>
    </row>
    <row r="27" spans="1:5" x14ac:dyDescent="0.15">
      <c r="A27" s="13">
        <f t="shared" si="1"/>
        <v>5.5</v>
      </c>
      <c r="B27" s="3">
        <f>_xll.WSbesy($A27,B$3)</f>
        <v>-0.12884904987113818</v>
      </c>
      <c r="C27" s="4">
        <f>_xll.WSbesy($A27,C$3)</f>
        <v>0.10485295921804617</v>
      </c>
      <c r="D27" s="3">
        <f>_xll.WSbesy($A27,D$3)</f>
        <v>0.18604157308098154</v>
      </c>
      <c r="E27" s="4">
        <f>_xll.WSbesy($A27,E$3)</f>
        <v>6.4275743582846115E-2</v>
      </c>
    </row>
    <row r="28" spans="1:5" x14ac:dyDescent="0.15">
      <c r="A28" s="13">
        <f t="shared" si="1"/>
        <v>5.75</v>
      </c>
      <c r="B28" s="3">
        <f>_xll.WSbesy($A28,B$3)</f>
        <v>-0.1497725942889602</v>
      </c>
      <c r="C28" s="4">
        <f>_xll.WSbesy($A28,C$3)</f>
        <v>6.2348953601790984E-2</v>
      </c>
      <c r="D28" s="3">
        <f>_xll.WSbesy($A28,D$3)</f>
        <v>0.1823024831246772</v>
      </c>
      <c r="E28" s="4">
        <f>_xll.WSbesy($A28,E$3)</f>
        <v>9.6174944767493553E-2</v>
      </c>
    </row>
    <row r="29" spans="1:5" x14ac:dyDescent="0.15">
      <c r="A29" s="14">
        <f t="shared" si="1"/>
        <v>6</v>
      </c>
      <c r="B29" s="5">
        <f>_xll.WSbesy($A29,B$3)</f>
        <v>-0.16002838110839435</v>
      </c>
      <c r="C29" s="6">
        <f>_xll.WSbesy($A29,C$3)</f>
        <v>1.9897852848421913E-2</v>
      </c>
      <c r="D29" s="5">
        <f>_xll.WSbesy($A29,D$3)</f>
        <v>0.16997730753260529</v>
      </c>
      <c r="E29" s="6">
        <f>_xll.WSbesy($A29,E$3)</f>
        <v>0.12174990342874913</v>
      </c>
    </row>
    <row r="30" spans="1:5" x14ac:dyDescent="0.15">
      <c r="A30" s="12">
        <f t="shared" si="1"/>
        <v>6.25</v>
      </c>
      <c r="B30" s="1">
        <f>_xll.WSbesy($A30,B$3)</f>
        <v>-0.15991190691591986</v>
      </c>
      <c r="C30" s="2">
        <f>_xll.WSbesy($A30,C$3)</f>
        <v>-2.0277230458938131E-2</v>
      </c>
      <c r="D30" s="1">
        <f>_xll.WSbesy($A30,D$3)</f>
        <v>0.15017883629562956</v>
      </c>
      <c r="E30" s="2">
        <f>_xll.WSbesy($A30,E$3)</f>
        <v>0.14042029949544174</v>
      </c>
    </row>
    <row r="31" spans="1:5" x14ac:dyDescent="0.15">
      <c r="A31" s="13">
        <f t="shared" si="1"/>
        <v>6.5</v>
      </c>
      <c r="B31" s="3">
        <f>_xll.WSbesy($A31,B$3)</f>
        <v>-0.15024425011200362</v>
      </c>
      <c r="C31" s="4">
        <f>_xll.WSbesy($A31,C$3)</f>
        <v>-5.6209882799972195E-2</v>
      </c>
      <c r="D31" s="3">
        <f>_xll.WSbesy($A31,D$3)</f>
        <v>0.12430122728124719</v>
      </c>
      <c r="E31" s="4">
        <f>_xll.WSbesy($A31,E$3)</f>
        <v>0.15182621147785469</v>
      </c>
    </row>
    <row r="32" spans="1:5" x14ac:dyDescent="0.15">
      <c r="A32" s="13">
        <f t="shared" si="1"/>
        <v>6.75</v>
      </c>
      <c r="B32" s="3">
        <f>_xll.WSbesy($A32,B$3)</f>
        <v>-0.13229723625023354</v>
      </c>
      <c r="C32" s="4">
        <f>_xll.WSbesy($A32,C$3)</f>
        <v>-8.6272786671237278E-2</v>
      </c>
      <c r="D32" s="3">
        <f>_xll.WSbesy($A32,D$3)</f>
        <v>9.3953775507461423E-2</v>
      </c>
      <c r="E32" s="4">
        <f>_xll.WSbesy($A32,E$3)</f>
        <v>0.15586817593602351</v>
      </c>
    </row>
    <row r="33" spans="1:5" x14ac:dyDescent="0.15">
      <c r="A33" s="13">
        <f t="shared" si="1"/>
        <v>7</v>
      </c>
      <c r="B33" s="3">
        <f>_xll.WSbesy($A33,B$3)</f>
        <v>-0.10770032204904352</v>
      </c>
      <c r="C33" s="4">
        <f>_xll.WSbesy($A33,C$3)</f>
        <v>-0.10924098868111887</v>
      </c>
      <c r="D33" s="3">
        <f>_xll.WSbesy($A33,D$3)</f>
        <v>6.0882755471421163E-2</v>
      </c>
      <c r="E33" s="4">
        <f>_xll.WSbesy($A33,E$3)</f>
        <v>0.15272867116070549</v>
      </c>
    </row>
    <row r="34" spans="1:5" x14ac:dyDescent="0.15">
      <c r="A34" s="14">
        <f t="shared" si="1"/>
        <v>7.25</v>
      </c>
      <c r="B34" s="5">
        <f>_xll.WSbesy($A34,B$3)</f>
        <v>-7.8334368729475148E-2</v>
      </c>
      <c r="C34" s="6">
        <f>_xll.WSbesy($A34,C$3)</f>
        <v>-0.12433313761944559</v>
      </c>
      <c r="D34" s="5">
        <f>_xll.WSbesy($A34,D$3)</f>
        <v>2.6886173852463186E-2</v>
      </c>
      <c r="E34" s="6">
        <f>_xll.WSbesy($A34,E$3)</f>
        <v>0.14287532648321333</v>
      </c>
    </row>
    <row r="35" spans="1:5" x14ac:dyDescent="0.15">
      <c r="A35" s="12">
        <f t="shared" si="1"/>
        <v>7.5</v>
      </c>
      <c r="B35" s="1">
        <f>_xll.WSbesy($A35,B$3)</f>
        <v>-4.6218042378003428E-2</v>
      </c>
      <c r="C35" s="2">
        <f>_xll.WSbesy($A35,C$3)</f>
        <v>-0.13122906922036562</v>
      </c>
      <c r="D35" s="1">
        <f>_xll.WSbesy($A35,D$3)</f>
        <v>-6.2735853101428636E-3</v>
      </c>
      <c r="E35" s="2">
        <f>_xll.WSbesy($A35,E$3)</f>
        <v>0.12704667901360375</v>
      </c>
    </row>
    <row r="36" spans="1:5" x14ac:dyDescent="0.15">
      <c r="A36" s="13">
        <f t="shared" si="1"/>
        <v>7.75</v>
      </c>
      <c r="B36" s="3">
        <f>_xll.WSbesy($A36,B$3)</f>
        <v>-1.3392820286355233E-2</v>
      </c>
      <c r="C36" s="4">
        <f>_xll.WSbesy($A36,C$3)</f>
        <v>-0.13006343218032662</v>
      </c>
      <c r="D36" s="3">
        <f>_xll.WSbesy($A36,D$3)</f>
        <v>-3.6954314751190501E-2</v>
      </c>
      <c r="E36" s="4">
        <f>_xll.WSbesy($A36,E$3)</f>
        <v>0.10622193879246175</v>
      </c>
    </row>
    <row r="37" spans="1:5" x14ac:dyDescent="0.15">
      <c r="A37" s="13">
        <f t="shared" si="1"/>
        <v>8</v>
      </c>
      <c r="B37" s="3">
        <f>_xll.WSbesy($A37,B$3)</f>
        <v>1.8187504226076668E-2</v>
      </c>
      <c r="C37" s="4">
        <f>_xll.WSbesy($A37,C$3)</f>
        <v>-0.12139634279966312</v>
      </c>
      <c r="D37" s="3">
        <f>_xll.WSbesy($A37,D$3)</f>
        <v>-6.3711132775950391E-2</v>
      </c>
      <c r="E37" s="4">
        <f>_xll.WSbesy($A37,E$3)</f>
        <v>8.1576884814694176E-2</v>
      </c>
    </row>
    <row r="38" spans="1:5" x14ac:dyDescent="0.15">
      <c r="A38" s="13">
        <f t="shared" si="1"/>
        <v>8.25</v>
      </c>
      <c r="B38" s="3">
        <f>_xll.WSbesy($A38,B$3)</f>
        <v>4.6757325751784456E-2</v>
      </c>
      <c r="C38" s="4">
        <f>_xll.WSbesy($A38,C$3)</f>
        <v>-0.10616325872576432</v>
      </c>
      <c r="D38" s="3">
        <f>_xll.WSbesy($A38,D$3)</f>
        <v>-8.5362147106607847E-2</v>
      </c>
      <c r="E38" s="4">
        <f>_xll.WSbesy($A38,E$3)</f>
        <v>5.4428624115698966E-2</v>
      </c>
    </row>
    <row r="39" spans="1:5" x14ac:dyDescent="0.15">
      <c r="A39" s="14">
        <f t="shared" si="1"/>
        <v>8.5</v>
      </c>
      <c r="B39" s="5">
        <f>_xll.WSbesy($A39,B$3)</f>
        <v>7.0824929727626315E-2</v>
      </c>
      <c r="C39" s="6">
        <f>_xll.WSbesy($A39,C$3)</f>
        <v>-8.5607315634807529E-2</v>
      </c>
      <c r="D39" s="5">
        <f>_xll.WSbesy($A39,D$3)</f>
        <v>-0.10103927642226428</v>
      </c>
      <c r="E39" s="6">
        <f>_xll.WSbesy($A39,E$3)</f>
        <v>2.6172447151122661E-2</v>
      </c>
    </row>
    <row r="40" spans="1:5" x14ac:dyDescent="0.15">
      <c r="A40" s="12">
        <f t="shared" si="1"/>
        <v>8.75</v>
      </c>
      <c r="B40" s="1">
        <f>_xll.WSbesy($A40,B$3)</f>
        <v>8.9239506697799911E-2</v>
      </c>
      <c r="C40" s="2">
        <f>_xll.WSbesy($A40,C$3)</f>
        <v>-6.119822252073058E-2</v>
      </c>
      <c r="D40" s="1">
        <f>_xll.WSbesy($A40,D$3)</f>
        <v>-0.11022175441919324</v>
      </c>
      <c r="E40" s="2">
        <f>_xll.WSbesy($A40,E$3)</f>
        <v>-1.7856371473798482E-3</v>
      </c>
    </row>
    <row r="41" spans="1:5" x14ac:dyDescent="0.15">
      <c r="A41" s="13">
        <f t="shared" si="1"/>
        <v>9</v>
      </c>
      <c r="B41" s="3">
        <f>_xll.WSbesy($A41,B$3)</f>
        <v>0.10123669576496412</v>
      </c>
      <c r="C41" s="4">
        <f>_xll.WSbesy($A41,C$3)</f>
        <v>-3.4542421052976953E-2</v>
      </c>
      <c r="D41" s="3">
        <f>_xll.WSbesy($A41,D$3)</f>
        <v>-0.11275083611595646</v>
      </c>
      <c r="E41" s="4">
        <f>_xll.WSbesy($A41,E$3)</f>
        <v>-2.8096932344776619E-2</v>
      </c>
    </row>
    <row r="42" spans="1:5" x14ac:dyDescent="0.15">
      <c r="A42" s="13">
        <f t="shared" si="1"/>
        <v>9.25</v>
      </c>
      <c r="B42" s="3">
        <f>_xll.WSbesy($A42,B$3)</f>
        <v>0.10646109983430525</v>
      </c>
      <c r="C42" s="4">
        <f>_xll.WSbesy($A42,C$3)</f>
        <v>-7.2895551941760308E-3</v>
      </c>
      <c r="D42" s="3">
        <f>_xll.WSbesy($A42,D$3)</f>
        <v>-0.10882527989728125</v>
      </c>
      <c r="E42" s="4">
        <f>_xll.WSbesy($A42,E$3)</f>
        <v>-5.1534920425976009E-2</v>
      </c>
    </row>
    <row r="43" spans="1:5" x14ac:dyDescent="0.15">
      <c r="A43" s="13">
        <f t="shared" si="1"/>
        <v>9.5</v>
      </c>
      <c r="B43" s="3">
        <f>_xll.WSbesy($A43,B$3)</f>
        <v>0.10496549012593459</v>
      </c>
      <c r="C43" s="4">
        <f>_xll.WSbesy($A43,C$3)</f>
        <v>1.8959643219762515E-2</v>
      </c>
      <c r="D43" s="3">
        <f>_xll.WSbesy($A43,D$3)</f>
        <v>-9.8978234372325377E-2</v>
      </c>
      <c r="E43" s="4">
        <f>_xll.WSbesy($A43,E$3)</f>
        <v>-7.1053450784144295E-2</v>
      </c>
    </row>
    <row r="44" spans="1:5" x14ac:dyDescent="0.15">
      <c r="A44" s="14">
        <f t="shared" si="1"/>
        <v>9.75</v>
      </c>
      <c r="B44" s="5">
        <f>_xll.WSbesy($A44,B$3)</f>
        <v>9.7187672202871112E-2</v>
      </c>
      <c r="C44" s="6">
        <f>_xll.WSbesy($A44,C$3)</f>
        <v>4.2739165725655871E-2</v>
      </c>
      <c r="D44" s="5">
        <f>_xll.WSbesy($A44,D$3)</f>
        <v>-8.4037159671900064E-2</v>
      </c>
      <c r="E44" s="6">
        <f>_xll.WSbesy($A44,E$3)</f>
        <v>-8.5835145044578981E-2</v>
      </c>
    </row>
    <row r="45" spans="1:5" x14ac:dyDescent="0.15">
      <c r="A45" s="12">
        <f t="shared" si="1"/>
        <v>10</v>
      </c>
      <c r="B45" s="1">
        <f>_xll.WSbesy($A45,B$3)</f>
        <v>8.3907152907645235E-2</v>
      </c>
      <c r="C45" s="2">
        <f>_xll.WSbesy($A45,C$3)</f>
        <v>6.2792826379701502E-2</v>
      </c>
      <c r="D45" s="1">
        <f>_xll.WSbesy($A45,D$3)</f>
        <v>-6.5069304993734797E-2</v>
      </c>
      <c r="E45" s="2">
        <f>_xll.WSbesy($A45,E$3)</f>
        <v>-9.532747887656888E-2</v>
      </c>
    </row>
    <row r="46" spans="1:5" x14ac:dyDescent="0.15">
      <c r="A46" s="13">
        <f t="shared" si="1"/>
        <v>10.25</v>
      </c>
      <c r="B46" s="3">
        <f>_xll.WSbesy($A46,B$3)</f>
        <v>6.6184765899887352E-2</v>
      </c>
      <c r="C46" s="4">
        <f>_xll.WSbesy($A46,C$3)</f>
        <v>7.8134945980944656E-2</v>
      </c>
      <c r="D46" s="3">
        <f>_xll.WSbesy($A46,D$3)</f>
        <v>-4.3316001222537696E-2</v>
      </c>
      <c r="E46" s="4">
        <f>_xll.WSbesy($A46,E$3)</f>
        <v>-9.9264702674865493E-2</v>
      </c>
    </row>
    <row r="47" spans="1:5" x14ac:dyDescent="0.15">
      <c r="A47" s="13">
        <f t="shared" si="1"/>
        <v>10.5</v>
      </c>
      <c r="B47" s="3">
        <f>_xll.WSbesy($A47,B$3)</f>
        <v>4.5289231237713577E-2</v>
      </c>
      <c r="C47" s="4">
        <f>_xll.WSbesy($A47,C$3)</f>
        <v>8.8093808686607961E-2</v>
      </c>
      <c r="D47" s="3">
        <f>_xll.WSbesy($A47,D$3)</f>
        <v>-2.0119571612968439E-2</v>
      </c>
      <c r="E47" s="4">
        <f>_xll.WSbesy($A47,E$3)</f>
        <v>-9.7674557073735818E-2</v>
      </c>
    </row>
    <row r="48" spans="1:5" x14ac:dyDescent="0.15">
      <c r="A48" s="13">
        <f t="shared" si="1"/>
        <v>10.75</v>
      </c>
      <c r="B48" s="3">
        <f>_xll.WSbesy($A48,B$3)</f>
        <v>2.2615202098700462E-2</v>
      </c>
      <c r="C48" s="4">
        <f>_xll.WSbesy($A48,C$3)</f>
        <v>9.2336099536686422E-2</v>
      </c>
      <c r="D48" s="3">
        <f>_xll.WSbesy($A48,D$3)</f>
        <v>3.1530117254910976E-3</v>
      </c>
      <c r="E48" s="4">
        <f>_xll.WSbesy($A48,E$3)</f>
        <v>-9.0869582455062659E-2</v>
      </c>
    </row>
    <row r="49" spans="1:5" x14ac:dyDescent="0.15">
      <c r="A49" s="14">
        <f t="shared" si="1"/>
        <v>11</v>
      </c>
      <c r="B49" s="5">
        <f>_xll.WSbesy($A49,B$3)</f>
        <v>-4.0233618073188962E-4</v>
      </c>
      <c r="C49" s="6">
        <f>_xll.WSbesy($A49,C$3)</f>
        <v>9.0871624579088331E-2</v>
      </c>
      <c r="D49" s="5">
        <f>_xll.WSbesy($A49,D$3)</f>
        <v>2.5185506520483257E-2</v>
      </c>
      <c r="E49" s="6">
        <f>_xll.WSbesy($A49,E$3)</f>
        <v>-7.9423667069777756E-2</v>
      </c>
    </row>
    <row r="50" spans="1:5" x14ac:dyDescent="0.15">
      <c r="A50" s="12">
        <f t="shared" si="1"/>
        <v>11.25</v>
      </c>
      <c r="B50" s="1">
        <f>_xll.WSbesy($A50,B$3)</f>
        <v>-2.2372413339711506E-2</v>
      </c>
      <c r="C50" s="2">
        <f>_xll.WSbesy($A50,C$3)</f>
        <v>8.4038718593026682E-2</v>
      </c>
      <c r="D50" s="1">
        <f>_xll.WSbesy($A50,D$3)</f>
        <v>4.4782738297851961E-2</v>
      </c>
      <c r="E50" s="2">
        <f>_xll.WSbesy($A50,E$3)</f>
        <v>-6.4135279349536917E-2</v>
      </c>
    </row>
    <row r="51" spans="1:5" x14ac:dyDescent="0.15">
      <c r="A51" s="13">
        <f t="shared" si="1"/>
        <v>11.5</v>
      </c>
      <c r="B51" s="3">
        <f>_xll.WSbesy($A51,B$3)</f>
        <v>-4.2026500761130951E-2</v>
      </c>
      <c r="C51" s="4">
        <f>_xll.WSbesy($A51,C$3)</f>
        <v>7.2471797732808499E-2</v>
      </c>
      <c r="D51" s="3">
        <f>_xll.WSbesy($A51,D$3)</f>
        <v>6.0932187126211422E-2</v>
      </c>
      <c r="E51" s="4">
        <f>_xll.WSbesy($A51,E$3)</f>
        <v>-4.5979542460542651E-2</v>
      </c>
    </row>
    <row r="52" spans="1:5" x14ac:dyDescent="0.15">
      <c r="A52" s="13">
        <f t="shared" si="1"/>
        <v>11.75</v>
      </c>
      <c r="B52" s="3">
        <f>_xll.WSbesy($A52,B$3)</f>
        <v>-5.8286835607110933E-2</v>
      </c>
      <c r="C52" s="4">
        <f>_xll.WSbesy($A52,C$3)</f>
        <v>5.7053458742132697E-2</v>
      </c>
      <c r="D52" s="3">
        <f>_xll.WSbesy($A52,D$3)</f>
        <v>7.285367613701714E-2</v>
      </c>
      <c r="E52" s="4">
        <f>_xll.WSbesy($A52,E$3)</f>
        <v>-2.6051894428508384E-2</v>
      </c>
    </row>
    <row r="53" spans="1:5" x14ac:dyDescent="0.15">
      <c r="A53" s="13">
        <f t="shared" si="1"/>
        <v>12</v>
      </c>
      <c r="B53" s="3">
        <f>_xll.WSbesy($A53,B$3)</f>
        <v>-7.0321163227707692E-2</v>
      </c>
      <c r="C53" s="4">
        <f>_xll.WSbesy($A53,C$3)</f>
        <v>3.8854312897727276E-2</v>
      </c>
      <c r="D53" s="3">
        <f>_xll.WSbesy($A53,D$3)</f>
        <v>8.0034741452139499E-2</v>
      </c>
      <c r="E53" s="4">
        <f>_xll.WSbesy($A53,E$3)</f>
        <v>-5.5065039593358203E-3</v>
      </c>
    </row>
    <row r="54" spans="1:5" x14ac:dyDescent="0.15">
      <c r="A54" s="14">
        <f t="shared" si="1"/>
        <v>12.25</v>
      </c>
      <c r="B54" s="5">
        <f>_xll.WSbesy($A54,B$3)</f>
        <v>-7.7581293638177423E-2</v>
      </c>
      <c r="C54" s="6">
        <f>_xll.WSbesy($A54,C$3)</f>
        <v>1.9064331538199992E-2</v>
      </c>
      <c r="D54" s="5">
        <f>_xll.WSbesy($A54,D$3)</f>
        <v>8.2250109525083534E-2</v>
      </c>
      <c r="E54" s="6">
        <f>_xll.WSbesy($A54,E$3)</f>
        <v>1.4507141737344312E-2</v>
      </c>
    </row>
    <row r="55" spans="1:5" x14ac:dyDescent="0.15">
      <c r="A55" s="12">
        <f t="shared" si="1"/>
        <v>12.5</v>
      </c>
      <c r="B55" s="1">
        <f>_xll.WSbesy($A55,B$3)</f>
        <v>-7.9823862334286455E-2</v>
      </c>
      <c r="C55" s="2">
        <f>_xll.WSbesy($A55,C$3)</f>
        <v>-1.0801571986468615E-3</v>
      </c>
      <c r="D55" s="1">
        <f>_xll.WSbesy($A55,D$3)</f>
        <v>7.9564624606611192E-2</v>
      </c>
      <c r="E55" s="2">
        <f>_xll.WSbesy($A55,E$3)</f>
        <v>3.2906007041291332E-2</v>
      </c>
    </row>
    <row r="56" spans="1:5" x14ac:dyDescent="0.15">
      <c r="A56" s="13">
        <f t="shared" si="1"/>
        <v>12.75</v>
      </c>
      <c r="B56" s="3">
        <f>_xll.WSbesy($A56,B$3)</f>
        <v>-7.711274094490915E-2</v>
      </c>
      <c r="C56" s="4">
        <f>_xll.WSbesy($A56,C$3)</f>
        <v>-2.0369558868709264E-2</v>
      </c>
      <c r="D56" s="3">
        <f>_xll.WSbesy($A56,D$3)</f>
        <v>7.2319903564036378E-2</v>
      </c>
      <c r="E56" s="4">
        <f>_xll.WSbesy($A56,E$3)</f>
        <v>4.8730305364409802E-2</v>
      </c>
    </row>
    <row r="57" spans="1:5" x14ac:dyDescent="0.15">
      <c r="A57" s="13">
        <f t="shared" si="1"/>
        <v>13</v>
      </c>
      <c r="B57" s="3">
        <f>_xll.WSbesy($A57,B$3)</f>
        <v>-6.9803598573092027E-2</v>
      </c>
      <c r="C57" s="4">
        <f>_xll.WSbesy($A57,C$3)</f>
        <v>-3.7690048876902534E-2</v>
      </c>
      <c r="D57" s="3">
        <f>_xll.WSbesy($A57,D$3)</f>
        <v>6.1105894986114517E-2</v>
      </c>
      <c r="E57" s="4">
        <f>_xll.WSbesy($A57,E$3)</f>
        <v>6.1192316179254268E-2</v>
      </c>
    </row>
    <row r="58" spans="1:5" x14ac:dyDescent="0.15">
      <c r="A58" s="13">
        <f t="shared" si="1"/>
        <v>13.25</v>
      </c>
      <c r="B58" s="3">
        <f>_xll.WSbesy($A58,B$3)</f>
        <v>-5.8512110953153819E-2</v>
      </c>
      <c r="C58" s="4">
        <f>_xll.WSbesy($A58,C$3)</f>
        <v>-5.2084762163878681E-2</v>
      </c>
      <c r="D58" s="3">
        <f>_xll.WSbesy($A58,D$3)</f>
        <v>4.6719334614162417E-2</v>
      </c>
      <c r="E58" s="4">
        <f>_xll.WSbesy($A58,E$3)</f>
        <v>6.9714699754128653E-2</v>
      </c>
    </row>
    <row r="59" spans="1:5" x14ac:dyDescent="0.15">
      <c r="A59" s="14">
        <f t="shared" si="1"/>
        <v>13.5</v>
      </c>
      <c r="B59" s="5">
        <f>_xll.WSbesy($A59,B$3)</f>
        <v>-4.4068197282214228E-2</v>
      </c>
      <c r="C59" s="6">
        <f>_xll.WSbesy($A59,C$3)</f>
        <v>-6.2803898061765576E-2</v>
      </c>
      <c r="D59" s="5">
        <f>_xll.WSbesy($A59,D$3)</f>
        <v>3.0111775490710761E-2</v>
      </c>
      <c r="E59" s="6">
        <f>_xll.WSbesy($A59,E$3)</f>
        <v>7.3956407502769564E-2</v>
      </c>
    </row>
    <row r="60" spans="1:5" x14ac:dyDescent="0.15">
      <c r="A60" s="12">
        <f t="shared" si="1"/>
        <v>13.75</v>
      </c>
      <c r="B60" s="1">
        <f>_xll.WSbesy($A60,B$3)</f>
        <v>-2.7459386988894056E-2</v>
      </c>
      <c r="C60" s="2">
        <f>_xll.WSbesy($A60,C$3)</f>
        <v>-6.9341223985274272E-2</v>
      </c>
      <c r="D60" s="1">
        <f>_xll.WSbesy($A60,D$3)</f>
        <v>1.2330392664834218E-2</v>
      </c>
      <c r="E60" s="2">
        <f>_xll.WSbesy($A60,E$3)</f>
        <v>7.3825003136123071E-2</v>
      </c>
    </row>
    <row r="61" spans="1:5" x14ac:dyDescent="0.15">
      <c r="A61" s="13">
        <f t="shared" si="1"/>
        <v>14</v>
      </c>
      <c r="B61" s="3">
        <f>_xll.WSbesy($A61,B$3)</f>
        <v>-9.7669441577023994E-3</v>
      </c>
      <c r="C61" s="4">
        <f>_xll.WSbesy($A61,C$3)</f>
        <v>-7.1455307132326618E-2</v>
      </c>
      <c r="D61" s="3">
        <f>_xll.WSbesy($A61,D$3)</f>
        <v>-5.544907370653304E-3</v>
      </c>
      <c r="E61" s="4">
        <f>_xll.WSbesy($A61,E$3)</f>
        <v>6.9474983071379004E-2</v>
      </c>
    </row>
    <row r="62" spans="1:5" x14ac:dyDescent="0.15">
      <c r="A62" s="13">
        <f t="shared" si="1"/>
        <v>14.25</v>
      </c>
      <c r="B62" s="3">
        <f>_xll.WSbesy($A62,B$3)</f>
        <v>7.9013187813217877E-3</v>
      </c>
      <c r="C62" s="4">
        <f>_xll.WSbesy($A62,C$3)</f>
        <v>-6.9174721568522154E-2</v>
      </c>
      <c r="D62" s="3">
        <f>_xll.WSbesy($A62,D$3)</f>
        <v>-2.2464418058905398E-2</v>
      </c>
      <c r="E62" s="4">
        <f>_xll.WSbesy($A62,E$3)</f>
        <v>6.129246961802904E-2</v>
      </c>
    </row>
    <row r="63" spans="1:5" x14ac:dyDescent="0.15">
      <c r="A63" s="13">
        <f t="shared" si="1"/>
        <v>14.5</v>
      </c>
      <c r="B63" s="3">
        <f>_xll.WSbesy($A63,B$3)</f>
        <v>2.4477535640600342E-2</v>
      </c>
      <c r="C63" s="4">
        <f>_xll.WSbesy($A63,C$3)</f>
        <v>-6.2787415164419505E-2</v>
      </c>
      <c r="D63" s="3">
        <f>_xll.WSbesy($A63,D$3)</f>
        <v>-3.7468035329790587E-2</v>
      </c>
      <c r="E63" s="4">
        <f>_xll.WSbesy($A63,E$3)</f>
        <v>4.9867402981733082E-2</v>
      </c>
    </row>
    <row r="64" spans="1:5" x14ac:dyDescent="0.15">
      <c r="A64" s="14">
        <f t="shared" si="1"/>
        <v>14.75</v>
      </c>
      <c r="B64" s="5">
        <f>_xll.WSbesy($A64,B$3)</f>
        <v>3.8995747056434091E-2</v>
      </c>
      <c r="C64" s="6">
        <f>_xll.WSbesy($A64,C$3)</f>
        <v>-5.2815323145644757E-2</v>
      </c>
      <c r="D64" s="5">
        <f>_xll.WSbesy($A64,D$3)</f>
        <v>-4.9737846679277088E-2</v>
      </c>
      <c r="E64" s="6">
        <f>_xll.WSbesy($A64,E$3)</f>
        <v>3.5955036135720313E-2</v>
      </c>
    </row>
    <row r="65" spans="1:5" x14ac:dyDescent="0.15">
      <c r="A65" s="12">
        <f t="shared" si="1"/>
        <v>15</v>
      </c>
      <c r="B65" s="1">
        <f>_xll.WSbesy($A65,B$3)</f>
        <v>5.0645860857254747E-2</v>
      </c>
      <c r="C65" s="2">
        <f>_xll.WSbesy($A65,C$3)</f>
        <v>-3.9976131953324133E-2</v>
      </c>
      <c r="D65" s="1">
        <f>_xll.WSbesy($A65,D$3)</f>
        <v>-5.8641087247919582E-2</v>
      </c>
      <c r="E65" s="2">
        <f>_xll.WSbesy($A65,E$3)</f>
        <v>2.0429102870684276E-2</v>
      </c>
    </row>
    <row r="66" spans="1:5" x14ac:dyDescent="0.15">
      <c r="A66" s="13">
        <f t="shared" si="1"/>
        <v>15.25</v>
      </c>
      <c r="B66" s="3">
        <f>_xll.WSbesy($A66,B$3)</f>
        <v>5.8816710931297624E-2</v>
      </c>
      <c r="C66" s="4">
        <f>_xll.WSbesy($A66,C$3)</f>
        <v>-2.5134784107884701E-2</v>
      </c>
      <c r="D66" s="3">
        <f>_xll.WSbesy($A66,D$3)</f>
        <v>-6.3761258624651998E-2</v>
      </c>
      <c r="E66" s="4">
        <f>_xll.WSbesy($A66,E$3)</f>
        <v>4.229453411277494E-3</v>
      </c>
    </row>
    <row r="67" spans="1:5" x14ac:dyDescent="0.15">
      <c r="A67" s="13">
        <f t="shared" si="1"/>
        <v>15.5</v>
      </c>
      <c r="B67" s="3">
        <f>_xll.WSbesy($A67,B$3)</f>
        <v>6.3126029859282853E-2</v>
      </c>
      <c r="C67" s="4">
        <f>_xll.WSbesy($A67,C$3)</f>
        <v>-9.247835617968627E-3</v>
      </c>
      <c r="D67" s="3">
        <f>_xll.WSbesy($A67,D$3)</f>
        <v>-6.4915933527276787E-2</v>
      </c>
      <c r="E67" s="4">
        <f>_xll.WSbesy($A67,E$3)</f>
        <v>-1.1692788100507752E-2</v>
      </c>
    </row>
    <row r="68" spans="1:5" x14ac:dyDescent="0.15">
      <c r="A68" s="13">
        <f t="shared" si="1"/>
        <v>15.75</v>
      </c>
      <c r="B68" s="3">
        <f>_xll.WSbesy($A68,B$3)</f>
        <v>6.3435973757443434E-2</v>
      </c>
      <c r="C68" s="4">
        <f>_xll.WSbesy($A68,C$3)</f>
        <v>6.6958937445259822E-3</v>
      </c>
      <c r="D68" s="3">
        <f>_xll.WSbesy($A68,D$3)</f>
        <v>-6.2160565425152775E-2</v>
      </c>
      <c r="E68" s="4">
        <f>_xll.WSbesy($A68,E$3)</f>
        <v>-2.6429406577907811E-2</v>
      </c>
    </row>
    <row r="69" spans="1:5" x14ac:dyDescent="0.15">
      <c r="A69" s="14">
        <f t="shared" si="1"/>
        <v>16</v>
      </c>
      <c r="B69" s="5">
        <f>_xll.WSbesy($A69,B$3)</f>
        <v>5.9853717520211541E-2</v>
      </c>
      <c r="C69" s="6">
        <f>_xll.WSbesy($A69,C$3)</f>
        <v>2.1734814636579801E-2</v>
      </c>
      <c r="D69" s="5">
        <f>_xll.WSbesy($A69,D$3)</f>
        <v>-5.5778439775852826E-2</v>
      </c>
      <c r="E69" s="6">
        <f>_xll.WSbesy($A69,E$3)</f>
        <v>-3.9165577066533813E-2</v>
      </c>
    </row>
    <row r="70" spans="1:5" x14ac:dyDescent="0.15">
      <c r="A70" s="12">
        <f t="shared" si="1"/>
        <v>16.25</v>
      </c>
      <c r="B70" s="1">
        <f>_xll.WSbesy($A70,B$3)</f>
        <v>5.2717522820236458E-2</v>
      </c>
      <c r="C70" s="2">
        <f>_xll.WSbesy($A70,C$3)</f>
        <v>3.4990730439282816E-2</v>
      </c>
      <c r="D70" s="1">
        <f>_xll.WSbesy($A70,D$3)</f>
        <v>-4.6257695662215007E-2</v>
      </c>
      <c r="E70" s="2">
        <f>_xll.WSbesy($A70,E$3)</f>
        <v>-4.9223867566118205E-2</v>
      </c>
    </row>
    <row r="71" spans="1:5" x14ac:dyDescent="0.15">
      <c r="A71" s="13">
        <f t="shared" ref="A71:A89" si="2">A70+0.25</f>
        <v>16.5</v>
      </c>
      <c r="B71" s="3">
        <f>_xll.WSbesy($A71,B$3)</f>
        <v>4.2569518636528088E-2</v>
      </c>
      <c r="C71" s="4">
        <f>_xll.WSbesy($A71,C$3)</f>
        <v>4.5718476424584924E-2</v>
      </c>
      <c r="D71" s="3">
        <f>_xll.WSbesy($A71,D$3)</f>
        <v>-3.4257068377512655E-2</v>
      </c>
      <c r="E71" s="4">
        <f>_xll.WSbesy($A71,E$3)</f>
        <v>-5.6099406235952387E-2</v>
      </c>
    </row>
    <row r="72" spans="1:5" x14ac:dyDescent="0.15">
      <c r="A72" s="13">
        <f t="shared" si="2"/>
        <v>16.75</v>
      </c>
      <c r="B72" s="3">
        <f>_xll.WSbesy($A72,B$3)</f>
        <v>3.0117177441547942E-2</v>
      </c>
      <c r="C72" s="4">
        <f>_xll.WSbesy($A72,C$3)</f>
        <v>5.3346307477579319E-2</v>
      </c>
      <c r="D72" s="3">
        <f>_xll.WSbesy($A72,D$3)</f>
        <v>-2.0562614908250149E-2</v>
      </c>
      <c r="E72" s="4">
        <f>_xll.WSbesy($A72,E$3)</f>
        <v>-5.9484401480042047E-2</v>
      </c>
    </row>
    <row r="73" spans="1:5" x14ac:dyDescent="0.15">
      <c r="A73" s="13">
        <f t="shared" si="2"/>
        <v>17</v>
      </c>
      <c r="B73" s="3">
        <f>_xll.WSbesy($A73,B$3)</f>
        <v>1.6186078708917466E-2</v>
      </c>
      <c r="C73" s="4">
        <f>_xll.WSbesy($A73,C$3)</f>
        <v>5.7504915916969074E-2</v>
      </c>
      <c r="D73" s="3">
        <f>_xll.WSbesy($A73,D$3)</f>
        <v>-6.0381523706288052E-3</v>
      </c>
      <c r="E73" s="4">
        <f>_xll.WSbesy($A73,E$3)</f>
        <v>-5.9280843084801083E-2</v>
      </c>
    </row>
    <row r="74" spans="1:5" x14ac:dyDescent="0.15">
      <c r="A74" s="14">
        <f t="shared" si="2"/>
        <v>17.25</v>
      </c>
      <c r="B74" s="5">
        <f>_xll.WSbesy($A74,B$3)</f>
        <v>1.6669930625615745E-3</v>
      </c>
      <c r="C74" s="6">
        <f>_xll.WSbesy($A74,C$3)</f>
        <v>5.8043679096914713E-2</v>
      </c>
      <c r="D74" s="5">
        <f>_xll.WSbesy($A74,D$3)</f>
        <v>8.4275598238583733E-3</v>
      </c>
      <c r="E74" s="6">
        <f>_xll.WSbesy($A74,E$3)</f>
        <v>-5.5600908133477504E-2</v>
      </c>
    </row>
    <row r="75" spans="1:5" x14ac:dyDescent="0.15">
      <c r="A75" s="12">
        <f t="shared" si="2"/>
        <v>17.5</v>
      </c>
      <c r="B75" s="1">
        <f>_xll.WSbesy($A75,B$3)</f>
        <v>-1.2539426469226247E-2</v>
      </c>
      <c r="C75" s="2">
        <f>_xll.WSbesy($A75,C$3)</f>
        <v>5.5033518799938945E-2</v>
      </c>
      <c r="D75" s="1">
        <f>_xll.WSbesy($A75,D$3)</f>
        <v>2.1973743977787209E-2</v>
      </c>
      <c r="E75" s="2">
        <f>_xll.WSbesy($A75,E$3)</f>
        <v>-4.8755306234856882E-2</v>
      </c>
    </row>
    <row r="76" spans="1:5" x14ac:dyDescent="0.15">
      <c r="A76" s="13">
        <f t="shared" si="2"/>
        <v>17.75</v>
      </c>
      <c r="B76" s="3">
        <f>_xll.WSbesy($A76,B$3)</f>
        <v>-2.557700522139757E-2</v>
      </c>
      <c r="C76" s="4">
        <f>_xll.WSbesy($A76,C$3)</f>
        <v>4.8756554067800328E-2</v>
      </c>
      <c r="D76" s="3">
        <f>_xll.WSbesy($A76,D$3)</f>
        <v>3.3817549570884946E-2</v>
      </c>
      <c r="E76" s="4">
        <f>_xll.WSbesy($A76,E$3)</f>
        <v>-3.923048376614259E-2</v>
      </c>
    </row>
    <row r="77" spans="1:5" x14ac:dyDescent="0.15">
      <c r="A77" s="13">
        <f t="shared" si="2"/>
        <v>18</v>
      </c>
      <c r="B77" s="3">
        <f>_xll.WSbesy($A77,B$3)</f>
        <v>-3.6684261569115577E-2</v>
      </c>
      <c r="C77" s="4">
        <f>_xll.WSbesy($A77,C$3)</f>
        <v>3.9683499177920051E-2</v>
      </c>
      <c r="D77" s="3">
        <f>_xll.WSbesy($A77,D$3)</f>
        <v>4.3298178098768909E-2</v>
      </c>
      <c r="E77" s="4">
        <f>_xll.WSbesy($A77,E$3)</f>
        <v>-2.7656227483817568E-2</v>
      </c>
    </row>
    <row r="78" spans="1:5" x14ac:dyDescent="0.15">
      <c r="A78" s="13">
        <f t="shared" si="2"/>
        <v>18.25</v>
      </c>
      <c r="B78" s="3">
        <f>_xll.WSbesy($A78,B$3)</f>
        <v>-4.523760433324598E-2</v>
      </c>
      <c r="C78" s="4">
        <f>_xll.WSbesy($A78,C$3)</f>
        <v>2.8440454774170371E-2</v>
      </c>
      <c r="D78" s="3">
        <f>_xll.WSbesy($A78,D$3)</f>
        <v>4.9912747583794527E-2</v>
      </c>
      <c r="E78" s="4">
        <f>_xll.WSbesy($A78,E$3)</f>
        <v>-1.476572940874721E-2</v>
      </c>
    </row>
    <row r="79" spans="1:5" x14ac:dyDescent="0.15">
      <c r="A79" s="14">
        <f t="shared" si="2"/>
        <v>18.5</v>
      </c>
      <c r="B79" s="5">
        <f>_xll.WSbesy($A79,B$3)</f>
        <v>-5.078512939179762E-2</v>
      </c>
      <c r="C79" s="6">
        <f>_xll.WSbesy($A79,C$3)</f>
        <v>1.576732373393594E-2</v>
      </c>
      <c r="D79" s="5">
        <f>_xll.WSbesy($A79,D$3)</f>
        <v>5.3341992700003449E-2</v>
      </c>
      <c r="E79" s="6">
        <f>_xll.WSbesy($A79,E$3)</f>
        <v>-1.3505689501512243E-3</v>
      </c>
    </row>
    <row r="80" spans="1:5" x14ac:dyDescent="0.15">
      <c r="A80" s="12">
        <f t="shared" si="2"/>
        <v>18.75</v>
      </c>
      <c r="B80" s="1">
        <f>_xll.WSbesy($A80,B$3)</f>
        <v>-5.3069248055273521E-2</v>
      </c>
      <c r="C80" s="2">
        <f>_xll.WSbesy($A80,C$3)</f>
        <v>2.4705226049906463E-3</v>
      </c>
      <c r="D80" s="1">
        <f>_xll.WSbesy($A80,D$3)</f>
        <v>5.346453167207204E-2</v>
      </c>
      <c r="E80" s="2">
        <f>_xll.WSbesy($A80,E$3)</f>
        <v>1.178668584089523E-2</v>
      </c>
    </row>
    <row r="81" spans="1:5" x14ac:dyDescent="0.15">
      <c r="A81" s="13">
        <f t="shared" si="2"/>
        <v>19</v>
      </c>
      <c r="B81" s="3">
        <f>_xll.WSbesy($A81,B$3)</f>
        <v>-5.2037085167719432E-2</v>
      </c>
      <c r="C81" s="4">
        <f>_xll.WSbesy($A81,C$3)</f>
        <v>-1.0627068148982724E-2</v>
      </c>
      <c r="D81" s="3">
        <f>_xll.WSbesy($A81,D$3)</f>
        <v>5.0359127038932687E-2</v>
      </c>
      <c r="E81" s="4">
        <f>_xll.WSbesy($A81,E$3)</f>
        <v>2.387947000133343E-2</v>
      </c>
    </row>
    <row r="82" spans="1:5" x14ac:dyDescent="0.15">
      <c r="A82" s="13">
        <f t="shared" si="2"/>
        <v>19.25</v>
      </c>
      <c r="B82" s="3">
        <f>_xll.WSbesy($A82,B$3)</f>
        <v>-4.7838336150187497E-2</v>
      </c>
      <c r="C82" s="4">
        <f>_xll.WSbesy($A82,C$3)</f>
        <v>-2.2735878618003431E-2</v>
      </c>
      <c r="D82" s="3">
        <f>_xll.WSbesy($A82,D$3)</f>
        <v>4.4295082339589557E-2</v>
      </c>
      <c r="E82" s="4">
        <f>_xll.WSbesy($A82,E$3)</f>
        <v>3.4241094810104608E-2</v>
      </c>
    </row>
    <row r="83" spans="1:5" x14ac:dyDescent="0.15">
      <c r="A83" s="13">
        <f t="shared" si="2"/>
        <v>19.5</v>
      </c>
      <c r="B83" s="3">
        <f>_xll.WSbesy($A83,B$3)</f>
        <v>-4.0811024093022764E-2</v>
      </c>
      <c r="C83" s="4">
        <f>_xll.WSbesy($A83,C$3)</f>
        <v>-3.3146199682698656E-2</v>
      </c>
      <c r="D83" s="3">
        <f>_xll.WSbesy($A83,D$3)</f>
        <v>3.5711608757222978E-2</v>
      </c>
      <c r="E83" s="4">
        <f>_xll.WSbesy($A83,E$3)</f>
        <v>4.2303022440960965E-2</v>
      </c>
    </row>
    <row r="84" spans="1:5" x14ac:dyDescent="0.15">
      <c r="A84" s="14">
        <f t="shared" si="2"/>
        <v>19.75</v>
      </c>
      <c r="B84" s="5">
        <f>_xll.WSbesy($A84,B$3)</f>
        <v>-3.1456306247134927E-2</v>
      </c>
      <c r="C84" s="6">
        <f>_xll.WSbesy($A84,C$3)</f>
        <v>-4.1268819353189379E-2</v>
      </c>
      <c r="D84" s="5">
        <f>_xll.WSbesy($A84,D$3)</f>
        <v>2.5187624826397307E-2</v>
      </c>
      <c r="E84" s="6">
        <f>_xll.WSbesy($A84,E$3)</f>
        <v>4.7645433233289965E-2</v>
      </c>
    </row>
    <row r="85" spans="1:5" x14ac:dyDescent="0.15">
      <c r="A85" s="12">
        <f t="shared" si="2"/>
        <v>20</v>
      </c>
      <c r="B85" s="1">
        <f>_xll.WSbesy($A85,B$3)</f>
        <v>-2.0404103090669597E-2</v>
      </c>
      <c r="C85" s="2">
        <f>_xll.WSbesy($A85,C$3)</f>
        <v>-4.6667467690914864E-2</v>
      </c>
      <c r="D85" s="1">
        <f>_xll.WSbesy($A85,D$3)</f>
        <v>1.340398293703237E-2</v>
      </c>
      <c r="E85" s="2">
        <f>_xll.WSbesy($A85,E$3)</f>
        <v>5.0018463425172952E-2</v>
      </c>
    </row>
    <row r="86" spans="1:5" x14ac:dyDescent="0.15">
      <c r="A86" s="13">
        <f t="shared" si="2"/>
        <v>20.25</v>
      </c>
      <c r="B86" s="3">
        <f>_xll.WSbesy($A86,B$3)</f>
        <v>-8.3718276126251087E-3</v>
      </c>
      <c r="C86" s="4">
        <f>_xll.WSbesy($A86,C$3)</f>
        <v>-4.9081330329765173E-2</v>
      </c>
      <c r="D86" s="3">
        <f>_xll.WSbesy($A86,D$3)</f>
        <v>1.1005194156228607E-3</v>
      </c>
      <c r="E86" s="4">
        <f>_xll.WSbesy($A86,E$3)</f>
        <v>4.9353063518807853E-2</v>
      </c>
    </row>
    <row r="87" spans="1:5" x14ac:dyDescent="0.15">
      <c r="A87" s="13">
        <f t="shared" si="2"/>
        <v>20.5</v>
      </c>
      <c r="B87" s="3">
        <f>_xll.WSbesy($A87,B$3)</f>
        <v>3.8811496233434181E-3</v>
      </c>
      <c r="C87" s="4">
        <f>_xll.WSbesy($A87,C$3)</f>
        <v>-4.8436519251485656E-2</v>
      </c>
      <c r="D87" s="3">
        <f>_xll.WSbesy($A87,D$3)</f>
        <v>-1.0969420733316927E-2</v>
      </c>
      <c r="E87" s="4">
        <f>_xll.WSbesy($A87,E$3)</f>
        <v>4.576105077994494E-2</v>
      </c>
    </row>
    <row r="88" spans="1:5" x14ac:dyDescent="0.15">
      <c r="A88" s="13">
        <f t="shared" si="2"/>
        <v>20.75</v>
      </c>
      <c r="B88" s="3">
        <f>_xll.WSbesy($A88,B$3)</f>
        <v>1.5600470672734198E-2</v>
      </c>
      <c r="C88" s="4">
        <f>_xll.WSbesy($A88,C$3)</f>
        <v>-4.4846070254368028E-2</v>
      </c>
      <c r="D88" s="3">
        <f>_xll.WSbesy($A88,D$3)</f>
        <v>-2.2084239866136807E-2</v>
      </c>
      <c r="E88" s="4">
        <f>_xll.WSbesy($A88,E$3)</f>
        <v>3.9524566672166389E-2</v>
      </c>
    </row>
    <row r="89" spans="1:5" x14ac:dyDescent="0.15">
      <c r="A89" s="14">
        <f t="shared" si="2"/>
        <v>21</v>
      </c>
      <c r="B89" s="5">
        <f>_xll.WSbesy($A89,B$3)</f>
        <v>2.6082345724965164E-2</v>
      </c>
      <c r="C89" s="6">
        <f>_xll.WSbesy($A89,C$3)</f>
        <v>-3.8598728229099565E-2</v>
      </c>
      <c r="D89" s="5">
        <f>_xll.WSbesy($A89,D$3)</f>
        <v>-3.159644975769367E-2</v>
      </c>
      <c r="E89" s="6">
        <f>_xll.WSbesy($A89,E$3)</f>
        <v>3.1075764001077266E-2</v>
      </c>
    </row>
  </sheetData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3E91-3BA8-47E3-80A6-B3E9F0B3D6BE}">
  <sheetPr codeName="Sheet20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30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_xlfn.CONCAT("I",B3,"(x)")</f>
        <v>I0(x)</v>
      </c>
      <c r="C4" s="15" t="str">
        <f t="shared" ref="C4:E4" si="0">_xlfn.CONCAT("I",C3,"(x)")</f>
        <v>I1(x)</v>
      </c>
      <c r="D4" s="15" t="str">
        <f t="shared" si="0"/>
        <v>I2(x)</v>
      </c>
      <c r="E4" s="15" t="str">
        <f t="shared" si="0"/>
        <v>I3(x)</v>
      </c>
    </row>
    <row r="5" spans="1:5" x14ac:dyDescent="0.15">
      <c r="A5" s="12">
        <v>-10</v>
      </c>
      <c r="B5" s="1">
        <f>_xll.WBesi($A5,B$3)</f>
        <v>2815.7166284662549</v>
      </c>
      <c r="C5" s="2">
        <f>_xll.WBesi($A5,C$3)</f>
        <v>-2670.9883037012551</v>
      </c>
      <c r="D5" s="1">
        <f>_xll.WBesi($A5,D$3)</f>
        <v>2281.5189677260041</v>
      </c>
      <c r="E5" s="2">
        <f>_xll.WBesi($A5,E$3)</f>
        <v>-1758.3807166108531</v>
      </c>
    </row>
    <row r="6" spans="1:5" x14ac:dyDescent="0.15">
      <c r="A6" s="13">
        <f>A5+0.25</f>
        <v>-9.75</v>
      </c>
      <c r="B6" s="3">
        <f>_xll.WBesi($A6,B$3)</f>
        <v>2221.6170531057023</v>
      </c>
      <c r="C6" s="4">
        <f>_xll.WBesi($A6,C$3)</f>
        <v>-2104.4046883684327</v>
      </c>
      <c r="D6" s="3">
        <f>_xll.WBesi($A6,D$3)</f>
        <v>1789.9442965173055</v>
      </c>
      <c r="E6" s="4">
        <f>_xll.WBesi($A6,E$3)</f>
        <v>-1370.0685667203072</v>
      </c>
    </row>
    <row r="7" spans="1:5" x14ac:dyDescent="0.15">
      <c r="A7" s="13">
        <f t="shared" ref="A7:A16" si="1">A6+0.25</f>
        <v>-9.5</v>
      </c>
      <c r="B7" s="3">
        <f>_xll.WBesi($A7,B$3)</f>
        <v>1753.480990527323</v>
      </c>
      <c r="C7" s="4">
        <f>_xll.WBesi($A7,C$3)</f>
        <v>-1658.4530777821344</v>
      </c>
      <c r="D7" s="3">
        <f>_xll.WBesi($A7,D$3)</f>
        <v>1404.332974152137</v>
      </c>
      <c r="E7" s="4">
        <f>_xll.WBesi($A7,E$3)</f>
        <v>-1067.1549834022878</v>
      </c>
    </row>
    <row r="8" spans="1:5" x14ac:dyDescent="0.15">
      <c r="A8" s="13">
        <f t="shared" si="1"/>
        <v>-9.25</v>
      </c>
      <c r="B8" s="3">
        <f>_xll.WBesi($A8,B$3)</f>
        <v>1384.499867020362</v>
      </c>
      <c r="C8" s="4">
        <f>_xll.WBesi($A8,C$3)</f>
        <v>-1307.3718086342417</v>
      </c>
      <c r="D8" s="3">
        <f>_xll.WBesi($A8,D$3)</f>
        <v>1101.8248813697153</v>
      </c>
      <c r="E8" s="4">
        <f>_xll.WBesi($A8,E$3)</f>
        <v>-830.90699506895953</v>
      </c>
    </row>
    <row r="9" spans="1:5" x14ac:dyDescent="0.15">
      <c r="A9" s="14">
        <f t="shared" si="1"/>
        <v>-9</v>
      </c>
      <c r="B9" s="5">
        <f>_xll.WBesi($A9,B$3)</f>
        <v>1093.5883545113747</v>
      </c>
      <c r="C9" s="6">
        <f>_xll.WBesi($A9,C$3)</f>
        <v>-1030.9147225169563</v>
      </c>
      <c r="D9" s="5">
        <f>_xll.WBesi($A9,D$3)</f>
        <v>864.4961939520507</v>
      </c>
      <c r="E9" s="6">
        <f>_xll.WBesi($A9,E$3)</f>
        <v>-646.69419187160008</v>
      </c>
    </row>
    <row r="10" spans="1:5" x14ac:dyDescent="0.15">
      <c r="A10" s="12">
        <f t="shared" si="1"/>
        <v>-8.75</v>
      </c>
      <c r="B10" s="1">
        <f>_xll.WBesi($A10,B$3)</f>
        <v>864.15938361396866</v>
      </c>
      <c r="C10" s="2">
        <f>_xll.WBesi($A10,C$3)</f>
        <v>-813.16775281471791</v>
      </c>
      <c r="D10" s="1">
        <f>_xll.WBesi($A10,D$3)</f>
        <v>678.29246868488997</v>
      </c>
      <c r="E10" s="2">
        <f>_xll.WBesi($A10,E$3)</f>
        <v>-503.091195701625</v>
      </c>
    </row>
    <row r="11" spans="1:5" x14ac:dyDescent="0.15">
      <c r="A11" s="13">
        <f t="shared" si="1"/>
        <v>-8.5</v>
      </c>
      <c r="B11" s="3">
        <f>_xll.WBesi($A11,B$3)</f>
        <v>683.1619269901156</v>
      </c>
      <c r="C11" s="4">
        <f>_xll.WBesi($A11,C$3)</f>
        <v>-641.61990254006662</v>
      </c>
      <c r="D11" s="3">
        <f>_xll.WBesi($A11,D$3)</f>
        <v>532.19253815715865</v>
      </c>
      <c r="E11" s="4">
        <f>_xll.WBesi($A11,E$3)</f>
        <v>-391.17635517199199</v>
      </c>
    </row>
    <row r="12" spans="1:5" x14ac:dyDescent="0.15">
      <c r="A12" s="13">
        <f t="shared" si="1"/>
        <v>-8.25</v>
      </c>
      <c r="B12" s="3">
        <f>_xll.WBesi($A12,B$3)</f>
        <v>540.32507907480704</v>
      </c>
      <c r="C12" s="4">
        <f>_xll.WBesi($A12,C$3)</f>
        <v>-506.43383830764543</v>
      </c>
      <c r="D12" s="3">
        <f>_xll.WBesi($A12,D$3)</f>
        <v>417.55323948507487</v>
      </c>
      <c r="E12" s="4">
        <f>_xll.WBesi($A12,E$3)</f>
        <v>-303.98378279973053</v>
      </c>
    </row>
    <row r="13" spans="1:5" x14ac:dyDescent="0.15">
      <c r="A13" s="13">
        <f t="shared" si="1"/>
        <v>-8</v>
      </c>
      <c r="B13" s="3">
        <f>_xll.WBesi($A13,B$3)</f>
        <v>427.56411572180474</v>
      </c>
      <c r="C13" s="4">
        <f>_xll.WBesi($A13,C$3)</f>
        <v>-399.87313678256004</v>
      </c>
      <c r="D13" s="3">
        <f>_xll.WBesi($A13,D$3)</f>
        <v>327.5958315261646</v>
      </c>
      <c r="E13" s="4">
        <f>_xll.WBesi($A13,E$3)</f>
        <v>-236.0752210194776</v>
      </c>
    </row>
    <row r="14" spans="1:5" x14ac:dyDescent="0.15">
      <c r="A14" s="14">
        <f t="shared" si="1"/>
        <v>-7.75</v>
      </c>
      <c r="B14" s="5">
        <f>_xll.WBesi($A14,B$3)</f>
        <v>338.51375374727604</v>
      </c>
      <c r="C14" s="6">
        <f>_xll.WBesi($A14,C$3)</f>
        <v>-315.85248092400343</v>
      </c>
      <c r="D14" s="5">
        <f>_xll.WBesi($A14,D$3)</f>
        <v>257.00343608946866</v>
      </c>
      <c r="E14" s="6">
        <f>_xll.WBesi($A14,E$3)</f>
        <v>-183.20554616814863</v>
      </c>
    </row>
    <row r="15" spans="1:5" x14ac:dyDescent="0.15">
      <c r="A15" s="12">
        <f t="shared" si="1"/>
        <v>-7.5</v>
      </c>
      <c r="B15" s="1">
        <f>_xll.WBesi($A15,B$3)</f>
        <v>268.16131151518937</v>
      </c>
      <c r="C15" s="2">
        <f>_xll.WBesi($A15,C$3)</f>
        <v>-249.58436542268817</v>
      </c>
      <c r="D15" s="1">
        <f>_xll.WBesi($A15,D$3)</f>
        <v>201.6054807358058</v>
      </c>
      <c r="E15" s="2">
        <f>_xll.WBesi($A15,E$3)</f>
        <v>-142.06144236359165</v>
      </c>
    </row>
    <row r="16" spans="1:5" x14ac:dyDescent="0.15">
      <c r="A16" s="13">
        <f t="shared" si="1"/>
        <v>-7.25</v>
      </c>
      <c r="B16" s="3">
        <f>_xll.WBesi($A16,B$3)</f>
        <v>212.55834116279763</v>
      </c>
      <c r="C16" s="4">
        <f>_xll.WBesi($A16,C$3)</f>
        <v>-197.30156586563834</v>
      </c>
      <c r="D16" s="3">
        <f>_xll.WBesi($A16,D$3)</f>
        <v>158.13032299296623</v>
      </c>
      <c r="E16" s="4">
        <f>_xll.WBesi($A16,E$3)</f>
        <v>-110.05724973158782</v>
      </c>
    </row>
    <row r="17" spans="1:5" x14ac:dyDescent="0.15">
      <c r="A17" s="13">
        <f t="shared" ref="A17:A80" si="2">A16+0.25</f>
        <v>-7</v>
      </c>
      <c r="B17" s="3">
        <f>_xll.WBesi($A17,B$3)</f>
        <v>168.59390851028971</v>
      </c>
      <c r="C17" s="4">
        <f>_xll.WBesi($A17,C$3)</f>
        <v>-156.03909286995543</v>
      </c>
      <c r="D17" s="3">
        <f>_xll.WBesi($A17,D$3)</f>
        <v>124.01131054744515</v>
      </c>
      <c r="E17" s="4">
        <f>_xll.WBesi($A17,E$3)</f>
        <v>-85.175486842843796</v>
      </c>
    </row>
    <row r="18" spans="1:5" x14ac:dyDescent="0.15">
      <c r="A18" s="13">
        <f t="shared" si="2"/>
        <v>-6.75</v>
      </c>
      <c r="B18" s="3">
        <f>_xll.WBesi($A18,B$3)</f>
        <v>133.816310734236</v>
      </c>
      <c r="C18" s="4">
        <f>_xll.WBesi($A18,C$3)</f>
        <v>-123.46285601136243</v>
      </c>
      <c r="D18" s="3">
        <f>_xll.WBesi($A18,D$3)</f>
        <v>97.234723767906416</v>
      </c>
      <c r="E18" s="4">
        <f>_xll.WBesi($A18,E$3)</f>
        <v>-65.842278963714151</v>
      </c>
    </row>
    <row r="19" spans="1:5" x14ac:dyDescent="0.15">
      <c r="A19" s="14">
        <f t="shared" si="2"/>
        <v>-6.5</v>
      </c>
      <c r="B19" s="5">
        <f>_xll.WBesi($A19,B$3)</f>
        <v>106.2928582439956</v>
      </c>
      <c r="C19" s="6">
        <f>_xll.WBesi($A19,C$3)</f>
        <v>-97.735010774031508</v>
      </c>
      <c r="D19" s="5">
        <f>_xll.WBesi($A19,D$3)</f>
        <v>76.22054723660132</v>
      </c>
      <c r="E19" s="6">
        <f>_xll.WBesi($A19,E$3)</f>
        <v>-50.830058628430756</v>
      </c>
    </row>
    <row r="20" spans="1:5" x14ac:dyDescent="0.15">
      <c r="A20" s="12">
        <f t="shared" si="2"/>
        <v>-6.25</v>
      </c>
      <c r="B20" s="1">
        <f>_xll.WBesi($A20,B$3)</f>
        <v>84.499573479494728</v>
      </c>
      <c r="C20" s="2">
        <f>_xll.WBesi($A20,C$3)</f>
        <v>-77.408117958648347</v>
      </c>
      <c r="D20" s="1">
        <f>_xll.WBesi($A20,D$3)</f>
        <v>59.728975732727235</v>
      </c>
      <c r="E20" s="2">
        <f>_xll.WBesi($A20,E$3)</f>
        <v>-39.181573489702906</v>
      </c>
    </row>
    <row r="21" spans="1:5" x14ac:dyDescent="0.15">
      <c r="A21" s="13">
        <f t="shared" si="2"/>
        <v>-6</v>
      </c>
      <c r="B21" s="3">
        <f>_xll.WBesi($A21,B$3)</f>
        <v>67.23440697647797</v>
      </c>
      <c r="C21" s="4">
        <f>_xll.WBesi($A21,C$3)</f>
        <v>-61.341936777640235</v>
      </c>
      <c r="D21" s="3">
        <f>_xll.WBesi($A21,D$3)</f>
        <v>46.787094717264551</v>
      </c>
      <c r="E21" s="4">
        <f>_xll.WBesi($A21,E$3)</f>
        <v>-30.150540299463852</v>
      </c>
    </row>
    <row r="22" spans="1:5" x14ac:dyDescent="0.15">
      <c r="A22" s="13">
        <f t="shared" si="2"/>
        <v>-5.75</v>
      </c>
      <c r="B22" s="3">
        <f>_xll.WBesi($A22,B$3)</f>
        <v>53.548943097579176</v>
      </c>
      <c r="C22" s="4">
        <f>_xll.WBesi($A22,C$3)</f>
        <v>-48.638000409631921</v>
      </c>
      <c r="D22" s="3">
        <f>_xll.WBesi($A22,D$3)</f>
        <v>36.63137773770719</v>
      </c>
      <c r="E22" s="4">
        <f>_xll.WBesi($A22,E$3)</f>
        <v>-23.155302852966045</v>
      </c>
    </row>
    <row r="23" spans="1:5" x14ac:dyDescent="0.15">
      <c r="A23" s="13">
        <f t="shared" si="2"/>
        <v>-5.5</v>
      </c>
      <c r="B23" s="3">
        <f>_xll.WBesi($A23,B$3)</f>
        <v>42.694645151847787</v>
      </c>
      <c r="C23" s="4">
        <f>_xll.WBesi($A23,C$3)</f>
        <v>-38.58816461632739</v>
      </c>
      <c r="D23" s="3">
        <f>_xll.WBesi($A23,D$3)</f>
        <v>28.662585291365069</v>
      </c>
      <c r="E23" s="4">
        <f>_xll.WBesi($A23,E$3)</f>
        <v>-17.742648040789124</v>
      </c>
    </row>
    <row r="24" spans="1:5" x14ac:dyDescent="0.15">
      <c r="A24" s="14">
        <f t="shared" si="2"/>
        <v>-5.25</v>
      </c>
      <c r="B24" s="5">
        <f>_xll.WBesi($A24,B$3)</f>
        <v>34.080535640386849</v>
      </c>
      <c r="C24" s="6">
        <f>_xll.WBesi($A24,C$3)</f>
        <v>-30.634137725346431</v>
      </c>
      <c r="D24" s="5">
        <f>_xll.WBesi($A24,D$3)</f>
        <v>22.410387935492949</v>
      </c>
      <c r="E24" s="6">
        <f>_xll.WBesi($A24,E$3)</f>
        <v>-13.559556441161305</v>
      </c>
    </row>
    <row r="25" spans="1:5" x14ac:dyDescent="0.15">
      <c r="A25" s="12">
        <f t="shared" si="2"/>
        <v>-5</v>
      </c>
      <c r="B25" s="1">
        <f>_xll.WBesi($A25,B$3)</f>
        <v>27.239871823604442</v>
      </c>
      <c r="C25" s="2">
        <f>_xll.WBesi($A25,C$3)</f>
        <v>-24.335642142450524</v>
      </c>
      <c r="D25" s="1">
        <f>_xll.WBesi($A25,D$3)</f>
        <v>17.505614966624236</v>
      </c>
      <c r="E25" s="2">
        <f>_xll.WBesi($A25,E$3)</f>
        <v>-10.331150169151137</v>
      </c>
    </row>
    <row r="26" spans="1:5" x14ac:dyDescent="0.15">
      <c r="A26" s="13">
        <f t="shared" si="2"/>
        <v>-4.75</v>
      </c>
      <c r="B26" s="3">
        <f>_xll.WBesi($A26,B$3)</f>
        <v>21.803898740902117</v>
      </c>
      <c r="C26" s="4">
        <f>_xll.WBesi($A26,C$3)</f>
        <v>-19.345361447520226</v>
      </c>
      <c r="D26" s="3">
        <f>_xll.WBesi($A26,D$3)</f>
        <v>13.658483394577814</v>
      </c>
      <c r="E26" s="4">
        <f>_xll.WBesi($A26,E$3)</f>
        <v>-7.8434806941915474</v>
      </c>
    </row>
    <row r="27" spans="1:5" x14ac:dyDescent="0.15">
      <c r="A27" s="13">
        <f t="shared" si="2"/>
        <v>-4.5</v>
      </c>
      <c r="B27" s="3">
        <f>_xll.WBesi($A27,B$3)</f>
        <v>17.481171855609276</v>
      </c>
      <c r="C27" s="4">
        <f>_xll.WBesi($A27,C$3)</f>
        <v>-15.389222753735924</v>
      </c>
      <c r="D27" s="3">
        <f>_xll.WBesi($A27,D$3)</f>
        <v>10.641517298393309</v>
      </c>
      <c r="E27" s="4">
        <f>_xll.WBesi($A27,E$3)</f>
        <v>-5.9300962662752044</v>
      </c>
    </row>
    <row r="28" spans="1:5" x14ac:dyDescent="0.15">
      <c r="A28" s="13">
        <f t="shared" si="2"/>
        <v>-4.25</v>
      </c>
      <c r="B28" s="3">
        <f>_xll.WBesi($A28,B$3)</f>
        <v>14.041263683000611</v>
      </c>
      <c r="C28" s="4">
        <f>_xll.WBesi($A28,C$3)</f>
        <v>-12.250874667409306</v>
      </c>
      <c r="D28" s="3">
        <f>_xll.WBesi($A28,D$3)</f>
        <v>8.276146192455041</v>
      </c>
      <c r="E28" s="4">
        <f>_xll.WBesi($A28,E$3)</f>
        <v>-4.4615606039221909</v>
      </c>
    </row>
    <row r="29" spans="1:5" x14ac:dyDescent="0.15">
      <c r="A29" s="14">
        <f t="shared" si="2"/>
        <v>-4</v>
      </c>
      <c r="B29" s="5">
        <f>_xll.WBesi($A29,B$3)</f>
        <v>11.301921952136329</v>
      </c>
      <c r="C29" s="6">
        <f>_xll.WBesi($A29,C$3)</f>
        <v>-9.7594651537044506</v>
      </c>
      <c r="D29" s="5">
        <f>_xll.WBesi($A29,D$3)</f>
        <v>6.4221893752841019</v>
      </c>
      <c r="E29" s="6">
        <f>_xll.WBesi($A29,E$3)</f>
        <v>-3.3372757784203437</v>
      </c>
    </row>
    <row r="30" spans="1:5" x14ac:dyDescent="0.15">
      <c r="A30" s="12">
        <f t="shared" si="2"/>
        <v>-3.75</v>
      </c>
      <c r="B30" s="1">
        <f>_xll.WBesi($A30,B$3)</f>
        <v>9.1189458608445673</v>
      </c>
      <c r="C30" s="2">
        <f>_xll.WBesi($A30,C$3)</f>
        <v>-7.7800152298244178</v>
      </c>
      <c r="D30" s="1">
        <f>_xll.WBesi($A30,D$3)</f>
        <v>4.9696044049382104</v>
      </c>
      <c r="E30" s="2">
        <f>_xll.WBesi($A30,E$3)</f>
        <v>-2.4791038645569898</v>
      </c>
    </row>
    <row r="31" spans="1:5" x14ac:dyDescent="0.15">
      <c r="A31" s="13">
        <f t="shared" si="2"/>
        <v>-3.5</v>
      </c>
      <c r="B31" s="3">
        <f>_xll.WBesi($A31,B$3)</f>
        <v>7.3782034322254795</v>
      </c>
      <c r="C31" s="4">
        <f>_xll.WBesi($A31,C$3)</f>
        <v>-6.2058349222583651</v>
      </c>
      <c r="D31" s="3">
        <f>_xll.WBesi($A31,D$3)</f>
        <v>3.8320120480778401</v>
      </c>
      <c r="E31" s="4">
        <f>_xll.WBesi($A31,E$3)</f>
        <v>-1.8263925815979734</v>
      </c>
    </row>
    <row r="32" spans="1:5" x14ac:dyDescent="0.15">
      <c r="A32" s="13">
        <f t="shared" si="2"/>
        <v>-3.25</v>
      </c>
      <c r="B32" s="3">
        <f>_xll.WBesi($A32,B$3)</f>
        <v>5.9893359979395191</v>
      </c>
      <c r="C32" s="4">
        <f>_xll.WBesi($A32,C$3)</f>
        <v>-4.9525461659085481</v>
      </c>
      <c r="D32" s="3">
        <f>_xll.WBesi($A32,D$3)</f>
        <v>2.9416152804573339</v>
      </c>
      <c r="E32" s="4">
        <f>_xll.WBesi($A32,E$3)</f>
        <v>-1.3320965899610584</v>
      </c>
    </row>
    <row r="33" spans="1:5" x14ac:dyDescent="0.15">
      <c r="A33" s="13">
        <f t="shared" si="2"/>
        <v>-3</v>
      </c>
      <c r="B33" s="3">
        <f>_xll.WBesi($A33,B$3)</f>
        <v>4.8807925858650245</v>
      </c>
      <c r="C33" s="4">
        <f>_xll.WBesi($A33,C$3)</f>
        <v>-3.9533702174026093</v>
      </c>
      <c r="D33" s="3">
        <f>_xll.WBesi($A33,D$3)</f>
        <v>2.2452124409299508</v>
      </c>
      <c r="E33" s="4">
        <f>_xll.WBesi($A33,E$3)</f>
        <v>-0.95975362949600751</v>
      </c>
    </row>
    <row r="34" spans="1:5" x14ac:dyDescent="0.15">
      <c r="A34" s="14">
        <f t="shared" si="2"/>
        <v>-2.75</v>
      </c>
      <c r="B34" s="5">
        <f>_xll.WBesi($A34,B$3)</f>
        <v>3.9959131072376559</v>
      </c>
      <c r="C34" s="6">
        <f>_xll.WBesi($A34,C$3)</f>
        <v>-3.1554101386190032</v>
      </c>
      <c r="D34" s="5">
        <f>_xll.WBesi($A34,D$3)</f>
        <v>1.7010693700601984</v>
      </c>
      <c r="E34" s="6">
        <f>_xll.WBesi($A34,E$3)</f>
        <v>-0.68112741853144065</v>
      </c>
    </row>
    <row r="35" spans="1:5" x14ac:dyDescent="0.15">
      <c r="A35" s="12">
        <f t="shared" si="2"/>
        <v>-2.5</v>
      </c>
      <c r="B35" s="1">
        <f>_xll.WBesi($A35,B$3)</f>
        <v>3.2898391440501231</v>
      </c>
      <c r="C35" s="2">
        <f>_xll.WBesi($A35,C$3)</f>
        <v>-2.5167162452886984</v>
      </c>
      <c r="D35" s="1">
        <f>_xll.WBesi($A35,D$3)</f>
        <v>1.2764661478191646</v>
      </c>
      <c r="E35" s="2">
        <f>_xll.WBesi($A35,E$3)</f>
        <v>-0.47437040877803577</v>
      </c>
    </row>
    <row r="36" spans="1:5" x14ac:dyDescent="0.15">
      <c r="A36" s="13">
        <f t="shared" si="2"/>
        <v>-2.25</v>
      </c>
      <c r="B36" s="3">
        <f>_xll.WBesi($A36,B$3)</f>
        <v>2.7270783071907956</v>
      </c>
      <c r="C36" s="4">
        <f>_xll.WBesi($A36,C$3)</f>
        <v>-2.0039674569295931</v>
      </c>
      <c r="D36" s="3">
        <f>_xll.WBesi($A36,D$3)</f>
        <v>0.94577390103115655</v>
      </c>
      <c r="E36" s="4">
        <f>_xll.WBesi($A36,E$3)</f>
        <v>-0.32259163287420228</v>
      </c>
    </row>
    <row r="37" spans="1:5" x14ac:dyDescent="0.15">
      <c r="A37" s="13">
        <f t="shared" si="2"/>
        <v>-2</v>
      </c>
      <c r="B37" s="3">
        <f>_xll.WBesi($A37,B$3)</f>
        <v>2.2795853023360673</v>
      </c>
      <c r="C37" s="4">
        <f>_xll.WBesi($A37,C$3)</f>
        <v>-1.5906368546373291</v>
      </c>
      <c r="D37" s="3">
        <f>_xll.WBesi($A37,D$3)</f>
        <v>0.6889484476987382</v>
      </c>
      <c r="E37" s="4">
        <f>_xll.WBesi($A37,E$3)</f>
        <v>-0.21273995923985264</v>
      </c>
    </row>
    <row r="38" spans="1:5" x14ac:dyDescent="0.15">
      <c r="A38" s="13">
        <f t="shared" si="2"/>
        <v>-1.75</v>
      </c>
      <c r="B38" s="3">
        <f>_xll.WBesi($A38,B$3)</f>
        <v>1.9252521538585023</v>
      </c>
      <c r="C38" s="4">
        <f>_xll.WBesi($A38,C$3)</f>
        <v>-1.2555375122401728</v>
      </c>
      <c r="D38" s="3">
        <f>_xll.WBesi($A38,D$3)</f>
        <v>0.49035213986973314</v>
      </c>
      <c r="E38" s="4">
        <f>_xll.WBesi($A38,E$3)</f>
        <v>-0.13473262110935408</v>
      </c>
    </row>
    <row r="39" spans="1:5" x14ac:dyDescent="0.15">
      <c r="A39" s="14">
        <f t="shared" si="2"/>
        <v>-1.5</v>
      </c>
      <c r="B39" s="5">
        <f>_xll.WBesi($A39,B$3)</f>
        <v>1.6467231897728909</v>
      </c>
      <c r="C39" s="6">
        <f>_xll.WBesi($A39,C$3)</f>
        <v>-0.98166642857790753</v>
      </c>
      <c r="D39" s="5">
        <f>_xll.WBesi($A39,D$3)</f>
        <v>0.33783461833568079</v>
      </c>
      <c r="E39" s="6">
        <f>_xll.WBesi($A39,E$3)</f>
        <v>-8.0774113016092317E-2</v>
      </c>
    </row>
    <row r="40" spans="1:5" x14ac:dyDescent="0.15">
      <c r="A40" s="12">
        <f t="shared" si="2"/>
        <v>-1.25</v>
      </c>
      <c r="B40" s="1">
        <f>_xll.WBesi($A40,B$3)</f>
        <v>1.4304687177218298</v>
      </c>
      <c r="C40" s="2">
        <f>_xll.WBesi($A40,C$3)</f>
        <v>-0.75528141834074725</v>
      </c>
      <c r="D40" s="1">
        <f>_xll.WBesi($A40,D$3)</f>
        <v>0.22201844837663418</v>
      </c>
      <c r="E40" s="2">
        <f>_xll.WBesi($A40,E$3)</f>
        <v>-4.4822383535517825E-2</v>
      </c>
    </row>
    <row r="41" spans="1:5" x14ac:dyDescent="0.15">
      <c r="A41" s="13">
        <f t="shared" si="2"/>
        <v>-1</v>
      </c>
      <c r="B41" s="3">
        <f>_xll.WBesi($A41,B$3)</f>
        <v>1.2660658777520084</v>
      </c>
      <c r="C41" s="4">
        <f>_xll.WBesi($A41,C$3)</f>
        <v>-0.56515910399248503</v>
      </c>
      <c r="D41" s="3">
        <f>_xll.WBesi($A41,D$3)</f>
        <v>0.13574766976703831</v>
      </c>
      <c r="E41" s="4">
        <f>_xll.WBesi($A41,E$3)</f>
        <v>-2.2168424924331905E-2</v>
      </c>
    </row>
    <row r="42" spans="1:5" x14ac:dyDescent="0.15">
      <c r="A42" s="13">
        <f t="shared" si="2"/>
        <v>-0.75</v>
      </c>
      <c r="B42" s="3">
        <f>_xll.WBesi($A42,B$3)</f>
        <v>1.1456467780440014</v>
      </c>
      <c r="C42" s="4">
        <f>_xll.WBesi($A42,C$3)</f>
        <v>-0.40199246158092222</v>
      </c>
      <c r="D42" s="3">
        <f>_xll.WBesi($A42,D$3)</f>
        <v>7.366688049487545E-2</v>
      </c>
      <c r="E42" s="4">
        <f>_xll.WBesi($A42,E$3)</f>
        <v>-9.1024322749198219E-3</v>
      </c>
    </row>
    <row r="43" spans="1:5" x14ac:dyDescent="0.15">
      <c r="A43" s="13">
        <f t="shared" si="2"/>
        <v>-0.5</v>
      </c>
      <c r="B43" s="3">
        <f>_xll.WBesi($A43,B$3)</f>
        <v>1.0634833707413236</v>
      </c>
      <c r="C43" s="4">
        <f>_xll.WBesi($A43,C$3)</f>
        <v>-0.25789430539089631</v>
      </c>
      <c r="D43" s="3">
        <f>_xll.WBesi($A43,D$3)</f>
        <v>3.1906149177738256E-2</v>
      </c>
      <c r="E43" s="4">
        <f>_xll.WBesi($A43,E$3)</f>
        <v>-2.645111968990285E-3</v>
      </c>
    </row>
    <row r="44" spans="1:5" x14ac:dyDescent="0.15">
      <c r="A44" s="14">
        <f t="shared" si="2"/>
        <v>-0.25</v>
      </c>
      <c r="B44" s="5">
        <f>_xll.WBesi($A44,B$3)</f>
        <v>1.015686141223608</v>
      </c>
      <c r="C44" s="6">
        <f>_xll.WBesi($A44,C$3)</f>
        <v>-0.12597910894546793</v>
      </c>
      <c r="D44" s="5">
        <f>_xll.WBesi($A44,D$3)</f>
        <v>7.8532696598645167E-3</v>
      </c>
      <c r="E44" s="6">
        <f>_xll.WBesi($A44,E$3)</f>
        <v>-3.2679438763566829E-4</v>
      </c>
    </row>
    <row r="45" spans="1:5" x14ac:dyDescent="0.15">
      <c r="A45" s="12">
        <f t="shared" si="2"/>
        <v>0</v>
      </c>
      <c r="B45" s="1">
        <f>_xll.WBesi($A45,B$3)</f>
        <v>1</v>
      </c>
      <c r="C45" s="2">
        <f>_xll.WBesi($A45,C$3)</f>
        <v>0</v>
      </c>
      <c r="D45" s="1">
        <f>_xll.WBesi($A45,D$3)</f>
        <v>0</v>
      </c>
      <c r="E45" s="2">
        <f>_xll.WBesi($A45,E$3)</f>
        <v>0</v>
      </c>
    </row>
    <row r="46" spans="1:5" x14ac:dyDescent="0.15">
      <c r="A46" s="13">
        <f t="shared" si="2"/>
        <v>0.25</v>
      </c>
      <c r="B46" s="3">
        <f>_xll.WBesi($A46,B$3)</f>
        <v>1.015686141223608</v>
      </c>
      <c r="C46" s="4">
        <f>_xll.WBesi($A46,C$3)</f>
        <v>0.12597910894546793</v>
      </c>
      <c r="D46" s="3">
        <f>_xll.WBesi($A46,D$3)</f>
        <v>7.8532696598645167E-3</v>
      </c>
      <c r="E46" s="4">
        <f>_xll.WBesi($A46,E$3)</f>
        <v>3.2679438763566829E-4</v>
      </c>
    </row>
    <row r="47" spans="1:5" x14ac:dyDescent="0.15">
      <c r="A47" s="13">
        <f t="shared" si="2"/>
        <v>0.5</v>
      </c>
      <c r="B47" s="3">
        <f>_xll.WBesi($A47,B$3)</f>
        <v>1.0634833707413236</v>
      </c>
      <c r="C47" s="4">
        <f>_xll.WBesi($A47,C$3)</f>
        <v>0.25789430539089631</v>
      </c>
      <c r="D47" s="3">
        <f>_xll.WBesi($A47,D$3)</f>
        <v>3.1906149177738256E-2</v>
      </c>
      <c r="E47" s="4">
        <f>_xll.WBesi($A47,E$3)</f>
        <v>2.645111968990285E-3</v>
      </c>
    </row>
    <row r="48" spans="1:5" x14ac:dyDescent="0.15">
      <c r="A48" s="13">
        <f t="shared" si="2"/>
        <v>0.75</v>
      </c>
      <c r="B48" s="3">
        <f>_xll.WBesi($A48,B$3)</f>
        <v>1.1456467780440014</v>
      </c>
      <c r="C48" s="4">
        <f>_xll.WBesi($A48,C$3)</f>
        <v>0.40199246158092222</v>
      </c>
      <c r="D48" s="3">
        <f>_xll.WBesi($A48,D$3)</f>
        <v>7.366688049487545E-2</v>
      </c>
      <c r="E48" s="4">
        <f>_xll.WBesi($A48,E$3)</f>
        <v>9.1024322749198219E-3</v>
      </c>
    </row>
    <row r="49" spans="1:5" x14ac:dyDescent="0.15">
      <c r="A49" s="14">
        <f t="shared" si="2"/>
        <v>1</v>
      </c>
      <c r="B49" s="5">
        <f>_xll.WBesi($A49,B$3)</f>
        <v>1.2660658777520084</v>
      </c>
      <c r="C49" s="6">
        <f>_xll.WBesi($A49,C$3)</f>
        <v>0.56515910399248503</v>
      </c>
      <c r="D49" s="5">
        <f>_xll.WBesi($A49,D$3)</f>
        <v>0.13574766976703831</v>
      </c>
      <c r="E49" s="6">
        <f>_xll.WBesi($A49,E$3)</f>
        <v>2.2168424924331905E-2</v>
      </c>
    </row>
    <row r="50" spans="1:5" x14ac:dyDescent="0.15">
      <c r="A50" s="12">
        <f t="shared" si="2"/>
        <v>1.25</v>
      </c>
      <c r="B50" s="1">
        <f>_xll.WBesi($A50,B$3)</f>
        <v>1.4304687177218298</v>
      </c>
      <c r="C50" s="2">
        <f>_xll.WBesi($A50,C$3)</f>
        <v>0.75528141834074725</v>
      </c>
      <c r="D50" s="1">
        <f>_xll.WBesi($A50,D$3)</f>
        <v>0.22201844837663418</v>
      </c>
      <c r="E50" s="2">
        <f>_xll.WBesi($A50,E$3)</f>
        <v>4.4822383535517825E-2</v>
      </c>
    </row>
    <row r="51" spans="1:5" x14ac:dyDescent="0.15">
      <c r="A51" s="13">
        <f t="shared" si="2"/>
        <v>1.5</v>
      </c>
      <c r="B51" s="3">
        <f>_xll.WBesi($A51,B$3)</f>
        <v>1.6467231897728909</v>
      </c>
      <c r="C51" s="4">
        <f>_xll.WBesi($A51,C$3)</f>
        <v>0.98166642857790753</v>
      </c>
      <c r="D51" s="3">
        <f>_xll.WBesi($A51,D$3)</f>
        <v>0.33783461833568079</v>
      </c>
      <c r="E51" s="4">
        <f>_xll.WBesi($A51,E$3)</f>
        <v>8.0774113016092317E-2</v>
      </c>
    </row>
    <row r="52" spans="1:5" x14ac:dyDescent="0.15">
      <c r="A52" s="13">
        <f t="shared" si="2"/>
        <v>1.75</v>
      </c>
      <c r="B52" s="3">
        <f>_xll.WBesi($A52,B$3)</f>
        <v>1.9252521538585023</v>
      </c>
      <c r="C52" s="4">
        <f>_xll.WBesi($A52,C$3)</f>
        <v>1.2555375122401728</v>
      </c>
      <c r="D52" s="3">
        <f>_xll.WBesi($A52,D$3)</f>
        <v>0.49035213986973314</v>
      </c>
      <c r="E52" s="4">
        <f>_xll.WBesi($A52,E$3)</f>
        <v>0.13473262110935408</v>
      </c>
    </row>
    <row r="53" spans="1:5" x14ac:dyDescent="0.15">
      <c r="A53" s="13">
        <f t="shared" si="2"/>
        <v>2</v>
      </c>
      <c r="B53" s="3">
        <f>_xll.WBesi($A53,B$3)</f>
        <v>2.2795853023360673</v>
      </c>
      <c r="C53" s="4">
        <f>_xll.WBesi($A53,C$3)</f>
        <v>1.5906368546373291</v>
      </c>
      <c r="D53" s="3">
        <f>_xll.WBesi($A53,D$3)</f>
        <v>0.6889484476987382</v>
      </c>
      <c r="E53" s="4">
        <f>_xll.WBesi($A53,E$3)</f>
        <v>0.21273995923985264</v>
      </c>
    </row>
    <row r="54" spans="1:5" x14ac:dyDescent="0.15">
      <c r="A54" s="14">
        <f t="shared" si="2"/>
        <v>2.25</v>
      </c>
      <c r="B54" s="5">
        <f>_xll.WBesi($A54,B$3)</f>
        <v>2.7270783071907956</v>
      </c>
      <c r="C54" s="6">
        <f>_xll.WBesi($A54,C$3)</f>
        <v>2.0039674569295931</v>
      </c>
      <c r="D54" s="5">
        <f>_xll.WBesi($A54,D$3)</f>
        <v>0.94577390103115655</v>
      </c>
      <c r="E54" s="6">
        <f>_xll.WBesi($A54,E$3)</f>
        <v>0.32259163287420228</v>
      </c>
    </row>
    <row r="55" spans="1:5" x14ac:dyDescent="0.15">
      <c r="A55" s="12">
        <f t="shared" si="2"/>
        <v>2.5</v>
      </c>
      <c r="B55" s="1">
        <f>_xll.WBesi($A55,B$3)</f>
        <v>3.2898391440501231</v>
      </c>
      <c r="C55" s="2">
        <f>_xll.WBesi($A55,C$3)</f>
        <v>2.5167162452886984</v>
      </c>
      <c r="D55" s="1">
        <f>_xll.WBesi($A55,D$3)</f>
        <v>1.2764661478191646</v>
      </c>
      <c r="E55" s="2">
        <f>_xll.WBesi($A55,E$3)</f>
        <v>0.47437040877803577</v>
      </c>
    </row>
    <row r="56" spans="1:5" x14ac:dyDescent="0.15">
      <c r="A56" s="13">
        <f t="shared" si="2"/>
        <v>2.75</v>
      </c>
      <c r="B56" s="3">
        <f>_xll.WBesi($A56,B$3)</f>
        <v>3.9959131072376559</v>
      </c>
      <c r="C56" s="4">
        <f>_xll.WBesi($A56,C$3)</f>
        <v>3.1554101386190032</v>
      </c>
      <c r="D56" s="3">
        <f>_xll.WBesi($A56,D$3)</f>
        <v>1.7010693700601984</v>
      </c>
      <c r="E56" s="4">
        <f>_xll.WBesi($A56,E$3)</f>
        <v>0.68112741853144065</v>
      </c>
    </row>
    <row r="57" spans="1:5" x14ac:dyDescent="0.15">
      <c r="A57" s="13">
        <f t="shared" si="2"/>
        <v>3</v>
      </c>
      <c r="B57" s="3">
        <f>_xll.WBesi($A57,B$3)</f>
        <v>4.8807925858650245</v>
      </c>
      <c r="C57" s="4">
        <f>_xll.WBesi($A57,C$3)</f>
        <v>3.9533702174026093</v>
      </c>
      <c r="D57" s="3">
        <f>_xll.WBesi($A57,D$3)</f>
        <v>2.2452124409299508</v>
      </c>
      <c r="E57" s="4">
        <f>_xll.WBesi($A57,E$3)</f>
        <v>0.95975362949600751</v>
      </c>
    </row>
    <row r="58" spans="1:5" x14ac:dyDescent="0.15">
      <c r="A58" s="13">
        <f t="shared" si="2"/>
        <v>3.25</v>
      </c>
      <c r="B58" s="3">
        <f>_xll.WBesi($A58,B$3)</f>
        <v>5.9893359979395191</v>
      </c>
      <c r="C58" s="4">
        <f>_xll.WBesi($A58,C$3)</f>
        <v>4.9525461659085481</v>
      </c>
      <c r="D58" s="3">
        <f>_xll.WBesi($A58,D$3)</f>
        <v>2.9416152804573339</v>
      </c>
      <c r="E58" s="4">
        <f>_xll.WBesi($A58,E$3)</f>
        <v>1.3320965899610584</v>
      </c>
    </row>
    <row r="59" spans="1:5" x14ac:dyDescent="0.15">
      <c r="A59" s="14">
        <f t="shared" si="2"/>
        <v>3.5</v>
      </c>
      <c r="B59" s="5">
        <f>_xll.WBesi($A59,B$3)</f>
        <v>7.3782034322254795</v>
      </c>
      <c r="C59" s="6">
        <f>_xll.WBesi($A59,C$3)</f>
        <v>6.2058349222583651</v>
      </c>
      <c r="D59" s="5">
        <f>_xll.WBesi($A59,D$3)</f>
        <v>3.8320120480778401</v>
      </c>
      <c r="E59" s="6">
        <f>_xll.WBesi($A59,E$3)</f>
        <v>1.8263925815979734</v>
      </c>
    </row>
    <row r="60" spans="1:5" x14ac:dyDescent="0.15">
      <c r="A60" s="12">
        <f t="shared" si="2"/>
        <v>3.75</v>
      </c>
      <c r="B60" s="1">
        <f>_xll.WBesi($A60,B$3)</f>
        <v>9.1189458608445673</v>
      </c>
      <c r="C60" s="2">
        <f>_xll.WBesi($A60,C$3)</f>
        <v>7.7800152298244178</v>
      </c>
      <c r="D60" s="1">
        <f>_xll.WBesi($A60,D$3)</f>
        <v>4.9696044049382104</v>
      </c>
      <c r="E60" s="2">
        <f>_xll.WBesi($A60,E$3)</f>
        <v>2.4791038645569898</v>
      </c>
    </row>
    <row r="61" spans="1:5" x14ac:dyDescent="0.15">
      <c r="A61" s="13">
        <f t="shared" si="2"/>
        <v>4</v>
      </c>
      <c r="B61" s="3">
        <f>_xll.WBesi($A61,B$3)</f>
        <v>11.301921952136329</v>
      </c>
      <c r="C61" s="4">
        <f>_xll.WBesi($A61,C$3)</f>
        <v>9.7594651537044506</v>
      </c>
      <c r="D61" s="3">
        <f>_xll.WBesi($A61,D$3)</f>
        <v>6.4221893752841019</v>
      </c>
      <c r="E61" s="4">
        <f>_xll.WBesi($A61,E$3)</f>
        <v>3.3372757784203437</v>
      </c>
    </row>
    <row r="62" spans="1:5" x14ac:dyDescent="0.15">
      <c r="A62" s="13">
        <f t="shared" si="2"/>
        <v>4.25</v>
      </c>
      <c r="B62" s="3">
        <f>_xll.WBesi($A62,B$3)</f>
        <v>14.041263683000611</v>
      </c>
      <c r="C62" s="4">
        <f>_xll.WBesi($A62,C$3)</f>
        <v>12.250874667409306</v>
      </c>
      <c r="D62" s="3">
        <f>_xll.WBesi($A62,D$3)</f>
        <v>8.276146192455041</v>
      </c>
      <c r="E62" s="4">
        <f>_xll.WBesi($A62,E$3)</f>
        <v>4.4615606039221909</v>
      </c>
    </row>
    <row r="63" spans="1:5" x14ac:dyDescent="0.15">
      <c r="A63" s="13">
        <f t="shared" si="2"/>
        <v>4.5</v>
      </c>
      <c r="B63" s="3">
        <f>_xll.WBesi($A63,B$3)</f>
        <v>17.481171855609276</v>
      </c>
      <c r="C63" s="4">
        <f>_xll.WBesi($A63,C$3)</f>
        <v>15.389222753735924</v>
      </c>
      <c r="D63" s="3">
        <f>_xll.WBesi($A63,D$3)</f>
        <v>10.641517298393309</v>
      </c>
      <c r="E63" s="4">
        <f>_xll.WBesi($A63,E$3)</f>
        <v>5.9300962662752044</v>
      </c>
    </row>
    <row r="64" spans="1:5" x14ac:dyDescent="0.15">
      <c r="A64" s="14">
        <f t="shared" si="2"/>
        <v>4.75</v>
      </c>
      <c r="B64" s="5">
        <f>_xll.WBesi($A64,B$3)</f>
        <v>21.803898740902117</v>
      </c>
      <c r="C64" s="6">
        <f>_xll.WBesi($A64,C$3)</f>
        <v>19.345361447520226</v>
      </c>
      <c r="D64" s="5">
        <f>_xll.WBesi($A64,D$3)</f>
        <v>13.658483394577814</v>
      </c>
      <c r="E64" s="6">
        <f>_xll.WBesi($A64,E$3)</f>
        <v>7.8434806941915474</v>
      </c>
    </row>
    <row r="65" spans="1:5" x14ac:dyDescent="0.15">
      <c r="A65" s="12">
        <f t="shared" si="2"/>
        <v>5</v>
      </c>
      <c r="B65" s="1">
        <f>_xll.WBesi($A65,B$3)</f>
        <v>27.239871823604442</v>
      </c>
      <c r="C65" s="2">
        <f>_xll.WBesi($A65,C$3)</f>
        <v>24.335642142450524</v>
      </c>
      <c r="D65" s="1">
        <f>_xll.WBesi($A65,D$3)</f>
        <v>17.505614966624236</v>
      </c>
      <c r="E65" s="2">
        <f>_xll.WBesi($A65,E$3)</f>
        <v>10.331150169151137</v>
      </c>
    </row>
    <row r="66" spans="1:5" x14ac:dyDescent="0.15">
      <c r="A66" s="13">
        <f t="shared" si="2"/>
        <v>5.25</v>
      </c>
      <c r="B66" s="3">
        <f>_xll.WBesi($A66,B$3)</f>
        <v>34.080535640386849</v>
      </c>
      <c r="C66" s="4">
        <f>_xll.WBesi($A66,C$3)</f>
        <v>30.634137725346431</v>
      </c>
      <c r="D66" s="3">
        <f>_xll.WBesi($A66,D$3)</f>
        <v>22.410387935492949</v>
      </c>
      <c r="E66" s="4">
        <f>_xll.WBesi($A66,E$3)</f>
        <v>13.559556441161305</v>
      </c>
    </row>
    <row r="67" spans="1:5" x14ac:dyDescent="0.15">
      <c r="A67" s="13">
        <f t="shared" si="2"/>
        <v>5.5</v>
      </c>
      <c r="B67" s="3">
        <f>_xll.WBesi($A67,B$3)</f>
        <v>42.694645151847787</v>
      </c>
      <c r="C67" s="4">
        <f>_xll.WBesi($A67,C$3)</f>
        <v>38.58816461632739</v>
      </c>
      <c r="D67" s="3">
        <f>_xll.WBesi($A67,D$3)</f>
        <v>28.662585291365069</v>
      </c>
      <c r="E67" s="4">
        <f>_xll.WBesi($A67,E$3)</f>
        <v>17.742648040789124</v>
      </c>
    </row>
    <row r="68" spans="1:5" x14ac:dyDescent="0.15">
      <c r="A68" s="13">
        <f t="shared" si="2"/>
        <v>5.75</v>
      </c>
      <c r="B68" s="3">
        <f>_xll.WBesi($A68,B$3)</f>
        <v>53.548943097579176</v>
      </c>
      <c r="C68" s="4">
        <f>_xll.WBesi($A68,C$3)</f>
        <v>48.638000409631921</v>
      </c>
      <c r="D68" s="3">
        <f>_xll.WBesi($A68,D$3)</f>
        <v>36.63137773770719</v>
      </c>
      <c r="E68" s="4">
        <f>_xll.WBesi($A68,E$3)</f>
        <v>23.155302852966045</v>
      </c>
    </row>
    <row r="69" spans="1:5" x14ac:dyDescent="0.15">
      <c r="A69" s="14">
        <f t="shared" si="2"/>
        <v>6</v>
      </c>
      <c r="B69" s="5">
        <f>_xll.WBesi($A69,B$3)</f>
        <v>67.23440697647797</v>
      </c>
      <c r="C69" s="6">
        <f>_xll.WBesi($A69,C$3)</f>
        <v>61.341936777640235</v>
      </c>
      <c r="D69" s="5">
        <f>_xll.WBesi($A69,D$3)</f>
        <v>46.787094717264551</v>
      </c>
      <c r="E69" s="6">
        <f>_xll.WBesi($A69,E$3)</f>
        <v>30.150540299463852</v>
      </c>
    </row>
    <row r="70" spans="1:5" x14ac:dyDescent="0.15">
      <c r="A70" s="12">
        <f t="shared" si="2"/>
        <v>6.25</v>
      </c>
      <c r="B70" s="1">
        <f>_xll.WBesi($A70,B$3)</f>
        <v>84.499573479494728</v>
      </c>
      <c r="C70" s="2">
        <f>_xll.WBesi($A70,C$3)</f>
        <v>77.408117958648347</v>
      </c>
      <c r="D70" s="1">
        <f>_xll.WBesi($A70,D$3)</f>
        <v>59.728975732727235</v>
      </c>
      <c r="E70" s="2">
        <f>_xll.WBesi($A70,E$3)</f>
        <v>39.181573489702906</v>
      </c>
    </row>
    <row r="71" spans="1:5" x14ac:dyDescent="0.15">
      <c r="A71" s="13">
        <f t="shared" si="2"/>
        <v>6.5</v>
      </c>
      <c r="B71" s="3">
        <f>_xll.WBesi($A71,B$3)</f>
        <v>106.2928582439956</v>
      </c>
      <c r="C71" s="4">
        <f>_xll.WBesi($A71,C$3)</f>
        <v>97.735010774031508</v>
      </c>
      <c r="D71" s="3">
        <f>_xll.WBesi($A71,D$3)</f>
        <v>76.22054723660132</v>
      </c>
      <c r="E71" s="4">
        <f>_xll.WBesi($A71,E$3)</f>
        <v>50.830058628430756</v>
      </c>
    </row>
    <row r="72" spans="1:5" x14ac:dyDescent="0.15">
      <c r="A72" s="13">
        <f t="shared" si="2"/>
        <v>6.75</v>
      </c>
      <c r="B72" s="3">
        <f>_xll.WBesi($A72,B$3)</f>
        <v>133.816310734236</v>
      </c>
      <c r="C72" s="4">
        <f>_xll.WBesi($A72,C$3)</f>
        <v>123.46285601136243</v>
      </c>
      <c r="D72" s="3">
        <f>_xll.WBesi($A72,D$3)</f>
        <v>97.234723767906416</v>
      </c>
      <c r="E72" s="4">
        <f>_xll.WBesi($A72,E$3)</f>
        <v>65.842278963714151</v>
      </c>
    </row>
    <row r="73" spans="1:5" x14ac:dyDescent="0.15">
      <c r="A73" s="13">
        <f t="shared" si="2"/>
        <v>7</v>
      </c>
      <c r="B73" s="3">
        <f>_xll.WBesi($A73,B$3)</f>
        <v>168.59390851028971</v>
      </c>
      <c r="C73" s="4">
        <f>_xll.WBesi($A73,C$3)</f>
        <v>156.03909286995543</v>
      </c>
      <c r="D73" s="3">
        <f>_xll.WBesi($A73,D$3)</f>
        <v>124.01131054744515</v>
      </c>
      <c r="E73" s="4">
        <f>_xll.WBesi($A73,E$3)</f>
        <v>85.175486842843796</v>
      </c>
    </row>
    <row r="74" spans="1:5" x14ac:dyDescent="0.15">
      <c r="A74" s="14">
        <f t="shared" si="2"/>
        <v>7.25</v>
      </c>
      <c r="B74" s="5">
        <f>_xll.WBesi($A74,B$3)</f>
        <v>212.55834116279763</v>
      </c>
      <c r="C74" s="6">
        <f>_xll.WBesi($A74,C$3)</f>
        <v>197.30156586563834</v>
      </c>
      <c r="D74" s="5">
        <f>_xll.WBesi($A74,D$3)</f>
        <v>158.13032299296623</v>
      </c>
      <c r="E74" s="6">
        <f>_xll.WBesi($A74,E$3)</f>
        <v>110.05724973158782</v>
      </c>
    </row>
    <row r="75" spans="1:5" x14ac:dyDescent="0.15">
      <c r="A75" s="12">
        <f t="shared" si="2"/>
        <v>7.5</v>
      </c>
      <c r="B75" s="1">
        <f>_xll.WBesi($A75,B$3)</f>
        <v>268.16131151518937</v>
      </c>
      <c r="C75" s="2">
        <f>_xll.WBesi($A75,C$3)</f>
        <v>249.58436542268817</v>
      </c>
      <c r="D75" s="1">
        <f>_xll.WBesi($A75,D$3)</f>
        <v>201.6054807358058</v>
      </c>
      <c r="E75" s="2">
        <f>_xll.WBesi($A75,E$3)</f>
        <v>142.06144236359165</v>
      </c>
    </row>
    <row r="76" spans="1:5" x14ac:dyDescent="0.15">
      <c r="A76" s="13">
        <f t="shared" si="2"/>
        <v>7.75</v>
      </c>
      <c r="B76" s="3">
        <f>_xll.WBesi($A76,B$3)</f>
        <v>338.51375374727604</v>
      </c>
      <c r="C76" s="4">
        <f>_xll.WBesi($A76,C$3)</f>
        <v>315.85248092400343</v>
      </c>
      <c r="D76" s="3">
        <f>_xll.WBesi($A76,D$3)</f>
        <v>257.00343608946866</v>
      </c>
      <c r="E76" s="4">
        <f>_xll.WBesi($A76,E$3)</f>
        <v>183.20554616814863</v>
      </c>
    </row>
    <row r="77" spans="1:5" x14ac:dyDescent="0.15">
      <c r="A77" s="13">
        <f t="shared" si="2"/>
        <v>8</v>
      </c>
      <c r="B77" s="3">
        <f>_xll.WBesi($A77,B$3)</f>
        <v>427.56411572180474</v>
      </c>
      <c r="C77" s="4">
        <f>_xll.WBesi($A77,C$3)</f>
        <v>399.87313678256004</v>
      </c>
      <c r="D77" s="3">
        <f>_xll.WBesi($A77,D$3)</f>
        <v>327.5958315261646</v>
      </c>
      <c r="E77" s="4">
        <f>_xll.WBesi($A77,E$3)</f>
        <v>236.0752210194776</v>
      </c>
    </row>
    <row r="78" spans="1:5" x14ac:dyDescent="0.15">
      <c r="A78" s="13">
        <f t="shared" si="2"/>
        <v>8.25</v>
      </c>
      <c r="B78" s="3">
        <f>_xll.WBesi($A78,B$3)</f>
        <v>540.32507907480704</v>
      </c>
      <c r="C78" s="4">
        <f>_xll.WBesi($A78,C$3)</f>
        <v>506.43383830764543</v>
      </c>
      <c r="D78" s="3">
        <f>_xll.WBesi($A78,D$3)</f>
        <v>417.55323948507487</v>
      </c>
      <c r="E78" s="4">
        <f>_xll.WBesi($A78,E$3)</f>
        <v>303.98378279973053</v>
      </c>
    </row>
    <row r="79" spans="1:5" x14ac:dyDescent="0.15">
      <c r="A79" s="14">
        <f t="shared" si="2"/>
        <v>8.5</v>
      </c>
      <c r="B79" s="5">
        <f>_xll.WBesi($A79,B$3)</f>
        <v>683.1619269901156</v>
      </c>
      <c r="C79" s="6">
        <f>_xll.WBesi($A79,C$3)</f>
        <v>641.61990254006662</v>
      </c>
      <c r="D79" s="5">
        <f>_xll.WBesi($A79,D$3)</f>
        <v>532.19253815715865</v>
      </c>
      <c r="E79" s="6">
        <f>_xll.WBesi($A79,E$3)</f>
        <v>391.17635517199199</v>
      </c>
    </row>
    <row r="80" spans="1:5" x14ac:dyDescent="0.15">
      <c r="A80" s="12">
        <f t="shared" si="2"/>
        <v>8.75</v>
      </c>
      <c r="B80" s="1">
        <f>_xll.WBesi($A80,B$3)</f>
        <v>864.15938361396866</v>
      </c>
      <c r="C80" s="2">
        <f>_xll.WBesi($A80,C$3)</f>
        <v>813.16775281471791</v>
      </c>
      <c r="D80" s="1">
        <f>_xll.WBesi($A80,D$3)</f>
        <v>678.29246868488997</v>
      </c>
      <c r="E80" s="2">
        <f>_xll.WBesi($A80,E$3)</f>
        <v>503.091195701625</v>
      </c>
    </row>
    <row r="81" spans="1:5" x14ac:dyDescent="0.15">
      <c r="A81" s="13">
        <f t="shared" ref="A81:A89" si="3">A80+0.25</f>
        <v>9</v>
      </c>
      <c r="B81" s="3">
        <f>_xll.WBesi($A81,B$3)</f>
        <v>1093.5883545113747</v>
      </c>
      <c r="C81" s="4">
        <f>_xll.WBesi($A81,C$3)</f>
        <v>1030.9147225169563</v>
      </c>
      <c r="D81" s="3">
        <f>_xll.WBesi($A81,D$3)</f>
        <v>864.4961939520507</v>
      </c>
      <c r="E81" s="4">
        <f>_xll.WBesi($A81,E$3)</f>
        <v>646.69419187160008</v>
      </c>
    </row>
    <row r="82" spans="1:5" x14ac:dyDescent="0.15">
      <c r="A82" s="13">
        <f t="shared" si="3"/>
        <v>9.25</v>
      </c>
      <c r="B82" s="3">
        <f>_xll.WBesi($A82,B$3)</f>
        <v>1384.499867020362</v>
      </c>
      <c r="C82" s="4">
        <f>_xll.WBesi($A82,C$3)</f>
        <v>1307.3718086342417</v>
      </c>
      <c r="D82" s="3">
        <f>_xll.WBesi($A82,D$3)</f>
        <v>1101.8248813697153</v>
      </c>
      <c r="E82" s="4">
        <f>_xll.WBesi($A82,E$3)</f>
        <v>830.90699506895953</v>
      </c>
    </row>
    <row r="83" spans="1:5" x14ac:dyDescent="0.15">
      <c r="A83" s="13">
        <f t="shared" si="3"/>
        <v>9.5</v>
      </c>
      <c r="B83" s="3">
        <f>_xll.WBesi($A83,B$3)</f>
        <v>1753.480990527323</v>
      </c>
      <c r="C83" s="4">
        <f>_xll.WBesi($A83,C$3)</f>
        <v>1658.4530777821344</v>
      </c>
      <c r="D83" s="3">
        <f>_xll.WBesi($A83,D$3)</f>
        <v>1404.332974152137</v>
      </c>
      <c r="E83" s="4">
        <f>_xll.WBesi($A83,E$3)</f>
        <v>1067.1549834022878</v>
      </c>
    </row>
    <row r="84" spans="1:5" x14ac:dyDescent="0.15">
      <c r="A84" s="14">
        <f t="shared" si="3"/>
        <v>9.75</v>
      </c>
      <c r="B84" s="5">
        <f>_xll.WBesi($A84,B$3)</f>
        <v>2221.6170531057023</v>
      </c>
      <c r="C84" s="6">
        <f>_xll.WBesi($A84,C$3)</f>
        <v>2104.4046883684327</v>
      </c>
      <c r="D84" s="5">
        <f>_xll.WBesi($A84,D$3)</f>
        <v>1789.9442965173055</v>
      </c>
      <c r="E84" s="6">
        <f>_xll.WBesi($A84,E$3)</f>
        <v>1370.0685667203072</v>
      </c>
    </row>
    <row r="85" spans="1:5" x14ac:dyDescent="0.15">
      <c r="A85" s="12">
        <f t="shared" si="3"/>
        <v>10</v>
      </c>
      <c r="B85" s="1">
        <f>_xll.WBesi($A85,B$3)</f>
        <v>2815.7166284662549</v>
      </c>
      <c r="C85" s="2">
        <f>_xll.WBesi($A85,C$3)</f>
        <v>2670.9883037012551</v>
      </c>
      <c r="D85" s="1">
        <f>_xll.WBesi($A85,D$3)</f>
        <v>2281.5189677260041</v>
      </c>
      <c r="E85" s="2">
        <f>_xll.WBesi($A85,E$3)</f>
        <v>1758.3807166108531</v>
      </c>
    </row>
    <row r="86" spans="1:5" x14ac:dyDescent="0.15">
      <c r="A86" s="13">
        <f t="shared" si="3"/>
        <v>10.25</v>
      </c>
      <c r="B86" s="3">
        <f>_xll.WBesi($A86,B$3)</f>
        <v>3569.8712676681798</v>
      </c>
      <c r="C86" s="4">
        <f>_xll.WBesi($A86,C$3)</f>
        <v>3390.9887356732365</v>
      </c>
      <c r="D86" s="3">
        <f>_xll.WBesi($A86,D$3)</f>
        <v>2908.2149290002294</v>
      </c>
      <c r="E86" s="4">
        <f>_xll.WBesi($A86,E$3)</f>
        <v>2256.0755926487564</v>
      </c>
    </row>
    <row r="87" spans="1:5" x14ac:dyDescent="0.15">
      <c r="A87" s="13">
        <f t="shared" si="3"/>
        <v>10.5</v>
      </c>
      <c r="B87" s="3">
        <f>_xll.WBesi($A87,B$3)</f>
        <v>4527.4417146388878</v>
      </c>
      <c r="C87" s="4">
        <f>_xll.WBesi($A87,C$3)</f>
        <v>4306.1348750962743</v>
      </c>
      <c r="D87" s="3">
        <f>_xll.WBesi($A87,D$3)</f>
        <v>3707.2255479538812</v>
      </c>
      <c r="E87" s="4">
        <f>_xll.WBesi($A87,E$3)</f>
        <v>2893.8584758757456</v>
      </c>
    </row>
    <row r="88" spans="1:5" x14ac:dyDescent="0.15">
      <c r="A88" s="13">
        <f t="shared" si="3"/>
        <v>10.75</v>
      </c>
      <c r="B88" s="3">
        <f>_xll.WBesi($A88,B$3)</f>
        <v>5743.587548593965</v>
      </c>
      <c r="C88" s="4">
        <f>_xll.WBesi($A88,C$3)</f>
        <v>5469.5474789528544</v>
      </c>
      <c r="D88" s="3">
        <f>_xll.WBesi($A88,D$3)</f>
        <v>4725.9973199515744</v>
      </c>
      <c r="E88" s="4">
        <f>_xll.WBesi($A88,E$3)</f>
        <v>3711.0368482732006</v>
      </c>
    </row>
    <row r="89" spans="1:5" x14ac:dyDescent="0.15">
      <c r="A89" s="14">
        <f t="shared" si="3"/>
        <v>11</v>
      </c>
      <c r="B89" s="5">
        <f>_xll.WBesi($A89,B$3)</f>
        <v>7288.489339821248</v>
      </c>
      <c r="C89" s="6">
        <f>_xll.WBesi($A89,C$3)</f>
        <v>6948.8586598121628</v>
      </c>
      <c r="D89" s="5">
        <f>_xll.WBesi($A89,D$3)</f>
        <v>6025.0604925826738</v>
      </c>
      <c r="E89" s="6">
        <f>_xll.WBesi($A89,E$3)</f>
        <v>4757.927571600283</v>
      </c>
    </row>
  </sheetData>
  <phoneticPr fontId="1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0D55-4FCD-46F7-A7DA-47B38A09A0F8}">
  <sheetPr codeName="Sheet21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31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_xlfn.CONCAT("K",B3,"(x)")</f>
        <v>K0(x)</v>
      </c>
      <c r="C4" s="15" t="str">
        <f t="shared" ref="C4:E4" si="0">_xlfn.CONCAT("K",C3,"(x)")</f>
        <v>K1(x)</v>
      </c>
      <c r="D4" s="15" t="str">
        <f t="shared" si="0"/>
        <v>K2(x)</v>
      </c>
      <c r="E4" s="15" t="str">
        <f t="shared" si="0"/>
        <v>K3(x)</v>
      </c>
    </row>
    <row r="5" spans="1:5" x14ac:dyDescent="0.15">
      <c r="A5" s="12">
        <v>1.0000000000000001E-5</v>
      </c>
      <c r="B5" s="1">
        <f>_xll.WBesk($A5,B$3)</f>
        <v>11.628856980944363</v>
      </c>
      <c r="C5" s="2">
        <f>_xll.WBesk($A5,C$3)</f>
        <v>99999.999939355708</v>
      </c>
      <c r="D5" s="1">
        <f>_xll.WBesk($A5,D$3)</f>
        <v>19999999999.499996</v>
      </c>
      <c r="E5" s="2">
        <f>_xll.WBesk($A5,E$3)</f>
        <v>7999999999899997</v>
      </c>
    </row>
    <row r="6" spans="1:5" x14ac:dyDescent="0.15">
      <c r="A6" s="13">
        <v>2.5000000000000001E-2</v>
      </c>
      <c r="B6" s="3">
        <f>_xll.WBesk($A6,B$3)</f>
        <v>3.80556175386497</v>
      </c>
      <c r="C6" s="4">
        <f>_xll.WBesk($A6,C$3)</f>
        <v>39.946184926399866</v>
      </c>
      <c r="D6" s="3">
        <f>_xll.WBesk($A6,D$3)</f>
        <v>3199.5003558658541</v>
      </c>
      <c r="E6" s="4">
        <f>_xll.WBesk($A6,E$3)</f>
        <v>511960.00312346302</v>
      </c>
    </row>
    <row r="7" spans="1:5" x14ac:dyDescent="0.15">
      <c r="A7" s="13">
        <v>0.05</v>
      </c>
      <c r="B7" s="3">
        <f>_xll.WBesk($A7,B$3)</f>
        <v>3.1142340294719899</v>
      </c>
      <c r="C7" s="4">
        <f>_xll.WBesk($A7,C$3)</f>
        <v>19.909674325882506</v>
      </c>
      <c r="D7" s="3">
        <f>_xll.WBesk($A7,D$3)</f>
        <v>799.50120706477219</v>
      </c>
      <c r="E7" s="4">
        <f>_xll.WBesk($A7,E$3)</f>
        <v>63980.00623950766</v>
      </c>
    </row>
    <row r="8" spans="1:5" x14ac:dyDescent="0.15">
      <c r="A8" s="13">
        <f t="shared" ref="A8:A10" si="1">A7+0.05</f>
        <v>0.1</v>
      </c>
      <c r="B8" s="3">
        <f>_xll.WBesk($A8,B$3)</f>
        <v>2.4270690247020168</v>
      </c>
      <c r="C8" s="4">
        <f>_xll.WBesk($A8,C$3)</f>
        <v>9.853844780870606</v>
      </c>
      <c r="D8" s="3">
        <f>_xll.WBesk($A8,D$3)</f>
        <v>199.50396464211411</v>
      </c>
      <c r="E8" s="4">
        <f>_xll.WBesk($A8,E$3)</f>
        <v>7990.0124304654355</v>
      </c>
    </row>
    <row r="9" spans="1:5" x14ac:dyDescent="0.15">
      <c r="A9" s="14">
        <f t="shared" si="1"/>
        <v>0.15000000000000002</v>
      </c>
      <c r="B9" s="5">
        <f>_xll.WBesk($A9,B$3)</f>
        <v>2.030027723044201</v>
      </c>
      <c r="C9" s="6">
        <f>_xll.WBesk($A9,C$3)</f>
        <v>6.4774987761530616</v>
      </c>
      <c r="D9" s="5">
        <f>_xll.WBesk($A9,D$3)</f>
        <v>88.39667807175168</v>
      </c>
      <c r="E9" s="6">
        <f>_xll.WBesk($A9,E$3)</f>
        <v>2363.7222473561974</v>
      </c>
    </row>
    <row r="10" spans="1:5" x14ac:dyDescent="0.15">
      <c r="A10" s="12">
        <f t="shared" si="1"/>
        <v>0.2</v>
      </c>
      <c r="B10" s="1">
        <f>_xll.WBesk($A10,B$3)</f>
        <v>1.752703855528146</v>
      </c>
      <c r="C10" s="2">
        <f>_xll.WBesk($A10,C$3)</f>
        <v>4.7759725432204725</v>
      </c>
      <c r="D10" s="1">
        <f>_xll.WBesk($A10,D$3)</f>
        <v>49.512429287732871</v>
      </c>
      <c r="E10" s="2">
        <f>_xll.WBesk($A10,E$3)</f>
        <v>995.02455829787789</v>
      </c>
    </row>
    <row r="11" spans="1:5" x14ac:dyDescent="0.15">
      <c r="A11" s="13">
        <f>A10+0.1</f>
        <v>0.30000000000000004</v>
      </c>
      <c r="B11" s="3">
        <f>_xll.WBesk($A11,B$3)</f>
        <v>1.3724600605442971</v>
      </c>
      <c r="C11" s="4">
        <f>_xll.WBesk($A11,C$3)</f>
        <v>3.0559920334573243</v>
      </c>
      <c r="D11" s="3">
        <f>_xll.WBesk($A11,D$3)</f>
        <v>21.745740283593125</v>
      </c>
      <c r="E11" s="4">
        <f>_xll.WBesk($A11,E$3)</f>
        <v>292.99919581469896</v>
      </c>
    </row>
    <row r="12" spans="1:5" x14ac:dyDescent="0.15">
      <c r="A12" s="13">
        <f t="shared" ref="A12:A50" si="2">A11+0.1</f>
        <v>0.4</v>
      </c>
      <c r="B12" s="3">
        <f>_xll.WBesk($A12,B$3)</f>
        <v>1.1145291345244344</v>
      </c>
      <c r="C12" s="4">
        <f>_xll.WBesk($A12,C$3)</f>
        <v>2.1843544247326876</v>
      </c>
      <c r="D12" s="3">
        <f>_xll.WBesk($A12,D$3)</f>
        <v>12.036301258187873</v>
      </c>
      <c r="E12" s="4">
        <f>_xll.WBesk($A12,E$3)</f>
        <v>122.54736700661142</v>
      </c>
    </row>
    <row r="13" spans="1:5" x14ac:dyDescent="0.15">
      <c r="A13" s="13">
        <f t="shared" si="2"/>
        <v>0.5</v>
      </c>
      <c r="B13" s="3">
        <f>_xll.WBesk($A13,B$3)</f>
        <v>0.92441907122766587</v>
      </c>
      <c r="C13" s="4">
        <f>_xll.WBesk($A13,C$3)</f>
        <v>1.6564411200033009</v>
      </c>
      <c r="D13" s="3">
        <f>_xll.WBesk($A13,D$3)</f>
        <v>7.5501835512408695</v>
      </c>
      <c r="E13" s="4">
        <f>_xll.WBesk($A13,E$3)</f>
        <v>62.057909529930257</v>
      </c>
    </row>
    <row r="14" spans="1:5" x14ac:dyDescent="0.15">
      <c r="A14" s="14">
        <f t="shared" si="2"/>
        <v>0.6</v>
      </c>
      <c r="B14" s="5">
        <f>_xll.WBesk($A14,B$3)</f>
        <v>0.77752209190472943</v>
      </c>
      <c r="C14" s="6">
        <f>_xll.WBesk($A14,C$3)</f>
        <v>1.3028349397635022</v>
      </c>
      <c r="D14" s="5">
        <f>_xll.WBesk($A14,D$3)</f>
        <v>5.1203052244497371</v>
      </c>
      <c r="E14" s="6">
        <f>_xll.WBesk($A14,E$3)</f>
        <v>35.438203102761747</v>
      </c>
    </row>
    <row r="15" spans="1:5" x14ac:dyDescent="0.15">
      <c r="A15" s="12">
        <f t="shared" si="2"/>
        <v>0.7</v>
      </c>
      <c r="B15" s="1">
        <f>_xll.WBesk($A15,B$3)</f>
        <v>0.66051985991510165</v>
      </c>
      <c r="C15" s="2">
        <f>_xll.WBesk($A15,C$3)</f>
        <v>1.0502835353129178</v>
      </c>
      <c r="D15" s="1">
        <f>_xll.WBesk($A15,D$3)</f>
        <v>3.6613299608091525</v>
      </c>
      <c r="E15" s="2">
        <f>_xll.WBesk($A15,E$3)</f>
        <v>21.972169025650931</v>
      </c>
    </row>
    <row r="16" spans="1:5" x14ac:dyDescent="0.15">
      <c r="A16" s="13">
        <f t="shared" si="2"/>
        <v>0.79999999999999993</v>
      </c>
      <c r="B16" s="3">
        <f>_xll.WBesk($A16,B$3)</f>
        <v>0.56534710526589571</v>
      </c>
      <c r="C16" s="4">
        <f>_xll.WBesk($A16,C$3)</f>
        <v>0.86178163447218037</v>
      </c>
      <c r="D16" s="3">
        <f>_xll.WBesk($A16,D$3)</f>
        <v>2.7198011914463467</v>
      </c>
      <c r="E16" s="4">
        <f>_xll.WBesk($A16,E$3)</f>
        <v>14.460787591703914</v>
      </c>
    </row>
    <row r="17" spans="1:5" x14ac:dyDescent="0.15">
      <c r="A17" s="13">
        <f t="shared" si="2"/>
        <v>0.89999999999999991</v>
      </c>
      <c r="B17" s="3">
        <f>_xll.WBesk($A17,B$3)</f>
        <v>0.48673030816290064</v>
      </c>
      <c r="C17" s="4">
        <f>_xll.WBesk($A17,C$3)</f>
        <v>0.71653357877601898</v>
      </c>
      <c r="D17" s="3">
        <f>_xll.WBesk($A17,D$3)</f>
        <v>2.0790271498873873</v>
      </c>
      <c r="E17" s="4">
        <f>_xll.WBesk($A17,E$3)</f>
        <v>9.956654244942186</v>
      </c>
    </row>
    <row r="18" spans="1:5" x14ac:dyDescent="0.15">
      <c r="A18" s="13">
        <f t="shared" si="2"/>
        <v>0.99999999999999989</v>
      </c>
      <c r="B18" s="3">
        <f>_xll.WBesk($A18,B$3)</f>
        <v>0.4210244382407084</v>
      </c>
      <c r="C18" s="4">
        <f>_xll.WBesk($A18,C$3)</f>
        <v>0.60190723019723469</v>
      </c>
      <c r="D18" s="3">
        <f>_xll.WBesk($A18,D$3)</f>
        <v>1.6248388986351781</v>
      </c>
      <c r="E18" s="4">
        <f>_xll.WBesk($A18,E$3)</f>
        <v>7.1012628247379483</v>
      </c>
    </row>
    <row r="19" spans="1:5" x14ac:dyDescent="0.15">
      <c r="A19" s="14">
        <f t="shared" si="2"/>
        <v>1.0999999999999999</v>
      </c>
      <c r="B19" s="5">
        <f>_xll.WBesk($A19,B$3)</f>
        <v>0.36560239154318597</v>
      </c>
      <c r="C19" s="6">
        <f>_xll.WBesk($A19,C$3)</f>
        <v>0.50976002716702717</v>
      </c>
      <c r="D19" s="5">
        <f>_xll.WBesk($A19,D$3)</f>
        <v>1.2924388045741444</v>
      </c>
      <c r="E19" s="6">
        <f>_xll.WBesk($A19,E$3)</f>
        <v>5.2095374983457345</v>
      </c>
    </row>
    <row r="20" spans="1:5" x14ac:dyDescent="0.15">
      <c r="A20" s="12">
        <f t="shared" si="2"/>
        <v>1.2</v>
      </c>
      <c r="B20" s="1">
        <f>_xll.WBesk($A20,B$3)</f>
        <v>0.3185082202865937</v>
      </c>
      <c r="C20" s="2">
        <f>_xll.WBesk($A20,C$3)</f>
        <v>0.43459239106071512</v>
      </c>
      <c r="D20" s="1">
        <f>_xll.WBesk($A20,D$3)</f>
        <v>1.0428288720544523</v>
      </c>
      <c r="E20" s="2">
        <f>_xll.WBesk($A20,E$3)</f>
        <v>3.9106886312422229</v>
      </c>
    </row>
    <row r="21" spans="1:5" x14ac:dyDescent="0.15">
      <c r="A21" s="13">
        <f t="shared" si="2"/>
        <v>1.3</v>
      </c>
      <c r="B21" s="3">
        <f>_xll.WBesk($A21,B$3)</f>
        <v>0.27824764630002696</v>
      </c>
      <c r="C21" s="4">
        <f>_xll.WBesk($A21,C$3)</f>
        <v>0.3725474956319621</v>
      </c>
      <c r="D21" s="3">
        <f>_xll.WBesk($A21,D$3)</f>
        <v>0.85139763957996861</v>
      </c>
      <c r="E21" s="4">
        <f>_xll.WBesk($A21,E$3)</f>
        <v>2.9922325404934038</v>
      </c>
    </row>
    <row r="22" spans="1:5" x14ac:dyDescent="0.15">
      <c r="A22" s="13">
        <f t="shared" si="2"/>
        <v>1.4000000000000001</v>
      </c>
      <c r="B22" s="3">
        <f>_xll.WBesk($A22,B$3)</f>
        <v>0.24365506118154184</v>
      </c>
      <c r="C22" s="4">
        <f>_xll.WBesk($A22,C$3)</f>
        <v>0.32083590222987568</v>
      </c>
      <c r="D22" s="3">
        <f>_xll.WBesk($A22,D$3)</f>
        <v>0.70199206436707851</v>
      </c>
      <c r="E22" s="4">
        <f>_xll.WBesk($A22,E$3)</f>
        <v>2.3265275147072426</v>
      </c>
    </row>
    <row r="23" spans="1:5" x14ac:dyDescent="0.15">
      <c r="A23" s="13">
        <f t="shared" si="2"/>
        <v>1.5000000000000002</v>
      </c>
      <c r="B23" s="3">
        <f>_xll.WBesk($A23,B$3)</f>
        <v>0.21380556264752568</v>
      </c>
      <c r="C23" s="4">
        <f>_xll.WBesk($A23,C$3)</f>
        <v>0.27738780045684369</v>
      </c>
      <c r="D23" s="3">
        <f>_xll.WBesk($A23,D$3)</f>
        <v>0.58365596325665048</v>
      </c>
      <c r="E23" s="4">
        <f>_xll.WBesk($A23,E$3)</f>
        <v>1.8338037024745779</v>
      </c>
    </row>
    <row r="24" spans="1:5" x14ac:dyDescent="0.15">
      <c r="A24" s="14">
        <f t="shared" si="2"/>
        <v>1.6000000000000003</v>
      </c>
      <c r="B24" s="5">
        <f>_xll.WBesk($A24,B$3)</f>
        <v>0.18795475196933226</v>
      </c>
      <c r="C24" s="6">
        <f>_xll.WBesk($A24,C$3)</f>
        <v>0.24063391135761178</v>
      </c>
      <c r="D24" s="5">
        <f>_xll.WBesk($A24,D$3)</f>
        <v>0.48874714116634693</v>
      </c>
      <c r="E24" s="6">
        <f>_xll.WBesk($A24,E$3)</f>
        <v>1.4625017642734788</v>
      </c>
    </row>
    <row r="25" spans="1:5" x14ac:dyDescent="0.15">
      <c r="A25" s="12">
        <f t="shared" si="2"/>
        <v>1.7000000000000004</v>
      </c>
      <c r="B25" s="1">
        <f>_xll.WBesk($A25,B$3)</f>
        <v>0.16549631805699644</v>
      </c>
      <c r="C25" s="2">
        <f>_xll.WBesk($A25,C$3)</f>
        <v>0.20936248820408235</v>
      </c>
      <c r="D25" s="1">
        <f>_xll.WBesk($A25,D$3)</f>
        <v>0.41180512770885802</v>
      </c>
      <c r="E25" s="2">
        <f>_xll.WBesk($A25,E$3)</f>
        <v>1.1783157298719835</v>
      </c>
    </row>
    <row r="26" spans="1:5" x14ac:dyDescent="0.15">
      <c r="A26" s="13">
        <f t="shared" si="2"/>
        <v>1.8000000000000005</v>
      </c>
      <c r="B26" s="3">
        <f>_xll.WBesk($A26,B$3)</f>
        <v>0.14593140048982786</v>
      </c>
      <c r="C26" s="4">
        <f>_xll.WBesk($A26,C$3)</f>
        <v>0.18262309980174682</v>
      </c>
      <c r="D26" s="3">
        <f>_xll.WBesk($A26,D$3)</f>
        <v>0.34884595582510203</v>
      </c>
      <c r="E26" s="4">
        <f>_xll.WBesk($A26,E$3)</f>
        <v>0.95783633496863996</v>
      </c>
    </row>
    <row r="27" spans="1:5" x14ac:dyDescent="0.15">
      <c r="A27" s="13">
        <f t="shared" si="2"/>
        <v>1.9000000000000006</v>
      </c>
      <c r="B27" s="3">
        <f>_xll.WBesk($A27,B$3)</f>
        <v>0.12884597927604738</v>
      </c>
      <c r="C27" s="4">
        <f>_xll.WBesk($A27,C$3)</f>
        <v>0.15966015303266751</v>
      </c>
      <c r="D27" s="3">
        <f>_xll.WBesk($A27,D$3)</f>
        <v>0.2969092982578026</v>
      </c>
      <c r="E27" s="4">
        <f>_xll.WBesk($A27,E$3)</f>
        <v>0.78473235989119905</v>
      </c>
    </row>
    <row r="28" spans="1:5" x14ac:dyDescent="0.15">
      <c r="A28" s="13">
        <f t="shared" si="2"/>
        <v>2.0000000000000004</v>
      </c>
      <c r="B28" s="3">
        <f>_xll.WBesk($A28,B$3)</f>
        <v>0.11389387274953337</v>
      </c>
      <c r="C28" s="4">
        <f>_xll.WBesk($A28,C$3)</f>
        <v>0.13986588181652235</v>
      </c>
      <c r="D28" s="3">
        <f>_xll.WBesk($A28,D$3)</f>
        <v>0.25375975456605571</v>
      </c>
      <c r="E28" s="4">
        <f>_xll.WBesk($A28,E$3)</f>
        <v>0.64738539094863368</v>
      </c>
    </row>
    <row r="29" spans="1:5" x14ac:dyDescent="0.15">
      <c r="A29" s="14">
        <f t="shared" si="2"/>
        <v>2.1000000000000005</v>
      </c>
      <c r="B29" s="5">
        <f>_xll.WBesk($A29,B$3)</f>
        <v>0.1007837408899669</v>
      </c>
      <c r="C29" s="6">
        <f>_xll.WBesk($A29,C$3)</f>
        <v>0.12274641153350785</v>
      </c>
      <c r="D29" s="5">
        <f>_xll.WBesk($A29,D$3)</f>
        <v>0.21768508520759339</v>
      </c>
      <c r="E29" s="6">
        <f>_xll.WBesk($A29,E$3)</f>
        <v>0.53738466907178084</v>
      </c>
    </row>
    <row r="30" spans="1:5" x14ac:dyDescent="0.15">
      <c r="A30" s="12">
        <f t="shared" si="2"/>
        <v>2.2000000000000006</v>
      </c>
      <c r="B30" s="1">
        <f>_xll.WBesk($A30,B$3)</f>
        <v>8.9269005671601676E-2</v>
      </c>
      <c r="C30" s="2">
        <f>_xll.WBesk($A30,C$3)</f>
        <v>0.10789681011908719</v>
      </c>
      <c r="D30" s="1">
        <f>_xll.WBesk($A30,D$3)</f>
        <v>0.18735701487077183</v>
      </c>
      <c r="E30" s="2">
        <f>_xll.WBesk($A30,E$3)</f>
        <v>0.44854592806594495</v>
      </c>
    </row>
    <row r="31" spans="1:5" x14ac:dyDescent="0.15">
      <c r="A31" s="13">
        <f t="shared" si="2"/>
        <v>2.3000000000000007</v>
      </c>
      <c r="B31" s="3">
        <f>_xll.WBesk($A31,B$3)</f>
        <v>7.9139933002093557E-2</v>
      </c>
      <c r="C31" s="4">
        <f>_xll.WBesk($A31,C$3)</f>
        <v>9.4982443845362544E-2</v>
      </c>
      <c r="D31" s="3">
        <f>_xll.WBesk($A31,D$3)</f>
        <v>0.16173336243284359</v>
      </c>
      <c r="E31" s="4">
        <f>_xll.WBesk($A31,E$3)</f>
        <v>0.37625785677204693</v>
      </c>
    </row>
    <row r="32" spans="1:5" x14ac:dyDescent="0.15">
      <c r="A32" s="13">
        <f t="shared" si="2"/>
        <v>2.4000000000000008</v>
      </c>
      <c r="B32" s="3">
        <f>_xll.WBesk($A32,B$3)</f>
        <v>7.0217341543415815E-2</v>
      </c>
      <c r="C32" s="4">
        <f>_xll.WBesk($A32,C$3)</f>
        <v>8.3724838754832095E-2</v>
      </c>
      <c r="D32" s="3">
        <f>_xll.WBesk($A32,D$3)</f>
        <v>0.13998804050577587</v>
      </c>
      <c r="E32" s="4">
        <f>_xll.WBesk($A32,E$3)</f>
        <v>0.31703823959779182</v>
      </c>
    </row>
    <row r="33" spans="1:5" x14ac:dyDescent="0.15">
      <c r="A33" s="13">
        <f t="shared" si="2"/>
        <v>2.5000000000000009</v>
      </c>
      <c r="B33" s="3">
        <f>_xll.WBesk($A33,B$3)</f>
        <v>6.2347553200366113E-2</v>
      </c>
      <c r="C33" s="4">
        <f>_xll.WBesk($A33,C$3)</f>
        <v>7.3890816347746982E-2</v>
      </c>
      <c r="D33" s="3">
        <f>_xll.WBesk($A33,D$3)</f>
        <v>0.12146020627856369</v>
      </c>
      <c r="E33" s="4">
        <f>_xll.WBesk($A33,E$3)</f>
        <v>0.2682271463934488</v>
      </c>
    </row>
    <row r="34" spans="1:5" x14ac:dyDescent="0.15">
      <c r="A34" s="14">
        <f t="shared" si="2"/>
        <v>2.600000000000001</v>
      </c>
      <c r="B34" s="5">
        <f>_xll.WBesk($A34,B$3)</f>
        <v>5.5398303286321893E-2</v>
      </c>
      <c r="C34" s="6">
        <f>_xll.WBesk($A34,C$3)</f>
        <v>6.5284045058531415E-2</v>
      </c>
      <c r="D34" s="5">
        <f>_xll.WBesk($A34,D$3)</f>
        <v>0.10561679948519219</v>
      </c>
      <c r="E34" s="6">
        <f>_xll.WBesk($A34,E$3)</f>
        <v>0.22777142888190396</v>
      </c>
    </row>
    <row r="35" spans="1:5" x14ac:dyDescent="0.15">
      <c r="A35" s="12">
        <f t="shared" si="2"/>
        <v>2.7000000000000011</v>
      </c>
      <c r="B35" s="1">
        <f>_xll.WBesk($A35,B$3)</f>
        <v>4.9255400915817524E-2</v>
      </c>
      <c r="C35" s="2">
        <f>_xll.WBesk($A35,C$3)</f>
        <v>5.7738398956525869E-2</v>
      </c>
      <c r="D35" s="1">
        <f>_xll.WBesk($A35,D$3)</f>
        <v>9.2024585328058892E-2</v>
      </c>
      <c r="E35" s="2">
        <f>_xll.WBesk($A35,E$3)</f>
        <v>0.19407111796105753</v>
      </c>
    </row>
    <row r="36" spans="1:5" x14ac:dyDescent="0.15">
      <c r="A36" s="13">
        <f t="shared" si="2"/>
        <v>2.8000000000000012</v>
      </c>
      <c r="B36" s="3">
        <f>_xll.WBesk($A36,B$3)</f>
        <v>4.3819981975498468E-2</v>
      </c>
      <c r="C36" s="4">
        <f>_xll.WBesk($A36,C$3)</f>
        <v>5.1112685607272376E-2</v>
      </c>
      <c r="D36" s="3">
        <f>_xll.WBesk($A36,D$3)</f>
        <v>8.0329043123550159E-2</v>
      </c>
      <c r="E36" s="4">
        <f>_xll.WBesk($A36,E$3)</f>
        <v>0.16586846149805828</v>
      </c>
    </row>
    <row r="37" spans="1:5" x14ac:dyDescent="0.15">
      <c r="A37" s="13">
        <f t="shared" si="2"/>
        <v>2.9000000000000012</v>
      </c>
      <c r="B37" s="3">
        <f>_xll.WBesk($A37,B$3)</f>
        <v>3.9006234566223368E-2</v>
      </c>
      <c r="C37" s="4">
        <f>_xll.WBesk($A37,C$3)</f>
        <v>4.5286423298361377E-2</v>
      </c>
      <c r="D37" s="3">
        <f>_xll.WBesk($A37,D$3)</f>
        <v>7.023825063405878E-2</v>
      </c>
      <c r="E37" s="4">
        <f>_xll.WBesk($A37,E$3)</f>
        <v>0.14216676900051137</v>
      </c>
    </row>
    <row r="38" spans="1:5" x14ac:dyDescent="0.15">
      <c r="A38" s="13">
        <f t="shared" si="2"/>
        <v>3.0000000000000013</v>
      </c>
      <c r="B38" s="3">
        <f>_xll.WBesk($A38,B$3)</f>
        <v>3.4739504386279194E-2</v>
      </c>
      <c r="C38" s="4">
        <f>_xll.WBesk($A38,C$3)</f>
        <v>4.0156431128194114E-2</v>
      </c>
      <c r="D38" s="3">
        <f>_xll.WBesk($A38,D$3)</f>
        <v>6.1510458471741927E-2</v>
      </c>
      <c r="E38" s="4">
        <f>_xll.WBesk($A38,E$3)</f>
        <v>0.12217037575718331</v>
      </c>
    </row>
    <row r="39" spans="1:5" x14ac:dyDescent="0.15">
      <c r="A39" s="14">
        <f t="shared" si="2"/>
        <v>3.1000000000000014</v>
      </c>
      <c r="B39" s="5">
        <f>_xll.WBesk($A39,B$3)</f>
        <v>3.0954708038041394E-2</v>
      </c>
      <c r="C39" s="6">
        <f>_xll.WBesk($A39,C$3)</f>
        <v>3.5634054949617439E-2</v>
      </c>
      <c r="D39" s="5">
        <f>_xll.WBesk($A39,D$3)</f>
        <v>5.3944420908762308E-2</v>
      </c>
      <c r="E39" s="6">
        <f>_xll.WBesk($A39,E$3)</f>
        <v>0.10523975934802038</v>
      </c>
    </row>
    <row r="40" spans="1:5" x14ac:dyDescent="0.15">
      <c r="A40" s="12">
        <f t="shared" si="2"/>
        <v>3.2000000000000015</v>
      </c>
      <c r="B40" s="1">
        <f>_xll.WBesk($A40,B$3)</f>
        <v>2.7594997675100565E-2</v>
      </c>
      <c r="C40" s="2">
        <f>_xll.WBesk($A40,C$3)</f>
        <v>3.1642895211398715E-2</v>
      </c>
      <c r="D40" s="1">
        <f>_xll.WBesk($A40,D$3)</f>
        <v>4.7371807182224751E-2</v>
      </c>
      <c r="E40" s="2">
        <f>_xll.WBesk($A40,E$3)</f>
        <v>9.0857654189179626E-2</v>
      </c>
    </row>
    <row r="41" spans="1:5" x14ac:dyDescent="0.15">
      <c r="A41" s="13">
        <f t="shared" si="2"/>
        <v>3.3000000000000016</v>
      </c>
      <c r="B41" s="3">
        <f>_xll.WBesk($A41,B$3)</f>
        <v>2.4610632145839268E-2</v>
      </c>
      <c r="C41" s="4">
        <f>_xll.WBesk($A41,C$3)</f>
        <v>2.8116934272716561E-2</v>
      </c>
      <c r="D41" s="3">
        <f>_xll.WBesk($A41,D$3)</f>
        <v>4.1651198371728079E-2</v>
      </c>
      <c r="E41" s="4">
        <f>_xll.WBesk($A41,E$3)</f>
        <v>7.8603235329356633E-2</v>
      </c>
    </row>
    <row r="42" spans="1:5" x14ac:dyDescent="0.15">
      <c r="A42" s="13">
        <f t="shared" si="2"/>
        <v>3.4000000000000017</v>
      </c>
      <c r="B42" s="3">
        <f>_xll.WBesk($A42,B$3)</f>
        <v>2.1958018806808241E-2</v>
      </c>
      <c r="C42" s="4">
        <f>_xll.WBesk($A42,C$3)</f>
        <v>2.4998984123186224E-2</v>
      </c>
      <c r="D42" s="3">
        <f>_xll.WBesk($A42,D$3)</f>
        <v>3.6663303585153073E-2</v>
      </c>
      <c r="E42" s="4">
        <f>_xll.WBesk($A42,E$3)</f>
        <v>6.8132282458660404E-2</v>
      </c>
    </row>
    <row r="43" spans="1:5" x14ac:dyDescent="0.15">
      <c r="A43" s="13">
        <f t="shared" si="2"/>
        <v>3.5000000000000018</v>
      </c>
      <c r="B43" s="3">
        <f>_xll.WBesk($A43,B$3)</f>
        <v>1.9598897170368453E-2</v>
      </c>
      <c r="C43" s="4">
        <f>_xll.WBesk($A43,C$3)</f>
        <v>2.2239392925923789E-2</v>
      </c>
      <c r="D43" s="3">
        <f>_xll.WBesk($A43,D$3)</f>
        <v>3.2307121699467756E-2</v>
      </c>
      <c r="E43" s="4">
        <f>_xll.WBesk($A43,E$3)</f>
        <v>5.9161817725315494E-2</v>
      </c>
    </row>
    <row r="44" spans="1:5" x14ac:dyDescent="0.15">
      <c r="A44" s="14">
        <f t="shared" si="2"/>
        <v>3.6000000000000019</v>
      </c>
      <c r="B44" s="5">
        <f>_xll.WBesk($A44,B$3)</f>
        <v>1.7499641018146567E-2</v>
      </c>
      <c r="C44" s="6">
        <f>_xll.WBesk($A44,C$3)</f>
        <v>1.9794962019720579E-2</v>
      </c>
      <c r="D44" s="5">
        <f>_xll.WBesk($A44,D$3)</f>
        <v>2.849684214021355E-2</v>
      </c>
      <c r="E44" s="6">
        <f>_xll.WBesk($A44,E$3)</f>
        <v>5.1458119953291172E-2</v>
      </c>
    </row>
    <row r="45" spans="1:5" x14ac:dyDescent="0.15">
      <c r="A45" s="12">
        <f t="shared" si="2"/>
        <v>3.700000000000002</v>
      </c>
      <c r="B45" s="1">
        <f>_xll.WBesk($A45,B$3)</f>
        <v>1.5630659921626627E-2</v>
      </c>
      <c r="C45" s="2">
        <f>_xll.WBesk($A45,C$3)</f>
        <v>1.7628035102223227E-2</v>
      </c>
      <c r="D45" s="1">
        <f>_xll.WBesk($A45,D$3)</f>
        <v>2.5159327544449987E-2</v>
      </c>
      <c r="E45" s="2">
        <f>_xll.WBesk($A45,E$3)</f>
        <v>4.4827308123250226E-2</v>
      </c>
    </row>
    <row r="46" spans="1:5" x14ac:dyDescent="0.15">
      <c r="A46" s="13">
        <f t="shared" si="2"/>
        <v>3.800000000000002</v>
      </c>
      <c r="B46" s="3">
        <f>_xll.WBesk($A46,B$3)</f>
        <v>1.3965884534245585E-2</v>
      </c>
      <c r="C46" s="4">
        <f>_xll.WBesk($A46,C$3)</f>
        <v>1.5705729078473455E-2</v>
      </c>
      <c r="D46" s="3">
        <f>_xll.WBesk($A46,D$3)</f>
        <v>2.2232057733442136E-2</v>
      </c>
      <c r="E46" s="4">
        <f>_xll.WBesk($A46,E$3)</f>
        <v>3.9107895113675697E-2</v>
      </c>
    </row>
    <row r="47" spans="1:5" x14ac:dyDescent="0.15">
      <c r="A47" s="13">
        <f t="shared" si="2"/>
        <v>3.9000000000000021</v>
      </c>
      <c r="B47" s="3">
        <f>_xll.WBesk($A47,B$3)</f>
        <v>1.2482322757249748E-2</v>
      </c>
      <c r="C47" s="4">
        <f>_xll.WBesk($A47,C$3)</f>
        <v>1.3999282082274795E-2</v>
      </c>
      <c r="D47" s="3">
        <f>_xll.WBesk($A47,D$3)</f>
        <v>1.9661441773800921E-2</v>
      </c>
      <c r="E47" s="4">
        <f>_xll.WBesk($A47,E$3)</f>
        <v>3.4164863388737268E-2</v>
      </c>
    </row>
    <row r="48" spans="1:5" x14ac:dyDescent="0.15">
      <c r="A48" s="13">
        <f t="shared" si="2"/>
        <v>4.0000000000000018</v>
      </c>
      <c r="B48" s="3">
        <f>_xll.WBesk($A48,B$3)</f>
        <v>1.1159676085853002E-2</v>
      </c>
      <c r="C48" s="4">
        <f>_xll.WBesk($A48,C$3)</f>
        <v>1.2483498887268405E-2</v>
      </c>
      <c r="D48" s="3">
        <f>_xll.WBesk($A48,D$3)</f>
        <v>1.7401425529487202E-2</v>
      </c>
      <c r="E48" s="4">
        <f>_xll.WBesk($A48,E$3)</f>
        <v>2.9884924416755602E-2</v>
      </c>
    </row>
    <row r="49" spans="1:5" x14ac:dyDescent="0.15">
      <c r="A49" s="14">
        <f t="shared" si="2"/>
        <v>4.1000000000000014</v>
      </c>
      <c r="B49" s="5">
        <f>_xll.WBesk($A49,B$3)</f>
        <v>9.9800072278402267E-3</v>
      </c>
      <c r="C49" s="6">
        <f>_xll.WBesk($A49,C$3)</f>
        <v>1.1136277633479914E-2</v>
      </c>
      <c r="D49" s="5">
        <f>_xll.WBesk($A49,D$3)</f>
        <v>1.5412337780757256E-2</v>
      </c>
      <c r="E49" s="6">
        <f>_xll.WBesk($A49,E$3)</f>
        <v>2.6172704736657719E-2</v>
      </c>
    </row>
    <row r="50" spans="1:5" x14ac:dyDescent="0.15">
      <c r="A50" s="12">
        <f t="shared" si="2"/>
        <v>4.2000000000000011</v>
      </c>
      <c r="B50" s="1">
        <f>_xll.WBesk($A50,B$3)</f>
        <v>8.9274515415423625E-3</v>
      </c>
      <c r="C50" s="2">
        <f>_xll.WBesk($A50,C$3)</f>
        <v>9.9382047359170764E-3</v>
      </c>
      <c r="D50" s="1">
        <f>_xll.WBesk($A50,D$3)</f>
        <v>1.365992998721716E-2</v>
      </c>
      <c r="E50" s="2">
        <f>_xll.WBesk($A50,E$3)</f>
        <v>2.2947661866600085E-2</v>
      </c>
    </row>
    <row r="51" spans="1:5" x14ac:dyDescent="0.15">
      <c r="A51" s="13">
        <f>A50+0.2</f>
        <v>4.4000000000000012</v>
      </c>
      <c r="B51" s="3">
        <f>_xll.WBesk($A51,B$3)</f>
        <v>7.1491106233072445E-3</v>
      </c>
      <c r="C51" s="4">
        <f>_xll.WBesk($A51,C$3)</f>
        <v>7.9232533614455886E-3</v>
      </c>
      <c r="D51" s="3">
        <f>_xll.WBesk($A51,D$3)</f>
        <v>1.075058942396433E-2</v>
      </c>
      <c r="E51" s="4">
        <f>_xll.WBesk($A51,E$3)</f>
        <v>1.7696516474140431E-2</v>
      </c>
    </row>
    <row r="52" spans="1:5" x14ac:dyDescent="0.15">
      <c r="A52" s="13">
        <f t="shared" ref="A52:A54" si="3">A51+0.2</f>
        <v>4.6000000000000014</v>
      </c>
      <c r="B52" s="3">
        <f>_xll.WBesk($A52,B$3)</f>
        <v>5.7304229172928257E-3</v>
      </c>
      <c r="C52" s="4">
        <f>_xll.WBesk($A52,C$3)</f>
        <v>6.3250436442640039E-3</v>
      </c>
      <c r="D52" s="3">
        <f>_xll.WBesk($A52,D$3)</f>
        <v>8.4804418930597841E-3</v>
      </c>
      <c r="E52" s="4">
        <f>_xll.WBesk($A52,E$3)</f>
        <v>1.3699340942576858E-2</v>
      </c>
    </row>
    <row r="53" spans="1:5" x14ac:dyDescent="0.15">
      <c r="A53" s="13">
        <f t="shared" si="3"/>
        <v>4.8000000000000016</v>
      </c>
      <c r="B53" s="3">
        <f>_xll.WBesk($A53,B$3)</f>
        <v>4.5972463167246501E-3</v>
      </c>
      <c r="C53" s="4">
        <f>_xll.WBesk($A53,C$3)</f>
        <v>5.0551764440562915E-3</v>
      </c>
      <c r="D53" s="3">
        <f>_xll.WBesk($A53,D$3)</f>
        <v>6.7035698350814375E-3</v>
      </c>
      <c r="E53" s="4">
        <f>_xll.WBesk($A53,E$3)</f>
        <v>1.0641484639957488E-2</v>
      </c>
    </row>
    <row r="54" spans="1:5" x14ac:dyDescent="0.15">
      <c r="A54" s="14">
        <f t="shared" si="3"/>
        <v>5.0000000000000018</v>
      </c>
      <c r="B54" s="5">
        <f>_xll.WBesk($A54,B$3)</f>
        <v>3.6910983340425864E-3</v>
      </c>
      <c r="C54" s="6">
        <f>_xll.WBesk($A54,C$3)</f>
        <v>4.0446134454521551E-3</v>
      </c>
      <c r="D54" s="5">
        <f>_xll.WBesk($A54,D$3)</f>
        <v>5.3089437122234477E-3</v>
      </c>
      <c r="E54" s="6">
        <f>_xll.WBesk($A54,E$3)</f>
        <v>8.2917684152309119E-3</v>
      </c>
    </row>
  </sheetData>
  <phoneticPr fontId="1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9F0E-7719-417D-954E-1003E643B21E}">
  <sheetPr codeName="Sheet22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46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_xlfn.CONCAT("I'",B3,"(x)")</f>
        <v>I'0(x)</v>
      </c>
      <c r="C4" s="15" t="str">
        <f t="shared" ref="C4:E4" si="0">_xlfn.CONCAT("I'",C3,"(x)")</f>
        <v>I'1(x)</v>
      </c>
      <c r="D4" s="15" t="str">
        <f t="shared" si="0"/>
        <v>I'2(x)</v>
      </c>
      <c r="E4" s="15" t="str">
        <f t="shared" si="0"/>
        <v>I'3(x)</v>
      </c>
    </row>
    <row r="5" spans="1:5" x14ac:dyDescent="0.15">
      <c r="A5" s="12">
        <v>-10</v>
      </c>
      <c r="B5" s="1">
        <f>_xll.WBesid($A5,B$3)</f>
        <v>-2670.9883037012551</v>
      </c>
      <c r="C5" s="2">
        <f>_xll.WBesid($A5,C$3)</f>
        <v>2548.6177980961293</v>
      </c>
      <c r="D5" s="1">
        <f>_xll.WBesid($A5,D$3)</f>
        <v>-2214.6845101560539</v>
      </c>
      <c r="E5" s="2">
        <f>_xll.WBesid($A5,E$3)</f>
        <v>1754.0047527427482</v>
      </c>
    </row>
    <row r="6" spans="1:5" x14ac:dyDescent="0.15">
      <c r="A6" s="13">
        <f>A5+0.25</f>
        <v>-9.75</v>
      </c>
      <c r="B6" s="3">
        <f>_xll.WBesid($A6,B$3)</f>
        <v>-2104.4046883684327</v>
      </c>
      <c r="C6" s="4">
        <f>_xll.WBesid($A6,C$3)</f>
        <v>2005.780674811504</v>
      </c>
      <c r="D6" s="3">
        <f>_xll.WBesid($A6,D$3)</f>
        <v>-1737.2366275443701</v>
      </c>
      <c r="E6" s="4">
        <f>_xll.WBesid($A6,E$3)</f>
        <v>1368.3847375264418</v>
      </c>
    </row>
    <row r="7" spans="1:5" x14ac:dyDescent="0.15">
      <c r="A7" s="13">
        <f t="shared" ref="A7:A70" si="1">A6+0.25</f>
        <v>-9.5</v>
      </c>
      <c r="B7" s="3">
        <f>_xll.WBesid($A7,B$3)</f>
        <v>-1658.4530777821344</v>
      </c>
      <c r="C7" s="4">
        <f>_xll.WBesid($A7,C$3)</f>
        <v>1578.9069823397299</v>
      </c>
      <c r="D7" s="3">
        <f>_xll.WBesid($A7,D$3)</f>
        <v>-1362.8040305922111</v>
      </c>
      <c r="E7" s="4">
        <f>_xll.WBesid($A7,E$3)</f>
        <v>1067.3366636040462</v>
      </c>
    </row>
    <row r="8" spans="1:5" x14ac:dyDescent="0.15">
      <c r="A8" s="13">
        <f t="shared" si="1"/>
        <v>-9.25</v>
      </c>
      <c r="B8" s="3">
        <f>_xll.WBesid($A8,B$3)</f>
        <v>-1307.3718086342417</v>
      </c>
      <c r="C8" s="4">
        <f>_xll.WBesid($A8,C$3)</f>
        <v>1243.1623741950386</v>
      </c>
      <c r="D8" s="3">
        <f>_xll.WBesid($A8,D$3)</f>
        <v>-1069.1394018516007</v>
      </c>
      <c r="E8" s="4">
        <f>_xll.WBesid($A8,E$3)</f>
        <v>832.34153161762015</v>
      </c>
    </row>
    <row r="9" spans="1:5" x14ac:dyDescent="0.15">
      <c r="A9" s="14">
        <f t="shared" si="1"/>
        <v>-9</v>
      </c>
      <c r="B9" s="5">
        <f>_xll.WBesid($A9,B$3)</f>
        <v>-1030.9147225169563</v>
      </c>
      <c r="C9" s="6">
        <f>_xll.WBesid($A9,C$3)</f>
        <v>979.04227423171278</v>
      </c>
      <c r="D9" s="5">
        <f>_xll.WBesid($A9,D$3)</f>
        <v>-838.80445719427826</v>
      </c>
      <c r="E9" s="6">
        <f>_xll.WBesid($A9,E$3)</f>
        <v>648.93146332818401</v>
      </c>
    </row>
    <row r="10" spans="1:5" x14ac:dyDescent="0.15">
      <c r="A10" s="12">
        <f t="shared" si="1"/>
        <v>-8.75</v>
      </c>
      <c r="B10" s="1">
        <f>_xll.WBesid($A10,B$3)</f>
        <v>-813.16775281471791</v>
      </c>
      <c r="C10" s="2">
        <f>_xll.WBesid($A10,C$3)</f>
        <v>771.22592614942937</v>
      </c>
      <c r="D10" s="1">
        <f>_xll.WBesid($A10,D$3)</f>
        <v>-658.12947425817151</v>
      </c>
      <c r="E10" s="2">
        <f>_xll.WBesid($A10,E$3)</f>
        <v>505.80405873004707</v>
      </c>
    </row>
    <row r="11" spans="1:5" x14ac:dyDescent="0.15">
      <c r="A11" s="13">
        <f t="shared" si="1"/>
        <v>-8.5</v>
      </c>
      <c r="B11" s="3">
        <f>_xll.WBesid($A11,B$3)</f>
        <v>-641.61990254006662</v>
      </c>
      <c r="C11" s="4">
        <f>_xll.WBesid($A11,C$3)</f>
        <v>607.67723257363718</v>
      </c>
      <c r="D11" s="3">
        <f>_xll.WBesid($A11,D$3)</f>
        <v>-516.3981288560293</v>
      </c>
      <c r="E11" s="4">
        <f>_xll.WBesid($A11,E$3)</f>
        <v>394.1302951552791</v>
      </c>
    </row>
    <row r="12" spans="1:5" x14ac:dyDescent="0.15">
      <c r="A12" s="13">
        <f t="shared" si="1"/>
        <v>-8.25</v>
      </c>
      <c r="B12" s="3">
        <f>_xll.WBesid($A12,B$3)</f>
        <v>-506.43383830764543</v>
      </c>
      <c r="C12" s="4">
        <f>_xll.WBesid($A12,C$3)</f>
        <v>478.93915927994095</v>
      </c>
      <c r="D12" s="3">
        <f>_xll.WBesid($A12,D$3)</f>
        <v>-405.20881055368795</v>
      </c>
      <c r="E12" s="4">
        <f>_xll.WBesid($A12,E$3)</f>
        <v>307.01368210335471</v>
      </c>
    </row>
    <row r="13" spans="1:5" x14ac:dyDescent="0.15">
      <c r="A13" s="13">
        <f t="shared" si="1"/>
        <v>-8</v>
      </c>
      <c r="B13" s="3">
        <f>_xll.WBesid($A13,B$3)</f>
        <v>-399.87313678256004</v>
      </c>
      <c r="C13" s="4">
        <f>_xll.WBesid($A13,C$3)</f>
        <v>377.57997362398464</v>
      </c>
      <c r="D13" s="3">
        <f>_xll.WBesid($A13,D$3)</f>
        <v>-317.97417890101883</v>
      </c>
      <c r="E13" s="4">
        <f>_xll.WBesid($A13,E$3)</f>
        <v>239.06762364386051</v>
      </c>
    </row>
    <row r="14" spans="1:5" x14ac:dyDescent="0.15">
      <c r="A14" s="14">
        <f t="shared" si="1"/>
        <v>-7.75</v>
      </c>
      <c r="B14" s="5">
        <f>_xll.WBesid($A14,B$3)</f>
        <v>-315.85248092400343</v>
      </c>
      <c r="C14" s="6">
        <f>_xll.WBesid($A14,C$3)</f>
        <v>297.75859491837235</v>
      </c>
      <c r="D14" s="5">
        <f>_xll.WBesid($A14,D$3)</f>
        <v>-249.52901354607604</v>
      </c>
      <c r="E14" s="6">
        <f>_xll.WBesid($A14,E$3)</f>
        <v>186.08516015341112</v>
      </c>
    </row>
    <row r="15" spans="1:5" x14ac:dyDescent="0.15">
      <c r="A15" s="12">
        <f t="shared" si="1"/>
        <v>-7.5</v>
      </c>
      <c r="B15" s="1">
        <f>_xll.WBesid($A15,B$3)</f>
        <v>-249.58436542268817</v>
      </c>
      <c r="C15" s="2">
        <f>_xll.WBesid($A15,C$3)</f>
        <v>234.8833961254976</v>
      </c>
      <c r="D15" s="1">
        <f>_xll.WBesid($A15,D$3)</f>
        <v>-195.82290389313991</v>
      </c>
      <c r="E15" s="2">
        <f>_xll.WBesid($A15,E$3)</f>
        <v>144.78090379036917</v>
      </c>
    </row>
    <row r="16" spans="1:5" x14ac:dyDescent="0.15">
      <c r="A16" s="13">
        <f t="shared" si="1"/>
        <v>-7.25</v>
      </c>
      <c r="B16" s="3">
        <f>_xll.WBesid($A16,B$3)</f>
        <v>-197.30156586563834</v>
      </c>
      <c r="C16" s="4">
        <f>_xll.WBesid($A16,C$3)</f>
        <v>185.34433207788192</v>
      </c>
      <c r="D16" s="3">
        <f>_xll.WBesid($A16,D$3)</f>
        <v>-153.67940779861308</v>
      </c>
      <c r="E16" s="4">
        <f>_xll.WBesid($A16,E$3)</f>
        <v>112.5893920695506</v>
      </c>
    </row>
    <row r="17" spans="1:5" x14ac:dyDescent="0.15">
      <c r="A17" s="13">
        <f t="shared" si="1"/>
        <v>-7</v>
      </c>
      <c r="B17" s="3">
        <f>_xll.WBesid($A17,B$3)</f>
        <v>-156.03909286995543</v>
      </c>
      <c r="C17" s="4">
        <f>_xll.WBesid($A17,C$3)</f>
        <v>146.30260952886744</v>
      </c>
      <c r="D17" s="3">
        <f>_xll.WBesid($A17,D$3)</f>
        <v>-120.6072898563996</v>
      </c>
      <c r="E17" s="4">
        <f>_xll.WBesid($A17,E$3)</f>
        <v>87.507530471940669</v>
      </c>
    </row>
    <row r="18" spans="1:5" x14ac:dyDescent="0.15">
      <c r="A18" s="13">
        <f t="shared" si="1"/>
        <v>-6.75</v>
      </c>
      <c r="B18" s="3">
        <f>_xll.WBesid($A18,B$3)</f>
        <v>-123.46285601136243</v>
      </c>
      <c r="C18" s="4">
        <f>_xll.WBesid($A18,C$3)</f>
        <v>115.52551725107121</v>
      </c>
      <c r="D18" s="3">
        <f>_xll.WBesid($A18,D$3)</f>
        <v>-94.652567487538292</v>
      </c>
      <c r="E18" s="4">
        <f>_xll.WBesid($A18,E$3)</f>
        <v>67.97148867292232</v>
      </c>
    </row>
    <row r="19" spans="1:5" x14ac:dyDescent="0.15">
      <c r="A19" s="14">
        <f t="shared" si="1"/>
        <v>-6.5</v>
      </c>
      <c r="B19" s="5">
        <f>_xll.WBesid($A19,B$3)</f>
        <v>-97.735010774031508</v>
      </c>
      <c r="C19" s="6">
        <f>_xll.WBesid($A19,C$3)</f>
        <v>91.256702740298465</v>
      </c>
      <c r="D19" s="5">
        <f>_xll.WBesid($A19,D$3)</f>
        <v>-74.282534701231128</v>
      </c>
      <c r="E19" s="6">
        <f>_xll.WBesid($A19,E$3)</f>
        <v>52.760520177325589</v>
      </c>
    </row>
    <row r="20" spans="1:5" x14ac:dyDescent="0.15">
      <c r="A20" s="12">
        <f t="shared" si="1"/>
        <v>-6.25</v>
      </c>
      <c r="B20" s="1">
        <f>_xll.WBesid($A20,B$3)</f>
        <v>-77.408117958648347</v>
      </c>
      <c r="C20" s="2">
        <f>_xll.WBesid($A20,C$3)</f>
        <v>72.114274606110982</v>
      </c>
      <c r="D20" s="1">
        <f>_xll.WBesid($A20,D$3)</f>
        <v>-58.29484572417563</v>
      </c>
      <c r="E20" s="2">
        <f>_xll.WBesid($A20,E$3)</f>
        <v>40.921820457669845</v>
      </c>
    </row>
    <row r="21" spans="1:5" x14ac:dyDescent="0.15">
      <c r="A21" s="13">
        <f t="shared" si="1"/>
        <v>-6</v>
      </c>
      <c r="B21" s="3">
        <f>_xll.WBesid($A21,B$3)</f>
        <v>-61.341936777640235</v>
      </c>
      <c r="C21" s="4">
        <f>_xll.WBesid($A21,C$3)</f>
        <v>57.010750846871261</v>
      </c>
      <c r="D21" s="3">
        <f>_xll.WBesid($A21,D$3)</f>
        <v>-45.746238538552042</v>
      </c>
      <c r="E21" s="4">
        <f>_xll.WBesid($A21,E$3)</f>
        <v>31.711824567532624</v>
      </c>
    </row>
    <row r="22" spans="1:5" x14ac:dyDescent="0.15">
      <c r="A22" s="13">
        <f t="shared" si="1"/>
        <v>-5.75</v>
      </c>
      <c r="B22" s="3">
        <f>_xll.WBesid($A22,B$3)</f>
        <v>-48.638000409631921</v>
      </c>
      <c r="C22" s="4">
        <f>_xll.WBesid($A22,C$3)</f>
        <v>45.090160417643183</v>
      </c>
      <c r="D22" s="3">
        <f>_xll.WBesid($A22,D$3)</f>
        <v>-35.89665163129898</v>
      </c>
      <c r="E22" s="4">
        <f>_xll.WBesid($A22,E$3)</f>
        <v>24.550350162246644</v>
      </c>
    </row>
    <row r="23" spans="1:5" x14ac:dyDescent="0.15">
      <c r="A23" s="13">
        <f t="shared" si="1"/>
        <v>-5.5</v>
      </c>
      <c r="B23" s="3">
        <f>_xll.WBesid($A23,B$3)</f>
        <v>-38.58816461632739</v>
      </c>
      <c r="C23" s="4">
        <f>_xll.WBesid($A23,C$3)</f>
        <v>35.678615221606428</v>
      </c>
      <c r="D23" s="3">
        <f>_xll.WBesid($A23,D$3)</f>
        <v>-28.165406328558255</v>
      </c>
      <c r="E23" s="4">
        <f>_xll.WBesid($A23,E$3)</f>
        <v>18.984777269116456</v>
      </c>
    </row>
    <row r="24" spans="1:5" x14ac:dyDescent="0.15">
      <c r="A24" s="14">
        <f t="shared" si="1"/>
        <v>-5.25</v>
      </c>
      <c r="B24" s="5">
        <f>_xll.WBesid($A24,B$3)</f>
        <v>-30.634137725346431</v>
      </c>
      <c r="C24" s="6">
        <f>_xll.WBesid($A24,C$3)</f>
        <v>28.245461787939899</v>
      </c>
      <c r="D24" s="5">
        <f>_xll.WBesid($A24,D$3)</f>
        <v>-22.09684708325387</v>
      </c>
      <c r="E24" s="6">
        <f>_xll.WBesid($A24,E$3)</f>
        <v>14.662069969115059</v>
      </c>
    </row>
    <row r="25" spans="1:5" x14ac:dyDescent="0.15">
      <c r="A25" s="12">
        <f t="shared" si="1"/>
        <v>-5</v>
      </c>
      <c r="B25" s="1">
        <f>_xll.WBesid($A25,B$3)</f>
        <v>-24.335642142450524</v>
      </c>
      <c r="C25" s="2">
        <f>_xll.WBesid($A25,C$3)</f>
        <v>22.372743395114341</v>
      </c>
      <c r="D25" s="1">
        <f>_xll.WBesid($A25,D$3)</f>
        <v>-17.33339615580083</v>
      </c>
      <c r="E25" s="2">
        <f>_xll.WBesid($A25,E$3)</f>
        <v>11.306924865133553</v>
      </c>
    </row>
    <row r="26" spans="1:5" x14ac:dyDescent="0.15">
      <c r="A26" s="13">
        <f t="shared" si="1"/>
        <v>-4.75</v>
      </c>
      <c r="B26" s="3">
        <f>_xll.WBesid($A26,B$3)</f>
        <v>-19.345361447520226</v>
      </c>
      <c r="C26" s="4">
        <f>_xll.WBesid($A26,C$3)</f>
        <v>17.731191067739964</v>
      </c>
      <c r="D26" s="3">
        <f>_xll.WBesid($A26,D$3)</f>
        <v>-13.594421070855887</v>
      </c>
      <c r="E26" s="4">
        <f>_xll.WBesid($A26,E$3)</f>
        <v>8.7047061140357833</v>
      </c>
    </row>
    <row r="27" spans="1:5" x14ac:dyDescent="0.15">
      <c r="A27" s="13">
        <f t="shared" si="1"/>
        <v>-4.5</v>
      </c>
      <c r="B27" s="3">
        <f>_xll.WBesid($A27,B$3)</f>
        <v>-15.389222753735924</v>
      </c>
      <c r="C27" s="4">
        <f>_xll.WBesid($A27,C$3)</f>
        <v>14.061344577001293</v>
      </c>
      <c r="D27" s="3">
        <f>_xll.WBesid($A27,D$3)</f>
        <v>-10.659659510005564</v>
      </c>
      <c r="E27" s="4">
        <f>_xll.WBesid($A27,E$3)</f>
        <v>6.6881197875431733</v>
      </c>
    </row>
    <row r="28" spans="1:5" x14ac:dyDescent="0.15">
      <c r="A28" s="13">
        <f t="shared" si="1"/>
        <v>-4.25</v>
      </c>
      <c r="B28" s="3">
        <f>_xll.WBesid($A28,B$3)</f>
        <v>-12.250874667409306</v>
      </c>
      <c r="C28" s="4">
        <f>_xll.WBesid($A28,C$3)</f>
        <v>11.158704937727826</v>
      </c>
      <c r="D28" s="3">
        <f>_xll.WBesid($A28,D$3)</f>
        <v>-8.3562176356657485</v>
      </c>
      <c r="E28" s="4">
        <f>_xll.WBesid($A28,E$3)</f>
        <v>5.1268092955687887</v>
      </c>
    </row>
    <row r="29" spans="1:5" x14ac:dyDescent="0.15">
      <c r="A29" s="14">
        <f t="shared" si="1"/>
        <v>-4</v>
      </c>
      <c r="B29" s="5">
        <f>_xll.WBesid($A29,B$3)</f>
        <v>-9.7594651537044506</v>
      </c>
      <c r="C29" s="6">
        <f>_xll.WBesid($A29,C$3)</f>
        <v>8.8620556637102155</v>
      </c>
      <c r="D29" s="5">
        <f>_xll.WBesid($A29,D$3)</f>
        <v>-6.5483704660623969</v>
      </c>
      <c r="E29" s="6">
        <f>_xll.WBesid($A29,E$3)</f>
        <v>3.9192325414688449</v>
      </c>
    </row>
    <row r="30" spans="1:5" x14ac:dyDescent="0.15">
      <c r="A30" s="12">
        <f t="shared" si="1"/>
        <v>-3.75</v>
      </c>
      <c r="B30" s="1">
        <f>_xll.WBesid($A30,B$3)</f>
        <v>-7.7800152298244178</v>
      </c>
      <c r="C30" s="2">
        <f>_xll.WBesid($A30,C$3)</f>
        <v>7.0442751328913893</v>
      </c>
      <c r="D30" s="1">
        <f>_xll.WBesid($A30,D$3)</f>
        <v>-5.1295595471907038</v>
      </c>
      <c r="E30" s="2">
        <f>_xll.WBesid($A30,E$3)</f>
        <v>2.9863213132926187</v>
      </c>
    </row>
    <row r="31" spans="1:5" x14ac:dyDescent="0.15">
      <c r="A31" s="13">
        <f t="shared" si="1"/>
        <v>-3.5</v>
      </c>
      <c r="B31" s="3">
        <f>_xll.WBesid($A31,B$3)</f>
        <v>-6.2058349222583651</v>
      </c>
      <c r="C31" s="4">
        <f>_xll.WBesid($A31,C$3)</f>
        <v>5.6051077401516594</v>
      </c>
      <c r="D31" s="3">
        <f>_xll.WBesid($A31,D$3)</f>
        <v>-4.0161137519281693</v>
      </c>
      <c r="E31" s="4">
        <f>_xll.WBesid($A31,E$3)</f>
        <v>2.2665326924224343</v>
      </c>
    </row>
    <row r="32" spans="1:5" x14ac:dyDescent="0.15">
      <c r="A32" s="13">
        <f t="shared" si="1"/>
        <v>-3.25</v>
      </c>
      <c r="B32" s="3">
        <f>_xll.WBesid($A32,B$3)</f>
        <v>-4.9525461659085481</v>
      </c>
      <c r="C32" s="4">
        <f>_xll.WBesid($A32,C$3)</f>
        <v>4.4654756391984263</v>
      </c>
      <c r="D32" s="3">
        <f>_xll.WBesid($A32,D$3)</f>
        <v>-3.1423213779348034</v>
      </c>
      <c r="E32" s="4">
        <f>_xll.WBesid($A32,E$3)</f>
        <v>1.7119876589548186</v>
      </c>
    </row>
    <row r="33" spans="1:5" x14ac:dyDescent="0.15">
      <c r="A33" s="13">
        <f t="shared" si="1"/>
        <v>-3</v>
      </c>
      <c r="B33" s="3">
        <f>_xll.WBesid($A33,B$3)</f>
        <v>-3.9533702174026093</v>
      </c>
      <c r="C33" s="4">
        <f>_xll.WBesid($A33,C$3)</f>
        <v>3.5630025133974876</v>
      </c>
      <c r="D33" s="3">
        <f>_xll.WBesid($A33,D$3)</f>
        <v>-2.4565619234493083</v>
      </c>
      <c r="E33" s="4">
        <f>_xll.WBesid($A33,E$3)</f>
        <v>1.2854588114339431</v>
      </c>
    </row>
    <row r="34" spans="1:5" x14ac:dyDescent="0.15">
      <c r="A34" s="14">
        <f t="shared" si="1"/>
        <v>-2.75</v>
      </c>
      <c r="B34" s="5">
        <f>_xll.WBesid($A34,B$3)</f>
        <v>-3.1554101386190032</v>
      </c>
      <c r="C34" s="6">
        <f>_xll.WBesid($A34,C$3)</f>
        <v>2.8484912386489274</v>
      </c>
      <c r="D34" s="5">
        <f>_xll.WBesid($A34,D$3)</f>
        <v>-1.9182687785752219</v>
      </c>
      <c r="E34" s="6">
        <f>_xll.WBesid($A34,E$3)</f>
        <v>0.95802127711680873</v>
      </c>
    </row>
    <row r="35" spans="1:5" x14ac:dyDescent="0.15">
      <c r="A35" s="12">
        <f t="shared" si="1"/>
        <v>-2.5</v>
      </c>
      <c r="B35" s="1">
        <f>_xll.WBesid($A35,B$3)</f>
        <v>-2.5167162452886984</v>
      </c>
      <c r="C35" s="2">
        <f>_xll.WBesid($A35,C$3)</f>
        <v>2.2831526459346438</v>
      </c>
      <c r="D35" s="1">
        <f>_xll.WBesid($A35,D$3)</f>
        <v>-1.4955433270333671</v>
      </c>
      <c r="E35" s="2">
        <f>_xll.WBesid($A35,E$3)</f>
        <v>0.70722165728552178</v>
      </c>
    </row>
    <row r="36" spans="1:5" x14ac:dyDescent="0.15">
      <c r="A36" s="13">
        <f t="shared" si="1"/>
        <v>-2.25</v>
      </c>
      <c r="B36" s="3">
        <f>_xll.WBesid($A36,B$3)</f>
        <v>-2.0039674569295931</v>
      </c>
      <c r="C36" s="4">
        <f>_xll.WBesid($A36,C$3)</f>
        <v>1.8364261041109762</v>
      </c>
      <c r="D36" s="3">
        <f>_xll.WBesid($A36,D$3)</f>
        <v>-1.1632795449018978</v>
      </c>
      <c r="E36" s="4">
        <f>_xll.WBesid($A36,E$3)</f>
        <v>0.51565172386555336</v>
      </c>
    </row>
    <row r="37" spans="1:5" x14ac:dyDescent="0.15">
      <c r="A37" s="13">
        <f t="shared" si="1"/>
        <v>-2</v>
      </c>
      <c r="B37" s="3">
        <f>_xll.WBesid($A37,B$3)</f>
        <v>-1.5906368546373291</v>
      </c>
      <c r="C37" s="4">
        <f>_xll.WBesid($A37,C$3)</f>
        <v>1.4842668750174028</v>
      </c>
      <c r="D37" s="3">
        <f>_xll.WBesid($A37,D$3)</f>
        <v>-0.90168840693859087</v>
      </c>
      <c r="E37" s="4">
        <f>_xll.WBesid($A37,E$3)</f>
        <v>0.36983850883895919</v>
      </c>
    </row>
    <row r="38" spans="1:5" x14ac:dyDescent="0.15">
      <c r="A38" s="13">
        <f t="shared" si="1"/>
        <v>-1.75</v>
      </c>
      <c r="B38" s="3">
        <f>_xll.WBesid($A38,B$3)</f>
        <v>-1.2555375122401728</v>
      </c>
      <c r="C38" s="4">
        <f>_xll.WBesid($A38,C$3)</f>
        <v>1.2078021468641178</v>
      </c>
      <c r="D38" s="3">
        <f>_xll.WBesid($A38,D$3)</f>
        <v>-0.69513506667476344</v>
      </c>
      <c r="E38" s="4">
        <f>_xll.WBesid($A38,E$3)</f>
        <v>0.2593819322536976</v>
      </c>
    </row>
    <row r="39" spans="1:5" x14ac:dyDescent="0.15">
      <c r="A39" s="14">
        <f t="shared" si="1"/>
        <v>-1.5</v>
      </c>
      <c r="B39" s="5">
        <f>_xll.WBesid($A39,B$3)</f>
        <v>-0.98166642857790753</v>
      </c>
      <c r="C39" s="6">
        <f>_xll.WBesid($A39,C$3)</f>
        <v>0.99227890405428587</v>
      </c>
      <c r="D39" s="5">
        <f>_xll.WBesid($A39,D$3)</f>
        <v>-0.53122027079699996</v>
      </c>
      <c r="E39" s="6">
        <f>_xll.WBesid($A39,E$3)</f>
        <v>0.17628639230349616</v>
      </c>
    </row>
    <row r="40" spans="1:5" x14ac:dyDescent="0.15">
      <c r="A40" s="12">
        <f t="shared" si="1"/>
        <v>-1.25</v>
      </c>
      <c r="B40" s="1">
        <f>_xll.WBesid($A40,B$3)</f>
        <v>-0.75528141834074725</v>
      </c>
      <c r="C40" s="2">
        <f>_xll.WBesid($A40,C$3)</f>
        <v>0.82624358304923196</v>
      </c>
      <c r="D40" s="1">
        <f>_xll.WBesid($A40,D$3)</f>
        <v>-0.40005190093813253</v>
      </c>
      <c r="E40" s="2">
        <f>_xll.WBesid($A40,E$3)</f>
        <v>0.11444472789139139</v>
      </c>
    </row>
    <row r="41" spans="1:5" x14ac:dyDescent="0.15">
      <c r="A41" s="13">
        <f t="shared" si="1"/>
        <v>-1</v>
      </c>
      <c r="B41" s="3">
        <f>_xll.WBesid($A41,B$3)</f>
        <v>-0.56515910399248503</v>
      </c>
      <c r="C41" s="4">
        <f>_xll.WBesid($A41,C$3)</f>
        <v>0.70090677375952337</v>
      </c>
      <c r="D41" s="3">
        <f>_xll.WBesid($A41,D$3)</f>
        <v>-0.29366376445840847</v>
      </c>
      <c r="E41" s="4">
        <f>_xll.WBesid($A41,E$3)</f>
        <v>6.9242394994042583E-2</v>
      </c>
    </row>
    <row r="42" spans="1:5" x14ac:dyDescent="0.15">
      <c r="A42" s="13">
        <f t="shared" si="1"/>
        <v>-0.75</v>
      </c>
      <c r="B42" s="3">
        <f>_xll.WBesid($A42,B$3)</f>
        <v>-0.40199246158092222</v>
      </c>
      <c r="C42" s="4">
        <f>_xll.WBesid($A42,C$3)</f>
        <v>0.60965682926943843</v>
      </c>
      <c r="D42" s="3">
        <f>_xll.WBesid($A42,D$3)</f>
        <v>-0.20554744692792101</v>
      </c>
      <c r="E42" s="4">
        <f>_xll.WBesid($A42,E$3)</f>
        <v>3.7257151395196163E-2</v>
      </c>
    </row>
    <row r="43" spans="1:5" x14ac:dyDescent="0.15">
      <c r="A43" s="13">
        <f t="shared" si="1"/>
        <v>-0.5</v>
      </c>
      <c r="B43" s="3">
        <f>_xll.WBesid($A43,B$3)</f>
        <v>-0.25789430539089631</v>
      </c>
      <c r="C43" s="4">
        <f>_xll.WBesid($A43,C$3)</f>
        <v>0.54769475995953087</v>
      </c>
      <c r="D43" s="3">
        <f>_xll.WBesid($A43,D$3)</f>
        <v>-0.13026970867994331</v>
      </c>
      <c r="E43" s="4">
        <f>_xll.WBesid($A43,E$3)</f>
        <v>1.6035477363796541E-2</v>
      </c>
    </row>
    <row r="44" spans="1:5" x14ac:dyDescent="0.15">
      <c r="A44" s="14">
        <f t="shared" si="1"/>
        <v>-0.25</v>
      </c>
      <c r="B44" s="5">
        <f>_xll.WBesid($A44,B$3)</f>
        <v>-0.12597910894546793</v>
      </c>
      <c r="C44" s="6">
        <f>_xll.WBesid($A44,C$3)</f>
        <v>0.51176970544173628</v>
      </c>
      <c r="D44" s="5">
        <f>_xll.WBesid($A44,D$3)</f>
        <v>-6.3152951666551799E-2</v>
      </c>
      <c r="E44" s="6">
        <f>_xll.WBesid($A44,E$3)</f>
        <v>3.9317370082364951E-3</v>
      </c>
    </row>
    <row r="45" spans="1:5" x14ac:dyDescent="0.15">
      <c r="A45" s="12">
        <f t="shared" si="1"/>
        <v>0</v>
      </c>
      <c r="B45" s="1">
        <f>_xll.WBesid($A45,B$3)</f>
        <v>0</v>
      </c>
      <c r="C45" s="2">
        <f>_xll.WBesid($A45,C$3)</f>
        <v>0.5</v>
      </c>
      <c r="D45" s="1">
        <f>_xll.WBesid($A45,D$3)</f>
        <v>0</v>
      </c>
      <c r="E45" s="2">
        <f>_xll.WBesid($A45,E$3)</f>
        <v>0</v>
      </c>
    </row>
    <row r="46" spans="1:5" x14ac:dyDescent="0.15">
      <c r="A46" s="13">
        <f t="shared" si="1"/>
        <v>0.25</v>
      </c>
      <c r="B46" s="3">
        <f>_xll.WBesid($A46,B$3)</f>
        <v>0.12597910894546793</v>
      </c>
      <c r="C46" s="4">
        <f>_xll.WBesid($A46,C$3)</f>
        <v>0.51176970544173628</v>
      </c>
      <c r="D46" s="3">
        <f>_xll.WBesid($A46,D$3)</f>
        <v>6.3152951666551799E-2</v>
      </c>
      <c r="E46" s="4">
        <f>_xll.WBesid($A46,E$3)</f>
        <v>3.9317370082364951E-3</v>
      </c>
    </row>
    <row r="47" spans="1:5" x14ac:dyDescent="0.15">
      <c r="A47" s="13">
        <f t="shared" si="1"/>
        <v>0.5</v>
      </c>
      <c r="B47" s="3">
        <f>_xll.WBesid($A47,B$3)</f>
        <v>0.25789430539089631</v>
      </c>
      <c r="C47" s="4">
        <f>_xll.WBesid($A47,C$3)</f>
        <v>0.54769475995953087</v>
      </c>
      <c r="D47" s="3">
        <f>_xll.WBesid($A47,D$3)</f>
        <v>0.13026970867994331</v>
      </c>
      <c r="E47" s="4">
        <f>_xll.WBesid($A47,E$3)</f>
        <v>1.6035477363796541E-2</v>
      </c>
    </row>
    <row r="48" spans="1:5" x14ac:dyDescent="0.15">
      <c r="A48" s="13">
        <f t="shared" si="1"/>
        <v>0.75</v>
      </c>
      <c r="B48" s="3">
        <f>_xll.WBesid($A48,B$3)</f>
        <v>0.40199246158092222</v>
      </c>
      <c r="C48" s="4">
        <f>_xll.WBesid($A48,C$3)</f>
        <v>0.60965682926943843</v>
      </c>
      <c r="D48" s="3">
        <f>_xll.WBesid($A48,D$3)</f>
        <v>0.20554744692792101</v>
      </c>
      <c r="E48" s="4">
        <f>_xll.WBesid($A48,E$3)</f>
        <v>3.7257151395196163E-2</v>
      </c>
    </row>
    <row r="49" spans="1:5" x14ac:dyDescent="0.15">
      <c r="A49" s="14">
        <f t="shared" si="1"/>
        <v>1</v>
      </c>
      <c r="B49" s="5">
        <f>_xll.WBesid($A49,B$3)</f>
        <v>0.56515910399248503</v>
      </c>
      <c r="C49" s="6">
        <f>_xll.WBesid($A49,C$3)</f>
        <v>0.70090677375952337</v>
      </c>
      <c r="D49" s="5">
        <f>_xll.WBesid($A49,D$3)</f>
        <v>0.29366376445840847</v>
      </c>
      <c r="E49" s="6">
        <f>_xll.WBesid($A49,E$3)</f>
        <v>6.9242394994042583E-2</v>
      </c>
    </row>
    <row r="50" spans="1:5" x14ac:dyDescent="0.15">
      <c r="A50" s="12">
        <f t="shared" si="1"/>
        <v>1.25</v>
      </c>
      <c r="B50" s="1">
        <f>_xll.WBesid($A50,B$3)</f>
        <v>0.75528141834074725</v>
      </c>
      <c r="C50" s="2">
        <f>_xll.WBesid($A50,C$3)</f>
        <v>0.82624358304923196</v>
      </c>
      <c r="D50" s="1">
        <f>_xll.WBesid($A50,D$3)</f>
        <v>0.40005190093813253</v>
      </c>
      <c r="E50" s="2">
        <f>_xll.WBesid($A50,E$3)</f>
        <v>0.11444472789139139</v>
      </c>
    </row>
    <row r="51" spans="1:5" x14ac:dyDescent="0.15">
      <c r="A51" s="13">
        <f t="shared" si="1"/>
        <v>1.5</v>
      </c>
      <c r="B51" s="3">
        <f>_xll.WBesid($A51,B$3)</f>
        <v>0.98166642857790753</v>
      </c>
      <c r="C51" s="4">
        <f>_xll.WBesid($A51,C$3)</f>
        <v>0.99227890405428587</v>
      </c>
      <c r="D51" s="3">
        <f>_xll.WBesid($A51,D$3)</f>
        <v>0.53122027079699996</v>
      </c>
      <c r="E51" s="4">
        <f>_xll.WBesid($A51,E$3)</f>
        <v>0.17628639230349616</v>
      </c>
    </row>
    <row r="52" spans="1:5" x14ac:dyDescent="0.15">
      <c r="A52" s="13">
        <f t="shared" si="1"/>
        <v>1.75</v>
      </c>
      <c r="B52" s="3">
        <f>_xll.WBesid($A52,B$3)</f>
        <v>1.2555375122401728</v>
      </c>
      <c r="C52" s="4">
        <f>_xll.WBesid($A52,C$3)</f>
        <v>1.2078021468641178</v>
      </c>
      <c r="D52" s="3">
        <f>_xll.WBesid($A52,D$3)</f>
        <v>0.69513506667476344</v>
      </c>
      <c r="E52" s="4">
        <f>_xll.WBesid($A52,E$3)</f>
        <v>0.2593819322536976</v>
      </c>
    </row>
    <row r="53" spans="1:5" x14ac:dyDescent="0.15">
      <c r="A53" s="13">
        <f t="shared" si="1"/>
        <v>2</v>
      </c>
      <c r="B53" s="3">
        <f>_xll.WBesid($A53,B$3)</f>
        <v>1.5906368546373291</v>
      </c>
      <c r="C53" s="4">
        <f>_xll.WBesid($A53,C$3)</f>
        <v>1.4842668750174028</v>
      </c>
      <c r="D53" s="3">
        <f>_xll.WBesid($A53,D$3)</f>
        <v>0.90168840693859087</v>
      </c>
      <c r="E53" s="4">
        <f>_xll.WBesid($A53,E$3)</f>
        <v>0.36983850883895919</v>
      </c>
    </row>
    <row r="54" spans="1:5" x14ac:dyDescent="0.15">
      <c r="A54" s="14">
        <f t="shared" si="1"/>
        <v>2.25</v>
      </c>
      <c r="B54" s="5">
        <f>_xll.WBesid($A54,B$3)</f>
        <v>2.0039674569295931</v>
      </c>
      <c r="C54" s="6">
        <f>_xll.WBesid($A54,C$3)</f>
        <v>1.8364261041109762</v>
      </c>
      <c r="D54" s="5">
        <f>_xll.WBesid($A54,D$3)</f>
        <v>1.1632795449018978</v>
      </c>
      <c r="E54" s="6">
        <f>_xll.WBesid($A54,E$3)</f>
        <v>0.51565172386555336</v>
      </c>
    </row>
    <row r="55" spans="1:5" x14ac:dyDescent="0.15">
      <c r="A55" s="12">
        <f t="shared" si="1"/>
        <v>2.5</v>
      </c>
      <c r="B55" s="1">
        <f>_xll.WBesid($A55,B$3)</f>
        <v>2.5167162452886984</v>
      </c>
      <c r="C55" s="2">
        <f>_xll.WBesid($A55,C$3)</f>
        <v>2.2831526459346438</v>
      </c>
      <c r="D55" s="1">
        <f>_xll.WBesid($A55,D$3)</f>
        <v>1.4955433270333671</v>
      </c>
      <c r="E55" s="2">
        <f>_xll.WBesid($A55,E$3)</f>
        <v>0.70722165728552178</v>
      </c>
    </row>
    <row r="56" spans="1:5" x14ac:dyDescent="0.15">
      <c r="A56" s="13">
        <f t="shared" si="1"/>
        <v>2.75</v>
      </c>
      <c r="B56" s="3">
        <f>_xll.WBesid($A56,B$3)</f>
        <v>3.1554101386190032</v>
      </c>
      <c r="C56" s="4">
        <f>_xll.WBesid($A56,C$3)</f>
        <v>2.8484912386489274</v>
      </c>
      <c r="D56" s="3">
        <f>_xll.WBesid($A56,D$3)</f>
        <v>1.9182687785752219</v>
      </c>
      <c r="E56" s="4">
        <f>_xll.WBesid($A56,E$3)</f>
        <v>0.95802127711680873</v>
      </c>
    </row>
    <row r="57" spans="1:5" x14ac:dyDescent="0.15">
      <c r="A57" s="13">
        <f t="shared" si="1"/>
        <v>3</v>
      </c>
      <c r="B57" s="3">
        <f>_xll.WBesid($A57,B$3)</f>
        <v>3.9533702174026093</v>
      </c>
      <c r="C57" s="4">
        <f>_xll.WBesid($A57,C$3)</f>
        <v>3.5630025133974876</v>
      </c>
      <c r="D57" s="3">
        <f>_xll.WBesid($A57,D$3)</f>
        <v>2.4565619234493083</v>
      </c>
      <c r="E57" s="4">
        <f>_xll.WBesid($A57,E$3)</f>
        <v>1.2854588114339431</v>
      </c>
    </row>
    <row r="58" spans="1:5" x14ac:dyDescent="0.15">
      <c r="A58" s="13">
        <f t="shared" si="1"/>
        <v>3.25</v>
      </c>
      <c r="B58" s="3">
        <f>_xll.WBesid($A58,B$3)</f>
        <v>4.9525461659085481</v>
      </c>
      <c r="C58" s="4">
        <f>_xll.WBesid($A58,C$3)</f>
        <v>4.4654756391984263</v>
      </c>
      <c r="D58" s="3">
        <f>_xll.WBesid($A58,D$3)</f>
        <v>3.1423213779348034</v>
      </c>
      <c r="E58" s="4">
        <f>_xll.WBesid($A58,E$3)</f>
        <v>1.7119876589548186</v>
      </c>
    </row>
    <row r="59" spans="1:5" x14ac:dyDescent="0.15">
      <c r="A59" s="14">
        <f t="shared" si="1"/>
        <v>3.5</v>
      </c>
      <c r="B59" s="5">
        <f>_xll.WBesid($A59,B$3)</f>
        <v>6.2058349222583651</v>
      </c>
      <c r="C59" s="6">
        <f>_xll.WBesid($A59,C$3)</f>
        <v>5.6051077401516594</v>
      </c>
      <c r="D59" s="5">
        <f>_xll.WBesid($A59,D$3)</f>
        <v>4.0161137519281693</v>
      </c>
      <c r="E59" s="6">
        <f>_xll.WBesid($A59,E$3)</f>
        <v>2.2665326924224343</v>
      </c>
    </row>
    <row r="60" spans="1:5" x14ac:dyDescent="0.15">
      <c r="A60" s="12">
        <f t="shared" si="1"/>
        <v>3.75</v>
      </c>
      <c r="B60" s="1">
        <f>_xll.WBesid($A60,B$3)</f>
        <v>7.7800152298244178</v>
      </c>
      <c r="C60" s="2">
        <f>_xll.WBesid($A60,C$3)</f>
        <v>7.0442751328913893</v>
      </c>
      <c r="D60" s="1">
        <f>_xll.WBesid($A60,D$3)</f>
        <v>5.1295595471907038</v>
      </c>
      <c r="E60" s="2">
        <f>_xll.WBesid($A60,E$3)</f>
        <v>2.9863213132926187</v>
      </c>
    </row>
    <row r="61" spans="1:5" x14ac:dyDescent="0.15">
      <c r="A61" s="13">
        <f t="shared" si="1"/>
        <v>4</v>
      </c>
      <c r="B61" s="3">
        <f>_xll.WBesid($A61,B$3)</f>
        <v>9.7594651537044506</v>
      </c>
      <c r="C61" s="4">
        <f>_xll.WBesid($A61,C$3)</f>
        <v>8.8620556637102155</v>
      </c>
      <c r="D61" s="3">
        <f>_xll.WBesid($A61,D$3)</f>
        <v>6.5483704660623969</v>
      </c>
      <c r="E61" s="4">
        <f>_xll.WBesid($A61,E$3)</f>
        <v>3.9192325414688449</v>
      </c>
    </row>
    <row r="62" spans="1:5" x14ac:dyDescent="0.15">
      <c r="A62" s="13">
        <f t="shared" si="1"/>
        <v>4.25</v>
      </c>
      <c r="B62" s="3">
        <f>_xll.WBesid($A62,B$3)</f>
        <v>12.250874667409306</v>
      </c>
      <c r="C62" s="4">
        <f>_xll.WBesid($A62,C$3)</f>
        <v>11.158704937727826</v>
      </c>
      <c r="D62" s="3">
        <f>_xll.WBesid($A62,D$3)</f>
        <v>8.3562176356657485</v>
      </c>
      <c r="E62" s="4">
        <f>_xll.WBesid($A62,E$3)</f>
        <v>5.1268092955687887</v>
      </c>
    </row>
    <row r="63" spans="1:5" x14ac:dyDescent="0.15">
      <c r="A63" s="13">
        <f t="shared" si="1"/>
        <v>4.5</v>
      </c>
      <c r="B63" s="3">
        <f>_xll.WBesid($A63,B$3)</f>
        <v>15.389222753735924</v>
      </c>
      <c r="C63" s="4">
        <f>_xll.WBesid($A63,C$3)</f>
        <v>14.061344577001293</v>
      </c>
      <c r="D63" s="3">
        <f>_xll.WBesid($A63,D$3)</f>
        <v>10.659659510005564</v>
      </c>
      <c r="E63" s="4">
        <f>_xll.WBesid($A63,E$3)</f>
        <v>6.6881197875431733</v>
      </c>
    </row>
    <row r="64" spans="1:5" x14ac:dyDescent="0.15">
      <c r="A64" s="14">
        <f t="shared" si="1"/>
        <v>4.75</v>
      </c>
      <c r="B64" s="5">
        <f>_xll.WBesid($A64,B$3)</f>
        <v>19.345361447520226</v>
      </c>
      <c r="C64" s="6">
        <f>_xll.WBesid($A64,C$3)</f>
        <v>17.731191067739964</v>
      </c>
      <c r="D64" s="5">
        <f>_xll.WBesid($A64,D$3)</f>
        <v>13.594421070855887</v>
      </c>
      <c r="E64" s="6">
        <f>_xll.WBesid($A64,E$3)</f>
        <v>8.7047061140357833</v>
      </c>
    </row>
    <row r="65" spans="1:5" x14ac:dyDescent="0.15">
      <c r="A65" s="12">
        <f t="shared" si="1"/>
        <v>5</v>
      </c>
      <c r="B65" s="1">
        <f>_xll.WBesid($A65,B$3)</f>
        <v>24.335642142450524</v>
      </c>
      <c r="C65" s="2">
        <f>_xll.WBesid($A65,C$3)</f>
        <v>22.372743395114341</v>
      </c>
      <c r="D65" s="1">
        <f>_xll.WBesid($A65,D$3)</f>
        <v>17.33339615580083</v>
      </c>
      <c r="E65" s="2">
        <f>_xll.WBesid($A65,E$3)</f>
        <v>11.306924865133553</v>
      </c>
    </row>
    <row r="66" spans="1:5" x14ac:dyDescent="0.15">
      <c r="A66" s="13">
        <f t="shared" si="1"/>
        <v>5.25</v>
      </c>
      <c r="B66" s="3">
        <f>_xll.WBesid($A66,B$3)</f>
        <v>30.634137725346431</v>
      </c>
      <c r="C66" s="4">
        <f>_xll.WBesid($A66,C$3)</f>
        <v>28.245461787939899</v>
      </c>
      <c r="D66" s="3">
        <f>_xll.WBesid($A66,D$3)</f>
        <v>22.09684708325387</v>
      </c>
      <c r="E66" s="4">
        <f>_xll.WBesid($A66,E$3)</f>
        <v>14.662069969115059</v>
      </c>
    </row>
    <row r="67" spans="1:5" x14ac:dyDescent="0.15">
      <c r="A67" s="13">
        <f t="shared" si="1"/>
        <v>5.5</v>
      </c>
      <c r="B67" s="3">
        <f>_xll.WBesid($A67,B$3)</f>
        <v>38.58816461632739</v>
      </c>
      <c r="C67" s="4">
        <f>_xll.WBesid($A67,C$3)</f>
        <v>35.678615221606428</v>
      </c>
      <c r="D67" s="3">
        <f>_xll.WBesid($A67,D$3)</f>
        <v>28.165406328558255</v>
      </c>
      <c r="E67" s="4">
        <f>_xll.WBesid($A67,E$3)</f>
        <v>18.984777269116456</v>
      </c>
    </row>
    <row r="68" spans="1:5" x14ac:dyDescent="0.15">
      <c r="A68" s="13">
        <f t="shared" si="1"/>
        <v>5.75</v>
      </c>
      <c r="B68" s="3">
        <f>_xll.WBesid($A68,B$3)</f>
        <v>48.638000409631921</v>
      </c>
      <c r="C68" s="4">
        <f>_xll.WBesid($A68,C$3)</f>
        <v>45.090160417643183</v>
      </c>
      <c r="D68" s="3">
        <f>_xll.WBesid($A68,D$3)</f>
        <v>35.89665163129898</v>
      </c>
      <c r="E68" s="4">
        <f>_xll.WBesid($A68,E$3)</f>
        <v>24.550350162246644</v>
      </c>
    </row>
    <row r="69" spans="1:5" x14ac:dyDescent="0.15">
      <c r="A69" s="14">
        <f t="shared" si="1"/>
        <v>6</v>
      </c>
      <c r="B69" s="5">
        <f>_xll.WBesid($A69,B$3)</f>
        <v>61.341936777640235</v>
      </c>
      <c r="C69" s="6">
        <f>_xll.WBesid($A69,C$3)</f>
        <v>57.010750846871261</v>
      </c>
      <c r="D69" s="5">
        <f>_xll.WBesid($A69,D$3)</f>
        <v>45.746238538552042</v>
      </c>
      <c r="E69" s="6">
        <f>_xll.WBesid($A69,E$3)</f>
        <v>31.711824567532624</v>
      </c>
    </row>
    <row r="70" spans="1:5" x14ac:dyDescent="0.15">
      <c r="A70" s="12">
        <f t="shared" si="1"/>
        <v>6.25</v>
      </c>
      <c r="B70" s="1">
        <f>_xll.WBesid($A70,B$3)</f>
        <v>77.408117958648347</v>
      </c>
      <c r="C70" s="2">
        <f>_xll.WBesid($A70,C$3)</f>
        <v>72.114274606110982</v>
      </c>
      <c r="D70" s="1">
        <f>_xll.WBesid($A70,D$3)</f>
        <v>58.29484572417563</v>
      </c>
      <c r="E70" s="2">
        <f>_xll.WBesid($A70,E$3)</f>
        <v>40.921820457669845</v>
      </c>
    </row>
    <row r="71" spans="1:5" x14ac:dyDescent="0.15">
      <c r="A71" s="13">
        <f t="shared" ref="A71:A89" si="2">A70+0.25</f>
        <v>6.5</v>
      </c>
      <c r="B71" s="3">
        <f>_xll.WBesid($A71,B$3)</f>
        <v>97.735010774031508</v>
      </c>
      <c r="C71" s="4">
        <f>_xll.WBesid($A71,C$3)</f>
        <v>91.256702740298465</v>
      </c>
      <c r="D71" s="3">
        <f>_xll.WBesid($A71,D$3)</f>
        <v>74.282534701231128</v>
      </c>
      <c r="E71" s="4">
        <f>_xll.WBesid($A71,E$3)</f>
        <v>52.760520177325589</v>
      </c>
    </row>
    <row r="72" spans="1:5" x14ac:dyDescent="0.15">
      <c r="A72" s="13">
        <f t="shared" si="2"/>
        <v>6.75</v>
      </c>
      <c r="B72" s="3">
        <f>_xll.WBesid($A72,B$3)</f>
        <v>123.46285601136243</v>
      </c>
      <c r="C72" s="4">
        <f>_xll.WBesid($A72,C$3)</f>
        <v>115.52551725107121</v>
      </c>
      <c r="D72" s="3">
        <f>_xll.WBesid($A72,D$3)</f>
        <v>94.652567487538292</v>
      </c>
      <c r="E72" s="4">
        <f>_xll.WBesid($A72,E$3)</f>
        <v>67.97148867292232</v>
      </c>
    </row>
    <row r="73" spans="1:5" x14ac:dyDescent="0.15">
      <c r="A73" s="13">
        <f t="shared" si="2"/>
        <v>7</v>
      </c>
      <c r="B73" s="3">
        <f>_xll.WBesid($A73,B$3)</f>
        <v>156.03909286995543</v>
      </c>
      <c r="C73" s="4">
        <f>_xll.WBesid($A73,C$3)</f>
        <v>146.30260952886744</v>
      </c>
      <c r="D73" s="3">
        <f>_xll.WBesid($A73,D$3)</f>
        <v>120.6072898563996</v>
      </c>
      <c r="E73" s="4">
        <f>_xll.WBesid($A73,E$3)</f>
        <v>87.507530471940669</v>
      </c>
    </row>
    <row r="74" spans="1:5" x14ac:dyDescent="0.15">
      <c r="A74" s="14">
        <f t="shared" si="2"/>
        <v>7.25</v>
      </c>
      <c r="B74" s="5">
        <f>_xll.WBesid($A74,B$3)</f>
        <v>197.30156586563834</v>
      </c>
      <c r="C74" s="6">
        <f>_xll.WBesid($A74,C$3)</f>
        <v>185.34433207788192</v>
      </c>
      <c r="D74" s="5">
        <f>_xll.WBesid($A74,D$3)</f>
        <v>153.67940779861308</v>
      </c>
      <c r="E74" s="6">
        <f>_xll.WBesid($A74,E$3)</f>
        <v>112.5893920695506</v>
      </c>
    </row>
    <row r="75" spans="1:5" x14ac:dyDescent="0.15">
      <c r="A75" s="12">
        <f t="shared" si="2"/>
        <v>7.5</v>
      </c>
      <c r="B75" s="1">
        <f>_xll.WBesid($A75,B$3)</f>
        <v>249.58436542268817</v>
      </c>
      <c r="C75" s="2">
        <f>_xll.WBesid($A75,C$3)</f>
        <v>234.8833961254976</v>
      </c>
      <c r="D75" s="1">
        <f>_xll.WBesid($A75,D$3)</f>
        <v>195.82290389313991</v>
      </c>
      <c r="E75" s="2">
        <f>_xll.WBesid($A75,E$3)</f>
        <v>144.78090379036917</v>
      </c>
    </row>
    <row r="76" spans="1:5" x14ac:dyDescent="0.15">
      <c r="A76" s="13">
        <f t="shared" si="2"/>
        <v>7.75</v>
      </c>
      <c r="B76" s="3">
        <f>_xll.WBesid($A76,B$3)</f>
        <v>315.85248092400343</v>
      </c>
      <c r="C76" s="4">
        <f>_xll.WBesid($A76,C$3)</f>
        <v>297.75859491837235</v>
      </c>
      <c r="D76" s="3">
        <f>_xll.WBesid($A76,D$3)</f>
        <v>249.52901354607604</v>
      </c>
      <c r="E76" s="4">
        <f>_xll.WBesid($A76,E$3)</f>
        <v>186.08516015341112</v>
      </c>
    </row>
    <row r="77" spans="1:5" x14ac:dyDescent="0.15">
      <c r="A77" s="13">
        <f t="shared" si="2"/>
        <v>8</v>
      </c>
      <c r="B77" s="3">
        <f>_xll.WBesid($A77,B$3)</f>
        <v>399.87313678256004</v>
      </c>
      <c r="C77" s="4">
        <f>_xll.WBesid($A77,C$3)</f>
        <v>377.57997362398464</v>
      </c>
      <c r="D77" s="3">
        <f>_xll.WBesid($A77,D$3)</f>
        <v>317.97417890101883</v>
      </c>
      <c r="E77" s="4">
        <f>_xll.WBesid($A77,E$3)</f>
        <v>239.06762364386051</v>
      </c>
    </row>
    <row r="78" spans="1:5" x14ac:dyDescent="0.15">
      <c r="A78" s="13">
        <f t="shared" si="2"/>
        <v>8.25</v>
      </c>
      <c r="B78" s="3">
        <f>_xll.WBesid($A78,B$3)</f>
        <v>506.43383830764543</v>
      </c>
      <c r="C78" s="4">
        <f>_xll.WBesid($A78,C$3)</f>
        <v>478.93915927994095</v>
      </c>
      <c r="D78" s="3">
        <f>_xll.WBesid($A78,D$3)</f>
        <v>405.20881055368795</v>
      </c>
      <c r="E78" s="4">
        <f>_xll.WBesid($A78,E$3)</f>
        <v>307.01368210335471</v>
      </c>
    </row>
    <row r="79" spans="1:5" x14ac:dyDescent="0.15">
      <c r="A79" s="14">
        <f t="shared" si="2"/>
        <v>8.5</v>
      </c>
      <c r="B79" s="5">
        <f>_xll.WBesid($A79,B$3)</f>
        <v>641.61990254006662</v>
      </c>
      <c r="C79" s="6">
        <f>_xll.WBesid($A79,C$3)</f>
        <v>607.67723257363718</v>
      </c>
      <c r="D79" s="5">
        <f>_xll.WBesid($A79,D$3)</f>
        <v>516.3981288560293</v>
      </c>
      <c r="E79" s="6">
        <f>_xll.WBesid($A79,E$3)</f>
        <v>394.1302951552791</v>
      </c>
    </row>
    <row r="80" spans="1:5" x14ac:dyDescent="0.15">
      <c r="A80" s="12">
        <f t="shared" si="2"/>
        <v>8.75</v>
      </c>
      <c r="B80" s="1">
        <f>_xll.WBesid($A80,B$3)</f>
        <v>813.16775281471791</v>
      </c>
      <c r="C80" s="2">
        <f>_xll.WBesid($A80,C$3)</f>
        <v>771.22592614942937</v>
      </c>
      <c r="D80" s="1">
        <f>_xll.WBesid($A80,D$3)</f>
        <v>658.12947425817151</v>
      </c>
      <c r="E80" s="2">
        <f>_xll.WBesid($A80,E$3)</f>
        <v>505.80405873004707</v>
      </c>
    </row>
    <row r="81" spans="1:5" x14ac:dyDescent="0.15">
      <c r="A81" s="13">
        <f t="shared" si="2"/>
        <v>9</v>
      </c>
      <c r="B81" s="3">
        <f>_xll.WBesid($A81,B$3)</f>
        <v>1030.9147225169563</v>
      </c>
      <c r="C81" s="4">
        <f>_xll.WBesid($A81,C$3)</f>
        <v>979.04227423171278</v>
      </c>
      <c r="D81" s="3">
        <f>_xll.WBesid($A81,D$3)</f>
        <v>838.80445719427826</v>
      </c>
      <c r="E81" s="4">
        <f>_xll.WBesid($A81,E$3)</f>
        <v>648.93146332818401</v>
      </c>
    </row>
    <row r="82" spans="1:5" x14ac:dyDescent="0.15">
      <c r="A82" s="13">
        <f t="shared" si="2"/>
        <v>9.25</v>
      </c>
      <c r="B82" s="3">
        <f>_xll.WBesid($A82,B$3)</f>
        <v>1307.3718086342417</v>
      </c>
      <c r="C82" s="4">
        <f>_xll.WBesid($A82,C$3)</f>
        <v>1243.1623741950386</v>
      </c>
      <c r="D82" s="3">
        <f>_xll.WBesid($A82,D$3)</f>
        <v>1069.1394018516007</v>
      </c>
      <c r="E82" s="4">
        <f>_xll.WBesid($A82,E$3)</f>
        <v>832.34153161762015</v>
      </c>
    </row>
    <row r="83" spans="1:5" x14ac:dyDescent="0.15">
      <c r="A83" s="13">
        <f t="shared" si="2"/>
        <v>9.5</v>
      </c>
      <c r="B83" s="3">
        <f>_xll.WBesid($A83,B$3)</f>
        <v>1658.4530777821344</v>
      </c>
      <c r="C83" s="4">
        <f>_xll.WBesid($A83,C$3)</f>
        <v>1578.9069823397299</v>
      </c>
      <c r="D83" s="3">
        <f>_xll.WBesid($A83,D$3)</f>
        <v>1362.8040305922111</v>
      </c>
      <c r="E83" s="4">
        <f>_xll.WBesid($A83,E$3)</f>
        <v>1067.3366636040462</v>
      </c>
    </row>
    <row r="84" spans="1:5" x14ac:dyDescent="0.15">
      <c r="A84" s="14">
        <f t="shared" si="2"/>
        <v>9.75</v>
      </c>
      <c r="B84" s="5">
        <f>_xll.WBesid($A84,B$3)</f>
        <v>2104.4046883684327</v>
      </c>
      <c r="C84" s="6">
        <f>_xll.WBesid($A84,C$3)</f>
        <v>2005.780674811504</v>
      </c>
      <c r="D84" s="5">
        <f>_xll.WBesid($A84,D$3)</f>
        <v>1737.2366275443701</v>
      </c>
      <c r="E84" s="6">
        <f>_xll.WBesid($A84,E$3)</f>
        <v>1368.3847375264418</v>
      </c>
    </row>
    <row r="85" spans="1:5" x14ac:dyDescent="0.15">
      <c r="A85" s="12">
        <f t="shared" si="2"/>
        <v>10</v>
      </c>
      <c r="B85" s="1">
        <f>_xll.WBesid($A85,B$3)</f>
        <v>2670.9883037012551</v>
      </c>
      <c r="C85" s="2">
        <f>_xll.WBesid($A85,C$3)</f>
        <v>2548.6177980961293</v>
      </c>
      <c r="D85" s="1">
        <f>_xll.WBesid($A85,D$3)</f>
        <v>2214.6845101560539</v>
      </c>
      <c r="E85" s="2">
        <f>_xll.WBesid($A85,E$3)</f>
        <v>1754.0047527427482</v>
      </c>
    </row>
    <row r="86" spans="1:5" x14ac:dyDescent="0.15">
      <c r="A86" s="13">
        <f t="shared" si="2"/>
        <v>10.25</v>
      </c>
      <c r="B86" s="3">
        <f>_xll.WBesid($A86,B$3)</f>
        <v>3390.9887356732365</v>
      </c>
      <c r="C86" s="4">
        <f>_xll.WBesid($A86,C$3)</f>
        <v>3239.0430983342048</v>
      </c>
      <c r="D86" s="3">
        <f>_xll.WBesid($A86,D$3)</f>
        <v>2823.5321641609962</v>
      </c>
      <c r="E86" s="4">
        <f>_xll.WBesid($A86,E$3)</f>
        <v>2247.9001213957158</v>
      </c>
    </row>
    <row r="87" spans="1:5" x14ac:dyDescent="0.15">
      <c r="A87" s="13">
        <f t="shared" si="2"/>
        <v>10.5</v>
      </c>
      <c r="B87" s="3">
        <f>_xll.WBesid($A87,B$3)</f>
        <v>4306.1348750962743</v>
      </c>
      <c r="C87" s="4">
        <f>_xll.WBesid($A87,C$3)</f>
        <v>4117.3336312963847</v>
      </c>
      <c r="D87" s="3">
        <f>_xll.WBesid($A87,D$3)</f>
        <v>3599.9966754860097</v>
      </c>
      <c r="E87" s="4">
        <f>_xll.WBesid($A87,E$3)</f>
        <v>2880.4088405608113</v>
      </c>
    </row>
    <row r="88" spans="1:5" x14ac:dyDescent="0.15">
      <c r="A88" s="13">
        <f t="shared" si="2"/>
        <v>10.75</v>
      </c>
      <c r="B88" s="3">
        <f>_xll.WBesid($A88,B$3)</f>
        <v>5469.5474789528544</v>
      </c>
      <c r="C88" s="4">
        <f>_xll.WBesid($A88,C$3)</f>
        <v>5234.7924342727692</v>
      </c>
      <c r="D88" s="3">
        <f>_xll.WBesid($A88,D$3)</f>
        <v>4590.2921636130277</v>
      </c>
      <c r="E88" s="4">
        <f>_xll.WBesid($A88,E$3)</f>
        <v>3690.359129735798</v>
      </c>
    </row>
    <row r="89" spans="1:5" x14ac:dyDescent="0.15">
      <c r="A89" s="14">
        <f t="shared" si="2"/>
        <v>11</v>
      </c>
      <c r="B89" s="5">
        <f>_xll.WBesid($A89,B$3)</f>
        <v>6948.8586598121628</v>
      </c>
      <c r="C89" s="6">
        <f>_xll.WBesid($A89,C$3)</f>
        <v>6656.7749162019609</v>
      </c>
      <c r="D89" s="5">
        <f>_xll.WBesid($A89,D$3)</f>
        <v>5853.3931157062234</v>
      </c>
      <c r="E89" s="6">
        <f>_xll.WBesid($A89,E$3)</f>
        <v>4727.4438821462336</v>
      </c>
    </row>
  </sheetData>
  <phoneticPr fontId="1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5494-0F16-4309-A629-24CD79EBE20F}">
  <sheetPr codeName="Sheet23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47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_xlfn.CONCAT("K'",B3,"(x)")</f>
        <v>K'0(x)</v>
      </c>
      <c r="C4" s="15" t="str">
        <f t="shared" ref="C4:E4" si="0">_xlfn.CONCAT("K'",C3,"(x)")</f>
        <v>K'1(x)</v>
      </c>
      <c r="D4" s="15" t="str">
        <f t="shared" si="0"/>
        <v>K'2(x)</v>
      </c>
      <c r="E4" s="15" t="str">
        <f t="shared" si="0"/>
        <v>K'3(x)</v>
      </c>
    </row>
    <row r="5" spans="1:5" x14ac:dyDescent="0.15">
      <c r="A5" s="12">
        <v>1.0000000000000001E-5</v>
      </c>
      <c r="B5" s="1">
        <f>_xll.WBeskd($A5,B$3)</f>
        <v>-99999.999939355708</v>
      </c>
      <c r="C5" s="2">
        <f>_xll.WBeskd($A5,C$3)</f>
        <v>-10000000005.564426</v>
      </c>
      <c r="D5" s="1">
        <f>_xll.WBeskd($A5,D$3)</f>
        <v>-3999999999999998.5</v>
      </c>
      <c r="E5" s="2">
        <f>_xll.WBeskd($A5,E$3)</f>
        <v>-2.3999999999899987E+21</v>
      </c>
    </row>
    <row r="6" spans="1:5" x14ac:dyDescent="0.15">
      <c r="A6" s="13">
        <v>2.5000000000000001E-2</v>
      </c>
      <c r="B6" s="3">
        <f>_xll.WBeskd($A6,B$3)</f>
        <v>-39.946184926399866</v>
      </c>
      <c r="C6" s="4">
        <f>_xll.WBeskd($A6,C$3)</f>
        <v>-1601.6529588098595</v>
      </c>
      <c r="D6" s="3">
        <f>_xll.WBeskd($A6,D$3)</f>
        <v>-255999.9746541947</v>
      </c>
      <c r="E6" s="4">
        <f>_xll.WBeskd($A6,E$3)</f>
        <v>-61438399.87517143</v>
      </c>
    </row>
    <row r="7" spans="1:5" x14ac:dyDescent="0.15">
      <c r="A7" s="13">
        <v>0.05</v>
      </c>
      <c r="B7" s="3">
        <f>_xll.WBeskd($A7,B$3)</f>
        <v>-19.909674325882506</v>
      </c>
      <c r="C7" s="4">
        <f>_xll.WBeskd($A7,C$3)</f>
        <v>-401.30772054712207</v>
      </c>
      <c r="D7" s="3">
        <f>_xll.WBeskd($A7,D$3)</f>
        <v>-31999.957956916773</v>
      </c>
      <c r="E7" s="4">
        <f>_xll.WBeskd($A7,E$3)</f>
        <v>-3839599.8755775243</v>
      </c>
    </row>
    <row r="8" spans="1:5" x14ac:dyDescent="0.15">
      <c r="A8" s="13">
        <f t="shared" ref="A8:A10" si="1">A7+0.05</f>
        <v>0.1</v>
      </c>
      <c r="B8" s="3">
        <f>_xll.WBeskd($A8,B$3)</f>
        <v>-9.853844780870606</v>
      </c>
      <c r="C8" s="4">
        <f>_xll.WBeskd($A8,C$3)</f>
        <v>-100.96551683340806</v>
      </c>
      <c r="D8" s="3">
        <f>_xll.WBeskd($A8,D$3)</f>
        <v>-3999.933137623153</v>
      </c>
      <c r="E8" s="4">
        <f>_xll.WBeskd($A8,E$3)</f>
        <v>-239899.8768786052</v>
      </c>
    </row>
    <row r="9" spans="1:5" x14ac:dyDescent="0.15">
      <c r="A9" s="14">
        <f t="shared" si="1"/>
        <v>0.15000000000000002</v>
      </c>
      <c r="B9" s="5">
        <f>_xll.WBeskd($A9,B$3)</f>
        <v>-6.4774987761530616</v>
      </c>
      <c r="C9" s="6">
        <f>_xll.WBeskd($A9,C$3)</f>
        <v>-45.21335289739794</v>
      </c>
      <c r="D9" s="5">
        <f>_xll.WBeskd($A9,D$3)</f>
        <v>-1185.0998730661752</v>
      </c>
      <c r="E9" s="6">
        <f>_xll.WBeskd($A9,E$3)</f>
        <v>-47362.841625195688</v>
      </c>
    </row>
    <row r="10" spans="1:5" x14ac:dyDescent="0.15">
      <c r="A10" s="12">
        <f t="shared" si="1"/>
        <v>0.2</v>
      </c>
      <c r="B10" s="1">
        <f>_xll.WBeskd($A10,B$3)</f>
        <v>-4.7759725432204725</v>
      </c>
      <c r="C10" s="2">
        <f>_xll.WBeskd($A10,C$3)</f>
        <v>-25.632566571630509</v>
      </c>
      <c r="D10" s="1">
        <f>_xll.WBeskd($A10,D$3)</f>
        <v>-499.9002654205492</v>
      </c>
      <c r="E10" s="2">
        <f>_xll.WBeskd($A10,E$3)</f>
        <v>-14974.880803755901</v>
      </c>
    </row>
    <row r="11" spans="1:5" x14ac:dyDescent="0.15">
      <c r="A11" s="13">
        <f>A10+0.1</f>
        <v>0.30000000000000004</v>
      </c>
      <c r="B11" s="3">
        <f>_xll.WBeskd($A11,B$3)</f>
        <v>-3.0559920334573243</v>
      </c>
      <c r="C11" s="4">
        <f>_xll.WBeskd($A11,C$3)</f>
        <v>-11.559100172068712</v>
      </c>
      <c r="D11" s="3">
        <f>_xll.WBeskd($A11,D$3)</f>
        <v>-148.02759392407813</v>
      </c>
      <c r="E11" s="4">
        <f>_xll.WBeskd($A11,E$3)</f>
        <v>-2951.7376984305824</v>
      </c>
    </row>
    <row r="12" spans="1:5" x14ac:dyDescent="0.15">
      <c r="A12" s="13">
        <f t="shared" ref="A12:A50" si="2">A11+0.1</f>
        <v>0.4</v>
      </c>
      <c r="B12" s="3">
        <f>_xll.WBeskd($A12,B$3)</f>
        <v>-2.1843544247326876</v>
      </c>
      <c r="C12" s="4">
        <f>_xll.WBeskd($A12,C$3)</f>
        <v>-6.575415196356154</v>
      </c>
      <c r="D12" s="3">
        <f>_xll.WBeskd($A12,D$3)</f>
        <v>-62.365860715672056</v>
      </c>
      <c r="E12" s="4">
        <f>_xll.WBeskd($A12,E$3)</f>
        <v>-931.14155380777356</v>
      </c>
    </row>
    <row r="13" spans="1:5" x14ac:dyDescent="0.15">
      <c r="A13" s="13">
        <f t="shared" si="2"/>
        <v>0.5</v>
      </c>
      <c r="B13" s="3">
        <f>_xll.WBeskd($A13,B$3)</f>
        <v>-1.6564411200033009</v>
      </c>
      <c r="C13" s="4">
        <f>_xll.WBeskd($A13,C$3)</f>
        <v>-4.2373013112342672</v>
      </c>
      <c r="D13" s="3">
        <f>_xll.WBeskd($A13,D$3)</f>
        <v>-31.857175324966779</v>
      </c>
      <c r="E13" s="4">
        <f>_xll.WBeskd($A13,E$3)</f>
        <v>-379.89764073082233</v>
      </c>
    </row>
    <row r="14" spans="1:5" x14ac:dyDescent="0.15">
      <c r="A14" s="14">
        <f t="shared" si="2"/>
        <v>0.6</v>
      </c>
      <c r="B14" s="5">
        <f>_xll.WBeskd($A14,B$3)</f>
        <v>-1.3028349397635022</v>
      </c>
      <c r="C14" s="6">
        <f>_xll.WBeskd($A14,C$3)</f>
        <v>-2.9489136581772333</v>
      </c>
      <c r="D14" s="5">
        <f>_xll.WBeskd($A14,D$3)</f>
        <v>-18.370519021262623</v>
      </c>
      <c r="E14" s="6">
        <f>_xll.WBeskd($A14,E$3)</f>
        <v>-182.31132073825847</v>
      </c>
    </row>
    <row r="15" spans="1:5" x14ac:dyDescent="0.15">
      <c r="A15" s="12">
        <f t="shared" si="2"/>
        <v>0.7</v>
      </c>
      <c r="B15" s="1">
        <f>_xll.WBeskd($A15,B$3)</f>
        <v>-1.0502835353129178</v>
      </c>
      <c r="C15" s="2">
        <f>_xll.WBeskd($A15,C$3)</f>
        <v>-2.1609249103621271</v>
      </c>
      <c r="D15" s="1">
        <f>_xll.WBeskd($A15,D$3)</f>
        <v>-11.511226280481925</v>
      </c>
      <c r="E15" s="2">
        <f>_xll.WBeskd($A15,E$3)</f>
        <v>-97.827768642170284</v>
      </c>
    </row>
    <row r="16" spans="1:5" x14ac:dyDescent="0.15">
      <c r="A16" s="13">
        <f t="shared" si="2"/>
        <v>0.79999999999999993</v>
      </c>
      <c r="B16" s="3">
        <f>_xll.WBeskd($A16,B$3)</f>
        <v>-0.86178163447218037</v>
      </c>
      <c r="C16" s="4">
        <f>_xll.WBeskd($A16,C$3)</f>
        <v>-1.6425741483561211</v>
      </c>
      <c r="D16" s="3">
        <f>_xll.WBeskd($A16,D$3)</f>
        <v>-7.6612846130880472</v>
      </c>
      <c r="E16" s="4">
        <f>_xll.WBeskd($A16,E$3)</f>
        <v>-56.947754660336038</v>
      </c>
    </row>
    <row r="17" spans="1:5" x14ac:dyDescent="0.15">
      <c r="A17" s="13">
        <f t="shared" si="2"/>
        <v>0.89999999999999991</v>
      </c>
      <c r="B17" s="3">
        <f>_xll.WBeskd($A17,B$3)</f>
        <v>-0.71653357877601898</v>
      </c>
      <c r="C17" s="4">
        <f>_xll.WBeskd($A17,C$3)</f>
        <v>-1.282878729025144</v>
      </c>
      <c r="D17" s="3">
        <f>_xll.WBeskd($A17,D$3)</f>
        <v>-5.3365939118591026</v>
      </c>
      <c r="E17" s="4">
        <f>_xll.WBeskd($A17,E$3)</f>
        <v>-35.267874633028001</v>
      </c>
    </row>
    <row r="18" spans="1:5" x14ac:dyDescent="0.15">
      <c r="A18" s="13">
        <f t="shared" si="2"/>
        <v>0.99999999999999989</v>
      </c>
      <c r="B18" s="3">
        <f>_xll.WBeskd($A18,B$3)</f>
        <v>-0.60190723019723469</v>
      </c>
      <c r="C18" s="4">
        <f>_xll.WBeskd($A18,C$3)</f>
        <v>-1.0229316684379433</v>
      </c>
      <c r="D18" s="3">
        <f>_xll.WBeskd($A18,D$3)</f>
        <v>-3.8515850274675913</v>
      </c>
      <c r="E18" s="4">
        <f>_xll.WBeskd($A18,E$3)</f>
        <v>-22.928627372849025</v>
      </c>
    </row>
    <row r="19" spans="1:5" x14ac:dyDescent="0.15">
      <c r="A19" s="14">
        <f t="shared" si="2"/>
        <v>1.0999999999999999</v>
      </c>
      <c r="B19" s="5">
        <f>_xll.WBeskd($A19,B$3)</f>
        <v>-0.50976002716702717</v>
      </c>
      <c r="C19" s="6">
        <f>_xll.WBeskd($A19,C$3)</f>
        <v>-0.82902059805866513</v>
      </c>
      <c r="D19" s="5">
        <f>_xll.WBeskd($A19,D$3)</f>
        <v>-2.8596487627563807</v>
      </c>
      <c r="E19" s="6">
        <f>_xll.WBeskd($A19,E$3)</f>
        <v>-15.500268345517057</v>
      </c>
    </row>
    <row r="20" spans="1:5" x14ac:dyDescent="0.15">
      <c r="A20" s="12">
        <f t="shared" si="2"/>
        <v>1.2</v>
      </c>
      <c r="B20" s="1">
        <f>_xll.WBeskd($A20,B$3)</f>
        <v>-0.43459239106071512</v>
      </c>
      <c r="C20" s="2">
        <f>_xll.WBeskd($A20,C$3)</f>
        <v>-0.68066854617052297</v>
      </c>
      <c r="D20" s="1">
        <f>_xll.WBeskd($A20,D$3)</f>
        <v>-2.1726405111514691</v>
      </c>
      <c r="E20" s="2">
        <f>_xll.WBeskd($A20,E$3)</f>
        <v>-10.81955045016001</v>
      </c>
    </row>
    <row r="21" spans="1:5" x14ac:dyDescent="0.15">
      <c r="A21" s="13">
        <f t="shared" si="2"/>
        <v>1.3</v>
      </c>
      <c r="B21" s="3">
        <f>_xll.WBeskd($A21,B$3)</f>
        <v>-0.3725474956319621</v>
      </c>
      <c r="C21" s="4">
        <f>_xll.WBeskd($A21,C$3)</f>
        <v>-0.56482264293999784</v>
      </c>
      <c r="D21" s="3">
        <f>_xll.WBeskd($A21,D$3)</f>
        <v>-1.682390018062683</v>
      </c>
      <c r="E21" s="4">
        <f>_xll.WBeskd($A21,E$3)</f>
        <v>-7.756549656103207</v>
      </c>
    </row>
    <row r="22" spans="1:5" x14ac:dyDescent="0.15">
      <c r="A22" s="13">
        <f t="shared" si="2"/>
        <v>1.4000000000000001</v>
      </c>
      <c r="B22" s="3">
        <f>_xll.WBeskd($A22,B$3)</f>
        <v>-0.32083590222987568</v>
      </c>
      <c r="C22" s="4">
        <f>_xll.WBeskd($A22,C$3)</f>
        <v>-0.47282356277431015</v>
      </c>
      <c r="D22" s="3">
        <f>_xll.WBeskd($A22,D$3)</f>
        <v>-1.323681708468559</v>
      </c>
      <c r="E22" s="4">
        <f>_xll.WBeskd($A22,E$3)</f>
        <v>-5.6874081673111707</v>
      </c>
    </row>
    <row r="23" spans="1:5" x14ac:dyDescent="0.15">
      <c r="A23" s="13">
        <f t="shared" si="2"/>
        <v>1.5000000000000002</v>
      </c>
      <c r="B23" s="3">
        <f>_xll.WBeskd($A23,B$3)</f>
        <v>-0.27738780045684369</v>
      </c>
      <c r="C23" s="4">
        <f>_xll.WBeskd($A23,C$3)</f>
        <v>-0.39873076295208809</v>
      </c>
      <c r="D23" s="3">
        <f>_xll.WBeskd($A23,D$3)</f>
        <v>-1.0555957514657108</v>
      </c>
      <c r="E23" s="4">
        <f>_xll.WBeskd($A23,E$3)</f>
        <v>-4.2512633682058061</v>
      </c>
    </row>
    <row r="24" spans="1:5" x14ac:dyDescent="0.15">
      <c r="A24" s="14">
        <f t="shared" si="2"/>
        <v>1.6000000000000003</v>
      </c>
      <c r="B24" s="5">
        <f>_xll.WBeskd($A24,B$3)</f>
        <v>-0.24063391135761178</v>
      </c>
      <c r="C24" s="6">
        <f>_xll.WBeskd($A24,C$3)</f>
        <v>-0.33835094656783959</v>
      </c>
      <c r="D24" s="5">
        <f>_xll.WBeskd($A24,D$3)</f>
        <v>-0.85156783781554524</v>
      </c>
      <c r="E24" s="6">
        <f>_xll.WBeskd($A24,E$3)</f>
        <v>-3.2309379491791193</v>
      </c>
    </row>
    <row r="25" spans="1:5" x14ac:dyDescent="0.15">
      <c r="A25" s="12">
        <f t="shared" si="2"/>
        <v>1.7000000000000004</v>
      </c>
      <c r="B25" s="1">
        <f>_xll.WBeskd($A25,B$3)</f>
        <v>-0.20936248820408235</v>
      </c>
      <c r="C25" s="2">
        <f>_xll.WBeskd($A25,C$3)</f>
        <v>-0.28865072288292726</v>
      </c>
      <c r="D25" s="1">
        <f>_xll.WBeskd($A25,D$3)</f>
        <v>-0.69383910903803292</v>
      </c>
      <c r="E25" s="2">
        <f>_xll.WBeskd($A25,E$3)</f>
        <v>-2.4911858274829459</v>
      </c>
    </row>
    <row r="26" spans="1:5" x14ac:dyDescent="0.15">
      <c r="A26" s="13">
        <f t="shared" si="2"/>
        <v>1.8000000000000005</v>
      </c>
      <c r="B26" s="3">
        <f>_xll.WBeskd($A26,B$3)</f>
        <v>-0.18262309980174682</v>
      </c>
      <c r="C26" s="4">
        <f>_xll.WBeskd($A26,C$3)</f>
        <v>-0.24738867815746496</v>
      </c>
      <c r="D26" s="3">
        <f>_xll.WBeskd($A26,D$3)</f>
        <v>-0.57022971738519335</v>
      </c>
      <c r="E26" s="4">
        <f>_xll.WBeskd($A26,E$3)</f>
        <v>-1.9452398474395016</v>
      </c>
    </row>
    <row r="27" spans="1:5" x14ac:dyDescent="0.15">
      <c r="A27" s="13">
        <f t="shared" si="2"/>
        <v>1.9000000000000006</v>
      </c>
      <c r="B27" s="3">
        <f>_xll.WBeskd($A27,B$3)</f>
        <v>-0.15966015303266751</v>
      </c>
      <c r="C27" s="4">
        <f>_xll.WBeskd($A27,C$3)</f>
        <v>-0.212877638766925</v>
      </c>
      <c r="D27" s="3">
        <f>_xll.WBeskd($A27,D$3)</f>
        <v>-0.47219625646193331</v>
      </c>
      <c r="E27" s="4">
        <f>_xll.WBeskd($A27,E$3)</f>
        <v>-1.5359603928228536</v>
      </c>
    </row>
    <row r="28" spans="1:5" x14ac:dyDescent="0.15">
      <c r="A28" s="13">
        <f t="shared" si="2"/>
        <v>2.0000000000000004</v>
      </c>
      <c r="B28" s="3">
        <f>_xll.WBeskd($A28,B$3)</f>
        <v>-0.13986588181652235</v>
      </c>
      <c r="C28" s="4">
        <f>_xll.WBeskd($A28,C$3)</f>
        <v>-0.18382681365779455</v>
      </c>
      <c r="D28" s="3">
        <f>_xll.WBeskd($A28,D$3)</f>
        <v>-0.39362563638257803</v>
      </c>
      <c r="E28" s="4">
        <f>_xll.WBeskd($A28,E$3)</f>
        <v>-1.2248378409890059</v>
      </c>
    </row>
    <row r="29" spans="1:5" x14ac:dyDescent="0.15">
      <c r="A29" s="14">
        <f t="shared" si="2"/>
        <v>2.1000000000000005</v>
      </c>
      <c r="B29" s="5">
        <f>_xll.WBeskd($A29,B$3)</f>
        <v>-0.12274641153350785</v>
      </c>
      <c r="C29" s="6">
        <f>_xll.WBeskd($A29,C$3)</f>
        <v>-0.15923441304878014</v>
      </c>
      <c r="D29" s="5">
        <f>_xll.WBeskd($A29,D$3)</f>
        <v>-0.33006554030264434</v>
      </c>
      <c r="E29" s="6">
        <f>_xll.WBeskd($A29,E$3)</f>
        <v>-0.98537746959585149</v>
      </c>
    </row>
    <row r="30" spans="1:5" x14ac:dyDescent="0.15">
      <c r="A30" s="12">
        <f t="shared" si="2"/>
        <v>2.2000000000000006</v>
      </c>
      <c r="B30" s="1">
        <f>_xll.WBeskd($A30,B$3)</f>
        <v>-0.10789681011908719</v>
      </c>
      <c r="C30" s="2">
        <f>_xll.WBeskd($A30,C$3)</f>
        <v>-0.13831301027118675</v>
      </c>
      <c r="D30" s="1">
        <f>_xll.WBeskd($A30,D$3)</f>
        <v>-0.27822136909251605</v>
      </c>
      <c r="E30" s="2">
        <f>_xll.WBeskd($A30,E$3)</f>
        <v>-0.79901055314251468</v>
      </c>
    </row>
    <row r="31" spans="1:5" x14ac:dyDescent="0.15">
      <c r="A31" s="13">
        <f t="shared" si="2"/>
        <v>2.3000000000000007</v>
      </c>
      <c r="B31" s="3">
        <f>_xll.WBeskd($A31,B$3)</f>
        <v>-9.4982443845362544E-2</v>
      </c>
      <c r="C31" s="4">
        <f>_xll.WBeskd($A31,C$3)</f>
        <v>-0.12043664771746856</v>
      </c>
      <c r="D31" s="3">
        <f>_xll.WBeskd($A31,D$3)</f>
        <v>-0.23562015030870473</v>
      </c>
      <c r="E31" s="4">
        <f>_xll.WBeskd($A31,E$3)</f>
        <v>-0.65250447996160033</v>
      </c>
    </row>
    <row r="32" spans="1:5" x14ac:dyDescent="0.15">
      <c r="A32" s="13">
        <f t="shared" si="2"/>
        <v>2.4000000000000008</v>
      </c>
      <c r="B32" s="3">
        <f>_xll.WBeskd($A32,B$3)</f>
        <v>-8.3724838754832095E-2</v>
      </c>
      <c r="C32" s="4">
        <f>_xll.WBeskd($A32,C$3)</f>
        <v>-0.10510269102459585</v>
      </c>
      <c r="D32" s="3">
        <f>_xll.WBeskd($A32,D$3)</f>
        <v>-0.20038153917631196</v>
      </c>
      <c r="E32" s="4">
        <f>_xll.WBeskd($A32,E$3)</f>
        <v>-0.53628584000301549</v>
      </c>
    </row>
    <row r="33" spans="1:5" x14ac:dyDescent="0.15">
      <c r="A33" s="13">
        <f t="shared" si="2"/>
        <v>2.5000000000000009</v>
      </c>
      <c r="B33" s="3">
        <f>_xll.WBeskd($A33,B$3)</f>
        <v>-7.3890816347746982E-2</v>
      </c>
      <c r="C33" s="4">
        <f>_xll.WBeskd($A33,C$3)</f>
        <v>-9.19038797394649E-2</v>
      </c>
      <c r="D33" s="3">
        <f>_xll.WBeskd($A33,D$3)</f>
        <v>-0.17105898137059788</v>
      </c>
      <c r="E33" s="4">
        <f>_xll.WBeskd($A33,E$3)</f>
        <v>-0.44333278195070214</v>
      </c>
    </row>
    <row r="34" spans="1:5" x14ac:dyDescent="0.15">
      <c r="A34" s="14">
        <f t="shared" si="2"/>
        <v>2.600000000000001</v>
      </c>
      <c r="B34" s="5">
        <f>_xll.WBeskd($A34,B$3)</f>
        <v>-6.5284045058531415E-2</v>
      </c>
      <c r="C34" s="6">
        <f>_xll.WBeskd($A34,C$3)</f>
        <v>-8.0507551385757048E-2</v>
      </c>
      <c r="D34" s="5">
        <f>_xll.WBeskd($A34,D$3)</f>
        <v>-0.1465277369702177</v>
      </c>
      <c r="E34" s="6">
        <f>_xll.WBeskd($A34,E$3)</f>
        <v>-0.3684299866566198</v>
      </c>
    </row>
    <row r="35" spans="1:5" x14ac:dyDescent="0.15">
      <c r="A35" s="12">
        <f t="shared" si="2"/>
        <v>2.7000000000000011</v>
      </c>
      <c r="B35" s="1">
        <f>_xll.WBeskd($A35,B$3)</f>
        <v>-5.7738398956525869E-2</v>
      </c>
      <c r="C35" s="2">
        <f>_xll.WBeskd($A35,C$3)</f>
        <v>-7.0639993121938208E-2</v>
      </c>
      <c r="D35" s="1">
        <f>_xll.WBeskd($A35,D$3)</f>
        <v>-0.1259047584587917</v>
      </c>
      <c r="E35" s="2">
        <f>_xll.WBeskd($A35,E$3)</f>
        <v>-0.30765916084034495</v>
      </c>
    </row>
    <row r="36" spans="1:5" x14ac:dyDescent="0.15">
      <c r="A36" s="13">
        <f t="shared" si="2"/>
        <v>2.8000000000000012</v>
      </c>
      <c r="B36" s="3">
        <f>_xll.WBeskd($A36,B$3)</f>
        <v>-5.1112685607272376E-2</v>
      </c>
      <c r="C36" s="4">
        <f>_xll.WBeskd($A36,C$3)</f>
        <v>-6.2074512549524313E-2</v>
      </c>
      <c r="D36" s="3">
        <f>_xll.WBeskd($A36,D$3)</f>
        <v>-0.10849057355266534</v>
      </c>
      <c r="E36" s="4">
        <f>_xll.WBeskd($A36,E$3)</f>
        <v>-0.25804525187146965</v>
      </c>
    </row>
    <row r="37" spans="1:5" x14ac:dyDescent="0.15">
      <c r="A37" s="13">
        <f t="shared" si="2"/>
        <v>2.9000000000000012</v>
      </c>
      <c r="B37" s="3">
        <f>_xll.WBeskd($A37,B$3)</f>
        <v>-4.5286423298361377E-2</v>
      </c>
      <c r="C37" s="4">
        <f>_xll.WBeskd($A37,C$3)</f>
        <v>-5.4622242600141077E-2</v>
      </c>
      <c r="D37" s="3">
        <f>_xll.WBeskd($A37,D$3)</f>
        <v>-9.3726596149436375E-2</v>
      </c>
      <c r="E37" s="4">
        <f>_xll.WBeskd($A37,E$3)</f>
        <v>-0.21730732201389807</v>
      </c>
    </row>
    <row r="38" spans="1:5" x14ac:dyDescent="0.15">
      <c r="A38" s="13">
        <f t="shared" si="2"/>
        <v>3.0000000000000013</v>
      </c>
      <c r="B38" s="3">
        <f>_xll.WBeskd($A38,B$3)</f>
        <v>-4.0156431128194114E-2</v>
      </c>
      <c r="C38" s="4">
        <f>_xll.WBeskd($A38,C$3)</f>
        <v>-4.812498142901056E-2</v>
      </c>
      <c r="D38" s="3">
        <f>_xll.WBeskd($A38,D$3)</f>
        <v>-8.1163403442688714E-2</v>
      </c>
      <c r="E38" s="4">
        <f>_xll.WBeskd($A38,E$3)</f>
        <v>-0.18368083422892517</v>
      </c>
    </row>
    <row r="39" spans="1:5" x14ac:dyDescent="0.15">
      <c r="A39" s="14">
        <f t="shared" si="2"/>
        <v>3.1000000000000014</v>
      </c>
      <c r="B39" s="5">
        <f>_xll.WBeskd($A39,B$3)</f>
        <v>-3.5634054949617439E-2</v>
      </c>
      <c r="C39" s="6">
        <f>_xll.WBeskd($A39,C$3)</f>
        <v>-4.2449564473401855E-2</v>
      </c>
      <c r="D39" s="5">
        <f>_xll.WBeskd($A39,D$3)</f>
        <v>-7.0436907148818909E-2</v>
      </c>
      <c r="E39" s="6">
        <f>_xll.WBeskd($A39,E$3)</f>
        <v>-0.15578934931007232</v>
      </c>
    </row>
    <row r="40" spans="1:5" x14ac:dyDescent="0.15">
      <c r="A40" s="12">
        <f t="shared" si="2"/>
        <v>3.2000000000000015</v>
      </c>
      <c r="B40" s="1">
        <f>_xll.WBeskd($A40,B$3)</f>
        <v>-3.1642895211398715E-2</v>
      </c>
      <c r="C40" s="2">
        <f>_xll.WBeskd($A40,C$3)</f>
        <v>-3.748340242866266E-2</v>
      </c>
      <c r="D40" s="1">
        <f>_xll.WBeskd($A40,D$3)</f>
        <v>-6.1250274700289167E-2</v>
      </c>
      <c r="E40" s="2">
        <f>_xll.WBeskd($A40,E$3)</f>
        <v>-0.13255085798458061</v>
      </c>
    </row>
    <row r="41" spans="1:5" x14ac:dyDescent="0.15">
      <c r="A41" s="13">
        <f t="shared" si="2"/>
        <v>3.3000000000000016</v>
      </c>
      <c r="B41" s="3">
        <f>_xll.WBeskd($A41,B$3)</f>
        <v>-2.8116934272716561E-2</v>
      </c>
      <c r="C41" s="4">
        <f>_xll.WBeskd($A41,C$3)</f>
        <v>-3.3130915258783672E-2</v>
      </c>
      <c r="D41" s="3">
        <f>_xll.WBeskd($A41,D$3)</f>
        <v>-5.33600848010366E-2</v>
      </c>
      <c r="E41" s="4">
        <f>_xll.WBeskd($A41,E$3)</f>
        <v>-0.11310868503477953</v>
      </c>
    </row>
    <row r="42" spans="1:5" x14ac:dyDescent="0.15">
      <c r="A42" s="13">
        <f t="shared" si="2"/>
        <v>3.4000000000000017</v>
      </c>
      <c r="B42" s="3">
        <f>_xll.WBeskd($A42,B$3)</f>
        <v>-2.4998984123186224E-2</v>
      </c>
      <c r="C42" s="4">
        <f>_xll.WBeskd($A42,C$3)</f>
        <v>-2.9310661195980657E-2</v>
      </c>
      <c r="D42" s="3">
        <f>_xll.WBeskd($A42,D$3)</f>
        <v>-4.6565633290923315E-2</v>
      </c>
      <c r="E42" s="4">
        <f>_xll.WBeskd($A42,E$3)</f>
        <v>-9.6780023401618107E-2</v>
      </c>
    </row>
    <row r="43" spans="1:5" x14ac:dyDescent="0.15">
      <c r="A43" s="13">
        <f t="shared" si="2"/>
        <v>3.5000000000000018</v>
      </c>
      <c r="B43" s="3">
        <f>_xll.WBeskd($A43,B$3)</f>
        <v>-2.2239392925923789E-2</v>
      </c>
      <c r="C43" s="4">
        <f>_xll.WBeskd($A43,C$3)</f>
        <v>-2.5953009434918104E-2</v>
      </c>
      <c r="D43" s="3">
        <f>_xll.WBeskd($A43,D$3)</f>
        <v>-4.0700605325619643E-2</v>
      </c>
      <c r="E43" s="4">
        <f>_xll.WBeskd($A43,E$3)</f>
        <v>-8.3017251178309576E-2</v>
      </c>
    </row>
    <row r="44" spans="1:5" x14ac:dyDescent="0.15">
      <c r="A44" s="14">
        <f t="shared" si="2"/>
        <v>3.6000000000000019</v>
      </c>
      <c r="B44" s="5">
        <f>_xll.WBeskd($A44,B$3)</f>
        <v>-1.9794962019720579E-2</v>
      </c>
      <c r="C44" s="6">
        <f>_xll.WBeskd($A44,C$3)</f>
        <v>-2.2998241579180061E-2</v>
      </c>
      <c r="D44" s="5">
        <f>_xll.WBeskd($A44,D$3)</f>
        <v>-3.5626540986505875E-2</v>
      </c>
      <c r="E44" s="6">
        <f>_xll.WBeskd($A44,E$3)</f>
        <v>-7.1378608767956181E-2</v>
      </c>
    </row>
    <row r="45" spans="1:5" x14ac:dyDescent="0.15">
      <c r="A45" s="12">
        <f t="shared" si="2"/>
        <v>3.700000000000002</v>
      </c>
      <c r="B45" s="1">
        <f>_xll.WBeskd($A45,B$3)</f>
        <v>-1.7628035102223227E-2</v>
      </c>
      <c r="C45" s="2">
        <f>_xll.WBeskd($A45,C$3)</f>
        <v>-2.0394993733038307E-2</v>
      </c>
      <c r="D45" s="1">
        <f>_xll.WBeskd($A45,D$3)</f>
        <v>-3.1227671612736728E-2</v>
      </c>
      <c r="E45" s="2">
        <f>_xll.WBeskd($A45,E$3)</f>
        <v>-6.1505793590328539E-2</v>
      </c>
    </row>
    <row r="46" spans="1:5" x14ac:dyDescent="0.15">
      <c r="A46" s="13">
        <f t="shared" si="2"/>
        <v>3.800000000000002</v>
      </c>
      <c r="B46" s="3">
        <f>_xll.WBeskd($A46,B$3)</f>
        <v>-1.5705729078473455E-2</v>
      </c>
      <c r="C46" s="4">
        <f>_xll.WBeskd($A46,C$3)</f>
        <v>-1.8098971133843861E-2</v>
      </c>
      <c r="D46" s="3">
        <f>_xll.WBeskd($A46,D$3)</f>
        <v>-2.7406812096074575E-2</v>
      </c>
      <c r="E46" s="4">
        <f>_xll.WBeskd($A46,E$3)</f>
        <v>-5.3106711770554517E-2</v>
      </c>
    </row>
    <row r="47" spans="1:5" x14ac:dyDescent="0.15">
      <c r="A47" s="13">
        <f t="shared" si="2"/>
        <v>3.9000000000000021</v>
      </c>
      <c r="B47" s="3">
        <f>_xll.WBeskd($A47,B$3)</f>
        <v>-1.3999282082274795E-2</v>
      </c>
      <c r="C47" s="4">
        <f>_xll.WBeskd($A47,C$3)</f>
        <v>-1.6071882265525333E-2</v>
      </c>
      <c r="D47" s="3">
        <f>_xll.WBeskd($A47,D$3)</f>
        <v>-2.4082072735506031E-2</v>
      </c>
      <c r="E47" s="4">
        <f>_xll.WBeskd($A47,E$3)</f>
        <v>-4.5942105918983414E-2</v>
      </c>
    </row>
    <row r="48" spans="1:5" x14ac:dyDescent="0.15">
      <c r="A48" s="13">
        <f t="shared" si="2"/>
        <v>4.0000000000000018</v>
      </c>
      <c r="B48" s="3">
        <f>_xll.WBeskd($A48,B$3)</f>
        <v>-1.2483498887268405E-2</v>
      </c>
      <c r="C48" s="4">
        <f>_xll.WBeskd($A48,C$3)</f>
        <v>-1.4280550807670102E-2</v>
      </c>
      <c r="D48" s="3">
        <f>_xll.WBeskd($A48,D$3)</f>
        <v>-2.1184211652012005E-2</v>
      </c>
      <c r="E48" s="4">
        <f>_xll.WBeskd($A48,E$3)</f>
        <v>-3.9815118842053895E-2</v>
      </c>
    </row>
    <row r="49" spans="1:5" x14ac:dyDescent="0.15">
      <c r="A49" s="14">
        <f t="shared" si="2"/>
        <v>4.1000000000000014</v>
      </c>
      <c r="B49" s="5">
        <f>_xll.WBeskd($A49,B$3)</f>
        <v>-1.1136277633479914E-2</v>
      </c>
      <c r="C49" s="6">
        <f>_xll.WBeskd($A49,C$3)</f>
        <v>-1.269617250429874E-2</v>
      </c>
      <c r="D49" s="5">
        <f>_xll.WBeskd($A49,D$3)</f>
        <v>-1.8654491185068817E-2</v>
      </c>
      <c r="E49" s="6">
        <f>_xll.WBeskd($A49,E$3)</f>
        <v>-3.4563097344165336E-2</v>
      </c>
    </row>
    <row r="50" spans="1:5" x14ac:dyDescent="0.15">
      <c r="A50" s="12">
        <f t="shared" si="2"/>
        <v>4.2000000000000011</v>
      </c>
      <c r="B50" s="1">
        <f>_xll.WBeskd($A50,B$3)</f>
        <v>-9.9382047359170764E-3</v>
      </c>
      <c r="C50" s="2">
        <f>_xll.WBeskd($A50,C$3)</f>
        <v>-1.1293690764379761E-2</v>
      </c>
      <c r="D50" s="1">
        <f>_xll.WBeskd($A50,D$3)</f>
        <v>-1.644293330125858E-2</v>
      </c>
      <c r="E50" s="2">
        <f>_xll.WBeskd($A50,E$3)</f>
        <v>-3.0051117034788639E-2</v>
      </c>
    </row>
    <row r="51" spans="1:5" x14ac:dyDescent="0.15">
      <c r="A51" s="13">
        <f>A50+0.2</f>
        <v>4.4000000000000012</v>
      </c>
      <c r="B51" s="3">
        <f>_xll.WBeskd($A51,B$3)</f>
        <v>-7.9232533614455886E-3</v>
      </c>
      <c r="C51" s="4">
        <f>_xll.WBeskd($A51,C$3)</f>
        <v>-8.9498500236357866E-3</v>
      </c>
      <c r="D51" s="3">
        <f>_xll.WBeskd($A51,D$3)</f>
        <v>-1.2809884917793009E-2</v>
      </c>
      <c r="E51" s="4">
        <f>_xll.WBeskd($A51,E$3)</f>
        <v>-2.2816396110878254E-2</v>
      </c>
    </row>
    <row r="52" spans="1:5" x14ac:dyDescent="0.15">
      <c r="A52" s="13">
        <f t="shared" ref="A52:A54" si="3">A51+0.2</f>
        <v>4.6000000000000014</v>
      </c>
      <c r="B52" s="3">
        <f>_xll.WBeskd($A52,B$3)</f>
        <v>-6.3250436442640039E-3</v>
      </c>
      <c r="C52" s="4">
        <f>_xll.WBeskd($A52,C$3)</f>
        <v>-7.1054324051763049E-3</v>
      </c>
      <c r="D52" s="3">
        <f>_xll.WBeskd($A52,D$3)</f>
        <v>-1.001219229342043E-2</v>
      </c>
      <c r="E52" s="4">
        <f>_xll.WBeskd($A52,E$3)</f>
        <v>-1.7414794681696863E-2</v>
      </c>
    </row>
    <row r="53" spans="1:5" x14ac:dyDescent="0.15">
      <c r="A53" s="13">
        <f t="shared" si="3"/>
        <v>4.8000000000000016</v>
      </c>
      <c r="B53" s="3">
        <f>_xll.WBeskd($A53,B$3)</f>
        <v>-5.0551764440562915E-3</v>
      </c>
      <c r="C53" s="4">
        <f>_xll.WBeskd($A53,C$3)</f>
        <v>-5.6504080759030434E-3</v>
      </c>
      <c r="D53" s="3">
        <f>_xll.WBeskd($A53,D$3)</f>
        <v>-7.8483305420068896E-3</v>
      </c>
      <c r="E53" s="4">
        <f>_xll.WBeskd($A53,E$3)</f>
        <v>-1.3354497735054866E-2</v>
      </c>
    </row>
    <row r="54" spans="1:5" x14ac:dyDescent="0.15">
      <c r="A54" s="14">
        <f t="shared" si="3"/>
        <v>5.0000000000000018</v>
      </c>
      <c r="B54" s="5">
        <f>_xll.WBeskd($A54,B$3)</f>
        <v>-4.0446134454521551E-3</v>
      </c>
      <c r="C54" s="6">
        <f>_xll.WBeskd($A54,C$3)</f>
        <v>-4.5000210231330171E-3</v>
      </c>
      <c r="D54" s="5">
        <f>_xll.WBeskd($A54,D$3)</f>
        <v>-6.1681909303415335E-3</v>
      </c>
      <c r="E54" s="6">
        <f>_xll.WBeskd($A54,E$3)</f>
        <v>-1.0284004761361992E-2</v>
      </c>
    </row>
  </sheetData>
  <phoneticPr fontId="1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4FCD-02EC-4333-9C12-E67ED8B1996A}">
  <sheetPr codeName="Sheet24"/>
  <dimension ref="A1:E4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42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_xlfn.CONCAT("i",B3,"(x)")</f>
        <v>i0(x)</v>
      </c>
      <c r="C4" s="15" t="str">
        <f t="shared" ref="C4:E4" si="0">_xlfn.CONCAT("i",C3,"(x)")</f>
        <v>i1(x)</v>
      </c>
      <c r="D4" s="15" t="str">
        <f t="shared" si="0"/>
        <v>i2(x)</v>
      </c>
      <c r="E4" s="15" t="str">
        <f t="shared" si="0"/>
        <v>i3(x)</v>
      </c>
    </row>
    <row r="5" spans="1:5" x14ac:dyDescent="0.15">
      <c r="A5" s="12">
        <v>1.0000000000000001E-5</v>
      </c>
      <c r="B5" s="1">
        <f>_xll.WSbesi($A5,B$3)</f>
        <v>1.0000000000166667</v>
      </c>
      <c r="C5" s="2">
        <f>_xll.WSbesi($A5,C$3)</f>
        <v>3.3333333333666658E-6</v>
      </c>
      <c r="D5" s="1">
        <f>_xll.WSbesi($A5,D$3)</f>
        <v>6.6666666667142873E-12</v>
      </c>
      <c r="E5" s="2">
        <f>_xll.WSbesi($A5,E$3)</f>
        <v>9.5238095238624331E-18</v>
      </c>
    </row>
    <row r="6" spans="1:5" x14ac:dyDescent="0.15">
      <c r="A6" s="13">
        <v>0.1</v>
      </c>
      <c r="B6" s="3">
        <f>_xll.WSbesi($A6,B$3)</f>
        <v>1.0016675001984405</v>
      </c>
      <c r="C6" s="4">
        <f>_xll.WSbesi($A6,C$3)</f>
        <v>3.3366678573633402E-2</v>
      </c>
      <c r="D6" s="3">
        <f>_xll.WSbesi($A6,D$3)</f>
        <v>6.6714298943803315E-4</v>
      </c>
      <c r="E6" s="4">
        <f>_xll.WSbesi($A6,E$3)</f>
        <v>9.5291017317559112E-6</v>
      </c>
    </row>
    <row r="7" spans="1:5" x14ac:dyDescent="0.15">
      <c r="A7" s="13">
        <f t="shared" ref="A7:A14" si="1">A6+0.1</f>
        <v>0.2</v>
      </c>
      <c r="B7" s="3">
        <f>_xll.WSbesi($A7,B$3)</f>
        <v>1.00668001270547</v>
      </c>
      <c r="C7" s="4">
        <f>_xll.WSbesi($A7,C$3)</f>
        <v>6.6933714568029559E-2</v>
      </c>
      <c r="D7" s="3">
        <f>_xll.WSbesi($A7,D$3)</f>
        <v>2.6742941850268266E-3</v>
      </c>
      <c r="E7" s="4">
        <f>_xll.WSbesi($A7,E$3)</f>
        <v>7.635994235890199E-5</v>
      </c>
    </row>
    <row r="8" spans="1:5" x14ac:dyDescent="0.15">
      <c r="A8" s="13">
        <f t="shared" si="1"/>
        <v>0.30000000000000004</v>
      </c>
      <c r="B8" s="3">
        <f>_xll.WSbesi($A8,B$3)</f>
        <v>1.015067644823809</v>
      </c>
      <c r="C8" s="4">
        <f>_xll.WSbesi($A8,C$3)</f>
        <v>0.10090289768350585</v>
      </c>
      <c r="D8" s="3">
        <f>_xll.WSbesi($A8,D$3)</f>
        <v>6.0386679887502277E-3</v>
      </c>
      <c r="E8" s="4">
        <f>_xll.WSbesi($A8,E$3)</f>
        <v>2.5843120433544396E-4</v>
      </c>
    </row>
    <row r="9" spans="1:5" x14ac:dyDescent="0.15">
      <c r="A9" s="14">
        <f t="shared" si="1"/>
        <v>0.4</v>
      </c>
      <c r="B9" s="5">
        <f>_xll.WSbesi($A9,B$3)</f>
        <v>1.0268808145070389</v>
      </c>
      <c r="C9" s="6">
        <f>_xll.WSbesi($A9,C$3)</f>
        <v>0.1354788933285401</v>
      </c>
      <c r="D9" s="5">
        <f>_xll.WSbesi($A9,D$3)</f>
        <v>1.0789114542988061E-2</v>
      </c>
      <c r="E9" s="6">
        <f>_xll.WSbesi($A9,E$3)</f>
        <v>6.149615411893438E-4</v>
      </c>
    </row>
    <row r="10" spans="1:5" x14ac:dyDescent="0.15">
      <c r="A10" s="12">
        <f t="shared" si="1"/>
        <v>0.5</v>
      </c>
      <c r="B10" s="1">
        <f>_xll.WSbesi($A10,B$3)</f>
        <v>1.0421906109874948</v>
      </c>
      <c r="C10" s="2">
        <f>_xll.WSbesi($A10,C$3)</f>
        <v>0.17087070843777216</v>
      </c>
      <c r="D10" s="1">
        <f>_xll.WSbesi($A10,D$3)</f>
        <v>1.6966360360861975E-2</v>
      </c>
      <c r="E10" s="2">
        <f>_xll.WSbesi($A10,E$3)</f>
        <v>1.2071048291523289E-3</v>
      </c>
    </row>
    <row r="11" spans="1:5" x14ac:dyDescent="0.15">
      <c r="A11" s="13">
        <f t="shared" si="1"/>
        <v>0.6</v>
      </c>
      <c r="B11" s="3">
        <f>_xll.WSbesi($A11,B$3)</f>
        <v>1.0610893035804021</v>
      </c>
      <c r="C11" s="4">
        <f>_xll.WSbesi($A11,C$3)</f>
        <v>0.20729319110310929</v>
      </c>
      <c r="D11" s="3">
        <f>_xll.WSbesi($A11,D$3)</f>
        <v>2.4623348064855586E-2</v>
      </c>
      <c r="E11" s="4">
        <f>_xll.WSbesi($A11,E$3)</f>
        <v>2.098623895979515E-3</v>
      </c>
    </row>
    <row r="12" spans="1:5" x14ac:dyDescent="0.15">
      <c r="A12" s="13">
        <f t="shared" si="1"/>
        <v>0.7</v>
      </c>
      <c r="B12" s="3">
        <f>_xll.WSbesi($A12,B$3)</f>
        <v>1.083691002627905</v>
      </c>
      <c r="C12" s="4">
        <f>_xll.WSbesi($A12,C$3)</f>
        <v>0.24496857571862571</v>
      </c>
      <c r="D12" s="3">
        <f>_xll.WSbesi($A12,D$3)</f>
        <v>3.3825678119508998E-2</v>
      </c>
      <c r="E12" s="4">
        <f>_xll.WSbesi($A12,E$3)</f>
        <v>3.3565891507042621E-3</v>
      </c>
    </row>
    <row r="13" spans="1:5" x14ac:dyDescent="0.15">
      <c r="A13" s="13">
        <f t="shared" si="1"/>
        <v>0.79999999999999993</v>
      </c>
      <c r="B13" s="3">
        <f>_xll.WSbesi($A13,B$3)</f>
        <v>1.1101324777345287</v>
      </c>
      <c r="C13" s="4">
        <f>_xll.WSbesi($A13,C$3)</f>
        <v>0.28412808571289477</v>
      </c>
      <c r="D13" s="3">
        <f>_xll.WSbesi($A13,D$3)</f>
        <v>4.4652156311173231E-2</v>
      </c>
      <c r="E13" s="4">
        <f>_xll.WSbesi($A13,E$3)</f>
        <v>5.052108768061927E-3</v>
      </c>
    </row>
    <row r="14" spans="1:5" x14ac:dyDescent="0.15">
      <c r="A14" s="14">
        <f t="shared" si="1"/>
        <v>0.89999999999999991</v>
      </c>
      <c r="B14" s="5">
        <f>_xll.WSbesi($A14,B$3)</f>
        <v>1.1405741396757503</v>
      </c>
      <c r="C14" s="6">
        <f>_xll.WSbesi($A14,C$3)</f>
        <v>0.32501360641447113</v>
      </c>
      <c r="D14" s="5">
        <f>_xll.WSbesi($A14,D$3)</f>
        <v>5.719545162751296E-2</v>
      </c>
      <c r="E14" s="6">
        <f>_xll.WSbesi($A14,E$3)</f>
        <v>7.261097372732484E-3</v>
      </c>
    </row>
    <row r="15" spans="1:5" x14ac:dyDescent="0.15">
      <c r="A15" s="12">
        <v>1</v>
      </c>
      <c r="B15" s="1">
        <f>_xll.WSbesi($A15,B$3)</f>
        <v>1.1752011936438014</v>
      </c>
      <c r="C15" s="2">
        <f>_xll.WSbesi($A15,C$3)</f>
        <v>0.36787944117144228</v>
      </c>
      <c r="D15" s="1">
        <f>_xll.WSbesi($A15,D$3)</f>
        <v>7.1562870129474487E-2</v>
      </c>
      <c r="E15" s="2">
        <f>_xll.WSbesi($A15,E$3)</f>
        <v>1.0065090524069861E-2</v>
      </c>
    </row>
    <row r="16" spans="1:5" x14ac:dyDescent="0.15">
      <c r="A16" s="13">
        <f t="shared" ref="A16:A49" si="2">A15+0.25</f>
        <v>1.25</v>
      </c>
      <c r="B16" s="3">
        <f>_xll.WSbesi($A16,B$3)</f>
        <v>1.2815352642406603</v>
      </c>
      <c r="C16" s="4">
        <f>_xll.WSbesi($A16,C$3)</f>
        <v>0.48551089033628397</v>
      </c>
      <c r="D16" s="3">
        <f>_xll.WSbesi($A16,D$3)</f>
        <v>0.11630912743357842</v>
      </c>
      <c r="E16" s="4">
        <f>_xll.WSbesi($A16,E$3)</f>
        <v>2.0274380601970281E-2</v>
      </c>
    </row>
    <row r="17" spans="1:5" x14ac:dyDescent="0.15">
      <c r="A17" s="13">
        <f t="shared" si="2"/>
        <v>1.5</v>
      </c>
      <c r="B17" s="3">
        <f>_xll.WSbesi($A17,B$3)</f>
        <v>1.4195196367298784</v>
      </c>
      <c r="C17" s="4">
        <f>_xll.WSbesi($A17,C$3)</f>
        <v>0.62192665234224576</v>
      </c>
      <c r="D17" s="3">
        <f>_xll.WSbesi($A17,D$3)</f>
        <v>0.17566633204538629</v>
      </c>
      <c r="E17" s="4">
        <f>_xll.WSbesi($A17,E$3)</f>
        <v>3.6372212190958188E-2</v>
      </c>
    </row>
    <row r="18" spans="1:5" x14ac:dyDescent="0.15">
      <c r="A18" s="13">
        <f t="shared" si="2"/>
        <v>1.75</v>
      </c>
      <c r="B18" s="3">
        <f>_xll.WSbesi($A18,B$3)</f>
        <v>1.5945224950157959</v>
      </c>
      <c r="C18" s="4">
        <f>_xll.WSbesi($A18,C$3)</f>
        <v>0.78266617983559561</v>
      </c>
      <c r="D18" s="3">
        <f>_xll.WSbesi($A18,D$3)</f>
        <v>0.25280904386906083</v>
      </c>
      <c r="E18" s="4">
        <f>_xll.WSbesi($A18,E$3)</f>
        <v>6.0354625923993148E-2</v>
      </c>
    </row>
    <row r="19" spans="1:5" x14ac:dyDescent="0.15">
      <c r="A19" s="14">
        <f t="shared" si="2"/>
        <v>2</v>
      </c>
      <c r="B19" s="5">
        <f>_xll.WSbesi($A19,B$3)</f>
        <v>1.8134302039235091</v>
      </c>
      <c r="C19" s="6">
        <f>_xll.WSbesi($A19,C$3)</f>
        <v>0.97438274358006138</v>
      </c>
      <c r="D19" s="5">
        <f>_xll.WSbesi($A19,D$3)</f>
        <v>0.35185608855341793</v>
      </c>
      <c r="E19" s="6">
        <f>_xll.WSbesi($A19,E$3)</f>
        <v>9.4742522196516479E-2</v>
      </c>
    </row>
    <row r="20" spans="1:5" x14ac:dyDescent="0.15">
      <c r="A20" s="12">
        <f t="shared" si="2"/>
        <v>2.25</v>
      </c>
      <c r="B20" s="1">
        <f>_xll.WSbesi($A20,B$3)</f>
        <v>2.0849636915103695</v>
      </c>
      <c r="C20" s="2">
        <f>_xll.WSbesi($A20,C$3)</f>
        <v>1.205157261755478</v>
      </c>
      <c r="D20" s="1">
        <f>_xll.WSbesi($A20,D$3)</f>
        <v>0.47808734250306506</v>
      </c>
      <c r="E20" s="2">
        <f>_xll.WSbesi($A20,E$3)</f>
        <v>0.14274094508200036</v>
      </c>
    </row>
    <row r="21" spans="1:5" x14ac:dyDescent="0.15">
      <c r="A21" s="13">
        <f t="shared" si="2"/>
        <v>2.5</v>
      </c>
      <c r="B21" s="3">
        <f>_xll.WSbesi($A21,B$3)</f>
        <v>2.4200817924159148</v>
      </c>
      <c r="C21" s="4">
        <f>_xll.WSbesi($A21,C$3)</f>
        <v>1.4848830748991089</v>
      </c>
      <c r="D21" s="3">
        <f>_xll.WSbesi($A21,D$3)</f>
        <v>0.63822210253698475</v>
      </c>
      <c r="E21" s="4">
        <f>_xll.WSbesi($A21,E$3)</f>
        <v>0.20843886982513898</v>
      </c>
    </row>
    <row r="22" spans="1:5" x14ac:dyDescent="0.15">
      <c r="A22" s="13">
        <f t="shared" si="2"/>
        <v>2.75</v>
      </c>
      <c r="B22" s="3">
        <f>_xll.WSbesi($A22,B$3)</f>
        <v>2.8324916405420848</v>
      </c>
      <c r="C22" s="4">
        <f>_xll.WSbesi($A22,C$3)</f>
        <v>1.8257411753292201</v>
      </c>
      <c r="D22" s="3">
        <f>_xll.WSbesi($A22,D$3)</f>
        <v>0.84077399472838954</v>
      </c>
      <c r="E22" s="4">
        <f>_xll.WSbesi($A22,E$3)</f>
        <v>0.29706118491396605</v>
      </c>
    </row>
    <row r="23" spans="1:5" x14ac:dyDescent="0.15">
      <c r="A23" s="13">
        <f t="shared" si="2"/>
        <v>3</v>
      </c>
      <c r="B23" s="3">
        <f>_xll.WSbesi($A23,B$3)</f>
        <v>3.3392916424699672</v>
      </c>
      <c r="C23" s="4">
        <f>_xll.WSbesi($A23,C$3)</f>
        <v>2.2427901177692662</v>
      </c>
      <c r="D23" s="3">
        <f>_xll.WSbesi($A23,D$3)</f>
        <v>1.0965015247007011</v>
      </c>
      <c r="E23" s="4">
        <f>_xll.WSbesi($A23,E$3)</f>
        <v>0.41528757660143101</v>
      </c>
    </row>
    <row r="24" spans="1:5" x14ac:dyDescent="0.15">
      <c r="A24" s="14">
        <f t="shared" si="2"/>
        <v>3.25</v>
      </c>
      <c r="B24" s="5">
        <f>_xll.WSbesi($A24,B$3)</f>
        <v>3.9617793399017445</v>
      </c>
      <c r="C24" s="6">
        <f>_xll.WSbesi($A24,C$3)</f>
        <v>2.7547008377263529</v>
      </c>
      <c r="D24" s="5">
        <f>_xll.WSbesi($A24,D$3)</f>
        <v>1.4189785666158805</v>
      </c>
      <c r="E24" s="6">
        <f>_xll.WSbesi($A24,E$3)</f>
        <v>0.57165688908653733</v>
      </c>
    </row>
    <row r="25" spans="1:5" x14ac:dyDescent="0.15">
      <c r="A25" s="12">
        <f t="shared" si="2"/>
        <v>3.5</v>
      </c>
      <c r="B25" s="1">
        <f>_xll.WSbesi($A25,B$3)</f>
        <v>4.7264649393242859</v>
      </c>
      <c r="C25" s="2">
        <f>_xll.WSbesi($A25,C$3)</f>
        <v>3.3846742090665809</v>
      </c>
      <c r="D25" s="1">
        <f>_xll.WSbesi($A25,D$3)</f>
        <v>1.8253156172672163</v>
      </c>
      <c r="E25" s="2">
        <f>_xll.WSbesi($A25,E$3)</f>
        <v>0.7770804701134143</v>
      </c>
    </row>
    <row r="26" spans="1:5" x14ac:dyDescent="0.15">
      <c r="A26" s="13">
        <f t="shared" si="2"/>
        <v>3.75</v>
      </c>
      <c r="B26" s="3">
        <f>_xll.WSbesi($A26,B$3)</f>
        <v>5.6663419005609041</v>
      </c>
      <c r="C26" s="4">
        <f>_xll.WSbesi($A26,C$3)</f>
        <v>4.1615887926395985</v>
      </c>
      <c r="D26" s="3">
        <f>_xll.WSbesi($A26,D$3)</f>
        <v>2.3370708664492246</v>
      </c>
      <c r="E26" s="4">
        <f>_xll.WSbesi($A26,E$3)</f>
        <v>1.0454943040406319</v>
      </c>
    </row>
    <row r="27" spans="1:5" x14ac:dyDescent="0.15">
      <c r="A27" s="13">
        <f t="shared" si="2"/>
        <v>4</v>
      </c>
      <c r="B27" s="3">
        <f>_xll.WSbesi($A27,B$3)</f>
        <v>6.8224792992819374</v>
      </c>
      <c r="C27" s="4">
        <f>_xll.WSbesi($A27,C$3)</f>
        <v>5.1214383841836373</v>
      </c>
      <c r="D27" s="3">
        <f>_xll.WSbesi($A27,D$3)</f>
        <v>2.9814005111442103</v>
      </c>
      <c r="E27" s="4">
        <f>_xll.WSbesi($A27,E$3)</f>
        <v>1.3946877452533744</v>
      </c>
    </row>
    <row r="28" spans="1:5" x14ac:dyDescent="0.15">
      <c r="A28" s="13">
        <f t="shared" si="2"/>
        <v>4.25</v>
      </c>
      <c r="B28" s="3">
        <f>_xll.WSbesi($A28,B$3)</f>
        <v>8.2460174250328055</v>
      </c>
      <c r="C28" s="4">
        <f>_xll.WSbesi($A28,C$3)</f>
        <v>6.309134321238969</v>
      </c>
      <c r="D28" s="3">
        <f>_xll.WSbesi($A28,D$3)</f>
        <v>3.7925108453347103</v>
      </c>
      <c r="E28" s="4">
        <f>_xll.WSbesi($A28,E$3)</f>
        <v>1.8473568561393108</v>
      </c>
    </row>
    <row r="29" spans="1:5" x14ac:dyDescent="0.15">
      <c r="A29" s="14">
        <f t="shared" si="2"/>
        <v>4.5</v>
      </c>
      <c r="B29" s="5">
        <f>_xll.WSbesi($A29,B$3)</f>
        <v>10.000669144887064</v>
      </c>
      <c r="C29" s="6">
        <f>_xll.WSbesi($A29,C$3)</f>
        <v>7.7807668896984374</v>
      </c>
      <c r="D29" s="5">
        <f>_xll.WSbesi($A29,D$3)</f>
        <v>4.81349121842144</v>
      </c>
      <c r="E29" s="6">
        <f>_xll.WSbesi($A29,E$3)</f>
        <v>2.4324433136746153</v>
      </c>
    </row>
    <row r="30" spans="1:5" x14ac:dyDescent="0.15">
      <c r="A30" s="12">
        <f t="shared" si="2"/>
        <v>4.75</v>
      </c>
      <c r="B30" s="1">
        <f>_xll.WSbesi($A30,B$3)</f>
        <v>12.165856087577319</v>
      </c>
      <c r="C30" s="2">
        <f>_xll.WSbesi($A30,C$3)</f>
        <v>9.6064446365511724</v>
      </c>
      <c r="D30" s="1">
        <f>_xll.WSbesi($A30,D$3)</f>
        <v>6.0986278960713154</v>
      </c>
      <c r="E30" s="2">
        <f>_xll.WSbesi($A30,E$3)</f>
        <v>3.1868363248971554</v>
      </c>
    </row>
    <row r="31" spans="1:5" x14ac:dyDescent="0.15">
      <c r="A31" s="13">
        <f t="shared" si="2"/>
        <v>5</v>
      </c>
      <c r="B31" s="3">
        <f>_xll.WSbesi($A31,B$3)</f>
        <v>14.840642115557751</v>
      </c>
      <c r="C31" s="4">
        <f>_xll.WSbesi($A31,C$3)</f>
        <v>11.873861281846018</v>
      </c>
      <c r="D31" s="3">
        <f>_xll.WSbesi($A31,D$3)</f>
        <v>7.7163253464501427</v>
      </c>
      <c r="E31" s="4">
        <f>_xll.WSbesi($A31,E$3)</f>
        <v>4.1575359353958774</v>
      </c>
    </row>
    <row r="32" spans="1:5" x14ac:dyDescent="0.15">
      <c r="A32" s="13">
        <f t="shared" si="2"/>
        <v>5.25</v>
      </c>
      <c r="B32" s="3">
        <f>_xll.WSbesi($A32,B$3)</f>
        <v>18.148668660974366</v>
      </c>
      <c r="C32" s="4">
        <f>_xll.WSbesi($A32,C$3)</f>
        <v>14.692778919531472</v>
      </c>
      <c r="D32" s="3">
        <f>_xll.WSbesi($A32,D$3)</f>
        <v>9.7527949926706619</v>
      </c>
      <c r="E32" s="4">
        <f>_xll.WSbesi($A32,E$3)</f>
        <v>5.404402736035598</v>
      </c>
    </row>
    <row r="33" spans="1:5" x14ac:dyDescent="0.15">
      <c r="A33" s="13">
        <f t="shared" si="2"/>
        <v>5.5</v>
      </c>
      <c r="B33" s="3">
        <f>_xll.WSbesi($A33,B$3)</f>
        <v>22.244349590252902</v>
      </c>
      <c r="C33" s="4">
        <f>_xll.WSbesi($A33,C$3)</f>
        <v>18.200665441377549</v>
      </c>
      <c r="D33" s="3">
        <f>_xll.WSbesi($A33,D$3)</f>
        <v>12.31671389495606</v>
      </c>
      <c r="E33" s="4">
        <f>_xll.WSbesi($A33,E$3)</f>
        <v>7.0036528095993189</v>
      </c>
    </row>
    <row r="34" spans="1:5" x14ac:dyDescent="0.15">
      <c r="A34" s="14">
        <f t="shared" si="2"/>
        <v>5.75</v>
      </c>
      <c r="B34" s="5">
        <f>_xll.WSbesi($A34,B$3)</f>
        <v>27.320650217817192</v>
      </c>
      <c r="C34" s="6">
        <f>_xll.WSbesi($A34,C$3)</f>
        <v>22.569786315726642</v>
      </c>
      <c r="D34" s="5">
        <f>_xll.WSbesi($A34,D$3)</f>
        <v>15.545109531351118</v>
      </c>
      <c r="E34" s="6">
        <f>_xll.WSbesi($A34,E$3)</f>
        <v>9.0522997667256639</v>
      </c>
    </row>
    <row r="35" spans="1:5" x14ac:dyDescent="0.15">
      <c r="A35" s="12">
        <f t="shared" si="2"/>
        <v>6</v>
      </c>
      <c r="B35" s="1">
        <f>_xll.WSbesi($A35,B$3)</f>
        <v>33.618859561713208</v>
      </c>
      <c r="C35" s="2">
        <f>_xll.WSbesi($A35,C$3)</f>
        <v>28.016129426790453</v>
      </c>
      <c r="D35" s="1">
        <f>_xll.WSbesi($A35,D$3)</f>
        <v>19.61079484831798</v>
      </c>
      <c r="E35" s="2">
        <f>_xll.WSbesi($A35,E$3)</f>
        <v>11.67380038652546</v>
      </c>
    </row>
    <row r="36" spans="1:5" x14ac:dyDescent="0.15">
      <c r="A36" s="13">
        <f t="shared" si="2"/>
        <v>6.25</v>
      </c>
      <c r="B36" s="3">
        <f>_xll.WSbesi($A36,B$3)</f>
        <v>41.440871537136459</v>
      </c>
      <c r="C36" s="4">
        <f>_xll.WSbesi($A36,C$3)</f>
        <v>34.810640963856422</v>
      </c>
      <c r="D36" s="3">
        <f>_xll.WSbesi($A36,D$3)</f>
        <v>24.731763874485377</v>
      </c>
      <c r="E36" s="4">
        <f>_xll.WSbesi($A36,E$3)</f>
        <v>15.02522986426812</v>
      </c>
    </row>
    <row r="37" spans="1:5" x14ac:dyDescent="0.15">
      <c r="A37" s="13">
        <f t="shared" si="2"/>
        <v>6.5</v>
      </c>
      <c r="B37" s="3">
        <f>_xll.WSbesi($A37,B$3)</f>
        <v>51.164625354243746</v>
      </c>
      <c r="C37" s="4">
        <f>_xll.WSbesi($A37,C$3)</f>
        <v>43.293375828851332</v>
      </c>
      <c r="D37" s="3">
        <f>_xll.WSbesi($A37,D$3)</f>
        <v>31.183067279389302</v>
      </c>
      <c r="E37" s="4">
        <f>_xll.WSbesi($A37,E$3)</f>
        <v>19.306400998551869</v>
      </c>
    </row>
    <row r="38" spans="1:5" x14ac:dyDescent="0.15">
      <c r="A38" s="13">
        <f t="shared" si="2"/>
        <v>6.75</v>
      </c>
      <c r="B38" s="3">
        <f>_xll.WSbesi($A38,B$3)</f>
        <v>63.263525307150424</v>
      </c>
      <c r="C38" s="4">
        <f>_xll.WSbesi($A38,C$3)</f>
        <v>53.891324651220096</v>
      </c>
      <c r="D38" s="3">
        <f>_xll.WSbesi($A38,D$3)</f>
        <v>39.311825462163711</v>
      </c>
      <c r="E38" s="4">
        <f>_xll.WSbesi($A38,E$3)</f>
        <v>24.771453938506252</v>
      </c>
    </row>
    <row r="39" spans="1:5" x14ac:dyDescent="0.15">
      <c r="A39" s="14">
        <f t="shared" si="2"/>
        <v>7</v>
      </c>
      <c r="B39" s="5">
        <f>_xll.WSbesi($A39,B$3)</f>
        <v>78.330874753320927</v>
      </c>
      <c r="C39" s="6">
        <f>_xll.WSbesi($A39,C$3)</f>
        <v>67.140880057413014</v>
      </c>
      <c r="D39" s="5">
        <f>_xll.WSbesi($A39,D$3)</f>
        <v>49.556211871572479</v>
      </c>
      <c r="E39" s="6">
        <f>_xll.WSbesi($A39,E$3)</f>
        <v>31.743585863432674</v>
      </c>
    </row>
    <row r="40" spans="1:5" x14ac:dyDescent="0.15">
      <c r="A40" s="12">
        <f t="shared" si="2"/>
        <v>7.25</v>
      </c>
      <c r="B40" s="1">
        <f>_xll.WSbesi($A40,B$3)</f>
        <v>97.110630208986663</v>
      </c>
      <c r="C40" s="2">
        <f>_xll.WSbesi($A40,C$3)</f>
        <v>83.716158480076629</v>
      </c>
      <c r="D40" s="1">
        <f>_xll.WSbesi($A40,D$3)</f>
        <v>62.469461182748084</v>
      </c>
      <c r="E40" s="2">
        <f>_xll.WSbesi($A40,E$3)</f>
        <v>40.633771457491761</v>
      </c>
    </row>
    <row r="41" spans="1:5" x14ac:dyDescent="0.15">
      <c r="A41" s="13">
        <f t="shared" si="2"/>
        <v>7.5</v>
      </c>
      <c r="B41" s="3">
        <f>_xll.WSbesi($A41,B$3)</f>
        <v>120.53612409144618</v>
      </c>
      <c r="C41" s="4">
        <f>_xll.WSbesi($A41,C$3)</f>
        <v>104.46471462383603</v>
      </c>
      <c r="D41" s="3">
        <f>_xll.WSbesi($A41,D$3)</f>
        <v>78.750238241911759</v>
      </c>
      <c r="E41" s="4">
        <f>_xll.WSbesi($A41,E$3)</f>
        <v>51.964555795894867</v>
      </c>
    </row>
    <row r="42" spans="1:5" x14ac:dyDescent="0.15">
      <c r="A42" s="13">
        <f t="shared" si="2"/>
        <v>7.75</v>
      </c>
      <c r="B42" s="3">
        <f>_xll.WSbesi($A42,B$3)</f>
        <v>149.77883766893655</v>
      </c>
      <c r="C42" s="4">
        <f>_xll.WSbesi($A42,C$3)</f>
        <v>130.45259161391772</v>
      </c>
      <c r="D42" s="3">
        <f>_xll.WSbesi($A42,D$3)</f>
        <v>99.281060270000637</v>
      </c>
      <c r="E42" s="4">
        <f>_xll.WSbesi($A42,E$3)</f>
        <v>66.400294665530183</v>
      </c>
    </row>
    <row r="43" spans="1:5" x14ac:dyDescent="0.15">
      <c r="A43" s="13">
        <f t="shared" si="2"/>
        <v>8</v>
      </c>
      <c r="B43" s="3">
        <f>_xll.WSbesi($A43,B$3)</f>
        <v>186.30985322369378</v>
      </c>
      <c r="C43" s="4">
        <f>_xll.WSbesi($A43,C$3)</f>
        <v>163.02116350356059</v>
      </c>
      <c r="D43" s="3">
        <f>_xll.WSbesi($A43,D$3)</f>
        <v>125.17691690985858</v>
      </c>
      <c r="E43" s="4">
        <f>_xll.WSbesi($A43,E$3)</f>
        <v>84.785590434898936</v>
      </c>
    </row>
    <row r="44" spans="1:5" x14ac:dyDescent="0.15">
      <c r="A44" s="14">
        <f t="shared" si="2"/>
        <v>8.25</v>
      </c>
      <c r="B44" s="5">
        <f>_xll.WSbesi($A44,B$3)</f>
        <v>231.97730667765751</v>
      </c>
      <c r="C44" s="6">
        <f>_xll.WSbesi($A44,C$3)</f>
        <v>203.85887692988777</v>
      </c>
      <c r="D44" s="5">
        <f>_xll.WSbesi($A44,D$3)</f>
        <v>157.84680597588016</v>
      </c>
      <c r="E44" s="6">
        <f>_xll.WSbesi($A44,E$3)</f>
        <v>108.19414603541496</v>
      </c>
    </row>
    <row r="45" spans="1:5" x14ac:dyDescent="0.15">
      <c r="A45" s="12">
        <f t="shared" si="2"/>
        <v>8.5</v>
      </c>
      <c r="B45" s="1">
        <f>_xll.WSbesi($A45,B$3)</f>
        <v>289.10403746063332</v>
      </c>
      <c r="C45" s="2">
        <f>_xll.WSbesi($A45,C$3)</f>
        <v>255.09182169683751</v>
      </c>
      <c r="D45" s="1">
        <f>_xll.WSbesi($A45,D$3)</f>
        <v>199.07162980292591</v>
      </c>
      <c r="E45" s="2">
        <f>_xll.WSbesi($A45,E$3)</f>
        <v>137.99086298923399</v>
      </c>
    </row>
    <row r="46" spans="1:5" x14ac:dyDescent="0.15">
      <c r="A46" s="13">
        <f t="shared" si="2"/>
        <v>8.75</v>
      </c>
      <c r="B46" s="3">
        <f>_xll.WSbesi($A46,B$3)</f>
        <v>360.61073997872569</v>
      </c>
      <c r="C46" s="4">
        <f>_xll.WSbesi($A46,C$3)</f>
        <v>319.39810209102274</v>
      </c>
      <c r="D46" s="3">
        <f>_xll.WSbesi($A46,D$3)</f>
        <v>251.10281926180349</v>
      </c>
      <c r="E46" s="4">
        <f>_xll.WSbesi($A46,E$3)</f>
        <v>175.91077679856355</v>
      </c>
    </row>
    <row r="47" spans="1:5" x14ac:dyDescent="0.15">
      <c r="A47" s="13">
        <f t="shared" si="2"/>
        <v>9</v>
      </c>
      <c r="B47" s="3">
        <f>_xll.WSbesi($A47,B$3)</f>
        <v>450.17132245364337</v>
      </c>
      <c r="C47" s="4">
        <f>_xll.WSbesi($A47,C$3)</f>
        <v>400.15230033766113</v>
      </c>
      <c r="D47" s="3">
        <f>_xll.WSbesi($A47,D$3)</f>
        <v>316.78722234108966</v>
      </c>
      <c r="E47" s="4">
        <f>_xll.WSbesi($A47,E$3)</f>
        <v>224.15939903705589</v>
      </c>
    </row>
    <row r="48" spans="1:5" x14ac:dyDescent="0.15">
      <c r="A48" s="13">
        <f t="shared" si="2"/>
        <v>9.25</v>
      </c>
      <c r="B48" s="3">
        <f>_xll.WSbesi($A48,B$3)</f>
        <v>562.40895245670652</v>
      </c>
      <c r="C48" s="4">
        <f>_xll.WSbesi($A48,C$3)</f>
        <v>501.60799501399794</v>
      </c>
      <c r="D48" s="3">
        <f>_xll.WSbesi($A48,D$3)</f>
        <v>399.72527839811255</v>
      </c>
      <c r="E48" s="4">
        <f>_xll.WSbesi($A48,E$3)</f>
        <v>285.54027696096409</v>
      </c>
    </row>
    <row r="49" spans="1:5" x14ac:dyDescent="0.15">
      <c r="A49" s="14">
        <f t="shared" si="2"/>
        <v>9.5</v>
      </c>
      <c r="B49" s="5">
        <f>_xll.WSbesi($A49,B$3)</f>
        <v>703.14351341105487</v>
      </c>
      <c r="C49" s="6">
        <f>_xll.WSbesi($A49,C$3)</f>
        <v>629.1284146153472</v>
      </c>
      <c r="D49" s="5">
        <f>_xll.WSbesi($A49,D$3)</f>
        <v>504.47138247989261</v>
      </c>
      <c r="E49" s="6">
        <f>_xll.WSbesi($A49,E$3)</f>
        <v>363.61716067856133</v>
      </c>
    </row>
  </sheetData>
  <phoneticPr fontId="1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621-96FB-4267-B478-C5FAFAC14FD7}">
  <sheetPr codeName="Sheet25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43</v>
      </c>
    </row>
    <row r="3" spans="1:5" x14ac:dyDescent="0.15">
      <c r="B3" s="35">
        <v>0</v>
      </c>
      <c r="C3" s="35">
        <v>1</v>
      </c>
      <c r="D3" s="35">
        <v>2</v>
      </c>
      <c r="E3" s="35">
        <v>3</v>
      </c>
    </row>
    <row r="4" spans="1:5" x14ac:dyDescent="0.15">
      <c r="A4" s="15" t="s">
        <v>0</v>
      </c>
      <c r="B4" s="15" t="str">
        <f>_xlfn.CONCAT("k",B3,"(x)")</f>
        <v>k0(x)</v>
      </c>
      <c r="C4" s="15" t="str">
        <f t="shared" ref="C4:E4" si="0">_xlfn.CONCAT("k",C3,"(x)")</f>
        <v>k1(x)</v>
      </c>
      <c r="D4" s="15" t="str">
        <f t="shared" si="0"/>
        <v>k2(x)</v>
      </c>
      <c r="E4" s="15" t="str">
        <f t="shared" si="0"/>
        <v>k3(x)</v>
      </c>
    </row>
    <row r="5" spans="1:5" x14ac:dyDescent="0.15">
      <c r="A5" s="12">
        <v>1.0000000000000001E-5</v>
      </c>
      <c r="B5" s="1">
        <f>_xll.WSbesk($A5,B$3)</f>
        <v>99999.000004999965</v>
      </c>
      <c r="C5" s="2">
        <f>_xll.WSbesk($A5,C$3)</f>
        <v>9999999999.5</v>
      </c>
      <c r="D5" s="1">
        <f>_xll.WSbesk($A5,D$3)</f>
        <v>2999999999949998.5</v>
      </c>
      <c r="E5" s="2">
        <f>_xll.WSbesk($A5,E$3)</f>
        <v>1.4999999999849991E+21</v>
      </c>
    </row>
    <row r="6" spans="1:5" x14ac:dyDescent="0.15">
      <c r="A6" s="13">
        <v>2.5000000000000001E-2</v>
      </c>
      <c r="B6" s="3">
        <f>_xll.WSbesk($A6,B$3)</f>
        <v>39.012396481133315</v>
      </c>
      <c r="C6" s="4">
        <f>_xll.WSbesk($A6,C$3)</f>
        <v>1599.5082557264659</v>
      </c>
      <c r="D6" s="3">
        <f>_xll.WSbesk($A6,D$3)</f>
        <v>191980.00308365704</v>
      </c>
      <c r="E6" s="4">
        <f>_xll.WSbesk($A6,E$3)</f>
        <v>38397600.12498714</v>
      </c>
    </row>
    <row r="7" spans="1:5" x14ac:dyDescent="0.15">
      <c r="A7" s="13">
        <v>0.05</v>
      </c>
      <c r="B7" s="3">
        <f>_xll.WSbesk($A7,B$3)</f>
        <v>19.024588490014285</v>
      </c>
      <c r="C7" s="4">
        <f>_xll.WSbesk($A7,C$3)</f>
        <v>399.51635829029999</v>
      </c>
      <c r="D7" s="3">
        <f>_xll.WSbesk($A7,D$3)</f>
        <v>23990.006085908015</v>
      </c>
      <c r="E7" s="4">
        <f>_xll.WSbesk($A7,E$3)</f>
        <v>2399400.124949092</v>
      </c>
    </row>
    <row r="8" spans="1:5" x14ac:dyDescent="0.15">
      <c r="A8" s="13">
        <f t="shared" ref="A8:A10" si="1">A7+0.05</f>
        <v>0.1</v>
      </c>
      <c r="B8" s="3">
        <f>_xll.WSbesk($A8,B$3)</f>
        <v>9.0483741803595983</v>
      </c>
      <c r="C8" s="4">
        <f>_xll.WSbesk($A8,C$3)</f>
        <v>99.532115983955578</v>
      </c>
      <c r="D8" s="3">
        <f>_xll.WSbesk($A8,D$3)</f>
        <v>2995.0118536990271</v>
      </c>
      <c r="E8" s="4">
        <f>_xll.WSbesk($A8,E$3)</f>
        <v>149850.1248009353</v>
      </c>
    </row>
    <row r="9" spans="1:5" x14ac:dyDescent="0.15">
      <c r="A9" s="14">
        <f t="shared" si="1"/>
        <v>0.15000000000000002</v>
      </c>
      <c r="B9" s="5">
        <f>_xll.WSbesk($A9,B$3)</f>
        <v>5.7380531761670532</v>
      </c>
      <c r="C9" s="6">
        <f>_xll.WSbesk($A9,C$3)</f>
        <v>43.991741017280731</v>
      </c>
      <c r="D9" s="5">
        <f>_xll.WSbesk($A9,D$3)</f>
        <v>885.5728735217815</v>
      </c>
      <c r="E9" s="6">
        <f>_xll.WSbesk($A9,E$3)</f>
        <v>29563.087525076658</v>
      </c>
    </row>
    <row r="10" spans="1:5" x14ac:dyDescent="0.15">
      <c r="A10" s="12">
        <f t="shared" si="1"/>
        <v>0.2</v>
      </c>
      <c r="B10" s="1">
        <f>_xll.WSbesk($A10,B$3)</f>
        <v>4.0936537653899112</v>
      </c>
      <c r="C10" s="2">
        <f>_xll.WSbesk($A10,C$3)</f>
        <v>24.561922592339464</v>
      </c>
      <c r="D10" s="1">
        <f>_xll.WSbesk($A10,D$3)</f>
        <v>372.52249265048187</v>
      </c>
      <c r="E10" s="2">
        <f>_xll.WSbesk($A10,E$3)</f>
        <v>9337.6242388543869</v>
      </c>
    </row>
    <row r="11" spans="1:5" x14ac:dyDescent="0.15">
      <c r="A11" s="13">
        <f>A10+0.1</f>
        <v>0.30000000000000004</v>
      </c>
      <c r="B11" s="3">
        <f>_xll.WSbesk($A11,B$3)</f>
        <v>2.4693940689390597</v>
      </c>
      <c r="C11" s="4">
        <f>_xll.WSbesk($A11,C$3)</f>
        <v>10.700707632069259</v>
      </c>
      <c r="D11" s="3">
        <f>_xll.WSbesk($A11,D$3)</f>
        <v>109.47647038963163</v>
      </c>
      <c r="E11" s="4">
        <f>_xll.WSbesk($A11,E$3)</f>
        <v>1835.3085474592631</v>
      </c>
    </row>
    <row r="12" spans="1:5" x14ac:dyDescent="0.15">
      <c r="A12" s="13">
        <f t="shared" ref="A12:A50" si="2">A11+0.1</f>
        <v>0.4</v>
      </c>
      <c r="B12" s="3">
        <f>_xll.WSbesk($A12,B$3)</f>
        <v>1.6758001150890978</v>
      </c>
      <c r="C12" s="4">
        <f>_xll.WSbesk($A12,C$3)</f>
        <v>5.865300402811843</v>
      </c>
      <c r="D12" s="3">
        <f>_xll.WSbesk($A12,D$3)</f>
        <v>45.665553136177927</v>
      </c>
      <c r="E12" s="4">
        <f>_xll.WSbesk($A12,E$3)</f>
        <v>576.68471460503588</v>
      </c>
    </row>
    <row r="13" spans="1:5" x14ac:dyDescent="0.15">
      <c r="A13" s="13">
        <f t="shared" si="2"/>
        <v>0.5</v>
      </c>
      <c r="B13" s="3">
        <f>_xll.WSbesk($A13,B$3)</f>
        <v>1.2130613194252664</v>
      </c>
      <c r="C13" s="4">
        <f>_xll.WSbesk($A13,C$3)</f>
        <v>3.6391839582757997</v>
      </c>
      <c r="D13" s="3">
        <f>_xll.WSbesk($A13,D$3)</f>
        <v>23.048165069080063</v>
      </c>
      <c r="E13" s="4">
        <f>_xll.WSbesk($A13,E$3)</f>
        <v>234.12083464907644</v>
      </c>
    </row>
    <row r="14" spans="1:5" x14ac:dyDescent="0.15">
      <c r="A14" s="14">
        <f t="shared" si="2"/>
        <v>0.6</v>
      </c>
      <c r="B14" s="5">
        <f>_xll.WSbesk($A14,B$3)</f>
        <v>0.91468606015671061</v>
      </c>
      <c r="C14" s="6">
        <f>_xll.WSbesk($A14,C$3)</f>
        <v>2.4391628270845622</v>
      </c>
      <c r="D14" s="5">
        <f>_xll.WSbesk($A14,D$3)</f>
        <v>13.110500195579522</v>
      </c>
      <c r="E14" s="6">
        <f>_xll.WSbesk($A14,E$3)</f>
        <v>111.69333112358058</v>
      </c>
    </row>
    <row r="15" spans="1:5" x14ac:dyDescent="0.15">
      <c r="A15" s="12">
        <f t="shared" si="2"/>
        <v>0.7</v>
      </c>
      <c r="B15" s="1">
        <f>_xll.WSbesk($A15,B$3)</f>
        <v>0.70940757684487077</v>
      </c>
      <c r="C15" s="2">
        <f>_xll.WSbesk($A15,C$3)</f>
        <v>1.7228469723375437</v>
      </c>
      <c r="D15" s="1">
        <f>_xll.WSbesk($A15,D$3)</f>
        <v>8.0930374582914872</v>
      </c>
      <c r="E15" s="2">
        <f>_xll.WSbesk($A15,E$3)</f>
        <v>59.530257388705316</v>
      </c>
    </row>
    <row r="16" spans="1:5" x14ac:dyDescent="0.15">
      <c r="A16" s="13">
        <f t="shared" si="2"/>
        <v>0.79999999999999993</v>
      </c>
      <c r="B16" s="3">
        <f>_xll.WSbesk($A16,B$3)</f>
        <v>0.56166120514652695</v>
      </c>
      <c r="C16" s="4">
        <f>_xll.WSbesk($A16,C$3)</f>
        <v>1.263737711579686</v>
      </c>
      <c r="D16" s="3">
        <f>_xll.WSbesk($A16,D$3)</f>
        <v>5.3006776235703503</v>
      </c>
      <c r="E16" s="4">
        <f>_xll.WSbesk($A16,E$3)</f>
        <v>34.392972858894382</v>
      </c>
    </row>
    <row r="17" spans="1:5" x14ac:dyDescent="0.15">
      <c r="A17" s="13">
        <f t="shared" si="2"/>
        <v>0.89999999999999991</v>
      </c>
      <c r="B17" s="3">
        <f>_xll.WSbesk($A17,B$3)</f>
        <v>0.4517440663784435</v>
      </c>
      <c r="C17" s="4">
        <f>_xll.WSbesk($A17,C$3)</f>
        <v>0.95368191791004753</v>
      </c>
      <c r="D17" s="3">
        <f>_xll.WSbesk($A17,D$3)</f>
        <v>3.6306837927452689</v>
      </c>
      <c r="E17" s="4">
        <f>_xll.WSbesk($A17,E$3)</f>
        <v>21.124147433161546</v>
      </c>
    </row>
    <row r="18" spans="1:5" x14ac:dyDescent="0.15">
      <c r="A18" s="13">
        <f t="shared" si="2"/>
        <v>0.99999999999999989</v>
      </c>
      <c r="B18" s="3">
        <f>_xll.WSbesk($A18,B$3)</f>
        <v>0.36787944117144245</v>
      </c>
      <c r="C18" s="4">
        <f>_xll.WSbesk($A18,C$3)</f>
        <v>0.73575888234288478</v>
      </c>
      <c r="D18" s="3">
        <f>_xll.WSbesk($A18,D$3)</f>
        <v>2.5751560882000968</v>
      </c>
      <c r="E18" s="4">
        <f>_xll.WSbesk($A18,E$3)</f>
        <v>13.611539323343372</v>
      </c>
    </row>
    <row r="19" spans="1:5" x14ac:dyDescent="0.15">
      <c r="A19" s="14">
        <f t="shared" si="2"/>
        <v>1.0999999999999999</v>
      </c>
      <c r="B19" s="5">
        <f>_xll.WSbesk($A19,B$3)</f>
        <v>0.3026100760891634</v>
      </c>
      <c r="C19" s="6">
        <f>_xll.WSbesk($A19,C$3)</f>
        <v>0.57771014526113007</v>
      </c>
      <c r="D19" s="5">
        <f>_xll.WSbesk($A19,D$3)</f>
        <v>1.8781831995286091</v>
      </c>
      <c r="E19" s="6">
        <f>_xll.WSbesk($A19,E$3)</f>
        <v>9.1149065067548101</v>
      </c>
    </row>
    <row r="20" spans="1:5" x14ac:dyDescent="0.15">
      <c r="A20" s="12">
        <f t="shared" si="2"/>
        <v>1.2</v>
      </c>
      <c r="B20" s="1">
        <f>_xll.WSbesk($A20,B$3)</f>
        <v>0.25099517659350173</v>
      </c>
      <c r="C20" s="2">
        <f>_xll.WSbesk($A20,C$3)</f>
        <v>0.46015782375475311</v>
      </c>
      <c r="D20" s="1">
        <f>_xll.WSbesk($A20,D$3)</f>
        <v>1.4013897359803846</v>
      </c>
      <c r="E20" s="2">
        <f>_xll.WSbesk($A20,E$3)</f>
        <v>6.2992817236730234</v>
      </c>
    </row>
    <row r="21" spans="1:5" x14ac:dyDescent="0.15">
      <c r="A21" s="13">
        <f t="shared" si="2"/>
        <v>1.3</v>
      </c>
      <c r="B21" s="3">
        <f>_xll.WSbesk($A21,B$3)</f>
        <v>0.20963984079539424</v>
      </c>
      <c r="C21" s="4">
        <f>_xll.WSbesk($A21,C$3)</f>
        <v>0.37090125679185126</v>
      </c>
      <c r="D21" s="3">
        <f>_xll.WSbesk($A21,D$3)</f>
        <v>1.0655658180073586</v>
      </c>
      <c r="E21" s="4">
        <f>_xll.WSbesk($A21,E$3)</f>
        <v>4.4692313260509229</v>
      </c>
    </row>
    <row r="22" spans="1:5" x14ac:dyDescent="0.15">
      <c r="A22" s="13">
        <f t="shared" si="2"/>
        <v>1.4000000000000001</v>
      </c>
      <c r="B22" s="3">
        <f>_xll.WSbesk($A22,B$3)</f>
        <v>0.17614068852971901</v>
      </c>
      <c r="C22" s="4">
        <f>_xll.WSbesk($A22,C$3)</f>
        <v>0.30195546605094675</v>
      </c>
      <c r="D22" s="3">
        <f>_xll.WSbesk($A22,D$3)</f>
        <v>0.82318811578174778</v>
      </c>
      <c r="E22" s="4">
        <f>_xll.WSbesk($A22,E$3)</f>
        <v>3.2419130224143315</v>
      </c>
    </row>
    <row r="23" spans="1:5" x14ac:dyDescent="0.15">
      <c r="A23" s="13">
        <f t="shared" si="2"/>
        <v>1.5000000000000002</v>
      </c>
      <c r="B23" s="3">
        <f>_xll.WSbesk($A23,B$3)</f>
        <v>0.14875344009895314</v>
      </c>
      <c r="C23" s="4">
        <f>_xll.WSbesk($A23,C$3)</f>
        <v>0.24792240016492198</v>
      </c>
      <c r="D23" s="3">
        <f>_xll.WSbesk($A23,D$3)</f>
        <v>0.64459824042879699</v>
      </c>
      <c r="E23" s="4">
        <f>_xll.WSbesk($A23,E$3)</f>
        <v>2.396583201594245</v>
      </c>
    </row>
    <row r="24" spans="1:5" x14ac:dyDescent="0.15">
      <c r="A24" s="14">
        <f t="shared" si="2"/>
        <v>1.6000000000000003</v>
      </c>
      <c r="B24" s="5">
        <f>_xll.WSbesk($A24,B$3)</f>
        <v>0.12618532374665947</v>
      </c>
      <c r="C24" s="6">
        <f>_xll.WSbesk($A24,C$3)</f>
        <v>0.20505115108832195</v>
      </c>
      <c r="D24" s="5">
        <f>_xll.WSbesk($A24,D$3)</f>
        <v>0.51065623203726307</v>
      </c>
      <c r="E24" s="6">
        <f>_xll.WSbesk($A24,E$3)</f>
        <v>1.8008518762047689</v>
      </c>
    </row>
    <row r="25" spans="1:5" x14ac:dyDescent="0.15">
      <c r="A25" s="12">
        <f t="shared" si="2"/>
        <v>1.7000000000000004</v>
      </c>
      <c r="B25" s="1">
        <f>_xll.WSbesk($A25,B$3)</f>
        <v>0.10746089650160845</v>
      </c>
      <c r="C25" s="2">
        <f>_xll.WSbesk($A25,C$3)</f>
        <v>0.17067318856137823</v>
      </c>
      <c r="D25" s="1">
        <f>_xll.WSbesk($A25,D$3)</f>
        <v>0.40864887631580521</v>
      </c>
      <c r="E25" s="2">
        <f>_xll.WSbesk($A25,E$3)</f>
        <v>1.3725816483137461</v>
      </c>
    </row>
    <row r="26" spans="1:5" x14ac:dyDescent="0.15">
      <c r="A26" s="13">
        <f t="shared" si="2"/>
        <v>1.8000000000000005</v>
      </c>
      <c r="B26" s="3">
        <f>_xll.WSbesk($A26,B$3)</f>
        <v>9.1832715678659319E-2</v>
      </c>
      <c r="C26" s="4">
        <f>_xll.WSbesk($A26,C$3)</f>
        <v>0.14285089105569185</v>
      </c>
      <c r="D26" s="3">
        <f>_xll.WSbesk($A26,D$3)</f>
        <v>0.32991753410481234</v>
      </c>
      <c r="E26" s="4">
        <f>_xll.WSbesk($A26,E$3)</f>
        <v>1.0592884857912817</v>
      </c>
    </row>
    <row r="27" spans="1:5" x14ac:dyDescent="0.15">
      <c r="A27" s="13">
        <f t="shared" si="2"/>
        <v>1.9000000000000006</v>
      </c>
      <c r="B27" s="3">
        <f>_xll.WSbesk($A27,B$3)</f>
        <v>7.8720325906649818E-2</v>
      </c>
      <c r="C27" s="4">
        <f>_xll.WSbesk($A27,C$3)</f>
        <v>0.12015207638383406</v>
      </c>
      <c r="D27" s="3">
        <f>_xll.WSbesk($A27,D$3)</f>
        <v>0.26843413072322986</v>
      </c>
      <c r="E27" s="4">
        <f>_xll.WSbesk($A27,E$3)</f>
        <v>0.82655768355022829</v>
      </c>
    </row>
    <row r="28" spans="1:5" x14ac:dyDescent="0.15">
      <c r="A28" s="13">
        <f t="shared" si="2"/>
        <v>2.0000000000000004</v>
      </c>
      <c r="B28" s="3">
        <f>_xll.WSbesk($A28,B$3)</f>
        <v>6.7667641618306282E-2</v>
      </c>
      <c r="C28" s="4">
        <f>_xll.WSbesk($A28,C$3)</f>
        <v>0.10150146242745942</v>
      </c>
      <c r="D28" s="3">
        <f>_xll.WSbesk($A28,D$3)</f>
        <v>0.21991983525949541</v>
      </c>
      <c r="E28" s="4">
        <f>_xll.WSbesk($A28,E$3)</f>
        <v>0.6513010505761978</v>
      </c>
    </row>
    <row r="29" spans="1:5" x14ac:dyDescent="0.15">
      <c r="A29" s="14">
        <f t="shared" si="2"/>
        <v>2.1000000000000005</v>
      </c>
      <c r="B29" s="5">
        <f>_xll.WSbesk($A29,B$3)</f>
        <v>5.8312584882372301E-2</v>
      </c>
      <c r="C29" s="6">
        <f>_xll.WSbesk($A29,C$3)</f>
        <v>8.6080482445406725E-2</v>
      </c>
      <c r="D29" s="5">
        <f>_xll.WSbesk($A29,D$3)</f>
        <v>0.18128470266152472</v>
      </c>
      <c r="E29" s="6">
        <f>_xll.WSbesk($A29,E$3)</f>
        <v>0.51771072687760833</v>
      </c>
    </row>
    <row r="30" spans="1:5" x14ac:dyDescent="0.15">
      <c r="A30" s="12">
        <f t="shared" si="2"/>
        <v>2.2000000000000006</v>
      </c>
      <c r="B30" s="1">
        <f>_xll.WSbesk($A30,B$3)</f>
        <v>5.0365071982878991E-2</v>
      </c>
      <c r="C30" s="2">
        <f>_xll.WSbesk($A30,C$3)</f>
        <v>7.3258286520551247E-2</v>
      </c>
      <c r="D30" s="1">
        <f>_xll.WSbesk($A30,D$3)</f>
        <v>0.1502627354199943</v>
      </c>
      <c r="E30" s="2">
        <f>_xll.WSbesk($A30,E$3)</f>
        <v>0.41476450338417459</v>
      </c>
    </row>
    <row r="31" spans="1:5" x14ac:dyDescent="0.15">
      <c r="A31" s="13">
        <f t="shared" si="2"/>
        <v>2.3000000000000007</v>
      </c>
      <c r="B31" s="3">
        <f>_xll.WSbesk($A31,B$3)</f>
        <v>4.3590801618610266E-2</v>
      </c>
      <c r="C31" s="4">
        <f>_xll.WSbesk($A31,C$3)</f>
        <v>6.2543324061484287E-2</v>
      </c>
      <c r="D31" s="3">
        <f>_xll.WSbesk($A31,D$3)</f>
        <v>0.1251690503944593</v>
      </c>
      <c r="E31" s="4">
        <f>_xll.WSbesk($A31,E$3)</f>
        <v>0.33464995535378705</v>
      </c>
    </row>
    <row r="32" spans="1:5" x14ac:dyDescent="0.15">
      <c r="A32" s="13">
        <f t="shared" si="2"/>
        <v>2.4000000000000008</v>
      </c>
      <c r="B32" s="3">
        <f>_xll.WSbesk($A32,B$3)</f>
        <v>3.7799147203921829E-2</v>
      </c>
      <c r="C32" s="4">
        <f>_xll.WSbesk($A32,C$3)</f>
        <v>5.3548791872222591E-2</v>
      </c>
      <c r="D32" s="3">
        <f>_xll.WSbesk($A32,D$3)</f>
        <v>0.10473513704420005</v>
      </c>
      <c r="E32" s="4">
        <f>_xll.WSbesk($A32,E$3)</f>
        <v>0.2717469940476393</v>
      </c>
    </row>
    <row r="33" spans="1:5" x14ac:dyDescent="0.15">
      <c r="A33" s="13">
        <f t="shared" si="2"/>
        <v>2.5000000000000009</v>
      </c>
      <c r="B33" s="3">
        <f>_xll.WSbesk($A33,B$3)</f>
        <v>3.2833999449559483E-2</v>
      </c>
      <c r="C33" s="4">
        <f>_xll.WSbesk($A33,C$3)</f>
        <v>4.5967599229383274E-2</v>
      </c>
      <c r="D33" s="3">
        <f>_xll.WSbesk($A33,D$3)</f>
        <v>8.7995118524819393E-2</v>
      </c>
      <c r="E33" s="4">
        <f>_xll.WSbesk($A33,E$3)</f>
        <v>0.22195783627902199</v>
      </c>
    </row>
    <row r="34" spans="1:5" x14ac:dyDescent="0.15">
      <c r="A34" s="14">
        <f t="shared" si="2"/>
        <v>2.600000000000001</v>
      </c>
      <c r="B34" s="5">
        <f>_xll.WSbesk($A34,B$3)</f>
        <v>2.8566760851666838E-2</v>
      </c>
      <c r="C34" s="6">
        <f>_xll.WSbesk($A34,C$3)</f>
        <v>3.9553976563846384E-2</v>
      </c>
      <c r="D34" s="5">
        <f>_xll.WSbesk($A34,D$3)</f>
        <v>7.4205964579181882E-2</v>
      </c>
      <c r="E34" s="6">
        <f>_xll.WSbesk($A34,E$3)</f>
        <v>0.18225775460073457</v>
      </c>
    </row>
    <row r="35" spans="1:5" x14ac:dyDescent="0.15">
      <c r="A35" s="12">
        <f t="shared" si="2"/>
        <v>2.7000000000000011</v>
      </c>
      <c r="B35" s="1">
        <f>_xll.WSbesk($A35,B$3)</f>
        <v>2.4890930644351727E-2</v>
      </c>
      <c r="C35" s="2">
        <f>_xll.WSbesk($A35,C$3)</f>
        <v>3.4109793845963472E-2</v>
      </c>
      <c r="D35" s="1">
        <f>_xll.WSbesk($A35,D$3)</f>
        <v>6.2790701584311132E-2</v>
      </c>
      <c r="E35" s="2">
        <f>_xll.WSbesk($A35,E$3)</f>
        <v>0.150388870853947</v>
      </c>
    </row>
    <row r="36" spans="1:5" x14ac:dyDescent="0.15">
      <c r="A36" s="13">
        <f t="shared" si="2"/>
        <v>2.8000000000000012</v>
      </c>
      <c r="B36" s="3">
        <f>_xll.WSbesk($A36,B$3)</f>
        <v>2.1717879509006378E-2</v>
      </c>
      <c r="C36" s="4">
        <f>_xll.WSbesk($A36,C$3)</f>
        <v>2.947426504793723E-2</v>
      </c>
      <c r="D36" s="3">
        <f>_xll.WSbesk($A36,D$3)</f>
        <v>5.3297449203224823E-2</v>
      </c>
      <c r="E36" s="4">
        <f>_xll.WSbesk($A36,E$3)</f>
        <v>0.12464828148226723</v>
      </c>
    </row>
    <row r="37" spans="1:5" x14ac:dyDescent="0.15">
      <c r="A37" s="13">
        <f t="shared" si="2"/>
        <v>2.9000000000000012</v>
      </c>
      <c r="B37" s="3">
        <f>_xll.WSbesk($A37,B$3)</f>
        <v>1.8973524157381773E-2</v>
      </c>
      <c r="C37" s="4">
        <f>_xll.WSbesk($A37,C$3)</f>
        <v>2.5516118694409968E-2</v>
      </c>
      <c r="D37" s="3">
        <f>_xll.WSbesk($A37,D$3)</f>
        <v>4.5369509013667937E-2</v>
      </c>
      <c r="E37" s="4">
        <f>_xll.WSbesk($A37,E$3)</f>
        <v>0.1037394100972857</v>
      </c>
    </row>
    <row r="38" spans="1:5" x14ac:dyDescent="0.15">
      <c r="A38" s="13">
        <f t="shared" si="2"/>
        <v>3.0000000000000013</v>
      </c>
      <c r="B38" s="3">
        <f>_xll.WSbesk($A38,B$3)</f>
        <v>1.6595689455954618E-2</v>
      </c>
      <c r="C38" s="4">
        <f>_xll.WSbesk($A38,C$3)</f>
        <v>2.2127585941272822E-2</v>
      </c>
      <c r="D38" s="3">
        <f>_xll.WSbesk($A38,D$3)</f>
        <v>3.8723275397227433E-2</v>
      </c>
      <c r="E38" s="4">
        <f>_xll.WSbesk($A38,E$3)</f>
        <v>8.6666378269985175E-2</v>
      </c>
    </row>
    <row r="39" spans="1:5" x14ac:dyDescent="0.15">
      <c r="A39" s="14">
        <f t="shared" si="2"/>
        <v>3.1000000000000014</v>
      </c>
      <c r="B39" s="5">
        <f>_xll.WSbesk($A39,B$3)</f>
        <v>1.4532000772115394E-2</v>
      </c>
      <c r="C39" s="6">
        <f>_xll.WSbesk($A39,C$3)</f>
        <v>1.9219742956668742E-2</v>
      </c>
      <c r="D39" s="5">
        <f>_xll.WSbesk($A39,D$3)</f>
        <v>3.3131752020504494E-2</v>
      </c>
      <c r="E39" s="6">
        <f>_xll.WSbesk($A39,E$3)</f>
        <v>7.2658052667159828E-2</v>
      </c>
    </row>
    <row r="40" spans="1:5" x14ac:dyDescent="0.15">
      <c r="A40" s="12">
        <f t="shared" si="2"/>
        <v>3.2000000000000015</v>
      </c>
      <c r="B40" s="1">
        <f>_xll.WSbesk($A40,B$3)</f>
        <v>1.2738188743239419E-2</v>
      </c>
      <c r="C40" s="2">
        <f>_xll.WSbesk($A40,C$3)</f>
        <v>1.6718872725501734E-2</v>
      </c>
      <c r="D40" s="1">
        <f>_xll.WSbesk($A40,D$3)</f>
        <v>2.8412131923397286E-2</v>
      </c>
      <c r="E40" s="2">
        <f>_xll.WSbesk($A40,E$3)</f>
        <v>6.1112828855809979E-2</v>
      </c>
    </row>
    <row r="41" spans="1:5" x14ac:dyDescent="0.15">
      <c r="A41" s="13">
        <f t="shared" si="2"/>
        <v>3.3000000000000016</v>
      </c>
      <c r="B41" s="3">
        <f>_xll.WSbesk($A41,B$3)</f>
        <v>1.1176717394315127E-2</v>
      </c>
      <c r="C41" s="4">
        <f>_xll.WSbesk($A41,C$3)</f>
        <v>1.4563601453198497E-2</v>
      </c>
      <c r="D41" s="3">
        <f>_xll.WSbesk($A41,D$3)</f>
        <v>2.4416355079041024E-2</v>
      </c>
      <c r="E41" s="4">
        <f>_xll.WSbesk($A41,E$3)</f>
        <v>5.1558078845684883E-2</v>
      </c>
    </row>
    <row r="42" spans="1:5" x14ac:dyDescent="0.15">
      <c r="A42" s="13">
        <f t="shared" si="2"/>
        <v>3.4000000000000017</v>
      </c>
      <c r="B42" s="3">
        <f>_xll.WSbesk($A42,B$3)</f>
        <v>9.8156676353900029E-3</v>
      </c>
      <c r="C42" s="4">
        <f>_xll.WSbesk($A42,C$3)</f>
        <v>1.2702628704622354E-2</v>
      </c>
      <c r="D42" s="3">
        <f>_xll.WSbesk($A42,D$3)</f>
        <v>2.1023869433586192E-2</v>
      </c>
      <c r="E42" s="4">
        <f>_xll.WSbesk($A42,E$3)</f>
        <v>4.36200837540138E-2</v>
      </c>
    </row>
    <row r="43" spans="1:5" x14ac:dyDescent="0.15">
      <c r="A43" s="13">
        <f t="shared" si="2"/>
        <v>3.5000000000000018</v>
      </c>
      <c r="B43" s="3">
        <f>_xll.WSbesk($A43,B$3)</f>
        <v>8.6278238349481243E-3</v>
      </c>
      <c r="C43" s="4">
        <f>_xll.WSbesk($A43,C$3)</f>
        <v>1.1092916359219015E-2</v>
      </c>
      <c r="D43" s="3">
        <f>_xll.WSbesk($A43,D$3)</f>
        <v>1.8136037857135846E-2</v>
      </c>
      <c r="E43" s="4">
        <f>_xll.WSbesk($A43,E$3)</f>
        <v>3.7001541869413068E-2</v>
      </c>
    </row>
    <row r="44" spans="1:5" x14ac:dyDescent="0.15">
      <c r="A44" s="14">
        <f t="shared" si="2"/>
        <v>3.6000000000000019</v>
      </c>
      <c r="B44" s="5">
        <f>_xll.WSbesk($A44,B$3)</f>
        <v>7.5899229020256961E-3</v>
      </c>
      <c r="C44" s="6">
        <f>_xll.WSbesk($A44,C$3)</f>
        <v>9.6982348192550527E-3</v>
      </c>
      <c r="D44" s="5">
        <f>_xll.WSbesk($A44,D$3)</f>
        <v>1.5671785251404901E-2</v>
      </c>
      <c r="E44" s="6">
        <f>_xll.WSbesk($A44,E$3)</f>
        <v>3.1464603223984075E-2</v>
      </c>
    </row>
    <row r="45" spans="1:5" x14ac:dyDescent="0.15">
      <c r="A45" s="12">
        <f t="shared" si="2"/>
        <v>3.700000000000002</v>
      </c>
      <c r="B45" s="1">
        <f>_xll.WSbesk($A45,B$3)</f>
        <v>6.6820341811727919E-3</v>
      </c>
      <c r="C45" s="2">
        <f>_xll.WSbesk($A45,C$3)</f>
        <v>8.4879893652735454E-3</v>
      </c>
      <c r="D45" s="1">
        <f>_xll.WSbesk($A45,D$3)</f>
        <v>1.3564187720583773E-2</v>
      </c>
      <c r="E45" s="2">
        <f>_xll.WSbesk($A45,E$3)</f>
        <v>2.6817972771467826E-2</v>
      </c>
    </row>
    <row r="46" spans="1:5" x14ac:dyDescent="0.15">
      <c r="A46" s="13">
        <f t="shared" si="2"/>
        <v>3.800000000000002</v>
      </c>
      <c r="B46" s="3">
        <f>_xll.WSbesk($A46,B$3)</f>
        <v>5.8870452253067208E-3</v>
      </c>
      <c r="C46" s="4">
        <f>_xll.WSbesk($A46,C$3)</f>
        <v>7.4362676530190146E-3</v>
      </c>
      <c r="D46" s="3">
        <f>_xll.WSbesk($A46,D$3)</f>
        <v>1.1757782846111203E-2</v>
      </c>
      <c r="E46" s="4">
        <f>_xll.WSbesk($A46,E$3)</f>
        <v>2.2907034555796905E-2</v>
      </c>
    </row>
    <row r="47" spans="1:5" x14ac:dyDescent="0.15">
      <c r="A47" s="13">
        <f t="shared" si="2"/>
        <v>3.9000000000000021</v>
      </c>
      <c r="B47" s="3">
        <f>_xll.WSbesk($A47,B$3)</f>
        <v>5.1902337040523943E-3</v>
      </c>
      <c r="C47" s="4">
        <f>_xll.WSbesk($A47,C$3)</f>
        <v>6.5210628589376226E-3</v>
      </c>
      <c r="D47" s="3">
        <f>_xll.WSbesk($A47,D$3)</f>
        <v>1.0206435903235179E-2</v>
      </c>
      <c r="E47" s="4">
        <f>_xll.WSbesk($A47,E$3)</f>
        <v>1.9606237093854513E-2</v>
      </c>
    </row>
    <row r="48" spans="1:5" x14ac:dyDescent="0.15">
      <c r="A48" s="13">
        <f t="shared" si="2"/>
        <v>4.0000000000000018</v>
      </c>
      <c r="B48" s="3">
        <f>_xll.WSbesk($A48,B$3)</f>
        <v>4.5789097221835343E-3</v>
      </c>
      <c r="C48" s="4">
        <f>_xll.WSbesk($A48,C$3)</f>
        <v>5.7236371527294178E-3</v>
      </c>
      <c r="D48" s="3">
        <f>_xll.WSbesk($A48,D$3)</f>
        <v>8.8716375867305963E-3</v>
      </c>
      <c r="E48" s="4">
        <f>_xll.WSbesk($A48,E$3)</f>
        <v>1.6813184136142658E-2</v>
      </c>
    </row>
    <row r="49" spans="1:5" x14ac:dyDescent="0.15">
      <c r="A49" s="14">
        <f t="shared" si="2"/>
        <v>4.1000000000000014</v>
      </c>
      <c r="B49" s="5">
        <f>_xll.WSbesk($A49,B$3)</f>
        <v>4.042115951649077E-3</v>
      </c>
      <c r="C49" s="6">
        <f>_xll.WSbesk($A49,C$3)</f>
        <v>5.0279978910756813E-3</v>
      </c>
      <c r="D49" s="5">
        <f>_xll.WSbesk($A49,D$3)</f>
        <v>7.7211387987776246E-3</v>
      </c>
      <c r="E49" s="6">
        <f>_xll.WSbesk($A49,E$3)</f>
        <v>1.4444020816414242E-2</v>
      </c>
    </row>
    <row r="50" spans="1:5" x14ac:dyDescent="0.15">
      <c r="A50" s="12">
        <f t="shared" si="2"/>
        <v>4.2000000000000011</v>
      </c>
      <c r="B50" s="1">
        <f>_xll.WSbesk($A50,B$3)</f>
        <v>3.5703754334470684E-3</v>
      </c>
      <c r="C50" s="2">
        <f>_xll.WSbesk($A50,C$3)</f>
        <v>4.4204648223630369E-3</v>
      </c>
      <c r="D50" s="1">
        <f>_xll.WSbesk($A50,D$3)</f>
        <v>6.7278503065635216E-3</v>
      </c>
      <c r="E50" s="2">
        <f>_xll.WSbesk($A50,E$3)</f>
        <v>1.2429810425414847E-2</v>
      </c>
    </row>
    <row r="51" spans="1:5" x14ac:dyDescent="0.15">
      <c r="A51" s="13">
        <f>A50+0.2</f>
        <v>4.4000000000000012</v>
      </c>
      <c r="B51" s="3">
        <f>_xll.WSbesk($A51,B$3)</f>
        <v>2.7903045234246413E-3</v>
      </c>
      <c r="C51" s="4">
        <f>_xll.WSbesk($A51,C$3)</f>
        <v>3.4244646423847872E-3</v>
      </c>
      <c r="D51" s="3">
        <f>_xll.WSbesk($A51,D$3)</f>
        <v>5.1251667795960869E-3</v>
      </c>
      <c r="E51" s="4">
        <f>_xll.WSbesk($A51,E$3)</f>
        <v>9.2485178010167021E-3</v>
      </c>
    </row>
    <row r="52" spans="1:5" x14ac:dyDescent="0.15">
      <c r="A52" s="13">
        <f t="shared" ref="A52:A54" si="3">A51+0.2</f>
        <v>4.6000000000000014</v>
      </c>
      <c r="B52" s="3">
        <f>_xll.WSbesk($A52,B$3)</f>
        <v>2.185181683615992E-3</v>
      </c>
      <c r="C52" s="4">
        <f>_xll.WSbesk($A52,C$3)</f>
        <v>2.660221180054251E-3</v>
      </c>
      <c r="D52" s="3">
        <f>_xll.WSbesk($A52,D$3)</f>
        <v>3.9201085401731114E-3</v>
      </c>
      <c r="E52" s="4">
        <f>_xll.WSbesk($A52,E$3)</f>
        <v>6.9212087237206761E-3</v>
      </c>
    </row>
    <row r="53" spans="1:5" x14ac:dyDescent="0.15">
      <c r="A53" s="13">
        <f t="shared" si="3"/>
        <v>4.8000000000000016</v>
      </c>
      <c r="B53" s="3">
        <f>_xll.WSbesk($A53,B$3)</f>
        <v>1.714530635212503E-3</v>
      </c>
      <c r="C53" s="4">
        <f>_xll.WSbesk($A53,C$3)</f>
        <v>2.0717245175484408E-3</v>
      </c>
      <c r="D53" s="3">
        <f>_xll.WSbesk($A53,D$3)</f>
        <v>3.0093584586802784E-3</v>
      </c>
      <c r="E53" s="4">
        <f>_xll.WSbesk($A53,E$3)</f>
        <v>5.2064729120070629E-3</v>
      </c>
    </row>
    <row r="54" spans="1:5" x14ac:dyDescent="0.15">
      <c r="A54" s="14">
        <f t="shared" si="3"/>
        <v>5.0000000000000018</v>
      </c>
      <c r="B54" s="5">
        <f>_xll.WSbesk($A54,B$3)</f>
        <v>1.3475893998170906E-3</v>
      </c>
      <c r="C54" s="6">
        <f>_xll.WSbesk($A54,C$3)</f>
        <v>1.6171072797805087E-3</v>
      </c>
      <c r="D54" s="5">
        <f>_xll.WSbesk($A54,D$3)</f>
        <v>2.3178537676853956E-3</v>
      </c>
      <c r="E54" s="6">
        <f>_xll.WSbesk($A54,E$3)</f>
        <v>3.9349610474659034E-3</v>
      </c>
    </row>
  </sheetData>
  <phoneticPr fontId="1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4074-7421-4630-8B78-82EDB784B25D}">
  <sheetPr codeName="Sheet26"/>
  <dimension ref="A1:E38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32</v>
      </c>
    </row>
    <row r="3" spans="1:5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</row>
    <row r="4" spans="1:5" x14ac:dyDescent="0.15">
      <c r="A4" s="12">
        <v>-10</v>
      </c>
      <c r="B4" s="1">
        <f>_xll.WAiryai(A4)</f>
        <v>4.0241238486442239E-2</v>
      </c>
      <c r="C4" s="2">
        <f>_xll.WAirybi(A4)</f>
        <v>-0.31467982964383867</v>
      </c>
      <c r="D4" s="1">
        <f>_xll.WAiryaid(A4)</f>
        <v>0.99626504413279005</v>
      </c>
      <c r="E4" s="2">
        <f>_xll.WAirybid(A4)</f>
        <v>0.11941411339990594</v>
      </c>
    </row>
    <row r="5" spans="1:5" x14ac:dyDescent="0.15">
      <c r="A5" s="13">
        <v>-9.5</v>
      </c>
      <c r="B5" s="3">
        <f>_xll.WAiryai(A5)</f>
        <v>0.31910324771912829</v>
      </c>
      <c r="C5" s="4">
        <f>_xll.WAirybi(A5)</f>
        <v>3.7785432489466274E-2</v>
      </c>
      <c r="D5" s="3">
        <f>_xll.WAiryaid(A5)</f>
        <v>-0.10809531881187057</v>
      </c>
      <c r="E5" s="4">
        <f>_xll.WAirybid(A5)</f>
        <v>0.98471407000211986</v>
      </c>
    </row>
    <row r="6" spans="1:5" x14ac:dyDescent="0.15">
      <c r="A6" s="13">
        <v>-9</v>
      </c>
      <c r="B6" s="3">
        <f>_xll.WAiryai(A6)</f>
        <v>-2.2133721547341154E-2</v>
      </c>
      <c r="C6" s="4">
        <f>_xll.WAirybi(A6)</f>
        <v>0.32494732345524496</v>
      </c>
      <c r="D6" s="3">
        <f>_xll.WAiryaid(A6)</f>
        <v>-0.97566398092633155</v>
      </c>
      <c r="E6" s="4">
        <f>_xll.WAirybid(A6)</f>
        <v>-5.7400513843669815E-2</v>
      </c>
    </row>
    <row r="7" spans="1:5" x14ac:dyDescent="0.15">
      <c r="A7" s="13">
        <v>-8.5</v>
      </c>
      <c r="B7" s="3">
        <f>_xll.WAiryai(A7)</f>
        <v>-0.33029023763020893</v>
      </c>
      <c r="C7" s="4">
        <f>_xll.WAirybi(A7)</f>
        <v>7.7544364476578266E-3</v>
      </c>
      <c r="D7" s="3">
        <f>_xll.WAiryaid(A7)</f>
        <v>-3.2313348284638242E-2</v>
      </c>
      <c r="E7" s="4">
        <f>_xll.WAirybid(A7)</f>
        <v>-0.96296916512017505</v>
      </c>
    </row>
    <row r="8" spans="1:5" x14ac:dyDescent="0.15">
      <c r="A8" s="14">
        <v>-8</v>
      </c>
      <c r="B8" s="5">
        <f>_xll.WAiryai(A8)</f>
        <v>-5.2705050356386555E-2</v>
      </c>
      <c r="C8" s="6">
        <f>_xll.WAirybi(A8)</f>
        <v>-0.33125158075113775</v>
      </c>
      <c r="D8" s="5">
        <f>_xll.WAiryaid(A8)</f>
        <v>0.93556093819830621</v>
      </c>
      <c r="E8" s="6">
        <f>_xll.WAirybid(A8)</f>
        <v>-0.15945049781298312</v>
      </c>
    </row>
    <row r="9" spans="1:5" x14ac:dyDescent="0.15">
      <c r="A9" s="12">
        <v>-7.5</v>
      </c>
      <c r="B9" s="1">
        <f>_xll.WAiryai(A9)</f>
        <v>0.32177571638064789</v>
      </c>
      <c r="C9" s="2">
        <f>_xll.WAirybi(A9)</f>
        <v>-0.11246348507649088</v>
      </c>
      <c r="D9" s="1">
        <f>_xll.WAiryaid(A9)</f>
        <v>0.31880950669855496</v>
      </c>
      <c r="E9" s="2">
        <f>_xll.WAirybid(A9)</f>
        <v>0.8778022815457609</v>
      </c>
    </row>
    <row r="10" spans="1:5" x14ac:dyDescent="0.15">
      <c r="A10" s="13">
        <v>-7</v>
      </c>
      <c r="B10" s="3">
        <f>_xll.WAiryai(A10)</f>
        <v>0.18428083525050587</v>
      </c>
      <c r="C10" s="4">
        <f>_xll.WAirybi(A10)</f>
        <v>0.29376207185441378</v>
      </c>
      <c r="D10" s="3">
        <f>_xll.WAiryaid(A10)</f>
        <v>-0.77100816841012598</v>
      </c>
      <c r="E10" s="4">
        <f>_xll.WAirybid(A10)</f>
        <v>0.498244590058115</v>
      </c>
    </row>
    <row r="11" spans="1:5" x14ac:dyDescent="0.15">
      <c r="A11" s="13">
        <v>-6.5</v>
      </c>
      <c r="B11" s="3">
        <f>_xll.WAiryai(A11)</f>
        <v>-0.23802030199711602</v>
      </c>
      <c r="C11" s="4">
        <f>_xll.WAirybi(A11)</f>
        <v>0.26101265763648379</v>
      </c>
      <c r="D11" s="3">
        <f>_xll.WAiryaid(A11)</f>
        <v>-0.67495249251320211</v>
      </c>
      <c r="E11" s="4">
        <f>_xll.WAirybid(A11)</f>
        <v>-0.59717066629162208</v>
      </c>
    </row>
    <row r="12" spans="1:5" x14ac:dyDescent="0.15">
      <c r="A12" s="13">
        <v>-6</v>
      </c>
      <c r="B12" s="3">
        <f>_xll.WAiryai(A12)</f>
        <v>-0.32914517362982304</v>
      </c>
      <c r="C12" s="4">
        <f>_xll.WAirybi(A12)</f>
        <v>-0.14669837667055732</v>
      </c>
      <c r="D12" s="3">
        <f>_xll.WAiryaid(A12)</f>
        <v>0.34593548728134332</v>
      </c>
      <c r="E12" s="4">
        <f>_xll.WAirybid(A12)</f>
        <v>-0.81289878510506663</v>
      </c>
    </row>
    <row r="13" spans="1:5" x14ac:dyDescent="0.15">
      <c r="A13" s="14">
        <v>-5.5</v>
      </c>
      <c r="B13" s="5">
        <f>_xll.WAiryai(A13)</f>
        <v>1.7781541276574709E-2</v>
      </c>
      <c r="C13" s="6">
        <f>_xll.WAirybi(A13)</f>
        <v>-0.36781345391571202</v>
      </c>
      <c r="D13" s="5">
        <f>_xll.WAiryaid(A13)</f>
        <v>0.86419721777139824</v>
      </c>
      <c r="E13" s="6">
        <f>_xll.WAirybid(A13)</f>
        <v>2.5111583073631254E-2</v>
      </c>
    </row>
    <row r="14" spans="1:5" x14ac:dyDescent="0.15">
      <c r="A14" s="12">
        <v>-5</v>
      </c>
      <c r="B14" s="1">
        <f>_xll.WAiryai(A14)</f>
        <v>0.35076100902411439</v>
      </c>
      <c r="C14" s="2">
        <f>_xll.WAirybi(A14)</f>
        <v>-0.13836913490160085</v>
      </c>
      <c r="D14" s="1">
        <f>_xll.WAiryaid(A14)</f>
        <v>0.32719281855444354</v>
      </c>
      <c r="E14" s="2">
        <f>_xll.WAirybid(A14)</f>
        <v>0.77841177300189879</v>
      </c>
    </row>
    <row r="15" spans="1:5" x14ac:dyDescent="0.15">
      <c r="A15" s="13">
        <v>-4.5</v>
      </c>
      <c r="B15" s="3">
        <f>_xll.WAiryai(A15)</f>
        <v>0.29215278105595932</v>
      </c>
      <c r="C15" s="4">
        <f>_xll.WAirybi(A15)</f>
        <v>0.2538726576969329</v>
      </c>
      <c r="D15" s="3">
        <f>_xll.WAiryaid(A15)</f>
        <v>-0.52336253231574836</v>
      </c>
      <c r="E15" s="4">
        <f>_xll.WAirybid(A15)</f>
        <v>0.63474476777366273</v>
      </c>
    </row>
    <row r="16" spans="1:5" x14ac:dyDescent="0.15">
      <c r="A16" s="13">
        <v>-4</v>
      </c>
      <c r="B16" s="3">
        <f>_xll.WAiryai(A16)</f>
        <v>-7.0265532949289639E-2</v>
      </c>
      <c r="C16" s="4">
        <f>_xll.WAirybi(A16)</f>
        <v>0.39223470570699942</v>
      </c>
      <c r="D16" s="3">
        <f>_xll.WAiryaid(A16)</f>
        <v>-0.79062857536858111</v>
      </c>
      <c r="E16" s="4">
        <f>_xll.WAirybid(A16)</f>
        <v>-0.11667056743834173</v>
      </c>
    </row>
    <row r="17" spans="1:5" x14ac:dyDescent="0.15">
      <c r="A17" s="13">
        <v>-3.5</v>
      </c>
      <c r="B17" s="3">
        <f>_xll.WAiryai(A17)</f>
        <v>-0.37553382314043221</v>
      </c>
      <c r="C17" s="4">
        <f>_xll.WAirybi(A17)</f>
        <v>0.16893983748105915</v>
      </c>
      <c r="D17" s="3">
        <f>_xll.WAiryaid(A17)</f>
        <v>-0.3434434334540481</v>
      </c>
      <c r="E17" s="4">
        <f>_xll.WAirybid(A17)</f>
        <v>-0.69311628490728916</v>
      </c>
    </row>
    <row r="18" spans="1:5" x14ac:dyDescent="0.15">
      <c r="A18" s="14">
        <v>-3</v>
      </c>
      <c r="B18" s="5">
        <f>_xll.WAiryai(A18)</f>
        <v>-0.37881429367765823</v>
      </c>
      <c r="C18" s="6">
        <f>_xll.WAirybi(A18)</f>
        <v>-0.19828962637492648</v>
      </c>
      <c r="D18" s="5">
        <f>_xll.WAiryaid(A18)</f>
        <v>0.31458376921659825</v>
      </c>
      <c r="E18" s="6">
        <f>_xll.WAirybid(A18)</f>
        <v>-0.67561122268525875</v>
      </c>
    </row>
    <row r="19" spans="1:5" x14ac:dyDescent="0.15">
      <c r="A19" s="12">
        <v>-2.5</v>
      </c>
      <c r="B19" s="1">
        <f>_xll.WAiryai(A19)</f>
        <v>-0.11232506769296628</v>
      </c>
      <c r="C19" s="2">
        <f>_xll.WAirybi(A19)</f>
        <v>-0.43242247184070509</v>
      </c>
      <c r="D19" s="1">
        <f>_xll.WAiryaid(A19)</f>
        <v>0.6788527342647942</v>
      </c>
      <c r="E19" s="2">
        <f>_xll.WAirybid(A19)</f>
        <v>-0.22042015487463035</v>
      </c>
    </row>
    <row r="20" spans="1:5" x14ac:dyDescent="0.15">
      <c r="A20" s="13">
        <v>-2</v>
      </c>
      <c r="B20" s="3">
        <f>_xll.WAiryai(A20)</f>
        <v>0.22740742820168536</v>
      </c>
      <c r="C20" s="4">
        <f>_xll.WAirybi(A20)</f>
        <v>-0.41230258795639857</v>
      </c>
      <c r="D20" s="3">
        <f>_xll.WAiryaid(A20)</f>
        <v>0.61825902074169081</v>
      </c>
      <c r="E20" s="4">
        <f>_xll.WAirybid(A20)</f>
        <v>0.27879516692116929</v>
      </c>
    </row>
    <row r="21" spans="1:5" x14ac:dyDescent="0.15">
      <c r="A21" s="13">
        <v>-1.5</v>
      </c>
      <c r="B21" s="3">
        <f>_xll.WAiryai(A21)</f>
        <v>0.46425657774886941</v>
      </c>
      <c r="C21" s="4">
        <f>_xll.WAirybi(A21)</f>
        <v>-0.19178486115704133</v>
      </c>
      <c r="D21" s="3">
        <f>_xll.WAiryaid(A21)</f>
        <v>0.30918696720241007</v>
      </c>
      <c r="E21" s="4">
        <f>_xll.WAirybid(A21)</f>
        <v>0.55790810302189764</v>
      </c>
    </row>
    <row r="22" spans="1:5" x14ac:dyDescent="0.15">
      <c r="A22" s="13">
        <v>-1</v>
      </c>
      <c r="B22" s="3">
        <f>_xll.WAiryai(A22)</f>
        <v>0.53556088329235207</v>
      </c>
      <c r="C22" s="4">
        <f>_xll.WAirybi(A22)</f>
        <v>0.10399738949694477</v>
      </c>
      <c r="D22" s="3">
        <f>_xll.WAiryaid(A22)</f>
        <v>-1.0160567116645333E-2</v>
      </c>
      <c r="E22" s="4">
        <f>_xll.WAirybid(A22)</f>
        <v>0.59237562642279251</v>
      </c>
    </row>
    <row r="23" spans="1:5" x14ac:dyDescent="0.15">
      <c r="A23" s="14">
        <v>-0.5</v>
      </c>
      <c r="B23" s="5">
        <f>_xll.WAiryai(A23)</f>
        <v>0.47572809161053969</v>
      </c>
      <c r="C23" s="6">
        <f>_xll.WAirybi(A23)</f>
        <v>0.38035265975105381</v>
      </c>
      <c r="D23" s="5">
        <f>_xll.WAiryaid(A23)</f>
        <v>-0.20408167033954738</v>
      </c>
      <c r="E23" s="6">
        <f>_xll.WAirybid(A23)</f>
        <v>0.5059337136238472</v>
      </c>
    </row>
    <row r="24" spans="1:5" x14ac:dyDescent="0.15">
      <c r="A24" s="12">
        <v>0</v>
      </c>
      <c r="B24" s="1">
        <f>_xll.WAiryai(A24)</f>
        <v>0.35502805388781744</v>
      </c>
      <c r="C24" s="2">
        <f>_xll.WAirybi(A24)</f>
        <v>0.61492662744600102</v>
      </c>
      <c r="D24" s="1">
        <f>_xll.WAiryaid(A24)</f>
        <v>-0.25881940379280677</v>
      </c>
      <c r="E24" s="2">
        <f>_xll.WAirybid(A24)</f>
        <v>0.44828835735382633</v>
      </c>
    </row>
    <row r="25" spans="1:5" x14ac:dyDescent="0.15">
      <c r="A25" s="13">
        <v>0.2</v>
      </c>
      <c r="B25" s="3">
        <f>_xll.WAiryai(A25)</f>
        <v>0.303703154286382</v>
      </c>
      <c r="C25" s="4">
        <f>_xll.WAirybi(A25)</f>
        <v>0.70546420291866119</v>
      </c>
      <c r="D25" s="3">
        <f>_xll.WAiryaid(A25)</f>
        <v>-0.25240547028561955</v>
      </c>
      <c r="E25" s="4">
        <f>_xll.WAirybid(A25)</f>
        <v>0.46178928436215089</v>
      </c>
    </row>
    <row r="26" spans="1:5" x14ac:dyDescent="0.15">
      <c r="A26" s="13">
        <v>0.4</v>
      </c>
      <c r="B26" s="3">
        <f>_xll.WAiryai(A26)</f>
        <v>0.25474235429567632</v>
      </c>
      <c r="C26" s="4">
        <f>_xll.WAirybi(A26)</f>
        <v>0.80177300001359719</v>
      </c>
      <c r="D26" s="3">
        <f>_xll.WAiryaid(A26)</f>
        <v>-0.23583203441920819</v>
      </c>
      <c r="E26" s="4">
        <f>_xll.WAirybid(A26)</f>
        <v>0.50728167605062247</v>
      </c>
    </row>
    <row r="27" spans="1:5" x14ac:dyDescent="0.15">
      <c r="A27" s="13">
        <v>0.6</v>
      </c>
      <c r="B27" s="3">
        <f>_xll.WAiryai(A27)</f>
        <v>0.20980006166637949</v>
      </c>
      <c r="C27" s="4">
        <f>_xll.WAirybi(A27)</f>
        <v>0.91106334169494041</v>
      </c>
      <c r="D27" s="3">
        <f>_xll.WAiryaid(A27)</f>
        <v>-0.21279325938915852</v>
      </c>
      <c r="E27" s="4">
        <f>_xll.WAirybid(A27)</f>
        <v>0.59314447863428577</v>
      </c>
    </row>
    <row r="28" spans="1:5" x14ac:dyDescent="0.15">
      <c r="A28" s="14">
        <v>0.8</v>
      </c>
      <c r="B28" s="5">
        <f>_xll.WAiryai(A28)</f>
        <v>0.16984631744436487</v>
      </c>
      <c r="C28" s="6">
        <f>_xll.WAirybi(A28)</f>
        <v>1.0424221712315604</v>
      </c>
      <c r="D28" s="5">
        <f>_xll.WAiryaid(A28)</f>
        <v>-0.18641286380727176</v>
      </c>
      <c r="E28" s="6">
        <f>_xll.WAirybid(A28)</f>
        <v>0.73000690161525172</v>
      </c>
    </row>
    <row r="29" spans="1:5" x14ac:dyDescent="0.15">
      <c r="A29" s="12">
        <v>1</v>
      </c>
      <c r="B29" s="1">
        <f>_xll.WAiryai(A29)</f>
        <v>0.13529241631288147</v>
      </c>
      <c r="C29" s="2">
        <f>_xll.WAirybi(A29)</f>
        <v>1.2074235949528711</v>
      </c>
      <c r="D29" s="1">
        <f>_xll.WAiryaid(A29)</f>
        <v>-0.1591474412967932</v>
      </c>
      <c r="E29" s="2">
        <f>_xll.WAirybid(A29)</f>
        <v>0.93243593339277586</v>
      </c>
    </row>
    <row r="30" spans="1:5" x14ac:dyDescent="0.15">
      <c r="A30" s="13">
        <v>1.2</v>
      </c>
      <c r="B30" s="3">
        <f>_xll.WAiryai(A30)</f>
        <v>0.10612576226331259</v>
      </c>
      <c r="C30" s="4">
        <f>_xll.WAirybi(A30)</f>
        <v>1.4211336756103481</v>
      </c>
      <c r="D30" s="3">
        <f>_xll.WAiryaid(A30)</f>
        <v>-0.13278537855722622</v>
      </c>
      <c r="E30" s="4">
        <f>_xll.WAirybid(A30)</f>
        <v>1.2212313987048951</v>
      </c>
    </row>
    <row r="31" spans="1:5" x14ac:dyDescent="0.15">
      <c r="A31" s="13">
        <v>1.4</v>
      </c>
      <c r="B31" s="3">
        <f>_xll.WAiryai(A31)</f>
        <v>8.2038049807610661E-2</v>
      </c>
      <c r="C31" s="4">
        <f>_xll.WAirybi(A31)</f>
        <v>1.7036597115386811</v>
      </c>
      <c r="D31" s="3">
        <f>_xll.WAiryaid(A31)</f>
        <v>-0.10850959048013907</v>
      </c>
      <c r="E31" s="4">
        <f>_xll.WAirybid(A31)</f>
        <v>1.6266411607804527</v>
      </c>
    </row>
    <row r="32" spans="1:5" x14ac:dyDescent="0.15">
      <c r="A32" s="13">
        <v>1.6</v>
      </c>
      <c r="B32" s="3">
        <f>_xll.WAiryai(A32)</f>
        <v>6.2536907968931923E-2</v>
      </c>
      <c r="C32" s="4">
        <f>_xll.WAirybi(A32)</f>
        <v>2.0824741712541117</v>
      </c>
      <c r="D32" s="3">
        <f>_xll.WAiryaid(A32)</f>
        <v>-8.6995908448104162E-2</v>
      </c>
      <c r="E32" s="4">
        <f>_xll.WAirybid(A32)</f>
        <v>2.1929954372537654</v>
      </c>
    </row>
    <row r="33" spans="1:5" x14ac:dyDescent="0.15">
      <c r="A33" s="14">
        <v>1.8</v>
      </c>
      <c r="B33" s="5">
        <f>_xll.WAiryai(A33)</f>
        <v>4.7036216866845802E-2</v>
      </c>
      <c r="C33" s="6">
        <f>_xll.WAirybi(A33)</f>
        <v>2.595869356743906</v>
      </c>
      <c r="D33" s="5">
        <f>_xll.WAiryaid(A33)</f>
        <v>-6.8524780118610865E-2</v>
      </c>
      <c r="E33" s="6">
        <f>_xll.WAirybid(A33)</f>
        <v>2.9855400508466001</v>
      </c>
    </row>
    <row r="34" spans="1:5" x14ac:dyDescent="0.15">
      <c r="A34" s="12">
        <v>2</v>
      </c>
      <c r="B34" s="1">
        <f>_xll.WAiryai(A34)</f>
        <v>3.4924130423274302E-2</v>
      </c>
      <c r="C34" s="2">
        <f>_xll.WAirybi(A34)</f>
        <v>3.2980949999782148</v>
      </c>
      <c r="D34" s="1">
        <f>_xll.WAiryaid(A34)</f>
        <v>-5.309038443365361E-2</v>
      </c>
      <c r="E34" s="2">
        <f>_xll.WAirybid(A34)</f>
        <v>4.1006820499328906</v>
      </c>
    </row>
    <row r="35" spans="1:5" x14ac:dyDescent="0.15">
      <c r="A35" s="13">
        <v>2.2000000000000002</v>
      </c>
      <c r="B35" s="3">
        <f>_xll.WAiryai(A35)</f>
        <v>2.5610404421773227E-2</v>
      </c>
      <c r="C35" s="4">
        <f>_xll.WAirybi(A35)</f>
        <v>4.2670365817666447</v>
      </c>
      <c r="D35" s="3">
        <f>_xll.WAiryaid(A35)</f>
        <v>-4.0497263244453151E-2</v>
      </c>
      <c r="E35" s="4">
        <f>_xll.WAirybid(A35)</f>
        <v>5.6815417695852508</v>
      </c>
    </row>
    <row r="36" spans="1:5" x14ac:dyDescent="0.15">
      <c r="A36" s="13">
        <v>2.4</v>
      </c>
      <c r="B36" s="3">
        <f>_xll.WAiryai(A36)</f>
        <v>1.8556093622975483E-2</v>
      </c>
      <c r="C36" s="4">
        <f>_xll.WAirybi(A36)</f>
        <v>5.6157706541205936</v>
      </c>
      <c r="D36" s="3">
        <f>_xll.WAiryaid(A36)</f>
        <v>-3.0439520128972615E-2</v>
      </c>
      <c r="E36" s="4">
        <f>_xll.WAirybid(A36)</f>
        <v>7.9417858797353134</v>
      </c>
    </row>
    <row r="37" spans="1:5" x14ac:dyDescent="0.15">
      <c r="A37" s="13">
        <v>2.6</v>
      </c>
      <c r="B37" s="3">
        <f>_xll.WAiryai(A37)</f>
        <v>1.3289282529671488E-2</v>
      </c>
      <c r="C37" s="4">
        <f>_xll.WAirybi(A37)</f>
        <v>7.5100876980822688</v>
      </c>
      <c r="D37" s="3">
        <f>_xll.WAiryaid(A37)</f>
        <v>-2.2561310886108753E-2</v>
      </c>
      <c r="E37" s="4">
        <f>_xll.WAirybid(A37)</f>
        <v>11.202445467843919</v>
      </c>
    </row>
    <row r="38" spans="1:5" x14ac:dyDescent="0.15">
      <c r="A38" s="14">
        <v>2.8</v>
      </c>
      <c r="B38" s="5">
        <f>_xll.WAiryai(A38)</f>
        <v>9.4105069149239724E-3</v>
      </c>
      <c r="C38" s="6">
        <f>_xll.WAirybi(A38)</f>
        <v>10.195270377637046</v>
      </c>
      <c r="D38" s="5">
        <f>_xll.WAiryaid(A38)</f>
        <v>-1.6499780994915156E-2</v>
      </c>
      <c r="E38" s="6">
        <f>_xll.WAirybid(A38)</f>
        <v>15.949210720073745</v>
      </c>
    </row>
  </sheetData>
  <phoneticPr fontId="1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B0D4-CDE2-46E3-84B4-0256FD969C1B}">
  <sheetPr codeName="Sheet49"/>
  <dimension ref="A1:G55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63</v>
      </c>
    </row>
    <row r="2" spans="1:7" x14ac:dyDescent="0.15">
      <c r="A2" s="11"/>
    </row>
    <row r="3" spans="1:7" x14ac:dyDescent="0.15">
      <c r="B3" s="36">
        <v>0.5</v>
      </c>
      <c r="C3" s="35">
        <v>0.5</v>
      </c>
      <c r="D3" s="35">
        <v>0.5</v>
      </c>
      <c r="E3" s="36">
        <v>1.01</v>
      </c>
      <c r="F3" s="36">
        <v>1.01</v>
      </c>
      <c r="G3" s="36">
        <v>1.01</v>
      </c>
    </row>
    <row r="4" spans="1:7" x14ac:dyDescent="0.15">
      <c r="A4" s="15" t="s">
        <v>64</v>
      </c>
      <c r="B4" s="15" t="str">
        <f>_xlfn.CONCAT("sn(u, ",B3,")")</f>
        <v>sn(u, 0.5)</v>
      </c>
      <c r="C4" s="15" t="str">
        <f>_xlfn.CONCAT("cn(u, ",C3,")")</f>
        <v>cn(u, 0.5)</v>
      </c>
      <c r="D4" s="15" t="str">
        <f>_xlfn.CONCAT("dn(u, ",D3,")")</f>
        <v>dn(u, 0.5)</v>
      </c>
      <c r="E4" s="15" t="str">
        <f t="shared" ref="E4" si="0">_xlfn.CONCAT("sn(u, ",E3,")")</f>
        <v>sn(u, 1.01)</v>
      </c>
      <c r="F4" s="15" t="str">
        <f>_xlfn.CONCAT("cn(u, ",F3,")")</f>
        <v>cn(u, 1.01)</v>
      </c>
      <c r="G4" s="15" t="str">
        <f>_xlfn.CONCAT("dn(u, ",G3,")")</f>
        <v>dn(u, 1.01)</v>
      </c>
    </row>
    <row r="5" spans="1:7" x14ac:dyDescent="0.15">
      <c r="A5" s="12">
        <v>0</v>
      </c>
      <c r="B5" s="1" cm="1">
        <f t="array" ref="B5">_xll.WJsn($A5,B$3)</f>
        <v>0</v>
      </c>
      <c r="C5" s="22" cm="1">
        <f t="array" ref="C5">_xll.WJcn($A5,C$3)</f>
        <v>1</v>
      </c>
      <c r="D5" s="2" cm="1">
        <f t="array" ref="D5">_xll.WJdn($A5,D$3)</f>
        <v>1</v>
      </c>
      <c r="E5" s="41" cm="1">
        <f t="array" ref="E5">_xll.WJsn($A5,E$3)</f>
        <v>0</v>
      </c>
      <c r="F5" s="42" cm="1">
        <f t="array" ref="F5">_xll.WJcn($A5,F$3)</f>
        <v>1</v>
      </c>
      <c r="G5" s="2" cm="1">
        <f t="array" ref="G5">_xll.WJdn($A5,G$3)</f>
        <v>1</v>
      </c>
    </row>
    <row r="6" spans="1:7" x14ac:dyDescent="0.15">
      <c r="A6" s="13">
        <f>A5+0.4</f>
        <v>0.4</v>
      </c>
      <c r="B6" s="3" cm="1">
        <f t="array" ref="B6">_xll.WJsn($A6,B$3)</f>
        <v>0.38704242323395877</v>
      </c>
      <c r="C6" s="23" cm="1">
        <f t="array" ref="C6">_xll.WJcn($A6,C$3)</f>
        <v>0.92206190823457468</v>
      </c>
      <c r="D6" s="4" cm="1">
        <f t="array" ref="D6">_xll.WJdn($A6,D$3)</f>
        <v>0.98109609144787469</v>
      </c>
      <c r="E6" s="43" cm="1">
        <f t="array" ref="E6">_xll.WJsn($A6,E$3)</f>
        <v>0.3797595714288246</v>
      </c>
      <c r="F6" s="44" cm="1">
        <f t="array" ref="F6">_xll.WJcn($A6,F$3)</f>
        <v>0.92508522197049259</v>
      </c>
      <c r="G6" s="4" cm="1">
        <f t="array" ref="G6">_xll.WJdn($A6,G$3)</f>
        <v>0.92351713548431258</v>
      </c>
    </row>
    <row r="7" spans="1:7" x14ac:dyDescent="0.15">
      <c r="A7" s="13">
        <f t="shared" ref="A7:A55" si="1">A6+0.4</f>
        <v>0.8</v>
      </c>
      <c r="B7" s="3" cm="1">
        <f t="array" ref="B7">_xll.WJsn($A7,B$3)</f>
        <v>0.70421214154716749</v>
      </c>
      <c r="C7" s="23" cm="1">
        <f t="array" ref="C7">_xll.WJcn($A7,C$3)</f>
        <v>0.70998961942943373</v>
      </c>
      <c r="D7" s="4" cm="1">
        <f t="array" ref="D7">_xll.WJdn($A7,D$3)</f>
        <v>0.93596010327598256</v>
      </c>
      <c r="E7" s="43" cm="1">
        <f t="array" ref="E7">_xll.WJsn($A7,E$3)</f>
        <v>0.66294709355335368</v>
      </c>
      <c r="F7" s="44" cm="1">
        <f t="array" ref="F7">_xll.WJcn($A7,F$3)</f>
        <v>0.74866624817014482</v>
      </c>
      <c r="G7" s="4" cm="1">
        <f t="array" ref="G7">_xll.WJdn($A7,G$3)</f>
        <v>0.74274304055121176</v>
      </c>
    </row>
    <row r="8" spans="1:7" x14ac:dyDescent="0.15">
      <c r="A8" s="13">
        <f t="shared" si="1"/>
        <v>1.2000000000000002</v>
      </c>
      <c r="B8" s="3" cm="1">
        <f t="array" ref="B8">_xll.WJsn($A8,B$3)</f>
        <v>0.91117307830269845</v>
      </c>
      <c r="C8" s="23" cm="1">
        <f t="array" ref="C8">_xll.WJcn($A8,C$3)</f>
        <v>0.41202381166188029</v>
      </c>
      <c r="D8" s="4" cm="1">
        <f t="array" ref="D8">_xll.WJdn($A8,D$3)</f>
        <v>0.89019149925400642</v>
      </c>
      <c r="E8" s="43" cm="1">
        <f t="array" ref="E8">_xll.WJsn($A8,E$3)</f>
        <v>0.83129812262364688</v>
      </c>
      <c r="F8" s="44" cm="1">
        <f t="array" ref="F8">_xll.WJcn($A8,F$3)</f>
        <v>0.55582679975186533</v>
      </c>
      <c r="G8" s="4" cm="1">
        <f t="array" ref="G8">_xll.WJdn($A8,G$3)</f>
        <v>0.54318799166769183</v>
      </c>
    </row>
    <row r="9" spans="1:7" x14ac:dyDescent="0.15">
      <c r="A9" s="14">
        <f t="shared" si="1"/>
        <v>1.6</v>
      </c>
      <c r="B9" s="5" cm="1">
        <f t="array" ref="B9">_xll.WJsn($A9,B$3)</f>
        <v>0.99724215910272695</v>
      </c>
      <c r="C9" s="24" cm="1">
        <f t="array" ref="C9">_xll.WJcn($A9,C$3)</f>
        <v>7.4216414007491266E-2</v>
      </c>
      <c r="D9" s="6" cm="1">
        <f t="array" ref="D9">_xll.WJdn($A9,D$3)</f>
        <v>0.86682006150471391</v>
      </c>
      <c r="E9" s="45" cm="1">
        <f t="array" ref="E9">_xll.WJsn($A9,E$3)</f>
        <v>0.91821152928654837</v>
      </c>
      <c r="F9" s="46" cm="1">
        <f t="array" ref="F9">_xll.WJcn($A9,F$3)</f>
        <v>0.39609037792561708</v>
      </c>
      <c r="G9" s="6" cm="1">
        <f t="array" ref="G9">_xll.WJdn($A9,G$3)</f>
        <v>0.37408692571875835</v>
      </c>
    </row>
    <row r="10" spans="1:7" x14ac:dyDescent="0.15">
      <c r="A10" s="12">
        <f t="shared" si="1"/>
        <v>2</v>
      </c>
      <c r="B10" s="1" cm="1">
        <f t="array" ref="B10">_xll.WJsn($A10,B$3)</f>
        <v>0.96289817759827756</v>
      </c>
      <c r="C10" s="22" cm="1">
        <f t="array" ref="C10">_xll.WJcn($A10,C$3)</f>
        <v>-0.26986496545108635</v>
      </c>
      <c r="D10" s="2" cm="1">
        <f t="array" ref="D10">_xll.WJdn($A10,D$3)</f>
        <v>0.87647405831232572</v>
      </c>
      <c r="E10" s="41" cm="1">
        <f t="array" ref="E10">_xll.WJsn($A10,E$3)</f>
        <v>0.9597732320227732</v>
      </c>
      <c r="F10" s="42" cm="1">
        <f t="array" ref="F10">_xll.WJcn($A10,F$3)</f>
        <v>0.28077632217222304</v>
      </c>
      <c r="G10" s="2" cm="1">
        <f t="array" ref="G10">_xll.WJdn($A10,G$3)</f>
        <v>0.24560116752312153</v>
      </c>
    </row>
    <row r="11" spans="1:7" x14ac:dyDescent="0.15">
      <c r="A11" s="13">
        <f t="shared" si="1"/>
        <v>2.4</v>
      </c>
      <c r="B11" s="3" cm="1">
        <f t="array" ref="B11">_xll.WJsn($A11,B$3)</f>
        <v>0.80756186953298048</v>
      </c>
      <c r="C11" s="23" cm="1">
        <f t="array" ref="C11">_xll.WJcn($A11,C$3)</f>
        <v>-0.58978286417663695</v>
      </c>
      <c r="D11" s="4" cm="1">
        <f t="array" ref="D11">_xll.WJdn($A11,D$3)</f>
        <v>0.91485570267616445</v>
      </c>
      <c r="E11" s="43" cm="1">
        <f t="array" ref="E11">_xll.WJsn($A11,E$3)</f>
        <v>0.97879773481425802</v>
      </c>
      <c r="F11" s="44" cm="1">
        <f t="array" ref="F11">_xll.WJcn($A11,F$3)</f>
        <v>0.20482918327835348</v>
      </c>
      <c r="G11" s="4" cm="1">
        <f t="array" ref="G11">_xll.WJdn($A11,G$3)</f>
        <v>0.15065951582412274</v>
      </c>
    </row>
    <row r="12" spans="1:7" x14ac:dyDescent="0.15">
      <c r="A12" s="13">
        <f t="shared" si="1"/>
        <v>2.8</v>
      </c>
      <c r="B12" s="3" cm="1">
        <f t="array" ref="B12">_xll.WJsn($A12,B$3)</f>
        <v>0.53477177990636171</v>
      </c>
      <c r="C12" s="23" cm="1">
        <f t="array" ref="C12">_xll.WJcn($A12,C$3)</f>
        <v>-0.84499653455844526</v>
      </c>
      <c r="D12" s="4" cm="1">
        <f t="array" ref="D12">_xll.WJdn($A12,D$3)</f>
        <v>0.96358953183082319</v>
      </c>
      <c r="E12" s="43" cm="1">
        <f t="array" ref="E12">_xll.WJsn($A12,E$3)</f>
        <v>0.98705707687720268</v>
      </c>
      <c r="F12" s="44" cm="1">
        <f t="array" ref="F12">_xll.WJcn($A12,F$3)</f>
        <v>0.1603693455328416</v>
      </c>
      <c r="G12" s="4" cm="1">
        <f t="array" ref="G12">_xll.WJdn($A12,G$3)</f>
        <v>7.8327934729974777E-2</v>
      </c>
    </row>
    <row r="13" spans="1:7" x14ac:dyDescent="0.15">
      <c r="A13" s="13">
        <f t="shared" si="1"/>
        <v>3.1999999999999997</v>
      </c>
      <c r="B13" s="3" cm="1">
        <f t="array" ref="B13">_xll.WJsn($A13,B$3)</f>
        <v>0.17045542516383444</v>
      </c>
      <c r="C13" s="23" cm="1">
        <f t="array" ref="C13">_xll.WJcn($A13,C$3)</f>
        <v>-0.98536538808312957</v>
      </c>
      <c r="D13" s="4" cm="1">
        <f t="array" ref="D13">_xll.WJdn($A13,D$3)</f>
        <v>0.99636149915984518</v>
      </c>
      <c r="E13" s="43" cm="1">
        <f t="array" ref="E13">_xll.WJsn($A13,E$3)</f>
        <v>0.98993463881487742</v>
      </c>
      <c r="F13" s="44" cm="1">
        <f t="array" ref="F13">_xll.WJcn($A13,F$3)</f>
        <v>0.14152530118130133</v>
      </c>
      <c r="G13" s="4" cm="1">
        <f t="array" ref="G13">_xll.WJdn($A13,G$3)</f>
        <v>1.8220922946841175E-2</v>
      </c>
    </row>
    <row r="14" spans="1:7" x14ac:dyDescent="0.15">
      <c r="A14" s="14">
        <f t="shared" si="1"/>
        <v>3.5999999999999996</v>
      </c>
      <c r="B14" s="5" cm="1">
        <f t="array" ref="B14">_xll.WJsn($A14,B$3)</f>
        <v>-0.22603720068976413</v>
      </c>
      <c r="C14" s="24" cm="1">
        <f t="array" ref="C14">_xll.WJcn($A14,C$3)</f>
        <v>-0.97411867033967448</v>
      </c>
      <c r="D14" s="6" cm="1">
        <f t="array" ref="D14">_xll.WJdn($A14,D$3)</f>
        <v>0.99359287234565252</v>
      </c>
      <c r="E14" s="45" cm="1">
        <f t="array" ref="E14">_xll.WJsn($A14,E$3)</f>
        <v>0.98934560049794529</v>
      </c>
      <c r="F14" s="46" cm="1">
        <f t="array" ref="F14">_xll.WJcn($A14,F$3)</f>
        <v>0.14558599786847656</v>
      </c>
      <c r="G14" s="6" cm="1">
        <f t="array" ref="G14">_xll.WJdn($A14,G$3)</f>
        <v>-3.900394799433321E-2</v>
      </c>
    </row>
    <row r="15" spans="1:7" x14ac:dyDescent="0.15">
      <c r="A15" s="12">
        <f t="shared" si="1"/>
        <v>3.9999999999999996</v>
      </c>
      <c r="B15" s="1" cm="1">
        <f t="array" ref="B15">_xll.WJsn($A15,B$3)</f>
        <v>-0.58020011981367348</v>
      </c>
      <c r="C15" s="22" cm="1">
        <f t="array" ref="C15">_xll.WJcn($A15,C$3)</f>
        <v>-0.81447395352349905</v>
      </c>
      <c r="D15" s="2" cm="1">
        <f t="array" ref="D15">_xll.WJdn($A15,D$3)</f>
        <v>0.95699631934613527</v>
      </c>
      <c r="E15" s="41" cm="1">
        <f t="array" ref="E15">_xll.WJsn($A15,E$3)</f>
        <v>0.984896245266624</v>
      </c>
      <c r="F15" s="42" cm="1">
        <f t="array" ref="F15">_xll.WJcn($A15,F$3)</f>
        <v>0.1731455632111496</v>
      </c>
      <c r="G15" s="2" cm="1">
        <f t="array" ref="G15">_xll.WJdn($A15,G$3)</f>
        <v>-0.10238150086566565</v>
      </c>
    </row>
    <row r="16" spans="1:7" x14ac:dyDescent="0.15">
      <c r="A16" s="13">
        <f t="shared" si="1"/>
        <v>4.3999999999999995</v>
      </c>
      <c r="B16" s="3" cm="1">
        <f t="array" ref="B16">_xll.WJsn($A16,B$3)</f>
        <v>-0.83710022143234286</v>
      </c>
      <c r="C16" s="23" cm="1">
        <f t="array" ref="C16">_xll.WJcn($A16,C$3)</f>
        <v>-0.54704955833811109</v>
      </c>
      <c r="D16" s="4" cm="1">
        <f t="array" ref="D16">_xll.WJdn($A16,D$3)</f>
        <v>0.90819370445928516</v>
      </c>
      <c r="E16" s="43" cm="1">
        <f t="array" ref="E16">_xll.WJsn($A16,E$3)</f>
        <v>0.9736404673748873</v>
      </c>
      <c r="F16" s="44" cm="1">
        <f t="array" ref="F16">_xll.WJcn($A16,F$3)</f>
        <v>0.22808822917899763</v>
      </c>
      <c r="G16" s="4" cm="1">
        <f t="array" ref="G16">_xll.WJdn($A16,G$3)</f>
        <v>-0.18157623060257685</v>
      </c>
    </row>
    <row r="17" spans="1:7" x14ac:dyDescent="0.15">
      <c r="A17" s="13">
        <f t="shared" si="1"/>
        <v>4.8</v>
      </c>
      <c r="B17" s="3" cm="1">
        <f t="array" ref="B17">_xll.WJsn($A17,B$3)</f>
        <v>-0.97515100695842272</v>
      </c>
      <c r="C17" s="23" cm="1">
        <f t="array" ref="C17">_xll.WJcn($A17,C$3)</f>
        <v>-0.22154122331515244</v>
      </c>
      <c r="D17" s="4" cm="1">
        <f t="array" ref="D17">_xll.WJdn($A17,D$3)</f>
        <v>0.8730808258156818</v>
      </c>
      <c r="E17" s="43" cm="1">
        <f t="array" ref="E17">_xll.WJsn($A17,E$3)</f>
        <v>0.94834259166498491</v>
      </c>
      <c r="F17" s="44" cm="1">
        <f t="array" ref="F17">_xll.WJcn($A17,F$3)</f>
        <v>0.31724805568220554</v>
      </c>
      <c r="G17" s="4" cm="1">
        <f t="array" ref="G17">_xll.WJdn($A17,G$3)</f>
        <v>-0.28734877769655809</v>
      </c>
    </row>
    <row r="18" spans="1:7" x14ac:dyDescent="0.15">
      <c r="A18" s="13">
        <f t="shared" si="1"/>
        <v>5.2</v>
      </c>
      <c r="B18" s="3" cm="1">
        <f t="array" ref="B18">_xll.WJsn($A18,B$3)</f>
        <v>-0.9923553429117713</v>
      </c>
      <c r="C18" s="23" cm="1">
        <f t="array" ref="C18">_xll.WJcn($A18,C$3)</f>
        <v>0.12341342469302424</v>
      </c>
      <c r="D18" s="4" cm="1">
        <f t="array" ref="D18">_xll.WJdn($A18,D$3)</f>
        <v>0.86822100777890021</v>
      </c>
      <c r="E18" s="43" cm="1">
        <f t="array" ref="E18">_xll.WJsn($A18,E$3)</f>
        <v>0.89384427707238012</v>
      </c>
      <c r="F18" s="44" cm="1">
        <f t="array" ref="F18">_xll.WJcn($A18,F$3)</f>
        <v>0.44837752881355925</v>
      </c>
      <c r="G18" s="4" cm="1">
        <f t="array" ref="G18">_xll.WJdn($A18,G$3)</f>
        <v>-0.43009692018507617</v>
      </c>
    </row>
    <row r="19" spans="1:7" x14ac:dyDescent="0.15">
      <c r="A19" s="14">
        <f t="shared" si="1"/>
        <v>5.6000000000000005</v>
      </c>
      <c r="B19" s="5" cm="1">
        <f t="array" ref="B19">_xll.WJsn($A19,B$3)</f>
        <v>-0.88903162911757561</v>
      </c>
      <c r="C19" s="24" cm="1">
        <f t="array" ref="C19">_xll.WJcn($A19,C$3)</f>
        <v>0.45784578454819203</v>
      </c>
      <c r="D19" s="6" cm="1">
        <f t="array" ref="D19">_xll.WJdn($A19,D$3)</f>
        <v>0.89577100344180538</v>
      </c>
      <c r="E19" s="45" cm="1">
        <f t="array" ref="E19">_xll.WJsn($A19,E$3)</f>
        <v>0.78236340445499386</v>
      </c>
      <c r="F19" s="46" cm="1">
        <f t="array" ref="F19">_xll.WJcn($A19,F$3)</f>
        <v>0.62282220847493208</v>
      </c>
      <c r="G19" s="6" cm="1">
        <f t="array" ref="G19">_xll.WJdn($A19,G$3)</f>
        <v>-0.61286576359535738</v>
      </c>
    </row>
    <row r="20" spans="1:7" x14ac:dyDescent="0.15">
      <c r="A20" s="12">
        <f t="shared" si="1"/>
        <v>6.0000000000000009</v>
      </c>
      <c r="B20" s="1" cm="1">
        <f t="array" ref="B20">_xll.WJsn($A20,B$3)</f>
        <v>-0.66520001785540095</v>
      </c>
      <c r="C20" s="22" cm="1">
        <f t="array" ref="C20">_xll.WJcn($A20,C$3)</f>
        <v>0.74666521028180644</v>
      </c>
      <c r="D20" s="2" cm="1">
        <f t="array" ref="D20">_xll.WJdn($A20,D$3)</f>
        <v>0.94306799015834086</v>
      </c>
      <c r="E20" s="41" cm="1">
        <f t="array" ref="E20">_xll.WJsn($A20,E$3)</f>
        <v>0.57524116967043193</v>
      </c>
      <c r="F20" s="42" cm="1">
        <f t="array" ref="F20">_xll.WJcn($A20,F$3)</f>
        <v>0.81798386091425612</v>
      </c>
      <c r="G20" s="2" cm="1">
        <f t="array" ref="G20">_xll.WJdn($A20,G$3)</f>
        <v>-0.81390813880326118</v>
      </c>
    </row>
    <row r="21" spans="1:7" x14ac:dyDescent="0.15">
      <c r="A21" s="13">
        <f t="shared" si="1"/>
        <v>6.4000000000000012</v>
      </c>
      <c r="B21" s="3" cm="1">
        <f t="array" ref="B21">_xll.WJsn($A21,B$3)</f>
        <v>-0.3347701536666885</v>
      </c>
      <c r="C21" s="23" cm="1">
        <f t="array" ref="C21">_xll.WJcn($A21,C$3)</f>
        <v>0.94229981652018902</v>
      </c>
      <c r="D21" s="4" cm="1">
        <f t="array" ref="D21">_xll.WJdn($A21,D$3)</f>
        <v>0.98589159447349761</v>
      </c>
      <c r="E21" s="43" cm="1">
        <f t="array" ref="E21">_xll.WJsn($A21,E$3)</f>
        <v>0.25082736955831553</v>
      </c>
      <c r="F21" s="44" cm="1">
        <f t="array" ref="F21">_xll.WJcn($A21,F$3)</f>
        <v>0.9680318335057253</v>
      </c>
      <c r="G21" s="4" cm="1">
        <f t="array" ref="G21">_xll.WJdn($A21,G$3)</f>
        <v>-0.96737844293592434</v>
      </c>
    </row>
    <row r="22" spans="1:7" x14ac:dyDescent="0.15">
      <c r="A22" s="13">
        <f t="shared" si="1"/>
        <v>6.8000000000000016</v>
      </c>
      <c r="B22" s="3" cm="1">
        <f t="array" ref="B22">_xll.WJsn($A22,B$3)</f>
        <v>5.696002461375331E-2</v>
      </c>
      <c r="C22" s="23" cm="1">
        <f t="array" ref="C22">_xll.WJcn($A22,C$3)</f>
        <v>0.99837645985670187</v>
      </c>
      <c r="D22" s="4" cm="1">
        <f t="array" ref="D22">_xll.WJdn($A22,D$3)</f>
        <v>0.99959436217847897</v>
      </c>
      <c r="E22" s="43" cm="1">
        <f t="array" ref="E22">_xll.WJsn($A22,E$3)</f>
        <v>-0.14265757467039894</v>
      </c>
      <c r="F22" s="44" cm="1">
        <f t="array" ref="F22">_xll.WJcn($A22,F$3)</f>
        <v>0.98977210325870446</v>
      </c>
      <c r="G22" s="4" cm="1">
        <f t="array" ref="G22">_xll.WJdn($A22,G$3)</f>
        <v>-0.98956543876520953</v>
      </c>
    </row>
    <row r="23" spans="1:7" x14ac:dyDescent="0.15">
      <c r="A23" s="13">
        <f t="shared" si="1"/>
        <v>7.200000000000002</v>
      </c>
      <c r="B23" s="3" cm="1">
        <f t="array" ref="B23">_xll.WJsn($A23,B$3)</f>
        <v>0.43783832319040017</v>
      </c>
      <c r="C23" s="23" cm="1">
        <f t="array" ref="C23">_xll.WJcn($A23,C$3)</f>
        <v>0.8990537262843743</v>
      </c>
      <c r="D23" s="4" cm="1">
        <f t="array" ref="D23">_xll.WJdn($A23,D$3)</f>
        <v>0.97574299930179065</v>
      </c>
      <c r="E23" s="43" cm="1">
        <f t="array" ref="E23">_xll.WJsn($A23,E$3)</f>
        <v>-0.4953132346560799</v>
      </c>
      <c r="F23" s="44" cm="1">
        <f t="array" ref="F23">_xll.WJcn($A23,F$3)</f>
        <v>0.86871445226526012</v>
      </c>
      <c r="G23" s="4" cm="1">
        <f t="array" ref="G23">_xll.WJdn($A23,G$3)</f>
        <v>-0.86587156209566041</v>
      </c>
    </row>
    <row r="24" spans="1:7" x14ac:dyDescent="0.15">
      <c r="A24" s="14">
        <f t="shared" si="1"/>
        <v>7.6000000000000023</v>
      </c>
      <c r="B24" s="5" cm="1">
        <f t="array" ref="B24">_xll.WJsn($A24,B$3)</f>
        <v>0.74093285489365279</v>
      </c>
      <c r="C24" s="24" cm="1">
        <f t="array" ref="C24">_xll.WJcn($A24,C$3)</f>
        <v>0.67157911264358217</v>
      </c>
      <c r="D24" s="6" cm="1">
        <f t="array" ref="D24">_xll.WJdn($A24,D$3)</f>
        <v>0.92884585703699174</v>
      </c>
      <c r="E24" s="45" cm="1">
        <f t="array" ref="E24">_xll.WJsn($A24,E$3)</f>
        <v>-0.73535631469855867</v>
      </c>
      <c r="F24" s="46" cm="1">
        <f t="array" ref="F24">_xll.WJcn($A24,F$3)</f>
        <v>0.67768066995669451</v>
      </c>
      <c r="G24" s="6" cm="1">
        <f t="array" ref="G24">_xll.WJdn($A24,G$3)</f>
        <v>-0.66961334914311321</v>
      </c>
    </row>
    <row r="25" spans="1:7" x14ac:dyDescent="0.15">
      <c r="A25" s="12">
        <f t="shared" si="1"/>
        <v>8.0000000000000018</v>
      </c>
      <c r="B25" s="1" cm="1">
        <f t="array" ref="B25">_xll.WJsn($A25,B$3)</f>
        <v>0.93084339217791423</v>
      </c>
      <c r="C25" s="22" cm="1">
        <f t="array" ref="C25">_xll.WJcn($A25,C$3)</f>
        <v>0.36541836193425448</v>
      </c>
      <c r="D25" s="2" cm="1">
        <f t="array" ref="D25">_xll.WJdn($A25,D$3)</f>
        <v>0.88508906038300983</v>
      </c>
      <c r="E25" s="41" cm="1">
        <f t="array" ref="E25">_xll.WJsn($A25,E$3)</f>
        <v>-0.86975913311432007</v>
      </c>
      <c r="F25" s="42" cm="1">
        <f t="array" ref="F25">_xll.WJcn($A25,F$3)</f>
        <v>0.49347649423678375</v>
      </c>
      <c r="G25" s="2" cm="1">
        <f t="array" ref="G25">_xll.WJdn($A25,G$3)</f>
        <v>-0.47782191586044626</v>
      </c>
    </row>
    <row r="26" spans="1:7" x14ac:dyDescent="0.15">
      <c r="A26" s="13">
        <f t="shared" si="1"/>
        <v>8.4000000000000021</v>
      </c>
      <c r="B26" s="3" cm="1">
        <f t="array" ref="B26">_xll.WJsn($A26,B$3)</f>
        <v>0.99968999547316095</v>
      </c>
      <c r="C26" s="23" cm="1">
        <f t="array" ref="C26">_xll.WJcn($A26,C$3)</f>
        <v>2.4898051146052994E-2</v>
      </c>
      <c r="D26" s="4" cm="1">
        <f t="array" ref="D26">_xll.WJdn($A26,D$3)</f>
        <v>0.86611487588985137</v>
      </c>
      <c r="E26" s="43" cm="1">
        <f t="array" ref="E26">_xll.WJsn($A26,E$3)</f>
        <v>-0.93687320420659148</v>
      </c>
      <c r="F26" s="44" cm="1">
        <f t="array" ref="F26">_xll.WJcn($A26,F$3)</f>
        <v>0.34966927122593205</v>
      </c>
      <c r="G26" s="4" cm="1">
        <f t="array" ref="G26">_xll.WJdn($A26,G$3)</f>
        <v>-0.32345973178185849</v>
      </c>
    </row>
    <row r="27" spans="1:7" x14ac:dyDescent="0.15">
      <c r="A27" s="13">
        <f t="shared" si="1"/>
        <v>8.8000000000000025</v>
      </c>
      <c r="B27" s="3" cm="1">
        <f t="array" ref="B27">_xll.WJsn($A27,B$3)</f>
        <v>0.94818525923176111</v>
      </c>
      <c r="C27" s="23" cm="1">
        <f t="array" ref="C27">_xll.WJcn($A27,C$3)</f>
        <v>-0.31771797899331738</v>
      </c>
      <c r="D27" s="4" cm="1">
        <f t="array" ref="D27">_xll.WJdn($A27,D$3)</f>
        <v>0.88047497326380741</v>
      </c>
      <c r="E27" s="43" cm="1">
        <f t="array" ref="E27">_xll.WJsn($A27,E$3)</f>
        <v>-0.96840123033336489</v>
      </c>
      <c r="F27" s="44" cm="1">
        <f t="array" ref="F27">_xll.WJcn($A27,F$3)</f>
        <v>0.24939738789495178</v>
      </c>
      <c r="G27" s="4" cm="1">
        <f t="array" ref="G27">_xll.WJdn($A27,G$3)</f>
        <v>-0.20820484657257732</v>
      </c>
    </row>
    <row r="28" spans="1:7" x14ac:dyDescent="0.15">
      <c r="A28" s="13">
        <f t="shared" si="1"/>
        <v>9.2000000000000028</v>
      </c>
      <c r="B28" s="3" cm="1">
        <f t="array" ref="B28">_xll.WJsn($A28,B$3)</f>
        <v>0.77560027977954882</v>
      </c>
      <c r="C28" s="23" cm="1">
        <f t="array" ref="C28">_xll.WJcn($A28,C$3)</f>
        <v>-0.63122437057347969</v>
      </c>
      <c r="D28" s="4" cm="1">
        <f t="array" ref="D28">_xll.WJdn($A28,D$3)</f>
        <v>0.92174348465366118</v>
      </c>
      <c r="E28" s="43" cm="1">
        <f t="array" ref="E28">_xll.WJsn($A28,E$3)</f>
        <v>-0.98262381236866037</v>
      </c>
      <c r="F28" s="44" cm="1">
        <f t="array" ref="F28">_xll.WJcn($A28,F$3)</f>
        <v>0.1856083062960267</v>
      </c>
      <c r="G28" s="4" cm="1">
        <f t="array" ref="G28">_xll.WJdn($A28,G$3)</f>
        <v>-0.12264948951274841</v>
      </c>
    </row>
    <row r="29" spans="1:7" x14ac:dyDescent="0.15">
      <c r="A29" s="14">
        <f t="shared" si="1"/>
        <v>9.6000000000000032</v>
      </c>
      <c r="B29" s="5" cm="1">
        <f t="array" ref="B29">_xll.WJsn($A29,B$3)</f>
        <v>0.48742149805350576</v>
      </c>
      <c r="C29" s="24" cm="1">
        <f t="array" ref="C29">_xll.WJcn($A29,C$3)</f>
        <v>-0.87316681294886389</v>
      </c>
      <c r="D29" s="6" cm="1">
        <f t="array" ref="D29">_xll.WJdn($A29,D$3)</f>
        <v>0.96984796272860241</v>
      </c>
      <c r="E29" s="45" cm="1">
        <f t="array" ref="E29">_xll.WJsn($A29,E$3)</f>
        <v>-0.98855418964493713</v>
      </c>
      <c r="F29" s="46" cm="1">
        <f t="array" ref="F29">_xll.WJcn($A29,F$3)</f>
        <v>0.15086621270331543</v>
      </c>
      <c r="G29" s="6" cm="1">
        <f t="array" ref="G29">_xll.WJdn($A29,G$3)</f>
        <v>-5.5839972059126525E-2</v>
      </c>
    </row>
    <row r="30" spans="1:7" x14ac:dyDescent="0.15">
      <c r="A30" s="12">
        <f t="shared" si="1"/>
        <v>10.000000000000004</v>
      </c>
      <c r="B30" s="1" cm="1">
        <f t="array" ref="B30">_xll.WJsn($A30,B$3)</f>
        <v>0.11419012346074853</v>
      </c>
      <c r="C30" s="22" cm="1">
        <f t="array" ref="C30">_xll.WJcn($A30,C$3)</f>
        <v>-0.99345891495522809</v>
      </c>
      <c r="D30" s="2" cm="1">
        <f t="array" ref="D30">_xll.WJdn($A30,D$3)</f>
        <v>0.99836874646896112</v>
      </c>
      <c r="E30" s="41" cm="1">
        <f t="array" ref="E30">_xll.WJsn($A30,E$3)</f>
        <v>-0.99009662806407472</v>
      </c>
      <c r="F30" s="42" cm="1">
        <f t="array" ref="F30">_xll.WJcn($A30,F$3)</f>
        <v>0.14038756033264937</v>
      </c>
      <c r="G30" s="2" cm="1">
        <f t="array" ref="G30">_xll.WJdn($A30,G$3)</f>
        <v>2.1934686644402355E-3</v>
      </c>
    </row>
    <row r="31" spans="1:7" x14ac:dyDescent="0.15">
      <c r="A31" s="13">
        <f t="shared" si="1"/>
        <v>10.400000000000004</v>
      </c>
      <c r="B31" s="3" cm="1">
        <f t="array" ref="B31">_xll.WJsn($A31,B$3)</f>
        <v>-0.28072063214003007</v>
      </c>
      <c r="C31" s="23" cm="1">
        <f t="array" ref="C31">_xll.WJcn($A31,C$3)</f>
        <v>-0.95978952207809709</v>
      </c>
      <c r="D31" s="4" cm="1">
        <f t="array" ref="D31">_xll.WJdn($A31,D$3)</f>
        <v>0.99010049069411388</v>
      </c>
      <c r="E31" s="43" cm="1">
        <f t="array" ref="E31">_xll.WJsn($A31,E$3)</f>
        <v>-0.9882808925929587</v>
      </c>
      <c r="F31" s="44" cm="1">
        <f t="array" ref="F31">_xll.WJcn($A31,F$3)</f>
        <v>0.15264624900620671</v>
      </c>
      <c r="G31" s="4" cm="1">
        <f t="array" ref="G31">_xll.WJdn($A31,G$3)</f>
        <v>6.0574127893942016E-2</v>
      </c>
    </row>
    <row r="32" spans="1:7" x14ac:dyDescent="0.15">
      <c r="A32" s="13">
        <f t="shared" si="1"/>
        <v>10.800000000000004</v>
      </c>
      <c r="B32" s="3" cm="1">
        <f t="array" ref="B32">_xll.WJsn($A32,B$3)</f>
        <v>-0.62359085172422724</v>
      </c>
      <c r="C32" s="23" cm="1">
        <f t="array" ref="C32">_xll.WJcn($A32,C$3)</f>
        <v>-0.78175088720503083</v>
      </c>
      <c r="D32" s="4" cm="1">
        <f t="array" ref="D32">_xll.WJdn($A32,D$3)</f>
        <v>0.95014925796501259</v>
      </c>
      <c r="E32" s="43" cm="1">
        <f t="array" ref="E32">_xll.WJsn($A32,E$3)</f>
        <v>-0.98189537740888289</v>
      </c>
      <c r="F32" s="44" cm="1">
        <f t="array" ref="F32">_xll.WJcn($A32,F$3)</f>
        <v>0.18942404235753049</v>
      </c>
      <c r="G32" s="4" cm="1">
        <f t="array" ref="G32">_xll.WJdn($A32,G$3)</f>
        <v>0.12846277797989264</v>
      </c>
    </row>
    <row r="33" spans="1:7" x14ac:dyDescent="0.15">
      <c r="A33" s="13">
        <f t="shared" si="1"/>
        <v>11.200000000000005</v>
      </c>
      <c r="B33" s="3" cm="1">
        <f t="array" ref="B33">_xll.WJsn($A33,B$3)</f>
        <v>-0.8641926093514315</v>
      </c>
      <c r="C33" s="23" cm="1">
        <f t="array" ref="C33">_xll.WJcn($A33,C$3)</f>
        <v>-0.5031611411291258</v>
      </c>
      <c r="D33" s="4" cm="1">
        <f t="array" ref="D33">_xll.WJdn($A33,D$3)</f>
        <v>0.90182746880187092</v>
      </c>
      <c r="E33" s="43" cm="1">
        <f t="array" ref="E33">_xll.WJsn($A33,E$3)</f>
        <v>-0.96674407500687054</v>
      </c>
      <c r="F33" s="44" cm="1">
        <f t="array" ref="F33">_xll.WJcn($A33,F$3)</f>
        <v>0.255745759376593</v>
      </c>
      <c r="G33" s="4" cm="1">
        <f t="array" ref="G33">_xll.WJdn($A33,G$3)</f>
        <v>0.21591792861463874</v>
      </c>
    </row>
    <row r="34" spans="1:7" x14ac:dyDescent="0.15">
      <c r="A34" s="14">
        <f t="shared" si="1"/>
        <v>11.600000000000005</v>
      </c>
      <c r="B34" s="5" cm="1">
        <f t="array" ref="B34">_xll.WJsn($A34,B$3)</f>
        <v>-0.98494998877954076</v>
      </c>
      <c r="C34" s="24" cm="1">
        <f t="array" ref="C34">_xll.WJcn($A34,C$3)</f>
        <v>-0.17283957765275418</v>
      </c>
      <c r="D34" s="6" cm="1">
        <f t="array" ref="D34">_xll.WJdn($A34,D$3)</f>
        <v>0.87032659381452282</v>
      </c>
      <c r="E34" s="45" cm="1">
        <f t="array" ref="E34">_xll.WJsn($A34,E$3)</f>
        <v>-0.93326880417389402</v>
      </c>
      <c r="F34" s="46" cm="1">
        <f t="array" ref="F34">_xll.WJcn($A34,F$3)</f>
        <v>0.35917870086605902</v>
      </c>
      <c r="G34" s="6" cm="1">
        <f t="array" ref="G34">_xll.WJdn($A34,G$3)</f>
        <v>0.33391979107693232</v>
      </c>
    </row>
    <row r="35" spans="1:7" x14ac:dyDescent="0.15">
      <c r="A35" s="12">
        <f t="shared" si="1"/>
        <v>12.000000000000005</v>
      </c>
      <c r="B35" s="1" cm="1">
        <f t="array" ref="B35">_xll.WJsn($A35,B$3)</f>
        <v>-0.98502585338895576</v>
      </c>
      <c r="C35" s="22" cm="1">
        <f t="array" ref="C35">_xll.WJcn($A35,C$3)</f>
        <v>0.17240669405611642</v>
      </c>
      <c r="D35" s="2" cm="1">
        <f t="array" ref="D35">_xll.WJdn($A35,D$3)</f>
        <v>0.87030512869846299</v>
      </c>
      <c r="E35" s="41" cm="1">
        <f t="array" ref="E35">_xll.WJsn($A35,E$3)</f>
        <v>-0.86226168767976785</v>
      </c>
      <c r="F35" s="42" cm="1">
        <f t="array" ref="F35">_xll.WJcn($A35,F$3)</f>
        <v>0.50646301144272954</v>
      </c>
      <c r="G35" s="2" cm="1">
        <f t="array" ref="G35">_xll.WJdn($A35,G$3)</f>
        <v>0.49148807521345544</v>
      </c>
    </row>
    <row r="36" spans="1:7" x14ac:dyDescent="0.15">
      <c r="A36" s="13">
        <f t="shared" si="1"/>
        <v>12.400000000000006</v>
      </c>
      <c r="B36" s="3" cm="1">
        <f t="array" ref="B36">_xll.WJsn($A36,B$3)</f>
        <v>-0.864421649055369</v>
      </c>
      <c r="C36" s="23" cm="1">
        <f t="array" ref="C36">_xll.WJcn($A36,C$3)</f>
        <v>0.50276755329316603</v>
      </c>
      <c r="D36" s="4" cm="1">
        <f t="array" ref="D36">_xll.WJdn($A36,D$3)</f>
        <v>0.90177258949310424</v>
      </c>
      <c r="E36" s="43" cm="1">
        <f t="array" ref="E36">_xll.WJsn($A36,E$3)</f>
        <v>-0.72098979296265309</v>
      </c>
      <c r="F36" s="44" cm="1">
        <f t="array" ref="F36">_xll.WJcn($A36,F$3)</f>
        <v>0.69294568217405794</v>
      </c>
      <c r="G36" s="4" cm="1">
        <f t="array" ref="G36">_xll.WJdn($A36,G$3)</f>
        <v>0.68536501966790542</v>
      </c>
    </row>
    <row r="37" spans="1:7" x14ac:dyDescent="0.15">
      <c r="A37" s="13">
        <f t="shared" si="1"/>
        <v>12.800000000000006</v>
      </c>
      <c r="B37" s="3" cm="1">
        <f t="array" ref="B37">_xll.WJsn($A37,B$3)</f>
        <v>-0.6239658474709725</v>
      </c>
      <c r="C37" s="23" cm="1">
        <f t="array" ref="C37">_xll.WJcn($A37,C$3)</f>
        <v>0.78145161154727361</v>
      </c>
      <c r="D37" s="4" cm="1">
        <f t="array" ref="D37">_xll.WJdn($A37,D$3)</f>
        <v>0.95008770926554775</v>
      </c>
      <c r="E37" s="43" cm="1">
        <f t="array" ref="E37">_xll.WJsn($A37,E$3)</f>
        <v>-0.47168069146679026</v>
      </c>
      <c r="F37" s="44" cm="1">
        <f t="array" ref="F37">_xll.WJcn($A37,F$3)</f>
        <v>0.88176942864754071</v>
      </c>
      <c r="G37" s="4" cm="1">
        <f t="array" ref="G37">_xll.WJdn($A37,G$3)</f>
        <v>0.87923001742199891</v>
      </c>
    </row>
    <row r="38" spans="1:7" x14ac:dyDescent="0.15">
      <c r="A38" s="13">
        <f t="shared" si="1"/>
        <v>13.200000000000006</v>
      </c>
      <c r="B38" s="3" cm="1">
        <f t="array" ref="B38">_xll.WJsn($A38,B$3)</f>
        <v>-0.28120045326561266</v>
      </c>
      <c r="C38" s="23" cm="1">
        <f t="array" ref="C38">_xll.WJcn($A38,C$3)</f>
        <v>0.95964905308306014</v>
      </c>
      <c r="D38" s="4" cm="1">
        <f t="array" ref="D38">_xll.WJdn($A38,D$3)</f>
        <v>0.99006645043189112</v>
      </c>
      <c r="E38" s="43" cm="1">
        <f t="array" ref="E38">_xll.WJsn($A38,E$3)</f>
        <v>-0.11222587696169765</v>
      </c>
      <c r="F38" s="44" cm="1">
        <f t="array" ref="F38">_xll.WJcn($A38,F$3)</f>
        <v>0.99368272227113719</v>
      </c>
      <c r="G38" s="4" cm="1">
        <f t="array" ref="G38">_xll.WJdn($A38,G$3)</f>
        <v>0.99355533319802347</v>
      </c>
    </row>
    <row r="39" spans="1:7" x14ac:dyDescent="0.15">
      <c r="A39" s="14">
        <f t="shared" si="1"/>
        <v>13.600000000000007</v>
      </c>
      <c r="B39" s="5" cm="1">
        <f t="array" ref="B39">_xll.WJsn($A39,B$3)</f>
        <v>0.11368925938332086</v>
      </c>
      <c r="C39" s="24" cm="1">
        <f t="array" ref="C39">_xll.WJcn($A39,C$3)</f>
        <v>0.99351635733936061</v>
      </c>
      <c r="D39" s="6" cm="1">
        <f t="array" ref="D39">_xll.WJdn($A39,D$3)</f>
        <v>0.99838303675253715</v>
      </c>
      <c r="E39" s="45" cm="1">
        <f t="array" ref="E39">_xll.WJsn($A39,E$3)</f>
        <v>0.27956840331543248</v>
      </c>
      <c r="F39" s="46" cm="1">
        <f t="array" ref="F39">_xll.WJcn($A39,F$3)</f>
        <v>0.960125777108218</v>
      </c>
      <c r="G39" s="6" cm="1">
        <f t="array" ref="G39">_xll.WJdn($A39,G$3)</f>
        <v>0.95930731372996403</v>
      </c>
    </row>
    <row r="40" spans="1:7" x14ac:dyDescent="0.15">
      <c r="A40" s="12">
        <f t="shared" si="1"/>
        <v>14.000000000000007</v>
      </c>
      <c r="B40" s="1" cm="1">
        <f t="array" ref="B40">_xll.WJsn($A40,B$3)</f>
        <v>0.48699380167587192</v>
      </c>
      <c r="C40" s="22" cm="1">
        <f t="array" ref="C40">_xll.WJcn($A40,C$3)</f>
        <v>0.87340542540636967</v>
      </c>
      <c r="D40" s="2" cm="1">
        <f t="array" ref="D40">_xll.WJdn($A40,D$3)</f>
        <v>0.96990167505903402</v>
      </c>
      <c r="E40" s="41" cm="1">
        <f t="array" ref="E40">_xll.WJsn($A40,E$3)</f>
        <v>0.59547090497021882</v>
      </c>
      <c r="F40" s="42" cm="1">
        <f t="array" ref="F40">_xll.WJcn($A40,F$3)</f>
        <v>0.80337687378586442</v>
      </c>
      <c r="G40" s="2" cm="1">
        <f t="array" ref="G40">_xll.WJdn($A40,G$3)</f>
        <v>0.79892880208486727</v>
      </c>
    </row>
    <row r="41" spans="1:7" x14ac:dyDescent="0.15">
      <c r="A41" s="13">
        <f t="shared" si="1"/>
        <v>14.400000000000007</v>
      </c>
      <c r="B41" s="3" cm="1">
        <f t="array" ref="B41">_xll.WJsn($A41,B$3)</f>
        <v>0.77530638229026849</v>
      </c>
      <c r="C41" s="23" cm="1">
        <f t="array" ref="C41">_xll.WJcn($A41,C$3)</f>
        <v>0.63158531773623117</v>
      </c>
      <c r="D41" s="4" cm="1">
        <f t="array" ref="D41">_xll.WJdn($A41,D$3)</f>
        <v>0.92180529581631021</v>
      </c>
      <c r="E41" s="43" cm="1">
        <f t="array" ref="E41">_xll.WJsn($A41,E$3)</f>
        <v>0.79388850845583292</v>
      </c>
      <c r="F41" s="44" cm="1">
        <f t="array" ref="F41">_xll.WJcn($A41,F$3)</f>
        <v>0.60806334879005253</v>
      </c>
      <c r="G41" s="4" cm="1">
        <f t="array" ref="G41">_xll.WJdn($A41,G$3)</f>
        <v>0.59755571369389704</v>
      </c>
    </row>
    <row r="42" spans="1:7" x14ac:dyDescent="0.15">
      <c r="A42" s="13">
        <f t="shared" si="1"/>
        <v>14.800000000000008</v>
      </c>
      <c r="B42" s="3" cm="1">
        <f t="array" ref="B42">_xll.WJsn($A42,B$3)</f>
        <v>0.94804390151024198</v>
      </c>
      <c r="C42" s="23" cm="1">
        <f t="array" ref="C42">_xll.WJcn($A42,C$3)</f>
        <v>0.31813953040959647</v>
      </c>
      <c r="D42" s="4" cm="1">
        <f t="array" ref="D42">_xll.WJdn($A42,D$3)</f>
        <v>0.88051302670790321</v>
      </c>
      <c r="E42" s="43" cm="1">
        <f t="array" ref="E42">_xll.WJsn($A42,E$3)</f>
        <v>0.89964709178662206</v>
      </c>
      <c r="F42" s="44" cm="1">
        <f t="array" ref="F42">_xll.WJcn($A42,F$3)</f>
        <v>0.43661780797383121</v>
      </c>
      <c r="G42" s="4" cm="1">
        <f t="array" ref="G42">_xll.WJdn($A42,G$3)</f>
        <v>0.4175725996227419</v>
      </c>
    </row>
    <row r="43" spans="1:7" x14ac:dyDescent="0.15">
      <c r="A43" s="13">
        <f t="shared" si="1"/>
        <v>15.200000000000008</v>
      </c>
      <c r="B43" s="3" cm="1">
        <f t="array" ref="B43">_xll.WJsn($A43,B$3)</f>
        <v>0.99970078924697992</v>
      </c>
      <c r="C43" s="23" cm="1">
        <f t="array" ref="C43">_xll.WJcn($A43,C$3)</f>
        <v>-2.4460825394197427E-2</v>
      </c>
      <c r="D43" s="4" cm="1">
        <f t="array" ref="D43">_xll.WJdn($A43,D$3)</f>
        <v>0.86611176126102252</v>
      </c>
      <c r="E43" s="43" cm="1">
        <f t="array" ref="E43">_xll.WJsn($A43,E$3)</f>
        <v>0.95108073348889866</v>
      </c>
      <c r="F43" s="44" cm="1">
        <f t="array" ref="F43">_xll.WJcn($A43,F$3)</f>
        <v>0.30894245157669531</v>
      </c>
      <c r="G43" s="4" cm="1">
        <f t="array" ref="G43">_xll.WJdn($A43,G$3)</f>
        <v>0.27796383163602711</v>
      </c>
    </row>
    <row r="44" spans="1:7" x14ac:dyDescent="0.15">
      <c r="A44" s="14">
        <f t="shared" si="1"/>
        <v>15.600000000000009</v>
      </c>
      <c r="B44" s="5" cm="1">
        <f t="array" ref="B44">_xll.WJsn($A44,B$3)</f>
        <v>0.93100661573038701</v>
      </c>
      <c r="C44" s="24" cm="1">
        <f t="array" ref="C44">_xll.WJcn($A44,C$3)</f>
        <v>-0.36500230337115885</v>
      </c>
      <c r="D44" s="6" cm="1">
        <f t="array" ref="D44">_xll.WJdn($A44,D$3)</f>
        <v>0.88504614024725103</v>
      </c>
      <c r="E44" s="45" cm="1">
        <f t="array" ref="E44">_xll.WJsn($A44,E$3)</f>
        <v>0.97488259753641715</v>
      </c>
      <c r="F44" s="46" cm="1">
        <f t="array" ref="F44">_xll.WJcn($A44,F$3)</f>
        <v>0.22271937729045466</v>
      </c>
      <c r="G44" s="6" cm="1">
        <f t="array" ref="G44">_xll.WJdn($A44,G$3)</f>
        <v>0.17464523993846209</v>
      </c>
    </row>
    <row r="45" spans="1:7" x14ac:dyDescent="0.15">
      <c r="A45" s="12">
        <f t="shared" si="1"/>
        <v>16.000000000000007</v>
      </c>
      <c r="B45" s="1" cm="1">
        <f t="array" ref="B45">_xll.WJsn($A45,B$3)</f>
        <v>0.741247758090674</v>
      </c>
      <c r="C45" s="22" cm="1">
        <f t="array" ref="C45">_xll.WJcn($A45,C$3)</f>
        <v>-0.6712315257238366</v>
      </c>
      <c r="D45" s="2" cm="1">
        <f t="array" ref="D45">_xll.WJdn($A45,D$3)</f>
        <v>0.92878304263233946</v>
      </c>
      <c r="E45" s="41" cm="1">
        <f t="array" ref="E45">_xll.WJsn($A45,E$3)</f>
        <v>0.98542572521082761</v>
      </c>
      <c r="F45" s="42" cm="1">
        <f t="array" ref="F45">_xll.WJcn($A45,F$3)</f>
        <v>0.17010626118022354</v>
      </c>
      <c r="G45" s="2" cm="1">
        <f t="array" ref="G45">_xll.WJdn($A45,G$3)</f>
        <v>9.7045126145407626E-2</v>
      </c>
    </row>
    <row r="46" spans="1:7" x14ac:dyDescent="0.15">
      <c r="A46" s="13">
        <f t="shared" si="1"/>
        <v>16.400000000000006</v>
      </c>
      <c r="B46" s="3" cm="1">
        <f t="array" ref="B46">_xll.WJsn($A46,B$3)</f>
        <v>0.43828123904229466</v>
      </c>
      <c r="C46" s="23" cm="1">
        <f t="array" ref="C46">_xll.WJcn($A46,C$3)</f>
        <v>-0.89883789167099037</v>
      </c>
      <c r="D46" s="4" cm="1">
        <f t="array" ref="D46">_xll.WJdn($A46,D$3)</f>
        <v>0.97569328627181184</v>
      </c>
      <c r="E46" s="43" cm="1">
        <f t="array" ref="E46">_xll.WJsn($A46,E$3)</f>
        <v>0.98951044921139075</v>
      </c>
      <c r="F46" s="44" cm="1">
        <f t="array" ref="F46">_xll.WJcn($A46,F$3)</f>
        <v>0.14446131281928526</v>
      </c>
      <c r="G46" s="4" cm="1">
        <f t="array" ref="G46">_xll.WJdn($A46,G$3)</f>
        <v>3.4475197266894325E-2</v>
      </c>
    </row>
    <row r="47" spans="1:7" x14ac:dyDescent="0.15">
      <c r="A47" s="13">
        <f t="shared" si="1"/>
        <v>16.800000000000004</v>
      </c>
      <c r="B47" s="3" cm="1">
        <f t="array" ref="B47">_xll.WJsn($A47,B$3)</f>
        <v>5.7463958561370418E-2</v>
      </c>
      <c r="C47" s="23" cm="1">
        <f t="array" ref="C47">_xll.WJcn($A47,C$3)</f>
        <v>-0.9983475814897621</v>
      </c>
      <c r="D47" s="4" cm="1">
        <f t="array" ref="D47">_xll.WJdn($A47,D$3)</f>
        <v>0.99958715146134924</v>
      </c>
      <c r="E47" s="43" cm="1">
        <f t="array" ref="E47">_xll.WJsn($A47,E$3)</f>
        <v>0.9898449549260091</v>
      </c>
      <c r="F47" s="44" cm="1">
        <f t="array" ref="F47">_xll.WJcn($A47,F$3)</f>
        <v>0.14215120543818019</v>
      </c>
      <c r="G47" s="4" cm="1">
        <f t="array" ref="G47">_xll.WJdn($A47,G$3)</f>
        <v>-2.2652267175676154E-2</v>
      </c>
    </row>
    <row r="48" spans="1:7" x14ac:dyDescent="0.15">
      <c r="A48" s="13">
        <f t="shared" si="1"/>
        <v>17.200000000000003</v>
      </c>
      <c r="B48" s="3" cm="1">
        <f t="array" ref="B48">_xll.WJsn($A48,B$3)</f>
        <v>-0.33430098527355839</v>
      </c>
      <c r="C48" s="23" cm="1">
        <f t="array" ref="C48">_xll.WJcn($A48,C$3)</f>
        <v>-0.94246636610816414</v>
      </c>
      <c r="D48" s="4" cm="1">
        <f t="array" ref="D48">_xll.WJdn($A48,D$3)</f>
        <v>0.98593139356208803</v>
      </c>
      <c r="E48" s="43" cm="1">
        <f t="array" ref="E48">_xll.WJsn($A48,E$3)</f>
        <v>0.98665285927935253</v>
      </c>
      <c r="F48" s="44" cm="1">
        <f t="array" ref="F48">_xll.WJcn($A48,F$3)</f>
        <v>0.1628377575253302</v>
      </c>
      <c r="G48" s="4" cm="1">
        <f t="array" ref="G48">_xll.WJdn($A48,G$3)</f>
        <v>-8.336131953684027E-2</v>
      </c>
    </row>
    <row r="49" spans="1:7" x14ac:dyDescent="0.15">
      <c r="A49" s="14">
        <f t="shared" si="1"/>
        <v>17.600000000000001</v>
      </c>
      <c r="B49" s="5" cm="1">
        <f t="array" ref="B49">_xll.WJsn($A49,B$3)</f>
        <v>-0.66484435477748538</v>
      </c>
      <c r="C49" s="24" cm="1">
        <f t="array" ref="C49">_xll.WJcn($A49,C$3)</f>
        <v>-0.74698191672925329</v>
      </c>
      <c r="D49" s="6" cm="1">
        <f t="array" ref="D49">_xll.WJdn($A49,D$3)</f>
        <v>0.94313068870656691</v>
      </c>
      <c r="E49" s="45" cm="1">
        <f t="array" ref="E49">_xll.WJsn($A49,E$3)</f>
        <v>0.97781160241715581</v>
      </c>
      <c r="F49" s="46" cm="1">
        <f t="array" ref="F49">_xll.WJcn($A49,F$3)</f>
        <v>0.20948620522219191</v>
      </c>
      <c r="G49" s="6" cm="1">
        <f t="array" ref="G49">_xll.WJdn($A49,G$3)</f>
        <v>-0.15705587549970798</v>
      </c>
    </row>
    <row r="50" spans="1:7" x14ac:dyDescent="0.15">
      <c r="A50" s="12">
        <f t="shared" si="1"/>
        <v>18</v>
      </c>
      <c r="B50" s="1" cm="1">
        <f t="array" ref="B50">_xll.WJsn($A50,B$3)</f>
        <v>-0.88882443249294729</v>
      </c>
      <c r="C50" s="22" cm="1">
        <f t="array" ref="C50">_xll.WJcn($A50,C$3)</f>
        <v>-0.45824788946987</v>
      </c>
      <c r="D50" s="2" cm="1">
        <f t="array" ref="D50">_xll.WJdn($A50,D$3)</f>
        <v>0.89582240541911806</v>
      </c>
      <c r="E50" s="41" cm="1">
        <f t="array" ref="E50">_xll.WJsn($A50,E$3)</f>
        <v>0.95757360208239684</v>
      </c>
      <c r="F50" s="42" cm="1">
        <f t="array" ref="F50">_xll.WJcn($A50,F$3)</f>
        <v>0.28818882107906851</v>
      </c>
      <c r="G50" s="2" cm="1">
        <f t="array" ref="G50">_xll.WJdn($A50,G$3)</f>
        <v>-0.2542088861674624</v>
      </c>
    </row>
    <row r="51" spans="1:7" x14ac:dyDescent="0.15">
      <c r="A51" s="13">
        <f t="shared" si="1"/>
        <v>18.399999999999999</v>
      </c>
      <c r="B51" s="3" cm="1">
        <f t="array" ref="B51">_xll.WJsn($A51,B$3)</f>
        <v>-0.99230113973771961</v>
      </c>
      <c r="C51" s="23" cm="1">
        <f t="array" ref="C51">_xll.WJcn($A51,C$3)</f>
        <v>-0.12384848838489146</v>
      </c>
      <c r="D51" s="4" cm="1">
        <f t="array" ref="D51">_xll.WJdn($A51,D$3)</f>
        <v>0.86823649544281412</v>
      </c>
      <c r="E51" s="43" cm="1">
        <f t="array" ref="E51">_xll.WJsn($A51,E$3)</f>
        <v>0.91349262750381</v>
      </c>
      <c r="F51" s="44" cm="1">
        <f t="array" ref="F51">_xll.WJcn($A51,F$3)</f>
        <v>0.40685528077706656</v>
      </c>
      <c r="G51" s="4" cm="1">
        <f t="array" ref="G51">_xll.WJdn($A51,G$3)</f>
        <v>-0.38569210130369386</v>
      </c>
    </row>
    <row r="52" spans="1:7" x14ac:dyDescent="0.15">
      <c r="A52" s="13">
        <f t="shared" si="1"/>
        <v>18.799999999999997</v>
      </c>
      <c r="B52" s="3" cm="1">
        <f t="array" ref="B52">_xll.WJsn($A52,B$3)</f>
        <v>-0.97524858316610408</v>
      </c>
      <c r="C52" s="23" cm="1">
        <f t="array" ref="C52">_xll.WJcn($A52,C$3)</f>
        <v>0.22111128653351583</v>
      </c>
      <c r="D52" s="4" cm="1">
        <f t="array" ref="D52">_xll.WJdn($A52,D$3)</f>
        <v>0.87305357811426088</v>
      </c>
      <c r="E52" s="43" cm="1">
        <f t="array" ref="E52">_xll.WJsn($A52,E$3)</f>
        <v>0.82171007714972721</v>
      </c>
      <c r="F52" s="44" cm="1">
        <f t="array" ref="F52">_xll.WJcn($A52,F$3)</f>
        <v>0.56990573703954717</v>
      </c>
      <c r="G52" s="4" cm="1">
        <f t="array" ref="G52">_xll.WJdn($A52,G$3)</f>
        <v>-0.5578717409474262</v>
      </c>
    </row>
    <row r="53" spans="1:7" x14ac:dyDescent="0.15">
      <c r="A53" s="13">
        <f t="shared" si="1"/>
        <v>19.199999999999996</v>
      </c>
      <c r="B53" s="3" cm="1">
        <f t="array" ref="B53">_xll.WJsn($A53,B$3)</f>
        <v>-0.83735100682425745</v>
      </c>
      <c r="C53" s="23" cm="1">
        <f t="array" ref="C53">_xll.WJcn($A53,C$3)</f>
        <v>0.54666561202475716</v>
      </c>
      <c r="D53" s="4" cm="1">
        <f t="array" ref="D53">_xll.WJdn($A53,D$3)</f>
        <v>0.90813590549134959</v>
      </c>
      <c r="E53" s="43" cm="1">
        <f t="array" ref="E53">_xll.WJsn($A53,E$3)</f>
        <v>0.64538307179606347</v>
      </c>
      <c r="F53" s="44" cm="1">
        <f t="array" ref="F53">_xll.WJcn($A53,F$3)</f>
        <v>0.76385907773559714</v>
      </c>
      <c r="G53" s="4" cm="1">
        <f t="array" ref="G53">_xll.WJdn($A53,G$3)</f>
        <v>-0.75835918437170824</v>
      </c>
    </row>
    <row r="54" spans="1:7" x14ac:dyDescent="0.15">
      <c r="A54" s="14">
        <f t="shared" si="1"/>
        <v>19.599999999999994</v>
      </c>
      <c r="B54" s="5" cm="1">
        <f t="array" ref="B54">_xll.WJsn($A54,B$3)</f>
        <v>-0.5805936358878685</v>
      </c>
      <c r="C54" s="24" cm="1">
        <f t="array" ref="C54">_xll.WJcn($A54,C$3)</f>
        <v>0.81419348435522687</v>
      </c>
      <c r="D54" s="6" cm="1">
        <f t="array" ref="D54">_xll.WJdn($A54,D$3)</f>
        <v>0.95693665281022122</v>
      </c>
      <c r="E54" s="45" cm="1">
        <f t="array" ref="E54">_xll.WJsn($A54,E$3)</f>
        <v>0.35301615687775201</v>
      </c>
      <c r="F54" s="46" cm="1">
        <f t="array" ref="F54">_xll.WJcn($A54,F$3)</f>
        <v>0.93561722567685912</v>
      </c>
      <c r="G54" s="6" cm="1">
        <f t="array" ref="G54">_xll.WJdn($A54,G$3)</f>
        <v>-0.93427764759852094</v>
      </c>
    </row>
    <row r="55" spans="1:7" x14ac:dyDescent="0.15">
      <c r="A55" s="12">
        <f t="shared" si="1"/>
        <v>19.999999999999993</v>
      </c>
      <c r="B55" s="1" cm="1">
        <f t="array" ref="B55">_xll.WJsn($A55,B$3)</f>
        <v>-0.22652591187303983</v>
      </c>
      <c r="C55" s="22" cm="1">
        <f t="array" ref="C55">_xll.WJcn($A55,C$3)</f>
        <v>0.9740051392318666</v>
      </c>
      <c r="D55" s="2" cm="1">
        <f t="array" ref="D55">_xll.WJdn($A55,D$3)</f>
        <v>0.99356504709682847</v>
      </c>
      <c r="E55" s="41" cm="1">
        <f t="array" ref="E55">_xll.WJsn($A55,E$3)</f>
        <v>-3.0931890648854134E-2</v>
      </c>
      <c r="F55" s="42" cm="1">
        <f t="array" ref="F55">_xll.WJcn($A55,F$3)</f>
        <v>0.99952149458672834</v>
      </c>
      <c r="G55" s="2" cm="1">
        <f t="array" ref="G55">_xll.WJdn($A55,G$3)</f>
        <v>-0.99951187427940003</v>
      </c>
    </row>
  </sheetData>
  <phoneticPr fontId="1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DA07-7C5C-4131-8A3B-00F64696BA84}">
  <sheetPr codeName="Sheet27"/>
  <dimension ref="A1:G29"/>
  <sheetViews>
    <sheetView workbookViewId="0"/>
  </sheetViews>
  <sheetFormatPr defaultColWidth="8.875" defaultRowHeight="13.5" x14ac:dyDescent="0.15"/>
  <cols>
    <col min="3" max="7" width="12.625" customWidth="1"/>
  </cols>
  <sheetData>
    <row r="1" spans="1:7" x14ac:dyDescent="0.15">
      <c r="A1" s="10" t="s">
        <v>33</v>
      </c>
      <c r="B1" s="10"/>
    </row>
    <row r="3" spans="1:7" x14ac:dyDescent="0.15">
      <c r="E3" s="35">
        <v>0.25</v>
      </c>
      <c r="F3" s="35">
        <v>0.5</v>
      </c>
      <c r="G3" s="35">
        <v>0.75</v>
      </c>
    </row>
    <row r="4" spans="1:7" x14ac:dyDescent="0.15">
      <c r="A4" s="15" t="s">
        <v>15</v>
      </c>
      <c r="B4" s="15" t="s">
        <v>5</v>
      </c>
      <c r="C4" s="15" t="s">
        <v>6</v>
      </c>
      <c r="D4" s="15" t="s">
        <v>7</v>
      </c>
      <c r="E4" s="15" t="str">
        <f>_xlfn.CONCAT("P(",E3,", x)")</f>
        <v>P(0.25, x)</v>
      </c>
      <c r="F4" s="15" t="str">
        <f t="shared" ref="F4:G4" si="0">_xlfn.CONCAT("P(",F3,", x)")</f>
        <v>P(0.5, x)</v>
      </c>
      <c r="G4" s="15" t="str">
        <f t="shared" si="0"/>
        <v>P(0.75, x)</v>
      </c>
    </row>
    <row r="5" spans="1:7" x14ac:dyDescent="0.15">
      <c r="A5" s="12">
        <v>0</v>
      </c>
      <c r="B5" s="19">
        <f>SQRT(A5)</f>
        <v>0</v>
      </c>
      <c r="C5" s="7">
        <f>_xll.WCelli1(B5)</f>
        <v>1.5707963267948966</v>
      </c>
      <c r="D5" s="7">
        <f>_xll.WCelli2(B5)</f>
        <v>1.5707963267948966</v>
      </c>
      <c r="E5" s="1">
        <f>_xll.WCelli3(E$3,$B5 )</f>
        <v>1.8137993642342178</v>
      </c>
      <c r="F5" s="22">
        <f>_xll.WCelli3(F$3,$B5 )</f>
        <v>2.2214414690791831</v>
      </c>
      <c r="G5" s="2">
        <f>_xll.WCelli3(G$3,$B5 )</f>
        <v>3.1415926535897931</v>
      </c>
    </row>
    <row r="6" spans="1:7" x14ac:dyDescent="0.15">
      <c r="A6" s="13">
        <f>A5+0.05</f>
        <v>0.05</v>
      </c>
      <c r="B6" s="20">
        <f t="shared" ref="B6:B29" si="1">SQRT(A6)</f>
        <v>0.22360679774997896</v>
      </c>
      <c r="C6" s="8">
        <f>_xll.WCelli1(B6)</f>
        <v>1.5910034537907922</v>
      </c>
      <c r="D6" s="8">
        <f>_xll.WCelli2(B6)</f>
        <v>1.550973351780472</v>
      </c>
      <c r="E6" s="3">
        <f>_xll.WCelli3(E$3,B6 )</f>
        <v>1.838825054154448</v>
      </c>
      <c r="F6" s="23">
        <f>_xll.WCelli3(F$3,$B6 )</f>
        <v>2.2549770191369856</v>
      </c>
      <c r="G6" s="4">
        <f>_xll.WCelli3(G$3,$B6 )</f>
        <v>3.1956514988445752</v>
      </c>
    </row>
    <row r="7" spans="1:7" x14ac:dyDescent="0.15">
      <c r="A7" s="13">
        <f t="shared" ref="A7:A24" si="2">A6+0.05</f>
        <v>0.1</v>
      </c>
      <c r="B7" s="20">
        <f t="shared" si="1"/>
        <v>0.31622776601683794</v>
      </c>
      <c r="C7" s="8">
        <f>_xll.WCelli1(B7)</f>
        <v>1.6124413487202194</v>
      </c>
      <c r="D7" s="8">
        <f>_xll.WCelli2(B7)</f>
        <v>1.5307576368977631</v>
      </c>
      <c r="E7" s="3">
        <f>_xll.WCelli3(E$3,B7 )</f>
        <v>1.8654124665773633</v>
      </c>
      <c r="F7" s="23">
        <f>_xll.WCelli3(F$3,$B7 )</f>
        <v>2.2906753982784585</v>
      </c>
      <c r="G7" s="4">
        <f>_xll.WCelli3(G$3,$B7 )</f>
        <v>3.2533809763698125</v>
      </c>
    </row>
    <row r="8" spans="1:7" x14ac:dyDescent="0.15">
      <c r="A8" s="13">
        <f t="shared" si="2"/>
        <v>0.15000000000000002</v>
      </c>
      <c r="B8" s="20">
        <f t="shared" si="1"/>
        <v>0.3872983346207417</v>
      </c>
      <c r="C8" s="8">
        <f>_xll.WCelli1(B8)</f>
        <v>1.6352567322645799</v>
      </c>
      <c r="D8" s="8">
        <f>_xll.WCelli2(B8)</f>
        <v>1.5101218320928198</v>
      </c>
      <c r="E8" s="3">
        <f>_xll.WCelli3(E$3,B8 )</f>
        <v>1.89375013602247</v>
      </c>
      <c r="F8" s="23">
        <f>_xll.WCelli3(F$3,$B8 )</f>
        <v>2.3288024722943237</v>
      </c>
      <c r="G8" s="4">
        <f>_xll.WCelli3(G$3,$B8 )</f>
        <v>3.3152462698221496</v>
      </c>
    </row>
    <row r="9" spans="1:7" x14ac:dyDescent="0.15">
      <c r="A9" s="14">
        <f t="shared" si="2"/>
        <v>0.2</v>
      </c>
      <c r="B9" s="21">
        <f t="shared" si="1"/>
        <v>0.44721359549995793</v>
      </c>
      <c r="C9" s="9">
        <f>_xll.WCelli1(B9)</f>
        <v>1.6596235986105279</v>
      </c>
      <c r="D9" s="9">
        <f>_xll.WCelli2(B9)</f>
        <v>1.4890350580958527</v>
      </c>
      <c r="E9" s="5">
        <f>_xll.WCelli3(E$3,B9 )</f>
        <v>1.9240619170304898</v>
      </c>
      <c r="F9" s="24">
        <f>_xll.WCelli3(F$3,$B9 )</f>
        <v>2.3696744998399666</v>
      </c>
      <c r="G9" s="6">
        <f>_xll.WCelli3(G$3,$B9 )</f>
        <v>3.381802603506018</v>
      </c>
    </row>
    <row r="10" spans="1:7" x14ac:dyDescent="0.15">
      <c r="A10" s="12">
        <f t="shared" si="2"/>
        <v>0.25</v>
      </c>
      <c r="B10" s="19">
        <f t="shared" si="1"/>
        <v>0.5</v>
      </c>
      <c r="C10" s="7">
        <f>_xll.WCelli1(B10)</f>
        <v>1.6857503548125961</v>
      </c>
      <c r="D10" s="7">
        <f>_xll.WCelli2(B10)</f>
        <v>1.4674622093394269</v>
      </c>
      <c r="E10" s="1">
        <f>_xll.WCelli3(E$3,B10 )</f>
        <v>1.9566162791192363</v>
      </c>
      <c r="F10" s="22">
        <f>_xll.WCelli3(F$3,$B10 )</f>
        <v>2.4136715042011945</v>
      </c>
      <c r="G10" s="2">
        <f>_xll.WCelli3(G$3,$B10 )</f>
        <v>3.453719510918742</v>
      </c>
    </row>
    <row r="11" spans="1:7" x14ac:dyDescent="0.15">
      <c r="A11" s="13">
        <f t="shared" si="2"/>
        <v>0.3</v>
      </c>
      <c r="B11" s="20">
        <f t="shared" si="1"/>
        <v>0.54772255750516607</v>
      </c>
      <c r="C11" s="8">
        <f>_xll.WCelli1(B11)</f>
        <v>1.713889448178791</v>
      </c>
      <c r="D11" s="8">
        <f>_xll.WCelli2(B11)</f>
        <v>1.4453630644126654</v>
      </c>
      <c r="E11" s="3">
        <f>_xll.WCelli3(E$3,B11 )</f>
        <v>1.9917388535456915</v>
      </c>
      <c r="F11" s="23">
        <f>_xll.WCelli3(F$3,$B11 )</f>
        <v>2.4612553522724223</v>
      </c>
      <c r="G11" s="4">
        <f>_xll.WCelli3(G$3,$B11 )</f>
        <v>3.531813751750378</v>
      </c>
    </row>
    <row r="12" spans="1:7" x14ac:dyDescent="0.15">
      <c r="A12" s="13">
        <f t="shared" si="2"/>
        <v>0.35</v>
      </c>
      <c r="B12" s="20">
        <f t="shared" si="1"/>
        <v>0.59160797830996159</v>
      </c>
      <c r="C12" s="8">
        <f>_xll.WCelli1(B12)</f>
        <v>1.7443505972256133</v>
      </c>
      <c r="D12" s="8">
        <f>_xll.WCelli2(B12)</f>
        <v>1.4226911334908792</v>
      </c>
      <c r="E12" s="3">
        <f>_xll.WCelli3(E$3,B12 )</f>
        <v>2.0298296941963798</v>
      </c>
      <c r="F12" s="23">
        <f>_xll.WCelli3(F$3,$B12 )</f>
        <v>2.5129946678773658</v>
      </c>
      <c r="G12" s="4">
        <f>_xll.WCelli3(G$3,$B12 )</f>
        <v>3.6170948245641741</v>
      </c>
    </row>
    <row r="13" spans="1:7" x14ac:dyDescent="0.15">
      <c r="A13" s="13">
        <f t="shared" si="2"/>
        <v>0.39999999999999997</v>
      </c>
      <c r="B13" s="20">
        <f t="shared" si="1"/>
        <v>0.63245553203367588</v>
      </c>
      <c r="C13" s="8">
        <f>_xll.WCelli1(B13)</f>
        <v>1.7775193714912534</v>
      </c>
      <c r="D13" s="8">
        <f>_xll.WCelli2(B13)</f>
        <v>1.3993921388974324</v>
      </c>
      <c r="E13" s="3">
        <f>_xll.WCelli3(E$3,B13 )</f>
        <v>2.0713875423657626</v>
      </c>
      <c r="F13" s="23">
        <f>_xll.WCelli3(F$3,$B13 )</f>
        <v>2.5695999149123949</v>
      </c>
      <c r="G13" s="4">
        <f>_xll.WCelli3(G$3,$B13 )</f>
        <v>3.7108292833846126</v>
      </c>
    </row>
    <row r="14" spans="1:7" x14ac:dyDescent="0.15">
      <c r="A14" s="14">
        <f t="shared" si="2"/>
        <v>0.44999999999999996</v>
      </c>
      <c r="B14" s="21">
        <f t="shared" si="1"/>
        <v>0.67082039324993692</v>
      </c>
      <c r="C14" s="9">
        <f>_xll.WCelli1(B14)</f>
        <v>1.8138839368169826</v>
      </c>
      <c r="D14" s="9">
        <f>_xll.WCelli2(B14)</f>
        <v>1.3754019718711159</v>
      </c>
      <c r="E14" s="5">
        <f>_xll.WCelli3(E$3,B14 )</f>
        <v>2.1170447939310351</v>
      </c>
      <c r="F14" s="24">
        <f>_xll.WCelli3(F$3,$B14 )</f>
        <v>2.6319740458300482</v>
      </c>
      <c r="G14" s="6">
        <f>_xll.WCelli3(G$3,$B14 )</f>
        <v>3.8146339323978351</v>
      </c>
    </row>
    <row r="15" spans="1:7" x14ac:dyDescent="0.15">
      <c r="A15" s="12">
        <f t="shared" si="2"/>
        <v>0.49999999999999994</v>
      </c>
      <c r="B15" s="19">
        <f t="shared" si="1"/>
        <v>0.70710678118654746</v>
      </c>
      <c r="C15" s="7">
        <f>_xll.WCelli1(B15)</f>
        <v>1.8540746773013717</v>
      </c>
      <c r="D15" s="7">
        <f>_xll.WCelli2(B15)</f>
        <v>1.3506438810476753</v>
      </c>
      <c r="E15" s="1">
        <f>_xll.WCelli3(E$3,B15 )</f>
        <v>2.1676193607665555</v>
      </c>
      <c r="F15" s="22">
        <f>_xll.WCelli3(F$3,$B15 )</f>
        <v>2.7012877620953506</v>
      </c>
      <c r="G15" s="2">
        <f>_xll.WCelli3(G$3,$B15 )</f>
        <v>3.9306148458953509</v>
      </c>
    </row>
    <row r="16" spans="1:7" x14ac:dyDescent="0.15">
      <c r="A16" s="13">
        <f t="shared" si="2"/>
        <v>0.54999999999999993</v>
      </c>
      <c r="B16" s="20">
        <f t="shared" si="1"/>
        <v>0.74161984870956621</v>
      </c>
      <c r="C16" s="8">
        <f>_xll.WCelli1(B16)</f>
        <v>1.8989249102715533</v>
      </c>
      <c r="D16" s="8">
        <f>_xll.WCelli2(B16)</f>
        <v>1.3250244979582302</v>
      </c>
      <c r="E16" s="3">
        <f>_xll.WCelli3(E$3,B16 )</f>
        <v>2.2241942349246204</v>
      </c>
      <c r="F16" s="23">
        <f>_xll.WCelli3(F$3,$B16 )</f>
        <v>2.7790952034160963</v>
      </c>
      <c r="G16" s="4">
        <f>_xll.WCelli3(G$3,$B16 )</f>
        <v>4.0615819458466405</v>
      </c>
    </row>
    <row r="17" spans="1:7" x14ac:dyDescent="0.15">
      <c r="A17" s="13">
        <f t="shared" si="2"/>
        <v>0.6</v>
      </c>
      <c r="B17" s="20">
        <f t="shared" si="1"/>
        <v>0.7745966692414834</v>
      </c>
      <c r="C17" s="8">
        <f>_xll.WCelli1(B17)</f>
        <v>1.9495677498060258</v>
      </c>
      <c r="D17" s="8">
        <f>_xll.WCelli2(B17)</f>
        <v>1.2984280350469131</v>
      </c>
      <c r="E17" s="3">
        <f>_xll.WCelli3(E$3,B17 )</f>
        <v>2.2882445798405424</v>
      </c>
      <c r="F17" s="23">
        <f>_xll.WCelli3(F$3,$B17 )</f>
        <v>2.8675191234709407</v>
      </c>
      <c r="G17" s="4">
        <f>_xll.WCelli3(G$3,$B17 )</f>
        <v>4.211393958956787</v>
      </c>
    </row>
    <row r="18" spans="1:7" x14ac:dyDescent="0.15">
      <c r="A18" s="13">
        <f t="shared" si="2"/>
        <v>0.65</v>
      </c>
      <c r="B18" s="20">
        <f t="shared" si="1"/>
        <v>0.80622577482985502</v>
      </c>
      <c r="C18" s="8">
        <f>_xll.WCelli1(B18)</f>
        <v>2.0075983984243764</v>
      </c>
      <c r="D18" s="8">
        <f>_xll.WCelli2(B18)</f>
        <v>1.2707074796501494</v>
      </c>
      <c r="E18" s="3">
        <f>_xll.WCelli3(E$3,B18 )</f>
        <v>2.361850940229294</v>
      </c>
      <c r="F18" s="23">
        <f>_xll.WCelli3(F$3,$B18 )</f>
        <v>2.9695622153823202</v>
      </c>
      <c r="G18" s="4">
        <f>_xll.WCelli3(G$3,$B18 )</f>
        <v>4.3855410693461092</v>
      </c>
    </row>
    <row r="19" spans="1:7" x14ac:dyDescent="0.15">
      <c r="A19" s="14">
        <f t="shared" si="2"/>
        <v>0.70000000000000007</v>
      </c>
      <c r="B19" s="21">
        <f t="shared" si="1"/>
        <v>0.83666002653407556</v>
      </c>
      <c r="C19" s="9">
        <f>_xll.WCelli1(B19)</f>
        <v>2.0753631352924691</v>
      </c>
      <c r="D19" s="9">
        <f>_xll.WCelli2(B19)</f>
        <v>1.2416705679458226</v>
      </c>
      <c r="E19" s="5">
        <f>_xll.WCelli3(E$3,B19 )</f>
        <v>2.4480794073295669</v>
      </c>
      <c r="F19" s="24">
        <f>_xll.WCelli3(F$3,$B19 )</f>
        <v>3.0896634904808487</v>
      </c>
      <c r="G19" s="6">
        <f>_xll.WCelli3(G$3,$B19 )</f>
        <v>4.5921913847554645</v>
      </c>
    </row>
    <row r="20" spans="1:7" x14ac:dyDescent="0.15">
      <c r="A20" s="12">
        <f t="shared" si="2"/>
        <v>0.75000000000000011</v>
      </c>
      <c r="B20" s="19">
        <f t="shared" si="1"/>
        <v>0.86602540378443871</v>
      </c>
      <c r="C20" s="7">
        <f>_xll.WCelli1(B20)</f>
        <v>2.1565156474996434</v>
      </c>
      <c r="D20" s="7">
        <f>_xll.WCelli2(B20)</f>
        <v>1.2110560275684594</v>
      </c>
      <c r="E20" s="1">
        <f>_xll.WCelli3(E$3,B20 )</f>
        <v>2.5517145048658652</v>
      </c>
      <c r="F20" s="22">
        <f>_xll.WCelli3(F$3,$B20 )</f>
        <v>3.2347734712494649</v>
      </c>
      <c r="G20" s="2">
        <f>_xll.WCelli3(G$3,$B20 )</f>
        <v>4.8442241102738386</v>
      </c>
    </row>
    <row r="21" spans="1:7" x14ac:dyDescent="0.15">
      <c r="A21" s="13">
        <f t="shared" si="2"/>
        <v>0.80000000000000016</v>
      </c>
      <c r="B21" s="20">
        <f t="shared" si="1"/>
        <v>0.89442719099991597</v>
      </c>
      <c r="C21" s="8">
        <f>_xll.WCelli1(B21)</f>
        <v>2.2572053268208538</v>
      </c>
      <c r="D21" s="8">
        <f>_xll.WCelli2(B21)</f>
        <v>1.1784899243278384</v>
      </c>
      <c r="E21" s="3">
        <f>_xll.WCelli3(E$3,B21 )</f>
        <v>2.680826928354747</v>
      </c>
      <c r="F21" s="23">
        <f>_xll.WCelli3(F$3,$B21 )</f>
        <v>3.416660140324387</v>
      </c>
      <c r="G21" s="4">
        <f>_xll.WCelli3(G$3,$B21 )</f>
        <v>5.1636157256245951</v>
      </c>
    </row>
    <row r="22" spans="1:7" x14ac:dyDescent="0.15">
      <c r="A22" s="13">
        <f t="shared" si="2"/>
        <v>0.8500000000000002</v>
      </c>
      <c r="B22" s="20">
        <f t="shared" si="1"/>
        <v>0.92195444572928886</v>
      </c>
      <c r="C22" s="8">
        <f>_xll.WCelli1(B22)</f>
        <v>2.3890164863255805</v>
      </c>
      <c r="D22" s="8">
        <f>_xll.WCelli2(B22)</f>
        <v>1.1433957918831659</v>
      </c>
      <c r="E22" s="3">
        <f>_xll.WCelli3(E$3,B22 )</f>
        <v>2.8506574782829976</v>
      </c>
      <c r="F22" s="23">
        <f>_xll.WCelli3(F$3,$B22 )</f>
        <v>3.6576378031774945</v>
      </c>
      <c r="G22" s="4">
        <f>_xll.WCelli3(G$3,$B22 )</f>
        <v>5.5924081524823617</v>
      </c>
    </row>
    <row r="23" spans="1:7" x14ac:dyDescent="0.15">
      <c r="A23" s="13">
        <f t="shared" si="2"/>
        <v>0.90000000000000024</v>
      </c>
      <c r="B23" s="20">
        <f t="shared" si="1"/>
        <v>0.94868329805051388</v>
      </c>
      <c r="C23" s="8">
        <f>_xll.WCelli1(B23)</f>
        <v>2.5780921133481738</v>
      </c>
      <c r="D23" s="8">
        <f>_xll.WCelli2(B23)</f>
        <v>1.1047747327040733</v>
      </c>
      <c r="E23" s="3">
        <f>_xll.WCelli3(E$3,B23 )</f>
        <v>3.0956943570287665</v>
      </c>
      <c r="F23" s="23">
        <f>_xll.WCelli3(F$3,$B23 )</f>
        <v>4.0084370197368067</v>
      </c>
      <c r="G23" s="4">
        <f>_xll.WCelli3(G$3,$B23 )</f>
        <v>6.2271773058094775</v>
      </c>
    </row>
    <row r="24" spans="1:7" x14ac:dyDescent="0.15">
      <c r="A24" s="14">
        <f t="shared" si="2"/>
        <v>0.95000000000000029</v>
      </c>
      <c r="B24" s="21">
        <f t="shared" si="1"/>
        <v>0.97467943448089656</v>
      </c>
      <c r="C24" s="9">
        <f>_xll.WCelli1(B24)</f>
        <v>2.9083372484445551</v>
      </c>
      <c r="D24" s="9">
        <f>_xll.WCelli2(B24)</f>
        <v>1.0604737277662779</v>
      </c>
      <c r="E24" s="5">
        <f>_xll.WCelli3(E$3,B24 )</f>
        <v>3.5269778999653818</v>
      </c>
      <c r="F24" s="24">
        <f>_xll.WCelli3(F$3,$B24 )</f>
        <v>4.6333081472798963</v>
      </c>
      <c r="G24" s="6">
        <f>_xll.WCelli3(G$3,$B24 )</f>
        <v>7.3846930937254882</v>
      </c>
    </row>
    <row r="25" spans="1:7" x14ac:dyDescent="0.15">
      <c r="A25" s="12">
        <v>0.97</v>
      </c>
      <c r="B25" s="19">
        <f t="shared" si="1"/>
        <v>0.98488578017961048</v>
      </c>
      <c r="C25" s="7">
        <f>_xll.WCelli1(B25)</f>
        <v>3.15587494789184</v>
      </c>
      <c r="D25" s="7">
        <f>_xll.WCelli2(B25)</f>
        <v>1.0399468608930853</v>
      </c>
      <c r="E25" s="1">
        <f>_xll.WCelli3(E$3,B25 )</f>
        <v>3.8523659468082232</v>
      </c>
      <c r="F25" s="22">
        <f>_xll.WCelli3(F$3,$B25 )</f>
        <v>5.1096954159335235</v>
      </c>
      <c r="G25" s="2">
        <f>_xll.WCelli3(G$3,$B25 )</f>
        <v>8.2861147578012133</v>
      </c>
    </row>
    <row r="26" spans="1:7" x14ac:dyDescent="0.15">
      <c r="A26" s="13">
        <v>0.98</v>
      </c>
      <c r="B26" s="20">
        <f t="shared" si="1"/>
        <v>0.98994949366116658</v>
      </c>
      <c r="C26" s="8">
        <f>_xll.WCelli1(B26)</f>
        <v>3.3541414456991614</v>
      </c>
      <c r="D26" s="8">
        <f>_xll.WCelli2(B26)</f>
        <v>1.0285945190307741</v>
      </c>
      <c r="E26" s="3">
        <f>_xll.WCelli3(E$3,B26 )</f>
        <v>4.1139630385118533</v>
      </c>
      <c r="F26" s="23">
        <f>_xll.WCelli3(F$3,$B26 )</f>
        <v>5.4950422731207755</v>
      </c>
      <c r="G26" s="4">
        <f>_xll.WCelli3(G$3,$B26 )</f>
        <v>9.0248233007489009</v>
      </c>
    </row>
    <row r="27" spans="1:7" x14ac:dyDescent="0.15">
      <c r="A27" s="13">
        <v>0.99</v>
      </c>
      <c r="B27" s="20">
        <f t="shared" si="1"/>
        <v>0.99498743710661997</v>
      </c>
      <c r="C27" s="8">
        <f>_xll.WCelli1(B27)</f>
        <v>3.6956373629898738</v>
      </c>
      <c r="D27" s="8">
        <f>_xll.WCelli2(B27)</f>
        <v>1.0159935450252238</v>
      </c>
      <c r="E27" s="3">
        <f>_xll.WCelli3(E$3,B27 )</f>
        <v>4.5660246033874827</v>
      </c>
      <c r="F27" s="23">
        <f>_xll.WCelli3(F$3,$B27 )</f>
        <v>6.164631986713891</v>
      </c>
      <c r="G27" s="4">
        <f>_xll.WCelli3(G$3,$B27 )</f>
        <v>10.32412377788072</v>
      </c>
    </row>
    <row r="28" spans="1:7" x14ac:dyDescent="0.15">
      <c r="A28" s="13">
        <v>0.997</v>
      </c>
      <c r="B28" s="20">
        <f t="shared" si="1"/>
        <v>0.99849887330932929</v>
      </c>
      <c r="C28" s="8">
        <f>_xll.WCelli1(B28)</f>
        <v>4.2933379678139092</v>
      </c>
      <c r="D28" s="8">
        <f>_xll.WCelli2(B28)</f>
        <v>1.0056917212963286</v>
      </c>
      <c r="E28" s="3">
        <f>_xll.WCelli3(E$3,B28 )</f>
        <v>5.3600490162955818</v>
      </c>
      <c r="F28" s="23">
        <f>_xll.WCelli3(F$3,$B28 )</f>
        <v>7.3479029897870394</v>
      </c>
      <c r="G28" s="4">
        <f>_xll.WCelli3(G$3,$B28 )</f>
        <v>12.652562537509414</v>
      </c>
    </row>
    <row r="29" spans="1:7" x14ac:dyDescent="0.15">
      <c r="A29" s="14">
        <v>0.999999999999999</v>
      </c>
      <c r="B29" s="21">
        <f t="shared" si="1"/>
        <v>0.99999999999999956</v>
      </c>
      <c r="C29" s="9">
        <f>_xll.WCelli1(B29)</f>
        <v>18.714973875118528</v>
      </c>
      <c r="D29" s="9">
        <f>_xll.WCelli2(B29)</f>
        <v>1.0000000000000073</v>
      </c>
      <c r="E29" s="5">
        <f>_xll.WCelli3(E$3,B29 )</f>
        <v>24.587094403935335</v>
      </c>
      <c r="F29" s="24">
        <f>_xll.WCelli3(F$3,$B29 )</f>
        <v>36.183497269956611</v>
      </c>
      <c r="G29" s="6">
        <f>_xll.WCelli3(G$3,$B29 )</f>
        <v>70.297819522668519</v>
      </c>
    </row>
  </sheetData>
  <phoneticPr fontId="1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FB6B-2C76-45C2-83DE-AD0DC5AEC336}">
  <sheetPr codeName="Sheet28"/>
  <dimension ref="A1:H44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34</v>
      </c>
      <c r="B1" s="10"/>
    </row>
    <row r="3" spans="1:8" x14ac:dyDescent="0.15">
      <c r="C3" s="35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A4" s="15" t="s">
        <v>15</v>
      </c>
      <c r="B4" s="15" t="s">
        <v>5</v>
      </c>
      <c r="C4" s="15" t="str">
        <f>_xlfn.CONCAT("F(",C3,"π, x)")</f>
        <v>F(0π, x)</v>
      </c>
      <c r="D4" s="15" t="str">
        <f t="shared" ref="D4:H4" si="0">_xlfn.CONCAT("F(",D3,"π, x)")</f>
        <v>F(0.1π, x)</v>
      </c>
      <c r="E4" s="15" t="str">
        <f t="shared" si="0"/>
        <v>F(0.2π, x)</v>
      </c>
      <c r="F4" s="15" t="str">
        <f t="shared" si="0"/>
        <v>F(0.3π, x)</v>
      </c>
      <c r="G4" s="15" t="str">
        <f t="shared" si="0"/>
        <v>F(0.4π, x)</v>
      </c>
      <c r="H4" s="15" t="str">
        <f t="shared" si="0"/>
        <v>F(0.5π, x)</v>
      </c>
    </row>
    <row r="5" spans="1:8" x14ac:dyDescent="0.15">
      <c r="A5" s="12">
        <v>0</v>
      </c>
      <c r="B5" s="19">
        <f>SQRT(A5)</f>
        <v>0</v>
      </c>
      <c r="C5" s="1">
        <f>_xll.WElli1(C$3*PI(),$B5)</f>
        <v>0</v>
      </c>
      <c r="D5" s="22">
        <f>_xll.WElli1(D$3*PI(),$B5)</f>
        <v>0.31415926535897931</v>
      </c>
      <c r="E5" s="22">
        <f>_xll.WElli1(E$3*PI(),$B5)</f>
        <v>0.62831853071795873</v>
      </c>
      <c r="F5" s="22">
        <f>_xll.WElli1(F$3*PI(),$B5)</f>
        <v>0.94247779607693793</v>
      </c>
      <c r="G5" s="22">
        <f>_xll.WElli1(G$3*PI(),$B5)</f>
        <v>1.2566370614359172</v>
      </c>
      <c r="H5" s="2">
        <f>_xll.WElli1(H$3*PI(),$B5)</f>
        <v>1.5707963267948966</v>
      </c>
    </row>
    <row r="6" spans="1:8" x14ac:dyDescent="0.15">
      <c r="A6" s="13">
        <f>A5+0.05</f>
        <v>0.05</v>
      </c>
      <c r="B6" s="20">
        <f t="shared" ref="B6:B44" si="1">SQRT(A6)</f>
        <v>0.22360679774997896</v>
      </c>
      <c r="C6" s="3">
        <f>_xll.WElli1(C$3*PI(),$B6)</f>
        <v>0</v>
      </c>
      <c r="D6" s="23">
        <f>_xll.WElli1(D$3*PI(),$B6)</f>
        <v>0.31441314734714731</v>
      </c>
      <c r="E6" s="23">
        <f>_xll.WElli1(E$3*PI(),$B6)</f>
        <v>0.63024377923779085</v>
      </c>
      <c r="F6" s="23">
        <f>_xll.WElli1(F$3*PI(),$B6)</f>
        <v>0.94840776505120816</v>
      </c>
      <c r="G6" s="23">
        <f>_xll.WElli1(G$3*PI(),$B6)</f>
        <v>1.268955821812747</v>
      </c>
      <c r="H6" s="4">
        <f>_xll.WElli1(H$3*PI(),$B6)</f>
        <v>1.591003453790792</v>
      </c>
    </row>
    <row r="7" spans="1:8" x14ac:dyDescent="0.15">
      <c r="A7" s="13">
        <f t="shared" ref="A7:A43" si="2">A6+0.05</f>
        <v>0.1</v>
      </c>
      <c r="B7" s="20">
        <f t="shared" si="1"/>
        <v>0.31622776601683794</v>
      </c>
      <c r="C7" s="3">
        <f>_xll.WElli1(C$3*PI(),$B7)</f>
        <v>0</v>
      </c>
      <c r="D7" s="23">
        <f>_xll.WElli1(D$3*PI(),$B7)</f>
        <v>0.31466813363606699</v>
      </c>
      <c r="E7" s="23">
        <f>_xll.WElli1(E$3*PI(),$B7)</f>
        <v>0.63220042554561962</v>
      </c>
      <c r="F7" s="23">
        <f>_xll.WElli1(F$3*PI(),$B7)</f>
        <v>0.95453183192561797</v>
      </c>
      <c r="G7" s="23">
        <f>_xll.WElli1(G$3*PI(),$B7)</f>
        <v>1.2818789891148956</v>
      </c>
      <c r="H7" s="4">
        <f>_xll.WElli1(H$3*PI(),$B7)</f>
        <v>1.6124413487202194</v>
      </c>
    </row>
    <row r="8" spans="1:8" x14ac:dyDescent="0.15">
      <c r="A8" s="13">
        <f t="shared" si="2"/>
        <v>0.15000000000000002</v>
      </c>
      <c r="B8" s="20">
        <f t="shared" si="1"/>
        <v>0.3872983346207417</v>
      </c>
      <c r="C8" s="3">
        <f>_xll.WElli1(C$3*PI(),$B8)</f>
        <v>0</v>
      </c>
      <c r="D8" s="23">
        <f>_xll.WElli1(D$3*PI(),$B8)</f>
        <v>0.31492423377628026</v>
      </c>
      <c r="E8" s="23">
        <f>_xll.WElli1(E$3*PI(),$B8)</f>
        <v>0.63418949260034319</v>
      </c>
      <c r="F8" s="23">
        <f>_xll.WElli1(F$3*PI(),$B8)</f>
        <v>0.96086272455621047</v>
      </c>
      <c r="G8" s="23">
        <f>_xll.WElli1(G$3*PI(),$B8)</f>
        <v>1.2954656484908609</v>
      </c>
      <c r="H8" s="4">
        <f>_xll.WElli1(H$3*PI(),$B8)</f>
        <v>1.6352567322645799</v>
      </c>
    </row>
    <row r="9" spans="1:8" x14ac:dyDescent="0.15">
      <c r="A9" s="14">
        <f t="shared" si="2"/>
        <v>0.2</v>
      </c>
      <c r="B9" s="21">
        <f t="shared" si="1"/>
        <v>0.44721359549995793</v>
      </c>
      <c r="C9" s="5">
        <f>_xll.WElli1(C$3*PI(),$B9)</f>
        <v>0</v>
      </c>
      <c r="D9" s="24">
        <f>_xll.WElli1(D$3*PI(),$B9)</f>
        <v>0.31518145744469844</v>
      </c>
      <c r="E9" s="24">
        <f>_xll.WElli1(E$3*PI(),$B9)</f>
        <v>0.63621205483452148</v>
      </c>
      <c r="F9" s="24">
        <f>_xll.WElli1(F$3*PI(),$B9)</f>
        <v>0.96741447388648805</v>
      </c>
      <c r="G9" s="24">
        <f>_xll.WElli1(G$3*PI(),$B9)</f>
        <v>1.3097839499737032</v>
      </c>
      <c r="H9" s="6">
        <f>_xll.WElli1(H$3*PI(),$B9)</f>
        <v>1.6596235986105277</v>
      </c>
    </row>
    <row r="10" spans="1:8" x14ac:dyDescent="0.15">
      <c r="A10" s="12">
        <f t="shared" si="2"/>
        <v>0.25</v>
      </c>
      <c r="B10" s="19">
        <f t="shared" si="1"/>
        <v>0.5</v>
      </c>
      <c r="C10" s="1">
        <f>_xll.WElli1(C$3*PI(),$B10)</f>
        <v>0</v>
      </c>
      <c r="D10" s="22">
        <f>_xll.WElli1(D$3*PI(),$B10)</f>
        <v>0.31543981444687436</v>
      </c>
      <c r="E10" s="22">
        <f>_xll.WElli1(E$3*PI(),$B10)</f>
        <v>0.63826924171277744</v>
      </c>
      <c r="F10" s="22">
        <f>_xll.WElli1(F$3*PI(),$B10)</f>
        <v>0.97420259997515302</v>
      </c>
      <c r="G10" s="22">
        <f>_xll.WElli1(G$3*PI(),$B10)</f>
        <v>1.3249130686845358</v>
      </c>
      <c r="H10" s="2">
        <f>_xll.WElli1(H$3*PI(),$B10)</f>
        <v>1.6857503548125963</v>
      </c>
    </row>
    <row r="11" spans="1:8" x14ac:dyDescent="0.15">
      <c r="A11" s="13">
        <f t="shared" si="2"/>
        <v>0.3</v>
      </c>
      <c r="B11" s="20">
        <f t="shared" si="1"/>
        <v>0.54772255750516607</v>
      </c>
      <c r="C11" s="3">
        <f>_xll.WElli1(C$3*PI(),$B11)</f>
        <v>0</v>
      </c>
      <c r="D11" s="23">
        <f>_xll.WElli1(D$3*PI(),$B11)</f>
        <v>0.31569931471932428</v>
      </c>
      <c r="E11" s="23">
        <f>_xll.WElli1(E$3*PI(),$B11)</f>
        <v>0.64036224160650501</v>
      </c>
      <c r="F11" s="23">
        <f>_xll.WElli1(F$3*PI(),$B11)</f>
        <v>0.98124433277260337</v>
      </c>
      <c r="G11" s="23">
        <f>_xll.WElli1(G$3*PI(),$B11)</f>
        <v>1.3409457278356189</v>
      </c>
      <c r="H11" s="4">
        <f>_xll.WElli1(H$3*PI(),$B11)</f>
        <v>1.7138894481787905</v>
      </c>
    </row>
    <row r="12" spans="1:8" x14ac:dyDescent="0.15">
      <c r="A12" s="13">
        <f t="shared" si="2"/>
        <v>0.35</v>
      </c>
      <c r="B12" s="20">
        <f t="shared" si="1"/>
        <v>0.59160797830996159</v>
      </c>
      <c r="C12" s="3">
        <f>_xll.WElli1(C$3*PI(),$B12)</f>
        <v>0</v>
      </c>
      <c r="D12" s="23">
        <f>_xll.WElli1(D$3*PI(),$B12)</f>
        <v>0.31595996833190398</v>
      </c>
      <c r="E12" s="23">
        <f>_xll.WElli1(E$3*PI(),$B12)</f>
        <v>0.64249230601953988</v>
      </c>
      <c r="F12" s="23">
        <f>_xll.WElli1(F$3*PI(),$B12)</f>
        <v>0.98855887580402557</v>
      </c>
      <c r="G12" s="23">
        <f>_xll.WElli1(G$3*PI(),$B12)</f>
        <v>1.3579914912950237</v>
      </c>
      <c r="H12" s="4">
        <f>_xll.WElli1(H$3*PI(),$B12)</f>
        <v>1.744350597225613</v>
      </c>
    </row>
    <row r="13" spans="1:8" x14ac:dyDescent="0.15">
      <c r="A13" s="13">
        <f t="shared" si="2"/>
        <v>0.39999999999999997</v>
      </c>
      <c r="B13" s="20">
        <f t="shared" si="1"/>
        <v>0.63245553203367588</v>
      </c>
      <c r="C13" s="3">
        <f>_xll.WElli1(C$3*PI(),$B13)</f>
        <v>0</v>
      </c>
      <c r="D13" s="23">
        <f>_xll.WElli1(D$3*PI(),$B13)</f>
        <v>0.3162217854902406</v>
      </c>
      <c r="E13" s="23">
        <f>_xll.WElli1(E$3*PI(),$B13)</f>
        <v>0.64466075420399505</v>
      </c>
      <c r="F13" s="23">
        <f>_xll.WElli1(F$3*PI(),$B13)</f>
        <v>0.99616772325898006</v>
      </c>
      <c r="G13" s="23">
        <f>_xll.WElli1(G$3*PI(),$B13)</f>
        <v>1.3761811273495834</v>
      </c>
      <c r="H13" s="4">
        <f>_xll.WElli1(H$3*PI(),$B13)</f>
        <v>1.7775193714912536</v>
      </c>
    </row>
    <row r="14" spans="1:8" x14ac:dyDescent="0.15">
      <c r="A14" s="14">
        <f t="shared" si="2"/>
        <v>0.44999999999999996</v>
      </c>
      <c r="B14" s="21">
        <f t="shared" si="1"/>
        <v>0.67082039324993692</v>
      </c>
      <c r="C14" s="5">
        <f>_xll.WElli1(C$3*PI(),$B14)</f>
        <v>0</v>
      </c>
      <c r="D14" s="24">
        <f>_xll.WElli1(D$3*PI(),$B14)</f>
        <v>0.31648477653821855</v>
      </c>
      <c r="E14" s="24">
        <f>_xll.WElli1(E$3*PI(),$B14)</f>
        <v>0.6468689782107</v>
      </c>
      <c r="F14" s="24">
        <f>_xll.WElli1(F$3*PI(),$B14)</f>
        <v>1.0040950441357901</v>
      </c>
      <c r="G14" s="24">
        <f>_xll.WElli1(G$3*PI(),$B14)</f>
        <v>1.3956724936818241</v>
      </c>
      <c r="H14" s="6">
        <f>_xll.WElli1(H$3*PI(),$B14)</f>
        <v>1.8138839368169823</v>
      </c>
    </row>
    <row r="15" spans="1:8" x14ac:dyDescent="0.15">
      <c r="A15" s="12">
        <f t="shared" si="2"/>
        <v>0.49999999999999994</v>
      </c>
      <c r="B15" s="19">
        <f t="shared" si="1"/>
        <v>0.70710678118654746</v>
      </c>
      <c r="C15" s="1">
        <f>_xll.WElli1(C$3*PI(),$B15)</f>
        <v>0</v>
      </c>
      <c r="D15" s="22">
        <f>_xll.WElli1(D$3*PI(),$B15)</f>
        <v>0.3167489519605251</v>
      </c>
      <c r="E15" s="22">
        <f>_xll.WElli1(E$3*PI(),$B15)</f>
        <v>0.64911844842475896</v>
      </c>
      <c r="F15" s="22">
        <f>_xll.WElli1(F$3*PI(),$B15)</f>
        <v>1.0123681513720628</v>
      </c>
      <c r="G15" s="22">
        <f>_xll.WElli1(G$3*PI(),$B15)</f>
        <v>1.4166586321549401</v>
      </c>
      <c r="H15" s="2">
        <f>_xll.WElli1(H$3*PI(),$B15)</f>
        <v>1.8540746773013712</v>
      </c>
    </row>
    <row r="16" spans="1:8" x14ac:dyDescent="0.15">
      <c r="A16" s="13">
        <f t="shared" si="2"/>
        <v>0.54999999999999993</v>
      </c>
      <c r="B16" s="20">
        <f t="shared" si="1"/>
        <v>0.74161984870956621</v>
      </c>
      <c r="C16" s="3">
        <f>_xll.WElli1(C$3*PI(),$B16)</f>
        <v>0</v>
      </c>
      <c r="D16" s="23">
        <f>_xll.WElli1(D$3*PI(),$B16)</f>
        <v>0.31701432238525473</v>
      </c>
      <c r="E16" s="23">
        <f>_xll.WElli1(E$3*PI(),$B16)</f>
        <v>0.65141071964377117</v>
      </c>
      <c r="F16" s="23">
        <f>_xll.WElli1(F$3*PI(),$B16)</f>
        <v>1.0210180797947654</v>
      </c>
      <c r="G16" s="23">
        <f>_xll.WElli1(G$3*PI(),$B16)</f>
        <v>1.439379157886725</v>
      </c>
      <c r="H16" s="4">
        <f>_xll.WElli1(H$3*PI(),$B16)</f>
        <v>1.8989249102715526</v>
      </c>
    </row>
    <row r="17" spans="1:8" x14ac:dyDescent="0.15">
      <c r="A17" s="13">
        <f t="shared" si="2"/>
        <v>0.6</v>
      </c>
      <c r="B17" s="20">
        <f t="shared" si="1"/>
        <v>0.7745966692414834</v>
      </c>
      <c r="C17" s="3">
        <f>_xll.WElli1(C$3*PI(),$B17)</f>
        <v>0</v>
      </c>
      <c r="D17" s="23">
        <f>_xll.WElli1(D$3*PI(),$B17)</f>
        <v>0.31728089858657477</v>
      </c>
      <c r="E17" s="23">
        <f>_xll.WElli1(E$3*PI(),$B17)</f>
        <v>0.65374743776444477</v>
      </c>
      <c r="F17" s="23">
        <f>_xll.WElli1(F$3*PI(),$B17)</f>
        <v>1.0300803049716121</v>
      </c>
      <c r="G17" s="23">
        <f>_xll.WElli1(G$3*PI(),$B17)</f>
        <v>1.4641367081934962</v>
      </c>
      <c r="H17" s="4">
        <f>_xll.WElli1(H$3*PI(),$B17)</f>
        <v>1.9495677498060255</v>
      </c>
    </row>
    <row r="18" spans="1:8" x14ac:dyDescent="0.15">
      <c r="A18" s="13">
        <f t="shared" si="2"/>
        <v>0.65</v>
      </c>
      <c r="B18" s="20">
        <f t="shared" si="1"/>
        <v>0.80622577482985502</v>
      </c>
      <c r="C18" s="3">
        <f>_xll.WElli1(C$3*PI(),$B18)</f>
        <v>0</v>
      </c>
      <c r="D18" s="23">
        <f>_xll.WElli1(D$3*PI(),$B18)</f>
        <v>0.31754869148745379</v>
      </c>
      <c r="E18" s="23">
        <f>_xll.WElli1(E$3*PI(),$B18)</f>
        <v>0.65613034715289809</v>
      </c>
      <c r="F18" s="23">
        <f>_xll.WElli1(F$3*PI(),$B18)</f>
        <v>1.0395956467511629</v>
      </c>
      <c r="G18" s="23">
        <f>_xll.WElli1(G$3*PI(),$B18)</f>
        <v>1.4913214389762639</v>
      </c>
      <c r="H18" s="4">
        <f>_xll.WElli1(H$3*PI(),$B18)</f>
        <v>2.0075983984243764</v>
      </c>
    </row>
    <row r="19" spans="1:8" x14ac:dyDescent="0.15">
      <c r="A19" s="14">
        <f t="shared" si="2"/>
        <v>0.70000000000000007</v>
      </c>
      <c r="B19" s="21">
        <f t="shared" si="1"/>
        <v>0.83666002653407556</v>
      </c>
      <c r="C19" s="5">
        <f>_xll.WElli1(C$3*PI(),$B19)</f>
        <v>0</v>
      </c>
      <c r="D19" s="24">
        <f>_xll.WElli1(D$3*PI(),$B19)</f>
        <v>0.31781771216245541</v>
      </c>
      <c r="E19" s="24">
        <f>_xll.WElli1(E$3*PI(),$B19)</f>
        <v>0.65856129878511449</v>
      </c>
      <c r="F19" s="24">
        <f>_xll.WElli1(F$3*PI(),$B19)</f>
        <v>1.0496114181738609</v>
      </c>
      <c r="G19" s="24">
        <f>_xll.WElli1(G$3*PI(),$B19)</f>
        <v>1.5214488593951769</v>
      </c>
      <c r="H19" s="6">
        <f>_xll.WElli1(H$3*PI(),$B19)</f>
        <v>2.0753631352924686</v>
      </c>
    </row>
    <row r="20" spans="1:8" x14ac:dyDescent="0.15">
      <c r="A20" s="12">
        <f t="shared" si="2"/>
        <v>0.75000000000000011</v>
      </c>
      <c r="B20" s="19">
        <f t="shared" si="1"/>
        <v>0.86602540378443871</v>
      </c>
      <c r="C20" s="1">
        <f>_xll.WElli1(C$3*PI(),$B20)</f>
        <v>0</v>
      </c>
      <c r="D20" s="22">
        <f>_xll.WElli1(D$3*PI(),$B20)</f>
        <v>0.31808797184059784</v>
      </c>
      <c r="E20" s="22">
        <f>_xll.WElli1(E$3*PI(),$B20)</f>
        <v>0.66104225925716831</v>
      </c>
      <c r="F20" s="22">
        <f>_xll.WElli1(F$3*PI(),$B20)</f>
        <v>1.0601829052789424</v>
      </c>
      <c r="G20" s="22">
        <f>_xll.WElli1(G$3*PI(),$B20)</f>
        <v>1.5552209005521995</v>
      </c>
      <c r="H20" s="2">
        <f>_xll.WElli1(H$3*PI(),$B20)</f>
        <v>2.1565156474996434</v>
      </c>
    </row>
    <row r="21" spans="1:8" x14ac:dyDescent="0.15">
      <c r="A21" s="13">
        <f t="shared" si="2"/>
        <v>0.80000000000000016</v>
      </c>
      <c r="B21" s="20">
        <f t="shared" si="1"/>
        <v>0.89442719099991597</v>
      </c>
      <c r="C21" s="3">
        <f>_xll.WElli1(C$3*PI(),$B21)</f>
        <v>0</v>
      </c>
      <c r="D21" s="23">
        <f>_xll.WElli1(D$3*PI(),$B21)</f>
        <v>0.31835948190828239</v>
      </c>
      <c r="E21" s="23">
        <f>_xll.WElli1(E$3*PI(),$B21)</f>
        <v>0.66357532078032011</v>
      </c>
      <c r="F21" s="23">
        <f>_xll.WElli1(F$3*PI(),$B21)</f>
        <v>1.0713753006244073</v>
      </c>
      <c r="G21" s="23">
        <f>_xll.WElli1(G$3*PI(),$B21)</f>
        <v>1.5936300060405333</v>
      </c>
      <c r="H21" s="4">
        <f>_xll.WElli1(H$3*PI(),$B21)</f>
        <v>2.2572053268208538</v>
      </c>
    </row>
    <row r="22" spans="1:8" x14ac:dyDescent="0.15">
      <c r="A22" s="13">
        <f t="shared" si="2"/>
        <v>0.8500000000000002</v>
      </c>
      <c r="B22" s="20">
        <f t="shared" si="1"/>
        <v>0.92195444572928886</v>
      </c>
      <c r="C22" s="3">
        <f>_xll.WElli1(C$3*PI(),$B22)</f>
        <v>0</v>
      </c>
      <c r="D22" s="23">
        <f>_xll.WElli1(D$3*PI(),$B22)</f>
        <v>0.31863225391229272</v>
      </c>
      <c r="E22" s="23">
        <f>_xll.WElli1(E$3*PI(),$B22)</f>
        <v>0.66616271229439861</v>
      </c>
      <c r="F22" s="23">
        <f>_xll.WElli1(F$3*PI(),$B22)</f>
        <v>1.0832662706242471</v>
      </c>
      <c r="G22" s="23">
        <f>_xll.WElli1(G$3*PI(),$B22)</f>
        <v>1.638149280233351</v>
      </c>
      <c r="H22" s="4">
        <f>_xll.WElli1(H$3*PI(),$B22)</f>
        <v>2.3890164863255805</v>
      </c>
    </row>
    <row r="23" spans="1:8" x14ac:dyDescent="0.15">
      <c r="A23" s="13">
        <f t="shared" si="2"/>
        <v>0.90000000000000024</v>
      </c>
      <c r="B23" s="20">
        <f t="shared" si="1"/>
        <v>0.94868329805051388</v>
      </c>
      <c r="C23" s="3">
        <f>_xll.WElli1(C$3*PI(),$B23)</f>
        <v>0</v>
      </c>
      <c r="D23" s="23">
        <f>_xll.WElli1(D$3*PI(),$B23)</f>
        <v>0.31890629956286654</v>
      </c>
      <c r="E23" s="23">
        <f>_xll.WElli1(E$3*PI(),$B23)</f>
        <v>0.66880681185464474</v>
      </c>
      <c r="F23" s="23">
        <f>_xll.WElli1(F$3*PI(),$B23)</f>
        <v>1.0959494271208206</v>
      </c>
      <c r="G23" s="23">
        <f>_xll.WElli1(G$3*PI(),$B23)</f>
        <v>1.6911131066864942</v>
      </c>
      <c r="H23" s="4">
        <f>_xll.WElli1(H$3*PI(),$B23)</f>
        <v>2.5780921133481738</v>
      </c>
    </row>
    <row r="24" spans="1:8" x14ac:dyDescent="0.15">
      <c r="A24" s="14">
        <f t="shared" si="2"/>
        <v>0.95000000000000029</v>
      </c>
      <c r="B24" s="21">
        <f t="shared" si="1"/>
        <v>0.97467943448089656</v>
      </c>
      <c r="C24" s="5">
        <f>_xll.WElli1(C$3*PI(),$B24)</f>
        <v>0</v>
      </c>
      <c r="D24" s="24">
        <f>_xll.WElli1(D$3*PI(),$B24)</f>
        <v>0.3191816307368418</v>
      </c>
      <c r="E24" s="24">
        <f>_xll.WElli1(E$3*PI(),$B24)</f>
        <v>0.6715101604731184</v>
      </c>
      <c r="F24" s="24">
        <f>_xll.WElli1(F$3*PI(),$B24)</f>
        <v>1.1095391202341882</v>
      </c>
      <c r="G24" s="24">
        <f>_xll.WElli1(G$3*PI(),$B24)</f>
        <v>1.756582465582863</v>
      </c>
      <c r="H24" s="6">
        <f>_xll.WElli1(H$3*PI(),$B24)</f>
        <v>2.9083372484445555</v>
      </c>
    </row>
    <row r="25" spans="1:8" x14ac:dyDescent="0.15">
      <c r="A25" s="12">
        <f t="shared" si="2"/>
        <v>1.0000000000000002</v>
      </c>
      <c r="B25" s="19">
        <f t="shared" si="1"/>
        <v>1</v>
      </c>
      <c r="C25" s="1">
        <f>_xll.WElli1(C$3*PI(),$B25)</f>
        <v>0</v>
      </c>
      <c r="D25" s="22">
        <f>_xll.WElli1(D$3*PI(),$B25)</f>
        <v>0.31945825948088008</v>
      </c>
      <c r="E25" s="22">
        <f>_xll.WElli1(E$3*PI(),$B25)</f>
        <v>0.67427547762681639</v>
      </c>
      <c r="F25" s="22">
        <f>_xll.WElli1(F$3*PI(),$B25)</f>
        <v>1.1241772156979304</v>
      </c>
      <c r="G25" s="22">
        <f>_xll.WElli1(G$3*PI(),$B25)</f>
        <v>1.8427300347011126</v>
      </c>
      <c r="H25" s="2" t="e">
        <f>_xll.WElli1(H$3*PI(),$B25)</f>
        <v>#VALUE!</v>
      </c>
    </row>
    <row r="26" spans="1:8" x14ac:dyDescent="0.15">
      <c r="A26" s="13">
        <f t="shared" si="2"/>
        <v>1.0500000000000003</v>
      </c>
      <c r="B26" s="20">
        <f t="shared" si="1"/>
        <v>1.0246950765959599</v>
      </c>
      <c r="C26" s="3">
        <f>_xll.WElli1(C$3*PI(),$B26)</f>
        <v>0</v>
      </c>
      <c r="D26" s="23">
        <f>_xll.WElli1(D$3*PI(),$B26)</f>
        <v>0.31973619801476943</v>
      </c>
      <c r="E26" s="23">
        <f>_xll.WElli1(E$3*PI(),$B26)</f>
        <v>0.67710567868196647</v>
      </c>
      <c r="F26" s="23">
        <f>_xll.WElli1(F$3*PI(),$B26)</f>
        <v>1.1400429495141613</v>
      </c>
      <c r="G26" s="23">
        <f>_xll.WElli1(G$3*PI(),$B26)</f>
        <v>1.9710836807107086</v>
      </c>
      <c r="H26" s="4" t="e">
        <f>_xll.WElli1(H$3*PI(),$B26)</f>
        <v>#VALUE!</v>
      </c>
    </row>
    <row r="27" spans="1:8" x14ac:dyDescent="0.15">
      <c r="A27" s="13">
        <f t="shared" si="2"/>
        <v>1.1000000000000003</v>
      </c>
      <c r="B27" s="20">
        <f t="shared" si="1"/>
        <v>1.0488088481701516</v>
      </c>
      <c r="C27" s="3">
        <f>_xll.WElli1(C$3*PI(),$B27)</f>
        <v>0</v>
      </c>
      <c r="D27" s="23">
        <f>_xll.WElli1(D$3*PI(),$B27)</f>
        <v>0.32001545873480852</v>
      </c>
      <c r="E27" s="23">
        <f>_xll.WElli1(E$3*PI(),$B27)</f>
        <v>0.68000389452902754</v>
      </c>
      <c r="F27" s="23">
        <f>_xll.WElli1(F$3*PI(),$B27)</f>
        <v>1.1573677373053548</v>
      </c>
      <c r="G27" s="23">
        <f>_xll.WElli1(G$3*PI(),$B27)</f>
        <v>2.278100881518565</v>
      </c>
      <c r="H27" s="4" t="e">
        <f>_xll.WElli1(H$3*PI(),$B27)</f>
        <v>#VALUE!</v>
      </c>
    </row>
    <row r="28" spans="1:8" x14ac:dyDescent="0.15">
      <c r="A28" s="13">
        <f t="shared" si="2"/>
        <v>1.1500000000000004</v>
      </c>
      <c r="B28" s="20">
        <f t="shared" si="1"/>
        <v>1.0723805294763611</v>
      </c>
      <c r="C28" s="3">
        <f>_xll.WElli1(C$3*PI(),$B28)</f>
        <v>0</v>
      </c>
      <c r="D28" s="23">
        <f>_xll.WElli1(D$3*PI(),$B28)</f>
        <v>0.32029605421727514</v>
      </c>
      <c r="E28" s="23">
        <f>_xll.WElli1(E$3*PI(),$B28)</f>
        <v>0.68297349377763095</v>
      </c>
      <c r="F28" s="23">
        <f>_xll.WElli1(F$3*PI(),$B28)</f>
        <v>1.1764583275121654</v>
      </c>
      <c r="G28" s="23" t="e">
        <f>_xll.WElli1(G$3*PI(),$B28)</f>
        <v>#VALUE!</v>
      </c>
      <c r="H28" s="4" t="e">
        <f>_xll.WElli1(H$3*PI(),$B28)</f>
        <v>#VALUE!</v>
      </c>
    </row>
    <row r="29" spans="1:8" x14ac:dyDescent="0.15">
      <c r="A29" s="14">
        <f t="shared" si="2"/>
        <v>1.2000000000000004</v>
      </c>
      <c r="B29" s="21">
        <f t="shared" si="1"/>
        <v>1.0954451150103324</v>
      </c>
      <c r="C29" s="5">
        <f>_xll.WElli1(C$3*PI(),$B29)</f>
        <v>0</v>
      </c>
      <c r="D29" s="24">
        <f>_xll.WElli1(D$3*PI(),$B29)</f>
        <v>0.32057799722198094</v>
      </c>
      <c r="E29" s="24">
        <f>_xll.WElli1(E$3*PI(),$B29)</f>
        <v>0.68601810792739082</v>
      </c>
      <c r="F29" s="24">
        <f>_xll.WElli1(F$3*PI(),$B29)</f>
        <v>1.1977347960460161</v>
      </c>
      <c r="G29" s="24" t="e">
        <f>_xll.WElli1(G$3*PI(),$B29)</f>
        <v>#VALUE!</v>
      </c>
      <c r="H29" s="6" t="e">
        <f>_xll.WElli1(H$3*PI(),$B29)</f>
        <v>#VALUE!</v>
      </c>
    </row>
    <row r="30" spans="1:8" x14ac:dyDescent="0.15">
      <c r="A30" s="12">
        <f t="shared" si="2"/>
        <v>1.2500000000000004</v>
      </c>
      <c r="B30" s="19">
        <f t="shared" si="1"/>
        <v>1.1180339887498951</v>
      </c>
      <c r="C30" s="1">
        <f>_xll.WElli1(C$3*PI(),$B30)</f>
        <v>0</v>
      </c>
      <c r="D30" s="22">
        <f>_xll.WElli1(D$3*PI(),$B30)</f>
        <v>0.32086130069591595</v>
      </c>
      <c r="E30" s="22">
        <f>_xll.WElli1(E$3*PI(),$B30)</f>
        <v>0.68914166001230914</v>
      </c>
      <c r="F30" s="22">
        <f>_xll.WElli1(F$3*PI(),$B30)</f>
        <v>1.2217968053908295</v>
      </c>
      <c r="G30" s="22" t="e">
        <f>_xll.WElli1(G$3*PI(),$B30)</f>
        <v>#VALUE!</v>
      </c>
      <c r="H30" s="2" t="e">
        <f>_xll.WElli1(H$3*PI(),$B30)</f>
        <v>#VALUE!</v>
      </c>
    </row>
    <row r="31" spans="1:8" x14ac:dyDescent="0.15">
      <c r="A31" s="13">
        <f t="shared" si="2"/>
        <v>1.3000000000000005</v>
      </c>
      <c r="B31" s="20">
        <f t="shared" si="1"/>
        <v>1.1401754250991383</v>
      </c>
      <c r="C31" s="3">
        <f>_xll.WElli1(C$3*PI(),$B31)</f>
        <v>0</v>
      </c>
      <c r="D31" s="23">
        <f>_xll.WElli1(D$3*PI(),$B31)</f>
        <v>0.32114597777698473</v>
      </c>
      <c r="E31" s="23">
        <f>_xll.WElli1(E$3*PI(),$B31)</f>
        <v>0.69234839731733711</v>
      </c>
      <c r="F31" s="23">
        <f>_xll.WElli1(F$3*PI(),$B31)</f>
        <v>1.249548639970407</v>
      </c>
      <c r="G31" s="23" t="e">
        <f>_xll.WElli1(G$3*PI(),$B31)</f>
        <v>#VALUE!</v>
      </c>
      <c r="H31" s="4" t="e">
        <f>_xll.WElli1(H$3*PI(),$B31)</f>
        <v>#VALUE!</v>
      </c>
    </row>
    <row r="32" spans="1:8" x14ac:dyDescent="0.15">
      <c r="A32" s="13">
        <f t="shared" si="2"/>
        <v>1.3500000000000005</v>
      </c>
      <c r="B32" s="20">
        <f t="shared" si="1"/>
        <v>1.1618950038622253</v>
      </c>
      <c r="C32" s="3">
        <f>_xll.WElli1(C$3*PI(),$B32)</f>
        <v>0</v>
      </c>
      <c r="D32" s="23">
        <f>_xll.WElli1(D$3*PI(),$B32)</f>
        <v>0.32143204179783746</v>
      </c>
      <c r="E32" s="23">
        <f>_xll.WElli1(E$3*PI(),$B32)</f>
        <v>0.69564292889074353</v>
      </c>
      <c r="F32" s="23">
        <f>_xll.WElli1(F$3*PI(),$B32)</f>
        <v>1.2824618229261484</v>
      </c>
      <c r="G32" s="23" t="e">
        <f>_xll.WElli1(G$3*PI(),$B32)</f>
        <v>#VALUE!</v>
      </c>
      <c r="H32" s="4" t="e">
        <f>_xll.WElli1(H$3*PI(),$B32)</f>
        <v>#VALUE!</v>
      </c>
    </row>
    <row r="33" spans="1:8" x14ac:dyDescent="0.15">
      <c r="A33" s="13">
        <f t="shared" si="2"/>
        <v>1.4000000000000006</v>
      </c>
      <c r="B33" s="20">
        <f t="shared" si="1"/>
        <v>1.1832159566199234</v>
      </c>
      <c r="C33" s="3">
        <f>_xll.WElli1(C$3*PI(),$B33)</f>
        <v>0</v>
      </c>
      <c r="D33" s="23">
        <f>_xll.WElli1(D$3*PI(),$B33)</f>
        <v>0.32171950628979856</v>
      </c>
      <c r="E33" s="23">
        <f>_xll.WElli1(E$3*PI(),$B33)</f>
        <v>0.69903026873204666</v>
      </c>
      <c r="F33" s="23">
        <f>_xll.WElli1(F$3*PI(),$B33)</f>
        <v>1.3232194362621765</v>
      </c>
      <c r="G33" s="23" t="e">
        <f>_xll.WElli1(G$3*PI(),$B33)</f>
        <v>#VALUE!</v>
      </c>
      <c r="H33" s="4" t="e">
        <f>_xll.WElli1(H$3*PI(),$B33)</f>
        <v>#VALUE!</v>
      </c>
    </row>
    <row r="34" spans="1:8" x14ac:dyDescent="0.15">
      <c r="A34" s="14">
        <f t="shared" si="2"/>
        <v>1.4500000000000006</v>
      </c>
      <c r="B34" s="21">
        <f t="shared" si="1"/>
        <v>1.2041594578792298</v>
      </c>
      <c r="C34" s="5">
        <f>_xll.WElli1(C$3*PI(),$B34)</f>
        <v>0</v>
      </c>
      <c r="D34" s="24">
        <f>_xll.WElli1(D$3*PI(),$B34)</f>
        <v>0.32200838498689671</v>
      </c>
      <c r="E34" s="24">
        <f>_xll.WElli1(E$3*PI(),$B34)</f>
        <v>0.70251588573142554</v>
      </c>
      <c r="F34" s="24">
        <f>_xll.WElli1(F$3*PI(),$B34)</f>
        <v>1.3777515838836414</v>
      </c>
      <c r="G34" s="24" t="e">
        <f>_xll.WElli1(G$3*PI(),$B34)</f>
        <v>#VALUE!</v>
      </c>
      <c r="H34" s="6" t="e">
        <f>_xll.WElli1(H$3*PI(),$B34)</f>
        <v>#VALUE!</v>
      </c>
    </row>
    <row r="35" spans="1:8" x14ac:dyDescent="0.15">
      <c r="A35" s="12">
        <f t="shared" si="2"/>
        <v>1.5000000000000007</v>
      </c>
      <c r="B35" s="19">
        <f t="shared" si="1"/>
        <v>1.2247448713915894</v>
      </c>
      <c r="C35" s="1">
        <f>_xll.WElli1(C$3*PI(),$B35)</f>
        <v>0</v>
      </c>
      <c r="D35" s="22">
        <f>_xll.WElli1(D$3*PI(),$B35)</f>
        <v>0.32229869182999815</v>
      </c>
      <c r="E35" s="22">
        <f>_xll.WElli1(E$3*PI(),$B35)</f>
        <v>0.70610576168471562</v>
      </c>
      <c r="F35" s="22">
        <f>_xll.WElli1(F$3*PI(),$B35)</f>
        <v>1.4662184890217314</v>
      </c>
      <c r="G35" s="22" t="e">
        <f>_xll.WElli1(G$3*PI(),$B35)</f>
        <v>#VALUE!</v>
      </c>
      <c r="H35" s="2" t="e">
        <f>_xll.WElli1(H$3*PI(),$B35)</f>
        <v>#VALUE!</v>
      </c>
    </row>
    <row r="36" spans="1:8" x14ac:dyDescent="0.15">
      <c r="A36" s="13">
        <f t="shared" si="2"/>
        <v>1.5500000000000007</v>
      </c>
      <c r="B36" s="20">
        <f t="shared" si="1"/>
        <v>1.2449899597988736</v>
      </c>
      <c r="C36" s="3">
        <f>_xll.WElli1(C$3*PI(),$B36)</f>
        <v>0</v>
      </c>
      <c r="D36" s="23">
        <f>_xll.WElli1(D$3*PI(),$B36)</f>
        <v>0.32259044097104722</v>
      </c>
      <c r="E36" s="23">
        <f>_xll.WElli1(E$3*PI(),$B36)</f>
        <v>0.70980645902453532</v>
      </c>
      <c r="F36" s="23" t="e">
        <f>_xll.WElli1(F$3*PI(),$B36)</f>
        <v>#VALUE!</v>
      </c>
      <c r="G36" s="23" t="e">
        <f>_xll.WElli1(G$3*PI(),$B36)</f>
        <v>#VALUE!</v>
      </c>
      <c r="H36" s="4" t="e">
        <f>_xll.WElli1(H$3*PI(),$B36)</f>
        <v>#VALUE!</v>
      </c>
    </row>
    <row r="37" spans="1:8" x14ac:dyDescent="0.15">
      <c r="A37" s="13">
        <f t="shared" si="2"/>
        <v>1.6000000000000008</v>
      </c>
      <c r="B37" s="20">
        <f t="shared" si="1"/>
        <v>1.264911064067352</v>
      </c>
      <c r="C37" s="3">
        <f>_xll.WElli1(C$3*PI(),$B37)</f>
        <v>0</v>
      </c>
      <c r="D37" s="23">
        <f>_xll.WElli1(D$3*PI(),$B37)</f>
        <v>0.32288364677741821</v>
      </c>
      <c r="E37" s="23">
        <f>_xll.WElli1(E$3*PI(),$B37)</f>
        <v>0.71362520031476917</v>
      </c>
      <c r="F37" s="23" t="e">
        <f>_xll.WElli1(F$3*PI(),$B37)</f>
        <v>#VALUE!</v>
      </c>
      <c r="G37" s="23" t="e">
        <f>_xll.WElli1(G$3*PI(),$B37)</f>
        <v>#VALUE!</v>
      </c>
      <c r="H37" s="4" t="e">
        <f>_xll.WElli1(H$3*PI(),$B37)</f>
        <v>#VALUE!</v>
      </c>
    </row>
    <row r="38" spans="1:8" x14ac:dyDescent="0.15">
      <c r="A38" s="13">
        <f t="shared" si="2"/>
        <v>1.6500000000000008</v>
      </c>
      <c r="B38" s="20">
        <f t="shared" si="1"/>
        <v>1.2845232578665131</v>
      </c>
      <c r="C38" s="3">
        <f>_xll.WElli1(C$3*PI(),$B38)</f>
        <v>0</v>
      </c>
      <c r="D38" s="23">
        <f>_xll.WElli1(D$3*PI(),$B38)</f>
        <v>0.32317832383638018</v>
      </c>
      <c r="E38" s="23">
        <f>_xll.WElli1(E$3*PI(),$B38)</f>
        <v>0.71756996208278223</v>
      </c>
      <c r="F38" s="23" t="e">
        <f>_xll.WElli1(F$3*PI(),$B38)</f>
        <v>#VALUE!</v>
      </c>
      <c r="G38" s="23" t="e">
        <f>_xll.WElli1(G$3*PI(),$B38)</f>
        <v>#VALUE!</v>
      </c>
      <c r="H38" s="4" t="e">
        <f>_xll.WElli1(H$3*PI(),$B38)</f>
        <v>#VALUE!</v>
      </c>
    </row>
    <row r="39" spans="1:8" x14ac:dyDescent="0.15">
      <c r="A39" s="14">
        <f t="shared" si="2"/>
        <v>1.7000000000000008</v>
      </c>
      <c r="B39" s="21">
        <f t="shared" si="1"/>
        <v>1.30384048104053</v>
      </c>
      <c r="C39" s="5">
        <f>_xll.WElli1(C$3*PI(),$B39)</f>
        <v>0</v>
      </c>
      <c r="D39" s="24">
        <f>_xll.WElli1(D$3*PI(),$B39)</f>
        <v>0.32347448695968056</v>
      </c>
      <c r="E39" s="24">
        <f>_xll.WElli1(E$3*PI(),$B39)</f>
        <v>0.72164958625341469</v>
      </c>
      <c r="F39" s="24" t="e">
        <f>_xll.WElli1(F$3*PI(),$B39)</f>
        <v>#VALUE!</v>
      </c>
      <c r="G39" s="24" t="e">
        <f>_xll.WElli1(G$3*PI(),$B39)</f>
        <v>#VALUE!</v>
      </c>
      <c r="H39" s="6" t="e">
        <f>_xll.WElli1(H$3*PI(),$B39)</f>
        <v>#VALUE!</v>
      </c>
    </row>
    <row r="40" spans="1:8" x14ac:dyDescent="0.15">
      <c r="A40" s="12">
        <f t="shared" si="2"/>
        <v>1.7500000000000009</v>
      </c>
      <c r="B40" s="19">
        <f t="shared" si="1"/>
        <v>1.3228756555322956</v>
      </c>
      <c r="C40" s="1">
        <f>_xll.WElli1(C$3*PI(),$B40)</f>
        <v>0</v>
      </c>
      <c r="D40" s="22">
        <f>_xll.WElli1(D$3*PI(),$B40)</f>
        <v>0.32377215118824976</v>
      </c>
      <c r="E40" s="22">
        <f>_xll.WElli1(E$3*PI(),$B40)</f>
        <v>0.72587391336000062</v>
      </c>
      <c r="F40" s="22" t="e">
        <f>_xll.WElli1(F$3*PI(),$B40)</f>
        <v>#VALUE!</v>
      </c>
      <c r="G40" s="22" t="e">
        <f>_xll.WElli1(G$3*PI(),$B40)</f>
        <v>#VALUE!</v>
      </c>
      <c r="H40" s="2" t="e">
        <f>_xll.WElli1(H$3*PI(),$B40)</f>
        <v>#VALUE!</v>
      </c>
    </row>
    <row r="41" spans="1:8" x14ac:dyDescent="0.15">
      <c r="A41" s="13">
        <f t="shared" si="2"/>
        <v>1.8000000000000009</v>
      </c>
      <c r="B41" s="20">
        <f t="shared" si="1"/>
        <v>1.3416407864998741</v>
      </c>
      <c r="C41" s="3">
        <f>_xll.WElli1(C$3*PI(),$B41)</f>
        <v>0</v>
      </c>
      <c r="D41" s="23">
        <f>_xll.WElli1(D$3*PI(),$B41)</f>
        <v>0.32407133179703085</v>
      </c>
      <c r="E41" s="23">
        <f>_xll.WElli1(E$3*PI(),$B41)</f>
        <v>0.73025394292448387</v>
      </c>
      <c r="F41" s="23" t="e">
        <f>_xll.WElli1(F$3*PI(),$B41)</f>
        <v>#VALUE!</v>
      </c>
      <c r="G41" s="23" t="e">
        <f>_xll.WElli1(G$3*PI(),$B41)</f>
        <v>#VALUE!</v>
      </c>
      <c r="H41" s="4" t="e">
        <f>_xll.WElli1(H$3*PI(),$B41)</f>
        <v>#VALUE!</v>
      </c>
    </row>
    <row r="42" spans="1:8" x14ac:dyDescent="0.15">
      <c r="A42" s="13">
        <f t="shared" si="2"/>
        <v>1.850000000000001</v>
      </c>
      <c r="B42" s="20">
        <f t="shared" si="1"/>
        <v>1.3601470508735447</v>
      </c>
      <c r="C42" s="3">
        <f>_xll.WElli1(C$3*PI(),$B42)</f>
        <v>0</v>
      </c>
      <c r="D42" s="23">
        <f>_xll.WElli1(D$3*PI(),$B42)</f>
        <v>0.32437204429993999</v>
      </c>
      <c r="E42" s="23">
        <f>_xll.WElli1(E$3*PI(),$B42)</f>
        <v>0.73480202804245343</v>
      </c>
      <c r="F42" s="23" t="e">
        <f>_xll.WElli1(F$3*PI(),$B42)</f>
        <v>#VALUE!</v>
      </c>
      <c r="G42" s="23" t="e">
        <f>_xll.WElli1(G$3*PI(),$B42)</f>
        <v>#VALUE!</v>
      </c>
      <c r="H42" s="4" t="e">
        <f>_xll.WElli1(H$3*PI(),$B42)</f>
        <v>#VALUE!</v>
      </c>
    </row>
    <row r="43" spans="1:8" x14ac:dyDescent="0.15">
      <c r="A43" s="13">
        <f t="shared" si="2"/>
        <v>1.900000000000001</v>
      </c>
      <c r="B43" s="20">
        <f t="shared" si="1"/>
        <v>1.3784048752090226</v>
      </c>
      <c r="C43" s="3">
        <f>_xll.WElli1(C$3*PI(),$B43)</f>
        <v>0</v>
      </c>
      <c r="D43" s="23">
        <f>_xll.WElli1(D$3*PI(),$B43)</f>
        <v>0.32467430445495904</v>
      </c>
      <c r="E43" s="23">
        <f>_xll.WElli1(E$3*PI(),$B43)</f>
        <v>0.73953211345728698</v>
      </c>
      <c r="F43" s="23" t="e">
        <f>_xll.WElli1(F$3*PI(),$B43)</f>
        <v>#VALUE!</v>
      </c>
      <c r="G43" s="23" t="e">
        <f>_xll.WElli1(G$3*PI(),$B43)</f>
        <v>#VALUE!</v>
      </c>
      <c r="H43" s="4" t="e">
        <f>_xll.WElli1(H$3*PI(),$B43)</f>
        <v>#VALUE!</v>
      </c>
    </row>
    <row r="44" spans="1:8" x14ac:dyDescent="0.15">
      <c r="A44" s="14">
        <f>A43+0.1</f>
        <v>2.0000000000000009</v>
      </c>
      <c r="B44" s="21">
        <f t="shared" si="1"/>
        <v>1.4142135623730954</v>
      </c>
      <c r="C44" s="5">
        <f>_xll.WElli1(C$3*PI(),$B44)</f>
        <v>0</v>
      </c>
      <c r="D44" s="24">
        <f>_xll.WElli1(D$3*PI(),$B44)</f>
        <v>0.3252835320051165</v>
      </c>
      <c r="E44" s="24">
        <f>_xll.WElli1(E$3*PI(),$B44)</f>
        <v>0.749603858858642</v>
      </c>
      <c r="F44" s="24" t="e">
        <f>_xll.WElli1(F$3*PI(),$B44)</f>
        <v>#VALUE!</v>
      </c>
      <c r="G44" s="24" t="e">
        <f>_xll.WElli1(G$3*PI(),$B44)</f>
        <v>#VALUE!</v>
      </c>
      <c r="H44" s="6" t="e">
        <f>_xll.WElli1(H$3*PI(),$B44)</f>
        <v>#VALUE!</v>
      </c>
    </row>
  </sheetData>
  <phoneticPr fontId="1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3F89-76BE-4A0A-BD24-BCE2EE0FAA2A}">
  <sheetPr codeName="Sheet29"/>
  <dimension ref="A1:H29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35</v>
      </c>
      <c r="B1" s="10"/>
    </row>
    <row r="3" spans="1:8" x14ac:dyDescent="0.15">
      <c r="C3" s="35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A4" s="15" t="s">
        <v>15</v>
      </c>
      <c r="B4" s="15" t="s">
        <v>5</v>
      </c>
      <c r="C4" s="15" t="str">
        <f>_xlfn.CONCAT("E(",C3,"π, x)")</f>
        <v>E(0π, x)</v>
      </c>
      <c r="D4" s="15" t="str">
        <f t="shared" ref="D4:H4" si="0">_xlfn.CONCAT("E(",D3,"π, x)")</f>
        <v>E(0.1π, x)</v>
      </c>
      <c r="E4" s="15" t="str">
        <f t="shared" si="0"/>
        <v>E(0.2π, x)</v>
      </c>
      <c r="F4" s="15" t="str">
        <f t="shared" si="0"/>
        <v>E(0.3π, x)</v>
      </c>
      <c r="G4" s="15" t="str">
        <f t="shared" si="0"/>
        <v>E(0.4π, x)</v>
      </c>
      <c r="H4" s="15" t="str">
        <f t="shared" si="0"/>
        <v>E(0.5π, x)</v>
      </c>
    </row>
    <row r="5" spans="1:8" x14ac:dyDescent="0.15">
      <c r="A5" s="12">
        <v>0</v>
      </c>
      <c r="B5" s="19">
        <f>SQRT(A5)</f>
        <v>0</v>
      </c>
      <c r="C5" s="1">
        <f>_xll.WElli2(C$3*PI(),$B5)</f>
        <v>0</v>
      </c>
      <c r="D5" s="22">
        <f>_xll.WElli2(D$3*PI(),$B5)</f>
        <v>0.31415926535897931</v>
      </c>
      <c r="E5" s="22">
        <f>_xll.WElli2(E$3*PI(),$B5)</f>
        <v>0.62831853071795862</v>
      </c>
      <c r="F5" s="22">
        <f>_xll.WElli2(F$3*PI(),$B5)</f>
        <v>0.94247779607693793</v>
      </c>
      <c r="G5" s="22">
        <f>_xll.WElli2(G$3*PI(),$B5)</f>
        <v>1.2566370614359172</v>
      </c>
      <c r="H5" s="2">
        <f>_xll.WElli2(H$3*PI(),$B5)</f>
        <v>1.5707963267948966</v>
      </c>
    </row>
    <row r="6" spans="1:8" x14ac:dyDescent="0.15">
      <c r="A6" s="13">
        <f>A5+0.05</f>
        <v>0.05</v>
      </c>
      <c r="B6" s="20">
        <f t="shared" ref="B6:B29" si="1">SQRT(A6)</f>
        <v>0.22360679774997896</v>
      </c>
      <c r="C6" s="3">
        <f>_xll.WElli2(C$3*PI(),$B6)</f>
        <v>0</v>
      </c>
      <c r="D6" s="23">
        <f>_xll.WElli2(D$3*PI(),$B6)</f>
        <v>0.31390574957856393</v>
      </c>
      <c r="E6" s="23">
        <f>_xll.WElli2(E$3*PI(),$B6)</f>
        <v>0.62640355044682394</v>
      </c>
      <c r="F6" s="23">
        <f>_xll.WElli2(F$3*PI(),$B6)</f>
        <v>0.93661014730250391</v>
      </c>
      <c r="G6" s="23">
        <f>_xll.WElli2(G$3*PI(),$B6)</f>
        <v>1.2445090592370676</v>
      </c>
      <c r="H6" s="4">
        <f>_xll.WElli2(H$3*PI(),$B6)</f>
        <v>1.5509733517804716</v>
      </c>
    </row>
    <row r="7" spans="1:8" x14ac:dyDescent="0.15">
      <c r="A7" s="13">
        <f t="shared" ref="A7:A25" si="2">A6+0.05</f>
        <v>0.1</v>
      </c>
      <c r="B7" s="20">
        <f t="shared" si="1"/>
        <v>0.31622776601683794</v>
      </c>
      <c r="C7" s="3">
        <f>_xll.WElli2(C$3*PI(),$B7)</f>
        <v>0</v>
      </c>
      <c r="D7" s="23">
        <f>_xll.WElli2(D$3*PI(),$B7)</f>
        <v>0.31365186696021935</v>
      </c>
      <c r="E7" s="23">
        <f>_xll.WElli2(E$3*PI(),$B7)</f>
        <v>0.62447823628721855</v>
      </c>
      <c r="F7" s="23">
        <f>_xll.WElli2(F$3*PI(),$B7)</f>
        <v>0.93067939129042276</v>
      </c>
      <c r="G7" s="23">
        <f>_xll.WElli2(G$3*PI(),$B7)</f>
        <v>1.232186767733954</v>
      </c>
      <c r="H7" s="4">
        <f>_xll.WElli2(H$3*PI(),$B7)</f>
        <v>1.5307576368977631</v>
      </c>
    </row>
    <row r="8" spans="1:8" x14ac:dyDescent="0.15">
      <c r="A8" s="13">
        <f t="shared" si="2"/>
        <v>0.15000000000000002</v>
      </c>
      <c r="B8" s="20">
        <f t="shared" si="1"/>
        <v>0.3872983346207417</v>
      </c>
      <c r="C8" s="3">
        <f>_xll.WElli2(C$3*PI(),$B8)</f>
        <v>0</v>
      </c>
      <c r="D8" s="23">
        <f>_xll.WElli2(D$3*PI(),$B8)</f>
        <v>0.31339761560453439</v>
      </c>
      <c r="E8" s="23">
        <f>_xll.WElli2(E$3*PI(),$B8)</f>
        <v>0.62254238785839155</v>
      </c>
      <c r="F8" s="23">
        <f>_xll.WElli2(F$3*PI(),$B8)</f>
        <v>0.92468308431760271</v>
      </c>
      <c r="G8" s="23">
        <f>_xll.WElli2(G$3*PI(),$B8)</f>
        <v>1.2196590492258963</v>
      </c>
      <c r="H8" s="4">
        <f>_xll.WElli2(H$3*PI(),$B8)</f>
        <v>1.51012183209282</v>
      </c>
    </row>
    <row r="9" spans="1:8" x14ac:dyDescent="0.15">
      <c r="A9" s="14">
        <f t="shared" si="2"/>
        <v>0.2</v>
      </c>
      <c r="B9" s="21">
        <f t="shared" si="1"/>
        <v>0.44721359549995793</v>
      </c>
      <c r="C9" s="5">
        <f>_xll.WElli2(C$3*PI(),$B9)</f>
        <v>0</v>
      </c>
      <c r="D9" s="24">
        <f>_xll.WElli2(D$3*PI(),$B9)</f>
        <v>0.31314299359418662</v>
      </c>
      <c r="E9" s="24">
        <f>_xll.WElli2(E$3*PI(),$B9)</f>
        <v>0.62059579763868733</v>
      </c>
      <c r="F9" s="24">
        <f>_xll.WElli2(F$3*PI(),$B9)</f>
        <v>0.91861860695637743</v>
      </c>
      <c r="G9" s="24">
        <f>_xll.WElli2(G$3*PI(),$B9)</f>
        <v>1.2069135750978701</v>
      </c>
      <c r="H9" s="6">
        <f>_xll.WElli2(H$3*PI(),$B9)</f>
        <v>1.4890350580958522</v>
      </c>
    </row>
    <row r="10" spans="1:8" x14ac:dyDescent="0.15">
      <c r="A10" s="12">
        <f t="shared" si="2"/>
        <v>0.25</v>
      </c>
      <c r="B10" s="19">
        <f t="shared" si="1"/>
        <v>0.5</v>
      </c>
      <c r="C10" s="1">
        <f>_xll.WElli2(C$3*PI(),$B10)</f>
        <v>0</v>
      </c>
      <c r="D10" s="22">
        <f>_xll.WElli2(D$3*PI(),$B10)</f>
        <v>0.31288799899369329</v>
      </c>
      <c r="E10" s="22">
        <f>_xll.WElli2(E$3*PI(),$B10)</f>
        <v>0.6186382505849638</v>
      </c>
      <c r="F10" s="22">
        <f>_xll.WElli2(F$3*PI(),$B10)</f>
        <v>0.91248314490914051</v>
      </c>
      <c r="G10" s="22">
        <f>_xll.WElli2(G$3*PI(),$B10)</f>
        <v>1.1939366306796253</v>
      </c>
      <c r="H10" s="2">
        <f>_xll.WElli2(H$3*PI(),$B10)</f>
        <v>1.4674622093394269</v>
      </c>
    </row>
    <row r="11" spans="1:8" x14ac:dyDescent="0.15">
      <c r="A11" s="13">
        <f t="shared" si="2"/>
        <v>0.3</v>
      </c>
      <c r="B11" s="20">
        <f t="shared" si="1"/>
        <v>0.54772255750516607</v>
      </c>
      <c r="C11" s="3">
        <f>_xll.WElli2(C$3*PI(),$B11)</f>
        <v>0</v>
      </c>
      <c r="D11" s="23">
        <f>_xll.WElli2(D$3*PI(),$B11)</f>
        <v>0.31263262984915619</v>
      </c>
      <c r="E11" s="23">
        <f>_xll.WElli2(E$3*PI(),$B11)</f>
        <v>0.61666952372458228</v>
      </c>
      <c r="F11" s="23">
        <f>_xll.WElli2(F$3*PI(),$B11)</f>
        <v>0.90627366696780953</v>
      </c>
      <c r="G11" s="23">
        <f>_xll.WElli2(G$3*PI(),$B11)</f>
        <v>1.1807128755121155</v>
      </c>
      <c r="H11" s="4">
        <f>_xll.WElli2(H$3*PI(),$B11)</f>
        <v>1.4453630644126652</v>
      </c>
    </row>
    <row r="12" spans="1:8" x14ac:dyDescent="0.15">
      <c r="A12" s="13">
        <f t="shared" si="2"/>
        <v>0.35</v>
      </c>
      <c r="B12" s="20">
        <f t="shared" si="1"/>
        <v>0.59160797830996159</v>
      </c>
      <c r="C12" s="3">
        <f>_xll.WElli2(C$3*PI(),$B12)</f>
        <v>0</v>
      </c>
      <c r="D12" s="23">
        <f>_xll.WElli2(D$3*PI(),$B12)</f>
        <v>0.31237688418800252</v>
      </c>
      <c r="E12" s="23">
        <f>_xll.WElli2(E$3*PI(),$B12)</f>
        <v>0.61468938571744625</v>
      </c>
      <c r="F12" s="23">
        <f>_xll.WElli2(F$3*PI(),$B12)</f>
        <v>0.89998689953789679</v>
      </c>
      <c r="G12" s="23">
        <f>_xll.WElli2(G$3*PI(),$B12)</f>
        <v>1.167225045558165</v>
      </c>
      <c r="H12" s="4">
        <f>_xll.WElli2(H$3*PI(),$B12)</f>
        <v>1.4226911334908789</v>
      </c>
    </row>
    <row r="13" spans="1:8" x14ac:dyDescent="0.15">
      <c r="A13" s="13">
        <f t="shared" si="2"/>
        <v>0.39999999999999997</v>
      </c>
      <c r="B13" s="20">
        <f t="shared" si="1"/>
        <v>0.63245553203367588</v>
      </c>
      <c r="C13" s="3">
        <f>_xll.WElli2(C$3*PI(),$B13)</f>
        <v>0</v>
      </c>
      <c r="D13" s="23">
        <f>_xll.WElli2(D$3*PI(),$B13)</f>
        <v>0.31212076001872147</v>
      </c>
      <c r="E13" s="23">
        <f>_xll.WElli2(E$3*PI(),$B13)</f>
        <v>0.61269759638529142</v>
      </c>
      <c r="F13" s="23">
        <f>_xll.WElli2(F$3*PI(),$B13)</f>
        <v>0.89361929703037546</v>
      </c>
      <c r="G13" s="23">
        <f>_xll.WElli2(G$3*PI(),$B13)</f>
        <v>1.1534535787035545</v>
      </c>
      <c r="H13" s="4">
        <f>_xll.WElli2(H$3*PI(),$B13)</f>
        <v>1.3993921388974329</v>
      </c>
    </row>
    <row r="14" spans="1:8" x14ac:dyDescent="0.15">
      <c r="A14" s="14">
        <f t="shared" si="2"/>
        <v>0.44999999999999996</v>
      </c>
      <c r="B14" s="21">
        <f t="shared" si="1"/>
        <v>0.67082039324993692</v>
      </c>
      <c r="C14" s="5">
        <f>_xll.WElli2(C$3*PI(),$B14)</f>
        <v>0</v>
      </c>
      <c r="D14" s="24">
        <f>_xll.WElli2(D$3*PI(),$B14)</f>
        <v>0.3118642553305947</v>
      </c>
      <c r="E14" s="24">
        <f>_xll.WElli2(E$3*PI(),$B14)</f>
        <v>0.61069390620509645</v>
      </c>
      <c r="F14" s="24">
        <f>_xll.WElli2(F$3*PI(),$B14)</f>
        <v>0.88716700724725372</v>
      </c>
      <c r="G14" s="24">
        <f>_xll.WElli2(G$3*PI(),$B14)</f>
        <v>1.1393761372046232</v>
      </c>
      <c r="H14" s="6">
        <f>_xll.WElli2(H$3*PI(),$B14)</f>
        <v>1.3754019718711155</v>
      </c>
    </row>
    <row r="15" spans="1:8" x14ac:dyDescent="0.15">
      <c r="A15" s="12">
        <f t="shared" si="2"/>
        <v>0.49999999999999994</v>
      </c>
      <c r="B15" s="19">
        <f t="shared" si="1"/>
        <v>0.70710678118654746</v>
      </c>
      <c r="C15" s="1">
        <f>_xll.WElli2(C$3*PI(),$B15)</f>
        <v>0</v>
      </c>
      <c r="D15" s="22">
        <f>_xll.WElli2(D$3*PI(),$B15)</f>
        <v>0.31160736809342188</v>
      </c>
      <c r="E15" s="22">
        <f>_xll.WElli2(E$3*PI(),$B15)</f>
        <v>0.60867805576312684</v>
      </c>
      <c r="F15" s="22">
        <f>_xll.WElli2(F$3*PI(),$B15)</f>
        <v>0.88062583065441169</v>
      </c>
      <c r="G15" s="22">
        <f>_xll.WElli2(G$3*PI(),$B15)</f>
        <v>1.1249669890683165</v>
      </c>
      <c r="H15" s="2">
        <f>_xll.WElli2(H$3*PI(),$B15)</f>
        <v>1.3506438810476749</v>
      </c>
    </row>
    <row r="16" spans="1:8" x14ac:dyDescent="0.15">
      <c r="A16" s="13">
        <f t="shared" si="2"/>
        <v>0.54999999999999993</v>
      </c>
      <c r="B16" s="20">
        <f t="shared" si="1"/>
        <v>0.74161984870956621</v>
      </c>
      <c r="C16" s="3">
        <f>_xll.WElli2(C$3*PI(),$B16)</f>
        <v>0</v>
      </c>
      <c r="D16" s="23">
        <f>_xll.WElli2(D$3*PI(),$B16)</f>
        <v>0.31135009625724219</v>
      </c>
      <c r="E16" s="23">
        <f>_xll.WElli2(E$3*PI(),$B16)</f>
        <v>0.60664977516570651</v>
      </c>
      <c r="F16" s="23">
        <f>_xll.WElli2(F$3*PI(),$B16)</f>
        <v>0.87399117212715838</v>
      </c>
      <c r="G16" s="23">
        <f>_xll.WElli2(G$3*PI(),$B16)</f>
        <v>1.11019619215006</v>
      </c>
      <c r="H16" s="4">
        <f>_xll.WElli2(H$3*PI(),$B16)</f>
        <v>1.3250244979582297</v>
      </c>
    </row>
    <row r="17" spans="1:8" x14ac:dyDescent="0.15">
      <c r="A17" s="13">
        <f t="shared" si="2"/>
        <v>0.6</v>
      </c>
      <c r="B17" s="20">
        <f t="shared" si="1"/>
        <v>0.7745966692414834</v>
      </c>
      <c r="C17" s="3">
        <f>_xll.WElli2(C$3*PI(),$B17)</f>
        <v>0</v>
      </c>
      <c r="D17" s="23">
        <f>_xll.WElli2(D$3*PI(),$B17)</f>
        <v>0.3110924377520487</v>
      </c>
      <c r="E17" s="23">
        <f>_xll.WElli2(E$3*PI(),$B17)</f>
        <v>0.6046087834023246</v>
      </c>
      <c r="F17" s="23">
        <f>_xll.WElli2(F$3*PI(),$B17)</f>
        <v>0.86725798334050364</v>
      </c>
      <c r="G17" s="23">
        <f>_xll.WElli2(G$3*PI(),$B17)</f>
        <v>1.0950284954674641</v>
      </c>
      <c r="H17" s="4">
        <f>_xll.WElli2(H$3*PI(),$B17)</f>
        <v>1.2984280350469133</v>
      </c>
    </row>
    <row r="18" spans="1:8" x14ac:dyDescent="0.15">
      <c r="A18" s="13">
        <f t="shared" si="2"/>
        <v>0.65</v>
      </c>
      <c r="B18" s="20">
        <f t="shared" si="1"/>
        <v>0.80622577482985502</v>
      </c>
      <c r="C18" s="3">
        <f>_xll.WElli2(C$3*PI(),$B18)</f>
        <v>0</v>
      </c>
      <c r="D18" s="23">
        <f>_xll.WElli2(D$3*PI(),$B18)</f>
        <v>0.31083439048749872</v>
      </c>
      <c r="E18" s="23">
        <f>_xll.WElli2(E$3*PI(),$B18)</f>
        <v>0.60255478765616033</v>
      </c>
      <c r="F18" s="23">
        <f>_xll.WElli2(F$3*PI(),$B18)</f>
        <v>0.86042069341377458</v>
      </c>
      <c r="G18" s="23">
        <f>_xll.WElli2(G$3*PI(),$B18)</f>
        <v>1.0794218233609461</v>
      </c>
      <c r="H18" s="4">
        <f>_xll.WElli2(H$3*PI(),$B18)</f>
        <v>1.2707074796501492</v>
      </c>
    </row>
    <row r="19" spans="1:8" x14ac:dyDescent="0.15">
      <c r="A19" s="14">
        <f t="shared" si="2"/>
        <v>0.70000000000000007</v>
      </c>
      <c r="B19" s="21">
        <f t="shared" si="1"/>
        <v>0.83666002653407556</v>
      </c>
      <c r="C19" s="5">
        <f>_xll.WElli2(C$3*PI(),$B19)</f>
        <v>0</v>
      </c>
      <c r="D19" s="24">
        <f>_xll.WElli2(D$3*PI(),$B19)</f>
        <v>0.3105759523526177</v>
      </c>
      <c r="E19" s="24">
        <f>_xll.WElli2(E$3*PI(),$B19)</f>
        <v>0.60048748255645634</v>
      </c>
      <c r="F19" s="24">
        <f>_xll.WElli2(F$3*PI(),$B19)</f>
        <v>0.85347312464302694</v>
      </c>
      <c r="G19" s="24">
        <f>_xll.WElli2(G$3*PI(),$B19)</f>
        <v>1.0633251230548424</v>
      </c>
      <c r="H19" s="6">
        <f>_xll.WElli2(H$3*PI(),$B19)</f>
        <v>1.2416705679458226</v>
      </c>
    </row>
    <row r="20" spans="1:8" x14ac:dyDescent="0.15">
      <c r="A20" s="12">
        <f t="shared" si="2"/>
        <v>0.75000000000000011</v>
      </c>
      <c r="B20" s="19">
        <f t="shared" si="1"/>
        <v>0.86602540378443871</v>
      </c>
      <c r="C20" s="1">
        <f>_xll.WElli2(C$3*PI(),$B20)</f>
        <v>0</v>
      </c>
      <c r="D20" s="22">
        <f>_xll.WElli2(D$3*PI(),$B20)</f>
        <v>0.31031712121549776</v>
      </c>
      <c r="E20" s="22">
        <f>_xll.WElli2(E$3*PI(),$B20)</f>
        <v>0.59840654936646787</v>
      </c>
      <c r="F20" s="22">
        <f>_xll.WElli2(F$3*PI(),$B20)</f>
        <v>0.84640838906598725</v>
      </c>
      <c r="G20" s="22">
        <f>_xll.WElli2(G$3*PI(),$B20)</f>
        <v>1.0466752003548025</v>
      </c>
      <c r="H20" s="2">
        <f>_xll.WElli2(H$3*PI(),$B20)</f>
        <v>1.2110560275684596</v>
      </c>
    </row>
    <row r="21" spans="1:8" x14ac:dyDescent="0.15">
      <c r="A21" s="13">
        <f t="shared" si="2"/>
        <v>0.80000000000000016</v>
      </c>
      <c r="B21" s="20">
        <f t="shared" si="1"/>
        <v>0.89442719099991597</v>
      </c>
      <c r="C21" s="3">
        <f>_xll.WElli2(C$3*PI(),$B21)</f>
        <v>0</v>
      </c>
      <c r="D21" s="23">
        <f>_xll.WElli2(D$3*PI(),$B21)</f>
        <v>0.31005789492299018</v>
      </c>
      <c r="E21" s="23">
        <f>_xll.WElli2(E$3*PI(),$B21)</f>
        <v>0.59631165509987116</v>
      </c>
      <c r="F21" s="23">
        <f>_xll.WElli2(F$3*PI(),$B21)</f>
        <v>0.83921876004952689</v>
      </c>
      <c r="G21" s="23">
        <f>_xll.WElli2(G$3*PI(),$B21)</f>
        <v>1.029391864727925</v>
      </c>
      <c r="H21" s="4">
        <f>_xll.WElli2(H$3*PI(),$B21)</f>
        <v>1.1784899243278384</v>
      </c>
    </row>
    <row r="22" spans="1:8" x14ac:dyDescent="0.15">
      <c r="A22" s="13">
        <f t="shared" si="2"/>
        <v>0.8500000000000002</v>
      </c>
      <c r="B22" s="20">
        <f t="shared" si="1"/>
        <v>0.92195444572928886</v>
      </c>
      <c r="C22" s="3">
        <f>_xll.WElli2(C$3*PI(),$B22)</f>
        <v>0</v>
      </c>
      <c r="D22" s="23">
        <f>_xll.WElli2(D$3*PI(),$B22)</f>
        <v>0.30979827130039173</v>
      </c>
      <c r="E22" s="23">
        <f>_xll.WElli2(E$3*PI(),$B22)</f>
        <v>0.59420245155754725</v>
      </c>
      <c r="F22" s="23">
        <f>_xll.WElli2(F$3*PI(),$B22)</f>
        <v>0.83189551082464819</v>
      </c>
      <c r="G22" s="23">
        <f>_xll.WElli2(G$3*PI(),$B22)</f>
        <v>1.0113700668470902</v>
      </c>
      <c r="H22" s="4">
        <f>_xll.WElli2(H$3*PI(),$B22)</f>
        <v>1.1433957918831661</v>
      </c>
    </row>
    <row r="23" spans="1:8" x14ac:dyDescent="0.15">
      <c r="A23" s="13">
        <f t="shared" si="2"/>
        <v>0.90000000000000024</v>
      </c>
      <c r="B23" s="20">
        <f t="shared" si="1"/>
        <v>0.94868329805051388</v>
      </c>
      <c r="C23" s="3">
        <f>_xll.WElli2(C$3*PI(),$B23)</f>
        <v>0</v>
      </c>
      <c r="D23" s="23">
        <f>_xll.WElli2(D$3*PI(),$B23)</f>
        <v>0.30953824815112546</v>
      </c>
      <c r="E23" s="23">
        <f>_xll.WElli2(E$3*PI(),$B23)</f>
        <v>0.5920785742755319</v>
      </c>
      <c r="F23" s="23">
        <f>_xll.WElli2(F$3*PI(),$B23)</f>
        <v>0.82442870851925731</v>
      </c>
      <c r="G23" s="23">
        <f>_xll.WElli2(G$3*PI(),$B23)</f>
        <v>0.99246623090412411</v>
      </c>
      <c r="H23" s="4">
        <f>_xll.WElli2(H$3*PI(),$B23)</f>
        <v>1.1047747327040731</v>
      </c>
    </row>
    <row r="24" spans="1:8" x14ac:dyDescent="0.15">
      <c r="A24" s="14">
        <f t="shared" si="2"/>
        <v>0.95000000000000029</v>
      </c>
      <c r="B24" s="21">
        <f t="shared" si="1"/>
        <v>0.97467943448089656</v>
      </c>
      <c r="C24" s="5">
        <f>_xll.WElli2(C$3*PI(),$B24)</f>
        <v>0</v>
      </c>
      <c r="D24" s="24">
        <f>_xll.WElli2(D$3*PI(),$B24)</f>
        <v>0.30927782325641406</v>
      </c>
      <c r="E24" s="24">
        <f>_xll.WElli2(E$3*PI(),$B24)</f>
        <v>0.58993964137360744</v>
      </c>
      <c r="F24" s="24">
        <f>_xll.WElli2(F$3*PI(),$B24)</f>
        <v>0.81680694708170853</v>
      </c>
      <c r="G24" s="24">
        <f>_xll.WElli2(G$3*PI(),$B24)</f>
        <v>0.97247206110715023</v>
      </c>
      <c r="H24" s="6">
        <f>_xll.WElli2(H$3*PI(),$B24)</f>
        <v>1.0604737277662779</v>
      </c>
    </row>
    <row r="25" spans="1:8" x14ac:dyDescent="0.15">
      <c r="A25" s="12">
        <f t="shared" si="2"/>
        <v>1.0000000000000002</v>
      </c>
      <c r="B25" s="19">
        <f t="shared" si="1"/>
        <v>1</v>
      </c>
      <c r="C25" s="1">
        <f>_xll.WElli2(C$3*PI(),$B25)</f>
        <v>0</v>
      </c>
      <c r="D25" s="22">
        <f>_xll.WElli2(D$3*PI(),$B25)</f>
        <v>0.3090169943749474</v>
      </c>
      <c r="E25" s="22">
        <f>_xll.WElli2(E$3*PI(),$B25)</f>
        <v>0.58778525229247314</v>
      </c>
      <c r="F25" s="22">
        <f>_xll.WElli2(F$3*PI(),$B25)</f>
        <v>0.80901699437494745</v>
      </c>
      <c r="G25" s="22">
        <f>_xll.WElli2(G$3*PI(),$B25)</f>
        <v>0.95105651629515353</v>
      </c>
      <c r="H25" s="2">
        <f>_xll.WElli2(H$3*PI(),$B25)</f>
        <v>1</v>
      </c>
    </row>
    <row r="26" spans="1:8" x14ac:dyDescent="0.15">
      <c r="A26" s="13">
        <f>A25+0.1</f>
        <v>1.1000000000000003</v>
      </c>
      <c r="B26" s="20">
        <f t="shared" si="1"/>
        <v>1.0488088481701516</v>
      </c>
      <c r="C26" s="3">
        <f>_xll.WElli2(C$3*PI(),$B26)</f>
        <v>0</v>
      </c>
      <c r="D26" s="23">
        <f>_xll.WElli2(D$3*PI(),$B26)</f>
        <v>0.30849411557180345</v>
      </c>
      <c r="E26" s="23">
        <f>_xll.WElli2(E$3*PI(),$B26)</f>
        <v>0.58342840148989583</v>
      </c>
      <c r="F26" s="23">
        <f>_xll.WElli2(F$3*PI(),$B26)</f>
        <v>0.79286741228534718</v>
      </c>
      <c r="G26" s="23">
        <f>_xll.WElli2(G$3*PI(),$B26)</f>
        <v>0.90032860200474474</v>
      </c>
      <c r="H26" s="4" t="e">
        <f>_xll.WElli2(H$3*PI(),$B26)</f>
        <v>#VALUE!</v>
      </c>
    </row>
    <row r="27" spans="1:8" x14ac:dyDescent="0.15">
      <c r="A27" s="13">
        <f t="shared" ref="A27:A29" si="3">A26+0.1</f>
        <v>1.2000000000000004</v>
      </c>
      <c r="B27" s="20">
        <f t="shared" si="1"/>
        <v>1.0954451150103324</v>
      </c>
      <c r="C27" s="3">
        <f>_xll.WElli2(C$3*PI(),$B27)</f>
        <v>0</v>
      </c>
      <c r="D27" s="23">
        <f>_xll.WElli2(D$3*PI(),$B27)</f>
        <v>0.30796959334749863</v>
      </c>
      <c r="E27" s="23">
        <f>_xll.WElli2(E$3*PI(),$B27)</f>
        <v>0.57900438737890791</v>
      </c>
      <c r="F27" s="23">
        <f>_xll.WElli2(F$3*PI(),$B27)</f>
        <v>0.7758139990702948</v>
      </c>
      <c r="G27" s="23" t="e">
        <f>_xll.WElli2(G$3*PI(),$B27)</f>
        <v>#VALUE!</v>
      </c>
      <c r="H27" s="4" t="e">
        <f>_xll.WElli2(H$3*PI(),$B27)</f>
        <v>#VALUE!</v>
      </c>
    </row>
    <row r="28" spans="1:8" x14ac:dyDescent="0.15">
      <c r="A28" s="13">
        <f t="shared" si="3"/>
        <v>1.3000000000000005</v>
      </c>
      <c r="B28" s="20">
        <f t="shared" si="1"/>
        <v>1.1401754250991383</v>
      </c>
      <c r="C28" s="3">
        <f>_xll.WElli2(C$3*PI(),$B28)</f>
        <v>0</v>
      </c>
      <c r="D28" s="23">
        <f>_xll.WElli2(D$3*PI(),$B28)</f>
        <v>0.30744340892488004</v>
      </c>
      <c r="E28" s="23">
        <f>_xll.WElli2(E$3*PI(),$B28)</f>
        <v>0.57450917130765622</v>
      </c>
      <c r="F28" s="23">
        <f>_xll.WElli2(F$3*PI(),$B28)</f>
        <v>0.75759927696976415</v>
      </c>
      <c r="G28" s="23" t="e">
        <f>_xll.WElli2(G$3*PI(),$B28)</f>
        <v>#VALUE!</v>
      </c>
      <c r="H28" s="4" t="e">
        <f>_xll.WElli2(H$3*PI(),$B28)</f>
        <v>#VALUE!</v>
      </c>
    </row>
    <row r="29" spans="1:8" x14ac:dyDescent="0.15">
      <c r="A29" s="14">
        <f t="shared" si="3"/>
        <v>1.4000000000000006</v>
      </c>
      <c r="B29" s="21">
        <f t="shared" si="1"/>
        <v>1.1832159566199234</v>
      </c>
      <c r="C29" s="5">
        <f>_xll.WElli2(C$3*PI(),$B29)</f>
        <v>0</v>
      </c>
      <c r="D29" s="24">
        <f>_xll.WElli2(D$3*PI(),$B29)</f>
        <v>0.30691554313194958</v>
      </c>
      <c r="E29" s="24">
        <f>_xll.WElli2(E$3*PI(),$B29)</f>
        <v>0.56993823969504209</v>
      </c>
      <c r="F29" s="24">
        <f>_xll.WElli2(F$3*PI(),$B29)</f>
        <v>0.73776298699162268</v>
      </c>
      <c r="G29" s="24" t="e">
        <f>_xll.WElli2(G$3*PI(),$B29)</f>
        <v>#VALUE!</v>
      </c>
      <c r="H29" s="6" t="e">
        <f>_xll.WElli2(H$3*PI(),$B29)</f>
        <v>#VALUE!</v>
      </c>
    </row>
  </sheetData>
  <phoneticPr fontId="1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22D3-DBFE-40BC-B9D6-A4005F23AE0C}">
  <sheetPr codeName="Sheet30"/>
  <dimension ref="A1:H30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36</v>
      </c>
      <c r="B1" s="10"/>
    </row>
    <row r="2" spans="1:8" x14ac:dyDescent="0.15">
      <c r="C2" s="27"/>
    </row>
    <row r="3" spans="1:8" x14ac:dyDescent="0.15">
      <c r="C3" s="36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C4" s="36">
        <v>0.8</v>
      </c>
      <c r="D4" s="36">
        <v>0.8</v>
      </c>
      <c r="E4" s="36">
        <v>0.8</v>
      </c>
      <c r="F4" s="36">
        <v>0.8</v>
      </c>
      <c r="G4" s="36">
        <v>0.8</v>
      </c>
      <c r="H4" s="36">
        <v>0.8</v>
      </c>
    </row>
    <row r="5" spans="1:8" x14ac:dyDescent="0.15">
      <c r="A5" s="15" t="s">
        <v>15</v>
      </c>
      <c r="B5" s="15" t="s">
        <v>5</v>
      </c>
      <c r="C5" s="15" t="str">
        <f t="shared" ref="C5:H5" si="0">_xlfn.CONCAT("P(",C$3,"π,",C$4,", x)")</f>
        <v>P(0π,0.8, x)</v>
      </c>
      <c r="D5" s="15" t="str">
        <f t="shared" si="0"/>
        <v>P(0.1π,0.8, x)</v>
      </c>
      <c r="E5" s="15" t="str">
        <f t="shared" si="0"/>
        <v>P(0.2π,0.8, x)</v>
      </c>
      <c r="F5" s="15" t="str">
        <f t="shared" si="0"/>
        <v>P(0.3π,0.8, x)</v>
      </c>
      <c r="G5" s="15" t="str">
        <f t="shared" si="0"/>
        <v>P(0.4π,0.8, x)</v>
      </c>
      <c r="H5" s="15" t="str">
        <f t="shared" si="0"/>
        <v>P(0.5π,0.8, x)</v>
      </c>
    </row>
    <row r="6" spans="1:8" x14ac:dyDescent="0.15">
      <c r="A6" s="12">
        <v>0</v>
      </c>
      <c r="B6" s="19">
        <f>SQRT(A6)</f>
        <v>0</v>
      </c>
      <c r="C6" s="1">
        <f>_xll.WElli3(C$3*PI(),C$4, $B6)</f>
        <v>0</v>
      </c>
      <c r="D6" s="22">
        <f>_xll.WElli3(D$3*PI(),D$4, $B6)</f>
        <v>0.32266139212215217</v>
      </c>
      <c r="E6" s="22">
        <f>_xll.WElli3(E$3*PI(),E$4, $B6)</f>
        <v>0.70248147310407261</v>
      </c>
      <c r="F6" s="22">
        <f>_xll.WElli3(F$3*PI(),F$4, $B6)</f>
        <v>1.2337846977036697</v>
      </c>
      <c r="G6" s="22">
        <f>_xll.WElli3(G$3*PI(),G$4, $B6)</f>
        <v>2.1074444193122175</v>
      </c>
      <c r="H6" s="2">
        <f>_xll.WElli3(H$3*PI(),H$4, $B6)</f>
        <v>3.5124073655203629</v>
      </c>
    </row>
    <row r="7" spans="1:8" x14ac:dyDescent="0.15">
      <c r="A7" s="13">
        <f>A6+0.1</f>
        <v>0.1</v>
      </c>
      <c r="B7" s="20">
        <f t="shared" ref="B7:B30" si="1">SQRT(A7)</f>
        <v>0.31622776601683794</v>
      </c>
      <c r="C7" s="3">
        <f>_xll.WElli3(C$3*PI(),C$4, $B7)</f>
        <v>0</v>
      </c>
      <c r="D7" s="23">
        <f>_xll.WElli3(D$3*PI(),D$4, $B7)</f>
        <v>0.32319510562525422</v>
      </c>
      <c r="E7" s="23">
        <f>_xll.WElli3(E$3*PI(),E$4, $B7)</f>
        <v>0.7071947692085977</v>
      </c>
      <c r="F7" s="23">
        <f>_xll.WElli3(F$3*PI(),F$4, $B7)</f>
        <v>1.2526309081712861</v>
      </c>
      <c r="G7" s="23">
        <f>_xll.WElli3(G$3*PI(),G$4, $B7)</f>
        <v>2.1635301978017307</v>
      </c>
      <c r="H7" s="4">
        <f>_xll.WElli3(H$3*PI(),H$4, $B7)</f>
        <v>3.6420745125156642</v>
      </c>
    </row>
    <row r="8" spans="1:8" x14ac:dyDescent="0.15">
      <c r="A8" s="13">
        <f t="shared" ref="A8:A10" si="2">A7+0.1</f>
        <v>0.2</v>
      </c>
      <c r="B8" s="20">
        <f t="shared" si="1"/>
        <v>0.44721359549995793</v>
      </c>
      <c r="C8" s="3">
        <f>_xll.WElli3(C$3*PI(),C$4, $B8)</f>
        <v>0</v>
      </c>
      <c r="D8" s="23">
        <f>_xll.WElli3(D$3*PI(),D$4, $B8)</f>
        <v>0.32373353446638431</v>
      </c>
      <c r="E8" s="23">
        <f>_xll.WElli3(E$3*PI(),E$4, $B8)</f>
        <v>0.71207129181094853</v>
      </c>
      <c r="F8" s="23">
        <f>_xll.WElli3(F$3*PI(),F$4, $B8)</f>
        <v>1.272875773892268</v>
      </c>
      <c r="G8" s="23">
        <f>_xll.WElli3(G$3*PI(),G$4, $B8)</f>
        <v>2.2262785170878066</v>
      </c>
      <c r="H8" s="4">
        <f>_xll.WElli3(H$3*PI(),H$4, $B8)</f>
        <v>3.7913403575536497</v>
      </c>
    </row>
    <row r="9" spans="1:8" x14ac:dyDescent="0.15">
      <c r="A9" s="13">
        <f t="shared" si="2"/>
        <v>0.30000000000000004</v>
      </c>
      <c r="B9" s="20">
        <f t="shared" si="1"/>
        <v>0.54772255750516619</v>
      </c>
      <c r="C9" s="3">
        <f>_xll.WElli3(C$3*PI(),C$4, $B9)</f>
        <v>0</v>
      </c>
      <c r="D9" s="23">
        <f>_xll.WElli3(D$3*PI(),D$4, $B9)</f>
        <v>0.32427676154120405</v>
      </c>
      <c r="E9" s="23">
        <f>_xll.WElli3(E$3*PI(),E$4, $B9)</f>
        <v>0.71712237002001411</v>
      </c>
      <c r="F9" s="23">
        <f>_xll.WElli3(F$3*PI(),F$4, $B9)</f>
        <v>1.2947287725784948</v>
      </c>
      <c r="G9" s="23">
        <f>_xll.WElli3(G$3*PI(),G$4, $B9)</f>
        <v>2.297285437988803</v>
      </c>
      <c r="H9" s="4">
        <f>_xll.WElli3(H$3*PI(),H$4, $B9)</f>
        <v>3.9661041158193564</v>
      </c>
    </row>
    <row r="10" spans="1:8" x14ac:dyDescent="0.15">
      <c r="A10" s="14">
        <f t="shared" si="2"/>
        <v>0.4</v>
      </c>
      <c r="B10" s="21">
        <f t="shared" si="1"/>
        <v>0.63245553203367588</v>
      </c>
      <c r="C10" s="5">
        <f>_xll.WElli3(C$3*PI(),C$4, $B10)</f>
        <v>0</v>
      </c>
      <c r="D10" s="24">
        <f>_xll.WElli3(D$3*PI(),D$4, $B10)</f>
        <v>0.32482487198185367</v>
      </c>
      <c r="E10" s="24">
        <f>_xll.WElli3(E$3*PI(),E$4, $B10)</f>
        <v>0.72236056307320207</v>
      </c>
      <c r="F10" s="24">
        <f>_xll.WElli3(F$3*PI(),F$4, $B10)</f>
        <v>1.3184498347337188</v>
      </c>
      <c r="G10" s="24">
        <f>_xll.WElli3(G$3*PI(),G$4, $B10)</f>
        <v>2.3787774307779412</v>
      </c>
      <c r="H10" s="6">
        <f>_xll.WElli3(H$3*PI(),H$4, $B10)</f>
        <v>4.1752135894769102</v>
      </c>
    </row>
    <row r="11" spans="1:8" x14ac:dyDescent="0.15">
      <c r="A11" s="12">
        <f>A10+0.1</f>
        <v>0.5</v>
      </c>
      <c r="B11" s="19">
        <f t="shared" si="1"/>
        <v>0.70710678118654757</v>
      </c>
      <c r="C11" s="1">
        <f>_xll.WElli3(C$3*PI(),C$4, $B11)</f>
        <v>0</v>
      </c>
      <c r="D11" s="22">
        <f>_xll.WElli3(D$3*PI(),D$4, $B11)</f>
        <v>0.32537795323923407</v>
      </c>
      <c r="E11" s="22">
        <f>_xll.WElli3(E$3*PI(),E$4, $B11)</f>
        <v>0.72779984705435963</v>
      </c>
      <c r="F11" s="22">
        <f>_xll.WElli3(F$3*PI(),F$4, $B11)</f>
        <v>1.3443670160474113</v>
      </c>
      <c r="G11" s="22">
        <f>_xll.WElli3(G$3*PI(),G$4, $B11)</f>
        <v>2.4739893067655676</v>
      </c>
      <c r="H11" s="2">
        <f>_xll.WElli3(H$3*PI(),H$4, $B11)</f>
        <v>4.432748206008017</v>
      </c>
    </row>
    <row r="12" spans="1:8" x14ac:dyDescent="0.15">
      <c r="A12" s="13">
        <f>A11+0.1</f>
        <v>0.6</v>
      </c>
      <c r="B12" s="20">
        <f t="shared" si="1"/>
        <v>0.7745966692414834</v>
      </c>
      <c r="C12" s="3">
        <f>_xll.WElli3(C$3*PI(),C$4, $B12)</f>
        <v>0</v>
      </c>
      <c r="D12" s="23">
        <f>_xll.WElli3(D$3*PI(),D$4, $B12)</f>
        <v>0.32593609516914968</v>
      </c>
      <c r="E12" s="23">
        <f>_xll.WElli3(E$3*PI(),E$4, $B12)</f>
        <v>0.7334558387992326</v>
      </c>
      <c r="F12" s="23">
        <f>_xll.WElli3(F$3*PI(),F$4, $B12)</f>
        <v>1.3729027055791518</v>
      </c>
      <c r="G12" s="23">
        <f>_xll.WElli3(G$3*PI(),G$4, $B12)</f>
        <v>2.5878744266164944</v>
      </c>
      <c r="H12" s="4">
        <f>_xll.WElli3(H$3*PI(),H$4, $B12)</f>
        <v>4.7629885218899668</v>
      </c>
    </row>
    <row r="13" spans="1:8" x14ac:dyDescent="0.15">
      <c r="A13" s="13">
        <f>A12+0.1</f>
        <v>0.7</v>
      </c>
      <c r="B13" s="20">
        <f t="shared" si="1"/>
        <v>0.83666002653407556</v>
      </c>
      <c r="C13" s="3">
        <f>_xll.WElli3(C$3*PI(),C$4, $B13)</f>
        <v>0</v>
      </c>
      <c r="D13" s="23">
        <f>_xll.WElli3(D$3*PI(),D$4, $B13)</f>
        <v>0.32649939012253398</v>
      </c>
      <c r="E13" s="23">
        <f>_xll.WElli3(E$3*PI(),E$4, $B13)</f>
        <v>0.73934606632536581</v>
      </c>
      <c r="F13" s="23">
        <f>_xll.WElli3(F$3*PI(),F$4, $B13)</f>
        <v>1.4046138891782864</v>
      </c>
      <c r="G13" s="23">
        <f>_xll.WElli3(G$3*PI(),G$4, $B13)</f>
        <v>2.7285738422159138</v>
      </c>
      <c r="H13" s="4">
        <f>_xll.WElli3(H$3*PI(),H$4, $B13)</f>
        <v>5.2129724737629539</v>
      </c>
    </row>
    <row r="14" spans="1:8" x14ac:dyDescent="0.15">
      <c r="A14" s="13">
        <f t="shared" ref="A14:A16" si="3">A13+0.05</f>
        <v>0.75</v>
      </c>
      <c r="B14" s="20">
        <f t="shared" si="1"/>
        <v>0.8660254037844386</v>
      </c>
      <c r="C14" s="3">
        <f>_xll.WElli3(C$3*PI(),C$4, $B14)</f>
        <v>0</v>
      </c>
      <c r="D14" s="23">
        <f>_xll.WElli3(D$3*PI(),D$4, $B14)</f>
        <v>0.32678299954812973</v>
      </c>
      <c r="E14" s="23">
        <f>_xll.WElli3(E$3*PI(),E$4, $B14)</f>
        <v>0.74238509815674603</v>
      </c>
      <c r="F14" s="23">
        <f>_xll.WElli3(F$3*PI(),F$4, $B14)</f>
        <v>1.4218862647052384</v>
      </c>
      <c r="G14" s="23">
        <f>_xll.WElli3(G$3*PI(),G$4, $B14)</f>
        <v>2.8131598649767371</v>
      </c>
      <c r="H14" s="4">
        <f>_xll.WElli3(H$3*PI(),H$4, $B14)</f>
        <v>5.5120605792917772</v>
      </c>
    </row>
    <row r="15" spans="1:8" x14ac:dyDescent="0.15">
      <c r="A15" s="14">
        <f t="shared" si="3"/>
        <v>0.8</v>
      </c>
      <c r="B15" s="21">
        <f t="shared" si="1"/>
        <v>0.89442719099991586</v>
      </c>
      <c r="C15" s="5">
        <f>_xll.WElli3(C$3*PI(),C$4, $B15)</f>
        <v>0</v>
      </c>
      <c r="D15" s="24">
        <f>_xll.WElli3(D$3*PI(),D$4, $B15)</f>
        <v>0.32706793303999393</v>
      </c>
      <c r="E15" s="24">
        <f>_xll.WElli3(E$3*PI(),E$4, $B15)</f>
        <v>0.74549029799956634</v>
      </c>
      <c r="F15" s="24">
        <f>_xll.WElli3(F$3*PI(),F$4, $B15)</f>
        <v>1.4402566949135629</v>
      </c>
      <c r="G15" s="24">
        <f>_xll.WElli3(G$3*PI(),G$4, $B15)</f>
        <v>2.9108913461398362</v>
      </c>
      <c r="H15" s="6">
        <f>_xll.WElli3(H$3*PI(),H$4, $B15)</f>
        <v>5.8924496216391926</v>
      </c>
    </row>
    <row r="16" spans="1:8" x14ac:dyDescent="0.15">
      <c r="A16" s="12">
        <f t="shared" si="3"/>
        <v>0.85000000000000009</v>
      </c>
      <c r="B16" s="19">
        <f t="shared" si="1"/>
        <v>0.92195444572928875</v>
      </c>
      <c r="C16" s="1">
        <f>_xll.WElli3(C$3*PI(),C$4, $B16)</f>
        <v>0</v>
      </c>
      <c r="D16" s="22">
        <f>_xll.WElli3(D$3*PI(),D$4, $B16)</f>
        <v>0.3273542028865995</v>
      </c>
      <c r="E16" s="22">
        <f>_xll.WElli3(E$3*PI(),E$4, $B16)</f>
        <v>0.74866455317557978</v>
      </c>
      <c r="F16" s="22">
        <f>_xll.WElli3(F$3*PI(),F$4, $B16)</f>
        <v>1.4598685469223014</v>
      </c>
      <c r="G16" s="22">
        <f>_xll.WElli3(G$3*PI(),G$4, $B16)</f>
        <v>3.0262325934077401</v>
      </c>
      <c r="H16" s="2">
        <f>_xll.WElli3(H$3*PI(),H$4, $B16)</f>
        <v>6.4053905281388985</v>
      </c>
    </row>
    <row r="17" spans="1:8" x14ac:dyDescent="0.15">
      <c r="A17" s="13">
        <f>A16+0.05</f>
        <v>0.90000000000000013</v>
      </c>
      <c r="B17" s="20">
        <f t="shared" si="1"/>
        <v>0.94868329805051388</v>
      </c>
      <c r="C17" s="3">
        <f>_xll.WElli3(C$3*PI(),C$4, $B17)</f>
        <v>0</v>
      </c>
      <c r="D17" s="23">
        <f>_xll.WElli3(D$3*PI(),D$4, $B17)</f>
        <v>0.32764182155092542</v>
      </c>
      <c r="E17" s="23">
        <f>_xll.WElli3(E$3*PI(),E$4, $B17)</f>
        <v>0.75191094659855973</v>
      </c>
      <c r="F17" s="23">
        <f>_xll.WElli3(F$3*PI(),F$4, $B17)</f>
        <v>1.4808954293887093</v>
      </c>
      <c r="G17" s="23">
        <f>_xll.WElli3(G$3*PI(),G$4, $B17)</f>
        <v>3.166372711703731</v>
      </c>
      <c r="H17" s="4">
        <f>_xll.WElli3(H$3*PI(),H$4, $B17)</f>
        <v>7.1690809411863423</v>
      </c>
    </row>
    <row r="18" spans="1:8" x14ac:dyDescent="0.15">
      <c r="A18" s="13">
        <f>A17+0.05</f>
        <v>0.95000000000000018</v>
      </c>
      <c r="B18" s="20">
        <f t="shared" si="1"/>
        <v>0.97467943448089644</v>
      </c>
      <c r="C18" s="3">
        <f>_xll.WElli3(C$3*PI(),C$4, $B18)</f>
        <v>0</v>
      </c>
      <c r="D18" s="23">
        <f>_xll.WElli3(D$3*PI(),D$4, $B18)</f>
        <v>0.3279308016738246</v>
      </c>
      <c r="E18" s="23">
        <f>_xll.WElli3(E$3*PI(),E$4, $B18)</f>
        <v>0.75523277508710662</v>
      </c>
      <c r="F18" s="23">
        <f>_xll.WElli3(F$3*PI(),F$4, $B18)</f>
        <v>1.5035504543021112</v>
      </c>
      <c r="G18" s="23">
        <f>_xll.WElli3(G$3*PI(),G$4, $B18)</f>
        <v>3.3440493413837782</v>
      </c>
      <c r="H18" s="4">
        <f>_xll.WElli3(H$3*PI(),H$4, $B18)</f>
        <v>8.5732117818481957</v>
      </c>
    </row>
    <row r="19" spans="1:8" x14ac:dyDescent="0.15">
      <c r="A19" s="13">
        <f>A18+0.01</f>
        <v>0.96000000000000019</v>
      </c>
      <c r="B19" s="20">
        <f t="shared" si="1"/>
        <v>0.97979589711327131</v>
      </c>
      <c r="C19" s="3">
        <f>_xll.WElli3(C$3*PI(),C$4, $B19)</f>
        <v>0</v>
      </c>
      <c r="D19" s="23">
        <f>_xll.WElli3(D$3*PI(),D$4, $B19)</f>
        <v>0.32798876219855366</v>
      </c>
      <c r="E19" s="23">
        <f>_xll.WElli3(E$3*PI(),E$4, $B19)</f>
        <v>0.75590649936641796</v>
      </c>
      <c r="F19" s="23">
        <f>_xll.WElli3(F$3*PI(),F$4, $B19)</f>
        <v>1.5082991072074228</v>
      </c>
      <c r="G19" s="23">
        <f>_xll.WElli3(G$3*PI(),G$4, $B19)</f>
        <v>3.3859744057301961</v>
      </c>
      <c r="H19" s="4">
        <f>_xll.WElli3(H$3*PI(),H$4, $B19)</f>
        <v>9.0483374774329537</v>
      </c>
    </row>
    <row r="20" spans="1:8" x14ac:dyDescent="0.15">
      <c r="A20" s="14">
        <f t="shared" ref="A20:A25" si="4">A19+0.005</f>
        <v>0.96500000000000019</v>
      </c>
      <c r="B20" s="21">
        <f t="shared" si="1"/>
        <v>0.9823441352194251</v>
      </c>
      <c r="C20" s="5">
        <f>_xll.WElli3(C$3*PI(),C$4, $B20)</f>
        <v>0</v>
      </c>
      <c r="D20" s="24">
        <f>_xll.WElli3(D$3*PI(),D$4, $B20)</f>
        <v>0.32801776310722675</v>
      </c>
      <c r="E20" s="24">
        <f>_xll.WElli3(E$3*PI(),E$4, $B20)</f>
        <v>0.75624455487567266</v>
      </c>
      <c r="F20" s="24">
        <f>_xll.WElli3(F$3*PI(),F$4, $B20)</f>
        <v>1.5107025109555279</v>
      </c>
      <c r="G20" s="24">
        <f>_xll.WElli3(G$3*PI(),G$4, $B20)</f>
        <v>3.407948109100341</v>
      </c>
      <c r="H20" s="6">
        <f>_xll.WElli3(H$3*PI(),H$4, $B20)</f>
        <v>9.3373849398491053</v>
      </c>
    </row>
    <row r="21" spans="1:8" x14ac:dyDescent="0.15">
      <c r="A21" s="12">
        <f t="shared" si="4"/>
        <v>0.9700000000000002</v>
      </c>
      <c r="B21" s="19">
        <f t="shared" si="1"/>
        <v>0.98488578017961059</v>
      </c>
      <c r="C21" s="1">
        <f>_xll.WElli3(C$3*PI(),C$4, $B21)</f>
        <v>0</v>
      </c>
      <c r="D21" s="22">
        <f>_xll.WElli3(D$3*PI(),D$4, $B21)</f>
        <v>0.32804677779737906</v>
      </c>
      <c r="E21" s="22">
        <f>_xll.WElli3(E$3*PI(),E$4, $B21)</f>
        <v>0.75658341091454284</v>
      </c>
      <c r="F21" s="22">
        <f>_xll.WElli3(F$3*PI(),F$4, $B21)</f>
        <v>1.5131257161123526</v>
      </c>
      <c r="G21" s="22">
        <f>_xll.WElli3(G$3*PI(),G$4, $B21)</f>
        <v>3.4306543166201284</v>
      </c>
      <c r="H21" s="2">
        <f>_xll.WElli3(H$3*PI(),H$4, $B21)</f>
        <v>9.675171681382265</v>
      </c>
    </row>
    <row r="22" spans="1:8" x14ac:dyDescent="0.15">
      <c r="A22" s="13">
        <f t="shared" si="4"/>
        <v>0.9750000000000002</v>
      </c>
      <c r="B22" s="20">
        <f t="shared" si="1"/>
        <v>0.98742088290657504</v>
      </c>
      <c r="C22" s="3">
        <f>_xll.WElli3(C$3*PI(),C$4, $B22)</f>
        <v>0</v>
      </c>
      <c r="D22" s="23">
        <f>_xll.WElli3(D$3*PI(),D$4, $B22)</f>
        <v>0.32807580628198962</v>
      </c>
      <c r="E22" s="23">
        <f>_xll.WElli3(E$3*PI(),E$4, $B22)</f>
        <v>0.75692307122844016</v>
      </c>
      <c r="F22" s="23">
        <f>_xll.WElli3(F$3*PI(),F$4, $B22)</f>
        <v>1.51556904471312</v>
      </c>
      <c r="G22" s="23">
        <f>_xll.WElli3(G$3*PI(),G$4, $B22)</f>
        <v>3.4541424114139332</v>
      </c>
      <c r="H22" s="4">
        <f>_xll.WElli3(H$3*PI(),H$4, $B22)</f>
        <v>10.079997837352661</v>
      </c>
    </row>
    <row r="23" spans="1:8" x14ac:dyDescent="0.15">
      <c r="A23" s="13">
        <f t="shared" si="4"/>
        <v>0.9800000000000002</v>
      </c>
      <c r="B23" s="20">
        <f t="shared" si="1"/>
        <v>0.98994949366116669</v>
      </c>
      <c r="C23" s="3">
        <f>_xll.WElli3(C$3*PI(),C$4, $B23)</f>
        <v>0</v>
      </c>
      <c r="D23" s="23">
        <f>_xll.WElli3(D$3*PI(),D$4, $B23)</f>
        <v>0.32810484857405547</v>
      </c>
      <c r="E23" s="23">
        <f>_xll.WElli3(E$3*PI(),E$4, $B23)</f>
        <v>0.75726353958947945</v>
      </c>
      <c r="F23" s="23">
        <f>_xll.WElli3(F$3*PI(),F$4, $B23)</f>
        <v>1.5180328268042289</v>
      </c>
      <c r="G23" s="23">
        <f>_xll.WElli3(G$3*PI(),G$4, $B23)</f>
        <v>3.4784670172193066</v>
      </c>
      <c r="H23" s="4">
        <f>_xll.WElli3(H$3*PI(),H$4, $B23)</f>
        <v>10.582660354648855</v>
      </c>
    </row>
    <row r="24" spans="1:8" x14ac:dyDescent="0.15">
      <c r="A24" s="13">
        <f t="shared" si="4"/>
        <v>0.98500000000000021</v>
      </c>
      <c r="B24" s="20">
        <f t="shared" si="1"/>
        <v>0.99247166206396054</v>
      </c>
      <c r="C24" s="3">
        <f>_xll.WElli3(C$3*PI(),C$4, $B24)</f>
        <v>0</v>
      </c>
      <c r="D24" s="23">
        <f>_xll.WElli3(D$3*PI(),D$4, $B24)</f>
        <v>0.32813390468659259</v>
      </c>
      <c r="E24" s="23">
        <f>_xll.WElli3(E$3*PI(),E$4, $B24)</f>
        <v>0.75760481979673899</v>
      </c>
      <c r="F24" s="23">
        <f>_xll.WElli3(F$3*PI(),F$4, $B24)</f>
        <v>1.5205174007145092</v>
      </c>
      <c r="G24" s="23">
        <f>_xll.WElli3(G$3*PI(),G$4, $B24)</f>
        <v>3.5036887788584035</v>
      </c>
      <c r="H24" s="4">
        <f>_xll.WElli3(H$3*PI(),H$4, $B24)</f>
        <v>11.241165996217051</v>
      </c>
    </row>
    <row r="25" spans="1:8" x14ac:dyDescent="0.15">
      <c r="A25" s="14">
        <f t="shared" si="4"/>
        <v>0.99000000000000021</v>
      </c>
      <c r="B25" s="21">
        <f t="shared" si="1"/>
        <v>0.99498743710662008</v>
      </c>
      <c r="C25" s="5">
        <f>_xll.WElli3(C$3*PI(),C$4, $B25)</f>
        <v>0</v>
      </c>
      <c r="D25" s="24">
        <f>_xll.WElli3(D$3*PI(),D$4, $B25)</f>
        <v>0.3281629746326355</v>
      </c>
      <c r="E25" s="24">
        <f>_xll.WElli3(E$3*PI(),E$4, $B25)</f>
        <v>0.75794691567651962</v>
      </c>
      <c r="F25" s="24">
        <f>_xll.WElli3(F$3*PI(),F$4, $B25)</f>
        <v>1.5230231133381757</v>
      </c>
      <c r="G25" s="24">
        <f>_xll.WElli3(G$3*PI(),G$4, $B25)</f>
        <v>3.5298752956019186</v>
      </c>
      <c r="H25" s="6">
        <f>_xll.WElli3(H$3*PI(),H$4, $B25)</f>
        <v>12.186393853672064</v>
      </c>
    </row>
    <row r="26" spans="1:8" x14ac:dyDescent="0.15">
      <c r="A26" s="12">
        <v>0.999</v>
      </c>
      <c r="B26" s="19">
        <f t="shared" si="1"/>
        <v>0.99949987493746095</v>
      </c>
      <c r="C26" s="1">
        <f>_xll.WElli3(C$3*PI(),C$4, $B26)</f>
        <v>0</v>
      </c>
      <c r="D26" s="22">
        <f>_xll.WElli3(D$3*PI(),D$4, $B26)</f>
        <v>0.32821533543762599</v>
      </c>
      <c r="E26" s="22">
        <f>_xll.WElli3(E$3*PI(),E$4, $B26)</f>
        <v>0.75856475607387885</v>
      </c>
      <c r="F26" s="22">
        <f>_xll.WElli3(F$3*PI(),F$4, $B26)</f>
        <v>1.5275878070333135</v>
      </c>
      <c r="G26" s="22">
        <f>_xll.WElli3(G$3*PI(),G$4, $B26)</f>
        <v>3.5796897595043529</v>
      </c>
      <c r="H26" s="2">
        <f>_xll.WElli3(H$3*PI(),H$4, $B26)</f>
        <v>17.776903742868274</v>
      </c>
    </row>
    <row r="27" spans="1:8" x14ac:dyDescent="0.15">
      <c r="A27" s="13">
        <v>1</v>
      </c>
      <c r="B27" s="20">
        <f t="shared" si="1"/>
        <v>1</v>
      </c>
      <c r="C27" s="3">
        <f>_xll.WElli3(C$3*PI(),C$4, $B27)</f>
        <v>0</v>
      </c>
      <c r="D27" s="23">
        <f>_xll.WElli3(D$3*PI(),D$4, $B27)</f>
        <v>0.32822115607747121</v>
      </c>
      <c r="E27" s="23">
        <f>_xll.WElli3(E$3*PI(),E$4, $B27)</f>
        <v>0.75863356989654818</v>
      </c>
      <c r="F27" s="23">
        <f>_xll.WElli3(F$3*PI(),F$4, $B27)</f>
        <v>1.5280993869140218</v>
      </c>
      <c r="G27" s="23">
        <f>_xll.WElli3(G$3*PI(),G$4, $B27)</f>
        <v>3.5854547481986305</v>
      </c>
      <c r="H27" s="4" t="e">
        <f>_xll.WElli3(H$3*PI(),H$4, $B27)</f>
        <v>#VALUE!</v>
      </c>
    </row>
    <row r="28" spans="1:8" x14ac:dyDescent="0.15">
      <c r="A28" s="13">
        <f t="shared" ref="A28:A30" si="5">A27+0.1</f>
        <v>1.1000000000000001</v>
      </c>
      <c r="B28" s="20">
        <f t="shared" si="1"/>
        <v>1.0488088481701516</v>
      </c>
      <c r="C28" s="3">
        <f>_xll.WElli3(C$3*PI(),C$4, $B28)</f>
        <v>0</v>
      </c>
      <c r="D28" s="23">
        <f>_xll.WElli3(D$3*PI(),D$4, $B28)</f>
        <v>0.32880603994360885</v>
      </c>
      <c r="E28" s="23">
        <f>_xll.WElli3(E$3*PI(),E$4, $B28)</f>
        <v>0.76568749713865614</v>
      </c>
      <c r="F28" s="23">
        <f>_xll.WElli3(F$3*PI(),F$4, $B28)</f>
        <v>1.5843302983006531</v>
      </c>
      <c r="G28" s="23">
        <f>_xll.WElli3(G$3*PI(),G$4, $B28)</f>
        <v>4.9419549805175533</v>
      </c>
      <c r="H28" s="4" t="e">
        <f>_xll.WElli3(H$3*PI(),H$4, $B28)</f>
        <v>#VALUE!</v>
      </c>
    </row>
    <row r="29" spans="1:8" x14ac:dyDescent="0.15">
      <c r="A29" s="13">
        <f t="shared" si="5"/>
        <v>1.2000000000000002</v>
      </c>
      <c r="B29" s="20">
        <f t="shared" si="1"/>
        <v>1.0954451150103324</v>
      </c>
      <c r="C29" s="3">
        <f>_xll.WElli3(C$3*PI(),C$4, $B29)</f>
        <v>0</v>
      </c>
      <c r="D29" s="23">
        <f>_xll.WElli3(D$3*PI(),D$4, $B29)</f>
        <v>0.32939657948968021</v>
      </c>
      <c r="E29" s="23">
        <f>_xll.WElli3(E$3*PI(),E$4, $B29)</f>
        <v>0.77310662183212731</v>
      </c>
      <c r="F29" s="23">
        <f>_xll.WElli3(F$3*PI(),F$4, $B29)</f>
        <v>1.6538019404755524</v>
      </c>
      <c r="G29" s="23" t="e">
        <f>_xll.WElli3(G$3*PI(),G$4, $B29)</f>
        <v>#VALUE!</v>
      </c>
      <c r="H29" s="4" t="e">
        <f>_xll.WElli3(H$3*PI(),H$4, $B29)</f>
        <v>#VALUE!</v>
      </c>
    </row>
    <row r="30" spans="1:8" x14ac:dyDescent="0.15">
      <c r="A30" s="14">
        <f t="shared" si="5"/>
        <v>1.3000000000000003</v>
      </c>
      <c r="B30" s="21">
        <f t="shared" si="1"/>
        <v>1.1401754250991381</v>
      </c>
      <c r="C30" s="5">
        <f>_xll.WElli3(C$3*PI(),C$4, $B30)</f>
        <v>0</v>
      </c>
      <c r="D30" s="24">
        <f>_xll.WElli3(D$3*PI(),D$4, $B30)</f>
        <v>0.32999288419269313</v>
      </c>
      <c r="E30" s="24">
        <f>_xll.WElli3(E$3*PI(),E$4, $B30)</f>
        <v>0.78093041744486014</v>
      </c>
      <c r="F30" s="24">
        <f>_xll.WElli3(F$3*PI(),F$4, $B30)</f>
        <v>1.7447582917025142</v>
      </c>
      <c r="G30" s="24" t="e">
        <f>_xll.WElli3(G$3*PI(),G$4, $B30)</f>
        <v>#VALUE!</v>
      </c>
      <c r="H30" s="6" t="e">
        <f>_xll.WElli3(H$3*PI(),H$4, $B30)</f>
        <v>#VALUE!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21AB-956B-45FA-80D8-974DA6F8D6C0}">
  <sheetPr codeName="Sheet31"/>
  <dimension ref="A1:H30"/>
  <sheetViews>
    <sheetView workbookViewId="0"/>
  </sheetViews>
  <sheetFormatPr defaultColWidth="8.875" defaultRowHeight="13.5" x14ac:dyDescent="0.15"/>
  <cols>
    <col min="3" max="8" width="12.625" customWidth="1"/>
  </cols>
  <sheetData>
    <row r="1" spans="1:8" x14ac:dyDescent="0.15">
      <c r="A1" s="10" t="s">
        <v>36</v>
      </c>
      <c r="B1" s="10"/>
    </row>
    <row r="2" spans="1:8" x14ac:dyDescent="0.15">
      <c r="C2" s="27"/>
    </row>
    <row r="3" spans="1:8" x14ac:dyDescent="0.15">
      <c r="C3" s="36">
        <v>0</v>
      </c>
      <c r="D3" s="35">
        <v>0.1</v>
      </c>
      <c r="E3" s="35">
        <v>0.2</v>
      </c>
      <c r="F3" s="35">
        <v>0.3</v>
      </c>
      <c r="G3" s="35">
        <v>0.4</v>
      </c>
      <c r="H3" s="35">
        <v>0.5</v>
      </c>
    </row>
    <row r="4" spans="1:8" x14ac:dyDescent="0.15">
      <c r="C4" s="36">
        <v>0.9</v>
      </c>
      <c r="D4" s="36">
        <v>0.9</v>
      </c>
      <c r="E4" s="36">
        <v>0.9</v>
      </c>
      <c r="F4" s="36">
        <v>0.9</v>
      </c>
      <c r="G4" s="36">
        <v>0.9</v>
      </c>
      <c r="H4" s="36">
        <v>0.9</v>
      </c>
    </row>
    <row r="5" spans="1:8" x14ac:dyDescent="0.15">
      <c r="A5" s="15" t="s">
        <v>15</v>
      </c>
      <c r="B5" s="15" t="s">
        <v>5</v>
      </c>
      <c r="C5" s="15" t="str">
        <f>_xlfn.CONCAT("P(",C$3,"π,",C$4,", x)")</f>
        <v>P(0π,0.9, x)</v>
      </c>
      <c r="D5" s="15" t="str">
        <f t="shared" ref="D5:H5" si="0">_xlfn.CONCAT("P(",D$3,"π,",D$4,", x)")</f>
        <v>P(0.1π,0.9, x)</v>
      </c>
      <c r="E5" s="15" t="str">
        <f t="shared" si="0"/>
        <v>P(0.2π,0.9, x)</v>
      </c>
      <c r="F5" s="15" t="str">
        <f t="shared" si="0"/>
        <v>P(0.3π,0.9, x)</v>
      </c>
      <c r="G5" s="15" t="str">
        <f t="shared" si="0"/>
        <v>P(0.4π,0.9, x)</v>
      </c>
      <c r="H5" s="15" t="str">
        <f t="shared" si="0"/>
        <v>P(0.5π,0.9, x)</v>
      </c>
    </row>
    <row r="6" spans="1:8" x14ac:dyDescent="0.15">
      <c r="A6" s="12">
        <v>0</v>
      </c>
      <c r="B6" s="19">
        <f>SQRT(A6)</f>
        <v>0</v>
      </c>
      <c r="C6" s="1">
        <f>_xll.WElli3(C$3*PI(),C$4, $B6)</f>
        <v>0</v>
      </c>
      <c r="D6" s="22">
        <f>_xll.WElli3(D$3*PI(),D$4, $B6)</f>
        <v>0.32378346208701325</v>
      </c>
      <c r="E6" s="22">
        <f>_xll.WElli3(E$3*PI(),E$4, $B6)</f>
        <v>0.71414889507072454</v>
      </c>
      <c r="F6" s="22">
        <f>_xll.WElli3(F$3*PI(),F$4, $B6)</f>
        <v>1.2981798342005553</v>
      </c>
      <c r="G6" s="22">
        <f>_xll.WElli3(G$3*PI(),G$4, $B6)</f>
        <v>2.4407792167448181</v>
      </c>
      <c r="H6" s="2">
        <f>_xll.WElli3(H$3*PI(),H$4, $B6)</f>
        <v>4.9672941328980507</v>
      </c>
    </row>
    <row r="7" spans="1:8" x14ac:dyDescent="0.15">
      <c r="A7" s="13">
        <f>A6+0.1</f>
        <v>0.1</v>
      </c>
      <c r="B7" s="20">
        <f t="shared" ref="B7:B30" si="1">SQRT(A7)</f>
        <v>0.31622776601683794</v>
      </c>
      <c r="C7" s="3">
        <f>_xll.WElli3(C$3*PI(),C$4, $B7)</f>
        <v>0</v>
      </c>
      <c r="D7" s="23">
        <f>_xll.WElli3(D$3*PI(),D$4, $B7)</f>
        <v>0.32432048745881498</v>
      </c>
      <c r="E7" s="23">
        <f>_xll.WElli3(E$3*PI(),E$4, $B7)</f>
        <v>0.71899802628081022</v>
      </c>
      <c r="F7" s="23">
        <f>_xll.WElli3(F$3*PI(),F$4, $B7)</f>
        <v>1.3186450577767785</v>
      </c>
      <c r="G7" s="23">
        <f>_xll.WElli3(G$3*PI(),G$4, $B7)</f>
        <v>2.5102772160607962</v>
      </c>
      <c r="H7" s="4">
        <f>_xll.WElli3(H$3*PI(),H$4, $B7)</f>
        <v>5.1694734021576974</v>
      </c>
    </row>
    <row r="8" spans="1:8" x14ac:dyDescent="0.15">
      <c r="A8" s="13">
        <f t="shared" ref="A8:A10" si="2">A7+0.1</f>
        <v>0.2</v>
      </c>
      <c r="B8" s="20">
        <f t="shared" si="1"/>
        <v>0.44721359549995793</v>
      </c>
      <c r="C8" s="3">
        <f>_xll.WElli3(C$3*PI(),C$4, $B8)</f>
        <v>0</v>
      </c>
      <c r="D8" s="23">
        <f>_xll.WElli3(D$3*PI(),D$4, $B8)</f>
        <v>0.32486226299518906</v>
      </c>
      <c r="E8" s="23">
        <f>_xll.WElli3(E$3*PI(),E$4, $B8)</f>
        <v>0.72401597611580903</v>
      </c>
      <c r="F8" s="23">
        <f>_xll.WElli3(F$3*PI(),F$4, $B8)</f>
        <v>1.3406511070681932</v>
      </c>
      <c r="G8" s="23">
        <f>_xll.WElli3(G$3*PI(),G$4, $B8)</f>
        <v>2.5882960970403546</v>
      </c>
      <c r="H8" s="4">
        <f>_xll.WElli3(H$3*PI(),H$4, $B8)</f>
        <v>5.4035693232804611</v>
      </c>
    </row>
    <row r="9" spans="1:8" x14ac:dyDescent="0.15">
      <c r="A9" s="13">
        <f t="shared" si="2"/>
        <v>0.30000000000000004</v>
      </c>
      <c r="B9" s="20">
        <f t="shared" si="1"/>
        <v>0.54772255750516619</v>
      </c>
      <c r="C9" s="3">
        <f>_xll.WElli3(C$3*PI(),C$4, $B9)</f>
        <v>0</v>
      </c>
      <c r="D9" s="23">
        <f>_xll.WElli3(D$3*PI(),D$4, $B9)</f>
        <v>0.3254088722592331</v>
      </c>
      <c r="E9" s="23">
        <f>_xll.WElli3(E$3*PI(),E$4, $B9)</f>
        <v>0.72921449818017159</v>
      </c>
      <c r="F9" s="23">
        <f>_xll.WElli3(F$3*PI(),F$4, $B9)</f>
        <v>1.3644308458084453</v>
      </c>
      <c r="G9" s="23">
        <f>_xll.WElli3(G$3*PI(),G$4, $B9)</f>
        <v>2.6769209725360166</v>
      </c>
      <c r="H9" s="4">
        <f>_xll.WElli3(H$3*PI(),H$4, $B9)</f>
        <v>5.6794749714534571</v>
      </c>
    </row>
    <row r="10" spans="1:8" x14ac:dyDescent="0.15">
      <c r="A10" s="14">
        <f t="shared" si="2"/>
        <v>0.4</v>
      </c>
      <c r="B10" s="21">
        <f t="shared" si="1"/>
        <v>0.63245553203367588</v>
      </c>
      <c r="C10" s="5">
        <f>_xll.WElli3(C$3*PI(),C$4, $B10)</f>
        <v>0</v>
      </c>
      <c r="D10" s="24">
        <f>_xll.WElli3(D$3*PI(),D$4, $B10)</f>
        <v>0.32596040106948981</v>
      </c>
      <c r="E10" s="24">
        <f>_xll.WElli3(E$3*PI(),E$4, $B10)</f>
        <v>0.73460662494933116</v>
      </c>
      <c r="F10" s="24">
        <f>_xll.WElli3(F$3*PI(),F$4, $B10)</f>
        <v>1.3902735854158417</v>
      </c>
      <c r="G10" s="24">
        <f>_xll.WElli3(G$3*PI(),G$4, $B10)</f>
        <v>2.7790740751791065</v>
      </c>
      <c r="H10" s="6">
        <f>_xll.WElli3(H$3*PI(),H$4, $B10)</f>
        <v>6.0121421376434769</v>
      </c>
    </row>
    <row r="11" spans="1:8" x14ac:dyDescent="0.15">
      <c r="A11" s="12">
        <f>A10+0.1</f>
        <v>0.5</v>
      </c>
      <c r="B11" s="19">
        <f t="shared" si="1"/>
        <v>0.70710678118654757</v>
      </c>
      <c r="C11" s="1">
        <f>_xll.WElli3(C$3*PI(),C$4, $B11)</f>
        <v>0</v>
      </c>
      <c r="D11" s="22">
        <f>_xll.WElli3(D$3*PI(),D$4, $B11)</f>
        <v>0.32651693758295292</v>
      </c>
      <c r="E11" s="22">
        <f>_xll.WElli3(E$3*PI(),E$4, $B11)</f>
        <v>0.74020686217744236</v>
      </c>
      <c r="F11" s="22">
        <f>_xll.WElli3(F$3*PI(),F$4, $B11)</f>
        <v>1.4185449550709026</v>
      </c>
      <c r="G11" s="22">
        <f>_xll.WElli3(G$3*PI(),G$4, $B11)</f>
        <v>2.8990234092292484</v>
      </c>
      <c r="H11" s="2">
        <f>_xll.WElli3(H$3*PI(),H$4, $B11)</f>
        <v>6.4255736441956586</v>
      </c>
    </row>
    <row r="12" spans="1:8" x14ac:dyDescent="0.15">
      <c r="A12" s="13">
        <f>A11+0.1</f>
        <v>0.6</v>
      </c>
      <c r="B12" s="20">
        <f t="shared" si="1"/>
        <v>0.7745966692414834</v>
      </c>
      <c r="C12" s="3">
        <f>_xll.WElli3(C$3*PI(),C$4, $B12)</f>
        <v>0</v>
      </c>
      <c r="D12" s="23">
        <f>_xll.WElli3(D$3*PI(),D$4, $B12)</f>
        <v>0.32707857238196575</v>
      </c>
      <c r="E12" s="23">
        <f>_xll.WElli3(E$3*PI(),E$4, $B12)</f>
        <v>0.74603142206839856</v>
      </c>
      <c r="F12" s="23">
        <f>_xll.WElli3(F$3*PI(),F$4, $B12)</f>
        <v>1.4497164071893507</v>
      </c>
      <c r="G12" s="23">
        <f>_xll.WElli3(G$3*PI(),G$4, $B12)</f>
        <v>3.0433438554197161</v>
      </c>
      <c r="H12" s="4">
        <f>_xll.WElli3(H$3*PI(),H$4, $B12)</f>
        <v>6.9615935270566993</v>
      </c>
    </row>
    <row r="13" spans="1:8" x14ac:dyDescent="0.15">
      <c r="A13" s="13">
        <f>A12+0.1</f>
        <v>0.7</v>
      </c>
      <c r="B13" s="20">
        <f t="shared" si="1"/>
        <v>0.83666002653407556</v>
      </c>
      <c r="C13" s="3">
        <f>_xll.WElli3(C$3*PI(),C$4, $B13)</f>
        <v>0</v>
      </c>
      <c r="D13" s="23">
        <f>_xll.WElli3(D$3*PI(),D$4, $B13)</f>
        <v>0.327645398565242</v>
      </c>
      <c r="E13" s="23">
        <f>_xll.WElli3(E$3*PI(),E$4, $B13)</f>
        <v>0.75209850495143749</v>
      </c>
      <c r="F13" s="23">
        <f>_xll.WElli3(F$3*PI(),F$4, $B13)</f>
        <v>1.4844106093347373</v>
      </c>
      <c r="G13" s="23">
        <f>_xll.WElli3(G$3*PI(),G$4, $B13)</f>
        <v>3.2229178581444304</v>
      </c>
      <c r="H13" s="4">
        <f>_xll.WElli3(H$3*PI(),H$4, $B13)</f>
        <v>7.7022488600117871</v>
      </c>
    </row>
    <row r="14" spans="1:8" x14ac:dyDescent="0.15">
      <c r="A14" s="13">
        <f t="shared" ref="A14:A16" si="3">A13+0.05</f>
        <v>0.75</v>
      </c>
      <c r="B14" s="20">
        <f t="shared" si="1"/>
        <v>0.8660254037844386</v>
      </c>
      <c r="C14" s="3">
        <f>_xll.WElli3(C$3*PI(),C$4, $B14)</f>
        <v>0</v>
      </c>
      <c r="D14" s="23">
        <f>_xll.WElli3(D$3*PI(),D$4, $B14)</f>
        <v>0.32793078823077515</v>
      </c>
      <c r="E14" s="23">
        <f>_xll.WElli3(E$3*PI(),E$4, $B14)</f>
        <v>0.75522930662528931</v>
      </c>
      <c r="F14" s="23">
        <f>_xll.WElli3(F$3*PI(),F$4, $B14)</f>
        <v>1.5033317319865267</v>
      </c>
      <c r="G14" s="23">
        <f>_xll.WElli3(G$3*PI(),G$4, $B14)</f>
        <v>3.3315521552543665</v>
      </c>
      <c r="H14" s="4">
        <f>_xll.WElli3(H$3*PI(),H$4, $B14)</f>
        <v>8.2008691617236185</v>
      </c>
    </row>
    <row r="15" spans="1:8" x14ac:dyDescent="0.15">
      <c r="A15" s="14">
        <f t="shared" si="3"/>
        <v>0.8</v>
      </c>
      <c r="B15" s="21">
        <f t="shared" si="1"/>
        <v>0.89442719099991586</v>
      </c>
      <c r="C15" s="5">
        <f>_xll.WElli3(C$3*PI(),C$4, $B15)</f>
        <v>0</v>
      </c>
      <c r="D15" s="24">
        <f>_xll.WElli3(D$3*PI(),D$4, $B15)</f>
        <v>0.32821751184324255</v>
      </c>
      <c r="E15" s="24">
        <f>_xll.WElli3(E$3*PI(),E$4, $B15)</f>
        <v>0.75842864220561745</v>
      </c>
      <c r="F15" s="24">
        <f>_xll.WElli3(F$3*PI(),F$4, $B15)</f>
        <v>1.5234743199352847</v>
      </c>
      <c r="G15" s="24">
        <f>_xll.WElli3(G$3*PI(),G$4, $B15)</f>
        <v>3.4577029785846412</v>
      </c>
      <c r="H15" s="6">
        <f>_xll.WElli3(H$3*PI(),H$4, $B15)</f>
        <v>8.8420654740099245</v>
      </c>
    </row>
    <row r="16" spans="1:8" x14ac:dyDescent="0.15">
      <c r="A16" s="12">
        <f t="shared" si="3"/>
        <v>0.85000000000000009</v>
      </c>
      <c r="B16" s="19">
        <f t="shared" si="1"/>
        <v>0.92195444572928875</v>
      </c>
      <c r="C16" s="1">
        <f>_xll.WElli3(C$3*PI(),C$4, $B16)</f>
        <v>0</v>
      </c>
      <c r="D16" s="22">
        <f>_xll.WElli3(D$3*PI(),D$4, $B16)</f>
        <v>0.32850558179094103</v>
      </c>
      <c r="E16" s="22">
        <f>_xll.WElli3(E$3*PI(),E$4, $B16)</f>
        <v>0.7616995113443874</v>
      </c>
      <c r="F16" s="22">
        <f>_xll.WElli3(F$3*PI(),F$4, $B16)</f>
        <v>1.5449992877668057</v>
      </c>
      <c r="G16" s="22">
        <f>_xll.WElli3(G$3*PI(),G$4, $B16)</f>
        <v>3.6074586838077511</v>
      </c>
      <c r="H16" s="2">
        <f>_xll.WElli3(H$3*PI(),H$4, $B16)</f>
        <v>9.7186638433397317</v>
      </c>
    </row>
    <row r="17" spans="1:8" x14ac:dyDescent="0.15">
      <c r="A17" s="13">
        <f>A16+0.05</f>
        <v>0.90000000000000013</v>
      </c>
      <c r="B17" s="20">
        <f t="shared" si="1"/>
        <v>0.94868329805051388</v>
      </c>
      <c r="C17" s="3">
        <f>_xll.WElli3(C$3*PI(),C$4, $B17)</f>
        <v>0</v>
      </c>
      <c r="D17" s="23">
        <f>_xll.WElli3(D$3*PI(),D$4, $B17)</f>
        <v>0.32879501063816535</v>
      </c>
      <c r="E17" s="23">
        <f>_xll.WElli3(E$3*PI(),E$4, $B17)</f>
        <v>0.76504511729441971</v>
      </c>
      <c r="F17" s="23">
        <f>_xll.WElli3(F$3*PI(),F$4, $B17)</f>
        <v>1.5681016970593533</v>
      </c>
      <c r="G17" s="23">
        <f>_xll.WElli3(G$3*PI(),G$4, $B17)</f>
        <v>3.7906867893523408</v>
      </c>
      <c r="H17" s="4">
        <f>_xll.WElli3(H$3*PI(),H$4, $B17)</f>
        <v>11.04774732704074</v>
      </c>
    </row>
    <row r="18" spans="1:8" x14ac:dyDescent="0.15">
      <c r="A18" s="13">
        <f>A17+0.05</f>
        <v>0.95000000000000018</v>
      </c>
      <c r="B18" s="20">
        <f t="shared" si="1"/>
        <v>0.97467943448089644</v>
      </c>
      <c r="C18" s="3">
        <f>_xll.WElli3(C$3*PI(),C$4, $B18)</f>
        <v>0</v>
      </c>
      <c r="D18" s="23">
        <f>_xll.WElli3(D$3*PI(),D$4, $B18)</f>
        <v>0.32908581112860485</v>
      </c>
      <c r="E18" s="23">
        <f>_xll.WElli3(E$3*PI(),E$4, $B18)</f>
        <v>0.76846888599835483</v>
      </c>
      <c r="F18" s="23">
        <f>_xll.WElli3(F$3*PI(),F$4, $B18)</f>
        <v>1.5930212597838354</v>
      </c>
      <c r="G18" s="23">
        <f>_xll.WElli3(G$3*PI(),G$4, $B18)</f>
        <v>4.0250030924184363</v>
      </c>
      <c r="H18" s="4">
        <f>_xll.WElli3(H$3*PI(),H$4, $B18)</f>
        <v>13.558634394927473</v>
      </c>
    </row>
    <row r="19" spans="1:8" x14ac:dyDescent="0.15">
      <c r="A19" s="13">
        <f>A18+0.01</f>
        <v>0.96000000000000019</v>
      </c>
      <c r="B19" s="20">
        <f t="shared" si="1"/>
        <v>0.97979589711327131</v>
      </c>
      <c r="C19" s="3">
        <f>_xll.WElli3(C$3*PI(),C$4, $B19)</f>
        <v>0</v>
      </c>
      <c r="D19" s="23">
        <f>_xll.WElli3(D$3*PI(),D$4, $B19)</f>
        <v>0.32914413695815753</v>
      </c>
      <c r="E19" s="23">
        <f>_xll.WElli3(E$3*PI(),E$4, $B19)</f>
        <v>0.76916333767548117</v>
      </c>
      <c r="F19" s="23">
        <f>_xll.WElli3(F$3*PI(),F$4, $B19)</f>
        <v>1.5982483040586457</v>
      </c>
      <c r="G19" s="23">
        <f>_xll.WElli3(G$3*PI(),G$4, $B19)</f>
        <v>4.0806209103117688</v>
      </c>
      <c r="H19" s="4">
        <f>_xll.WElli3(H$3*PI(),H$4, $B19)</f>
        <v>14.425796956274025</v>
      </c>
    </row>
    <row r="20" spans="1:8" x14ac:dyDescent="0.15">
      <c r="A20" s="14">
        <f t="shared" ref="A20:A25" si="4">A19+0.005</f>
        <v>0.96500000000000019</v>
      </c>
      <c r="B20" s="21">
        <f t="shared" si="1"/>
        <v>0.9823441352194251</v>
      </c>
      <c r="C20" s="5">
        <f>_xll.WElli3(C$3*PI(),C$4, $B20)</f>
        <v>0</v>
      </c>
      <c r="D20" s="24">
        <f>_xll.WElli3(D$3*PI(),D$4, $B20)</f>
        <v>0.32917332067383914</v>
      </c>
      <c r="E20" s="24">
        <f>_xll.WElli3(E$3*PI(),E$4, $B20)</f>
        <v>0.76951180022955501</v>
      </c>
      <c r="F20" s="24">
        <f>_xll.WElli3(F$3*PI(),F$4, $B20)</f>
        <v>1.6008943258542387</v>
      </c>
      <c r="G20" s="24">
        <f>_xll.WElli3(G$3*PI(),G$4, $B20)</f>
        <v>4.1098212538321075</v>
      </c>
      <c r="H20" s="6">
        <f>_xll.WElli3(H$3*PI(),H$4, $B20)</f>
        <v>14.957247018568999</v>
      </c>
    </row>
    <row r="21" spans="1:8" x14ac:dyDescent="0.15">
      <c r="A21" s="12">
        <f t="shared" si="4"/>
        <v>0.9700000000000002</v>
      </c>
      <c r="B21" s="19">
        <f t="shared" si="1"/>
        <v>0.98488578017961059</v>
      </c>
      <c r="C21" s="1">
        <f>_xll.WElli3(C$3*PI(),C$4, $B21)</f>
        <v>0</v>
      </c>
      <c r="D21" s="22">
        <f>_xll.WElli3(D$3*PI(),D$4, $B21)</f>
        <v>0.32920251827420532</v>
      </c>
      <c r="E21" s="22">
        <f>_xll.WElli3(E$3*PI(),E$4, $B21)</f>
        <v>0.76986109240553191</v>
      </c>
      <c r="F21" s="22">
        <f>_xll.WElli3(F$3*PI(),F$4, $B21)</f>
        <v>1.6035624835616462</v>
      </c>
      <c r="G21" s="22">
        <f>_xll.WElli3(G$3*PI(),G$4, $B21)</f>
        <v>4.1400311438025188</v>
      </c>
      <c r="H21" s="2">
        <f>_xll.WElli3(H$3*PI(),H$4, $B21)</f>
        <v>15.581845136427047</v>
      </c>
    </row>
    <row r="22" spans="1:8" x14ac:dyDescent="0.15">
      <c r="A22" s="13">
        <f t="shared" si="4"/>
        <v>0.9750000000000002</v>
      </c>
      <c r="B22" s="20">
        <f t="shared" si="1"/>
        <v>0.98742088290657504</v>
      </c>
      <c r="C22" s="3">
        <f>_xll.WElli3(C$3*PI(),C$4, $B22)</f>
        <v>0</v>
      </c>
      <c r="D22" s="23">
        <f>_xll.WElli3(D$3*PI(),D$4, $B22)</f>
        <v>0.32923172977234061</v>
      </c>
      <c r="E22" s="23">
        <f>_xll.WElli3(E$3*PI(),E$4, $B22)</f>
        <v>0.77021121809644788</v>
      </c>
      <c r="F22" s="23">
        <f>_xll.WElli3(F$3*PI(),F$4, $B22)</f>
        <v>1.6062531401925675</v>
      </c>
      <c r="G22" s="23">
        <f>_xll.WElli3(G$3*PI(),G$4, $B22)</f>
        <v>4.1713199613770815</v>
      </c>
      <c r="H22" s="4">
        <f>_xll.WElli3(H$3*PI(),H$4, $B22)</f>
        <v>16.33515483742406</v>
      </c>
    </row>
    <row r="23" spans="1:8" x14ac:dyDescent="0.15">
      <c r="A23" s="13">
        <f t="shared" si="4"/>
        <v>0.9800000000000002</v>
      </c>
      <c r="B23" s="20">
        <f t="shared" si="1"/>
        <v>0.98994949366116669</v>
      </c>
      <c r="C23" s="3">
        <f>_xll.WElli3(C$3*PI(),C$4, $B23)</f>
        <v>0</v>
      </c>
      <c r="D23" s="23">
        <f>_xll.WElli3(D$3*PI(),D$4, $B23)</f>
        <v>0.32926095518134807</v>
      </c>
      <c r="E23" s="23">
        <f>_xll.WElli3(E$3*PI(),E$4, $B23)</f>
        <v>0.77056218122314735</v>
      </c>
      <c r="F23" s="23">
        <f>_xll.WElli3(F$3*PI(),F$4, $B23)</f>
        <v>1.6089666678368191</v>
      </c>
      <c r="G23" s="23">
        <f>_xll.WElli3(G$3*PI(),G$4, $B23)</f>
        <v>4.2037645382465731</v>
      </c>
      <c r="H23" s="4">
        <f>_xll.WElli3(H$3*PI(),H$4, $B23)</f>
        <v>17.277246911854935</v>
      </c>
    </row>
    <row r="24" spans="1:8" x14ac:dyDescent="0.15">
      <c r="A24" s="13">
        <f t="shared" si="4"/>
        <v>0.98500000000000021</v>
      </c>
      <c r="B24" s="20">
        <f t="shared" si="1"/>
        <v>0.99247166206396054</v>
      </c>
      <c r="C24" s="3">
        <f>_xll.WElli3(C$3*PI(),C$4, $B24)</f>
        <v>0</v>
      </c>
      <c r="D24" s="23">
        <f>_xll.WElli3(D$3*PI(),D$4, $B24)</f>
        <v>0.32929019451434965</v>
      </c>
      <c r="E24" s="23">
        <f>_xll.WElli3(E$3*PI(),E$4, $B24)</f>
        <v>0.77091398573455328</v>
      </c>
      <c r="F24" s="23">
        <f>_xll.WElli3(F$3*PI(),F$4, $B24)</f>
        <v>1.6117034479708325</v>
      </c>
      <c r="G24" s="23">
        <f>_xll.WElli3(G$3*PI(),G$4, $B24)</f>
        <v>4.2374502751551715</v>
      </c>
      <c r="H24" s="4">
        <f>_xll.WElli3(H$3*PI(),H$4, $B24)</f>
        <v>18.521718687208743</v>
      </c>
    </row>
    <row r="25" spans="1:8" x14ac:dyDescent="0.15">
      <c r="A25" s="14">
        <f t="shared" si="4"/>
        <v>0.99000000000000021</v>
      </c>
      <c r="B25" s="21">
        <f t="shared" si="1"/>
        <v>0.99498743710662008</v>
      </c>
      <c r="C25" s="5">
        <f>_xll.WElli3(C$3*PI(),C$4, $B25)</f>
        <v>0</v>
      </c>
      <c r="D25" s="24">
        <f>_xll.WElli3(D$3*PI(),D$4, $B25)</f>
        <v>0.32931944778448607</v>
      </c>
      <c r="E25" s="24">
        <f>_xll.WElli3(E$3*PI(),E$4, $B25)</f>
        <v>0.77126663560793829</v>
      </c>
      <c r="F25" s="24">
        <f>_xll.WElli3(F$3*PI(),F$4, $B25)</f>
        <v>1.6144638717794908</v>
      </c>
      <c r="G25" s="24">
        <f>_xll.WElli3(G$3*PI(),G$4, $B25)</f>
        <v>4.2724724808017465</v>
      </c>
      <c r="H25" s="6">
        <f>_xll.WElli3(H$3*PI(),H$4, $B25)</f>
        <v>20.326005496444406</v>
      </c>
    </row>
    <row r="26" spans="1:8" x14ac:dyDescent="0.15">
      <c r="A26" s="12">
        <v>0.999</v>
      </c>
      <c r="B26" s="19">
        <f t="shared" si="1"/>
        <v>0.99949987493746095</v>
      </c>
      <c r="C26" s="1">
        <f>_xll.WElli3(C$3*PI(),C$4, $B26)</f>
        <v>0</v>
      </c>
      <c r="D26" s="22">
        <f>_xll.WElli3(D$3*PI(),D$4, $B26)</f>
        <v>0.32937213883432992</v>
      </c>
      <c r="E26" s="22">
        <f>_xll.WElli3(E$3*PI(),E$4, $B26)</f>
        <v>0.77190354849748899</v>
      </c>
      <c r="F26" s="22">
        <f>_xll.WElli3(F$3*PI(),F$4, $B26)</f>
        <v>1.6194935040457268</v>
      </c>
      <c r="G26" s="22">
        <f>_xll.WElli3(G$3*PI(),G$4, $B26)</f>
        <v>4.3392299043802316</v>
      </c>
      <c r="H26" s="2">
        <f>_xll.WElli3(H$3*PI(),H$4, $B26)</f>
        <v>31.269939281016139</v>
      </c>
    </row>
    <row r="27" spans="1:8" x14ac:dyDescent="0.15">
      <c r="A27" s="13">
        <v>1</v>
      </c>
      <c r="B27" s="20">
        <f t="shared" si="1"/>
        <v>1</v>
      </c>
      <c r="C27" s="3">
        <f>_xll.WElli3(C$3*PI(),C$4, $B27)</f>
        <v>0</v>
      </c>
      <c r="D27" s="23">
        <f>_xll.WElli3(D$3*PI(),D$4, $B27)</f>
        <v>0.32937799618882163</v>
      </c>
      <c r="E27" s="23">
        <f>_xll.WElli3(E$3*PI(),E$4, $B27)</f>
        <v>0.77197448749314024</v>
      </c>
      <c r="F27" s="23">
        <f>_xll.WElli3(F$3*PI(),F$4, $B27)</f>
        <v>1.6200572657325933</v>
      </c>
      <c r="G27" s="23">
        <f>_xll.WElli3(G$3*PI(),G$4, $B27)</f>
        <v>4.3469671036820614</v>
      </c>
      <c r="H27" s="4" t="e">
        <f>_xll.WElli3(H$3*PI(),H$4, $B27)</f>
        <v>#VALUE!</v>
      </c>
    </row>
    <row r="28" spans="1:8" x14ac:dyDescent="0.15">
      <c r="A28" s="13">
        <f t="shared" ref="A28:A30" si="5">A27+0.1</f>
        <v>1.1000000000000001</v>
      </c>
      <c r="B28" s="20">
        <f t="shared" si="1"/>
        <v>1.0488088481701516</v>
      </c>
      <c r="C28" s="3">
        <f>_xll.WElli3(C$3*PI(),C$4, $B28)</f>
        <v>0</v>
      </c>
      <c r="D28" s="23">
        <f>_xll.WElli3(D$3*PI(),D$4, $B28)</f>
        <v>0.32996657266068896</v>
      </c>
      <c r="E28" s="23">
        <f>_xll.WElli3(E$3*PI(),E$4, $B28)</f>
        <v>0.77924723696158271</v>
      </c>
      <c r="F28" s="23">
        <f>_xll.WElli3(F$3*PI(),F$4, $B28)</f>
        <v>1.6821157302496828</v>
      </c>
      <c r="G28" s="23">
        <f>_xll.WElli3(G$3*PI(),G$4, $B28)</f>
        <v>6.2332716489746032</v>
      </c>
      <c r="H28" s="4" t="e">
        <f>_xll.WElli3(H$3*PI(),H$4, $B28)</f>
        <v>#VALUE!</v>
      </c>
    </row>
    <row r="29" spans="1:8" x14ac:dyDescent="0.15">
      <c r="A29" s="13">
        <f t="shared" si="5"/>
        <v>1.2000000000000002</v>
      </c>
      <c r="B29" s="20">
        <f t="shared" si="1"/>
        <v>1.0954451150103324</v>
      </c>
      <c r="C29" s="3">
        <f>_xll.WElli3(C$3*PI(),C$4, $B29)</f>
        <v>0</v>
      </c>
      <c r="D29" s="23">
        <f>_xll.WElli3(D$3*PI(),D$4, $B29)</f>
        <v>0.33056084726145263</v>
      </c>
      <c r="E29" s="23">
        <f>_xll.WElli3(E$3*PI(),E$4, $B29)</f>
        <v>0.78689860338335671</v>
      </c>
      <c r="F29" s="23">
        <f>_xll.WElli3(F$3*PI(),F$4, $B29)</f>
        <v>1.7590399342959842</v>
      </c>
      <c r="G29" s="23" t="e">
        <f>_xll.WElli3(G$3*PI(),G$4, $B29)</f>
        <v>#VALUE!</v>
      </c>
      <c r="H29" s="4" t="e">
        <f>_xll.WElli3(H$3*PI(),H$4, $B29)</f>
        <v>#VALUE!</v>
      </c>
    </row>
    <row r="30" spans="1:8" x14ac:dyDescent="0.15">
      <c r="A30" s="14">
        <f t="shared" si="5"/>
        <v>1.3000000000000003</v>
      </c>
      <c r="B30" s="21">
        <f t="shared" si="1"/>
        <v>1.1401754250991381</v>
      </c>
      <c r="C30" s="5">
        <f>_xll.WElli3(C$3*PI(),C$4, $B30)</f>
        <v>0</v>
      </c>
      <c r="D30" s="24">
        <f>_xll.WElli3(D$3*PI(),D$4, $B30)</f>
        <v>0.33116093036237576</v>
      </c>
      <c r="E30" s="24">
        <f>_xll.WElli3(E$3*PI(),E$4, $B30)</f>
        <v>0.79496963727750158</v>
      </c>
      <c r="F30" s="24">
        <f>_xll.WElli3(F$3*PI(),F$4, $B30)</f>
        <v>1.8601793701665279</v>
      </c>
      <c r="G30" s="24" t="e">
        <f>_xll.WElli3(G$3*PI(),G$4, $B30)</f>
        <v>#VALUE!</v>
      </c>
      <c r="H30" s="6" t="e">
        <f>_xll.WElli3(H$3*PI(),H$4, $B30)</f>
        <v>#VALUE!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8B02-FF0C-4804-ADBD-85CA391C5D12}">
  <sheetPr codeName="Sheet32"/>
  <dimension ref="A1:G29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37</v>
      </c>
    </row>
    <row r="2" spans="1:7" x14ac:dyDescent="0.15">
      <c r="B2" s="27"/>
    </row>
    <row r="3" spans="1:7" x14ac:dyDescent="0.15">
      <c r="B3" s="36">
        <v>-1</v>
      </c>
      <c r="C3" s="35">
        <v>-0.5</v>
      </c>
      <c r="D3" s="35">
        <v>0.5</v>
      </c>
      <c r="E3" s="35">
        <v>1</v>
      </c>
      <c r="F3" s="35">
        <v>2</v>
      </c>
      <c r="G3" s="35">
        <v>3</v>
      </c>
    </row>
    <row r="4" spans="1:7" x14ac:dyDescent="0.15">
      <c r="A4" s="15" t="s">
        <v>0</v>
      </c>
      <c r="B4" s="15" t="str">
        <f>_xlfn.CONCAT("RC(x, ",B3,")")</f>
        <v>RC(x, -1)</v>
      </c>
      <c r="C4" s="15" t="str">
        <f t="shared" ref="C4:G4" si="0">_xlfn.CONCAT("RC(x, ",C3,")")</f>
        <v>RC(x, -0.5)</v>
      </c>
      <c r="D4" s="15" t="str">
        <f t="shared" si="0"/>
        <v>RC(x, 0.5)</v>
      </c>
      <c r="E4" s="15" t="str">
        <f t="shared" si="0"/>
        <v>RC(x, 1)</v>
      </c>
      <c r="F4" s="15" t="str">
        <f t="shared" si="0"/>
        <v>RC(x, 2)</v>
      </c>
      <c r="G4" s="15" t="str">
        <f t="shared" si="0"/>
        <v>RC(x, 3)</v>
      </c>
    </row>
    <row r="5" spans="1:7" x14ac:dyDescent="0.15">
      <c r="A5" s="12">
        <v>0</v>
      </c>
      <c r="B5" s="1">
        <f>_xll.WRc($A5,B$3)</f>
        <v>0</v>
      </c>
      <c r="C5" s="22">
        <f>_xll.WRc($A5,C$3)</f>
        <v>0</v>
      </c>
      <c r="D5" s="22">
        <f>_xll.WRc($A5,D$3)</f>
        <v>2.2214414690791831</v>
      </c>
      <c r="E5" s="22">
        <f>_xll.WRc($A5,E$3)</f>
        <v>1.5707963267948966</v>
      </c>
      <c r="F5" s="22">
        <f>_xll.WRc($A5,F$3)</f>
        <v>1.1107207345395915</v>
      </c>
      <c r="G5" s="2">
        <f>_xll.WRc($A5,G$3)</f>
        <v>0.90689968211710892</v>
      </c>
    </row>
    <row r="6" spans="1:7" x14ac:dyDescent="0.15">
      <c r="A6" s="13">
        <f>A5+0.05</f>
        <v>0.05</v>
      </c>
      <c r="B6" s="3">
        <f>_xll.WRc($A6,B$3)</f>
        <v>0.21643914590604368</v>
      </c>
      <c r="C6" s="23">
        <f>_xll.WRc($A6,C$3)</f>
        <v>0.4195967144067827</v>
      </c>
      <c r="D6" s="23">
        <f>_xll.WRc($A6,D$3)</f>
        <v>1.8619675027274849</v>
      </c>
      <c r="E6" s="23">
        <f>_xll.WRc($A6,E$3)</f>
        <v>1.3802311542699661</v>
      </c>
      <c r="F6" s="23">
        <f>_xll.WRc($A6,F$3)</f>
        <v>1.0111657402933283</v>
      </c>
      <c r="G6" s="4">
        <f>_xll.WRc($A6,G$3)</f>
        <v>0.83917800466998893</v>
      </c>
    </row>
    <row r="7" spans="1:7" x14ac:dyDescent="0.15">
      <c r="A7" s="13">
        <f t="shared" ref="A7:A15" si="1">A6+0.05</f>
        <v>0.1</v>
      </c>
      <c r="B7" s="3">
        <f>_xll.WRc($A7,B$3)</f>
        <v>0.29669968212063119</v>
      </c>
      <c r="C7" s="23">
        <f>_xll.WRc($A7,C$3)</f>
        <v>0.55965559943575616</v>
      </c>
      <c r="D7" s="23">
        <f>_xll.WRc($A7,D$3)</f>
        <v>1.7505558283821587</v>
      </c>
      <c r="E7" s="23">
        <f>_xll.WRc($A7,E$3)</f>
        <v>1.316609847527586</v>
      </c>
      <c r="F7" s="23">
        <f>_xll.WRc($A7,F$3)</f>
        <v>0.97597080878922882</v>
      </c>
      <c r="G7" s="4">
        <f>_xll.WRc($A7,G$3)</f>
        <v>0.81458737661362279</v>
      </c>
    </row>
    <row r="8" spans="1:7" x14ac:dyDescent="0.15">
      <c r="A8" s="13">
        <f t="shared" si="1"/>
        <v>0.15000000000000002</v>
      </c>
      <c r="B8" s="3">
        <f>_xll.WRc($A8,B$3)</f>
        <v>0.35268866324266579</v>
      </c>
      <c r="C8" s="23">
        <f>_xll.WRc($A8,C$3)</f>
        <v>0.64930193730418728</v>
      </c>
      <c r="D8" s="23">
        <f>_xll.WRc($A8,D$3)</f>
        <v>1.6753604122490298</v>
      </c>
      <c r="E8" s="23">
        <f>_xll.WRc($A8,E$3)</f>
        <v>1.2724022506067274</v>
      </c>
      <c r="F8" s="23">
        <f>_xll.WRc($A8,F$3)</f>
        <v>0.95091983581789208</v>
      </c>
      <c r="G8" s="4">
        <f>_xll.WRc($A8,G$3)</f>
        <v>0.79687682846167274</v>
      </c>
    </row>
    <row r="9" spans="1:7" x14ac:dyDescent="0.15">
      <c r="A9" s="14">
        <f t="shared" si="1"/>
        <v>0.2</v>
      </c>
      <c r="B9" s="5">
        <f>_xll.WRc($A9,B$3)</f>
        <v>0.39573626949004531</v>
      </c>
      <c r="C9" s="24">
        <f>_xll.WRc($A9,C$3)</f>
        <v>0.71290051703244839</v>
      </c>
      <c r="D9" s="24">
        <f>_xll.WRc($A9,D$3)</f>
        <v>1.6177480946350402</v>
      </c>
      <c r="E9" s="24">
        <f>_xll.WRc($A9,E$3)</f>
        <v>1.2378298970946586</v>
      </c>
      <c r="F9" s="24">
        <f>_xll.WRc($A9,F$3)</f>
        <v>0.93098375136374245</v>
      </c>
      <c r="G9" s="6">
        <f>_xll.WRc($A9,G$3)</f>
        <v>0.78265895008582265</v>
      </c>
    </row>
    <row r="10" spans="1:7" x14ac:dyDescent="0.15">
      <c r="A10" s="12">
        <f t="shared" si="1"/>
        <v>0.25</v>
      </c>
      <c r="B10" s="1">
        <f>_xll.WRc($A10,B$3)</f>
        <v>0.43040894096400406</v>
      </c>
      <c r="C10" s="22">
        <f>_xll.WRc($A10,C$3)</f>
        <v>0.76034599630094624</v>
      </c>
      <c r="D10" s="22">
        <f>_xll.WRc($A10,D$3)</f>
        <v>1.5707963267948966</v>
      </c>
      <c r="E10" s="22">
        <f>_xll.WRc($A10,E$3)</f>
        <v>1.2091995761561452</v>
      </c>
      <c r="F10" s="22">
        <f>_xll.WRc($A10,F$3)</f>
        <v>0.91424254262320803</v>
      </c>
      <c r="G10" s="2">
        <f>_xll.WRc($A10,G$3)</f>
        <v>0.77063498939195907</v>
      </c>
    </row>
    <row r="11" spans="1:7" x14ac:dyDescent="0.15">
      <c r="A11" s="13">
        <f t="shared" si="1"/>
        <v>0.3</v>
      </c>
      <c r="B11" s="3">
        <f>_xll.WRc($A11,B$3)</f>
        <v>0.45912580290535321</v>
      </c>
      <c r="C11" s="23">
        <f>_xll.WRc($A11,C$3)</f>
        <v>0.79683229524645927</v>
      </c>
      <c r="D11" s="23">
        <f>_xll.WRc($A11,D$3)</f>
        <v>1.5310786834125829</v>
      </c>
      <c r="E11" s="23">
        <f>_xll.WRc($A11,E$3)</f>
        <v>1.1846587084327787</v>
      </c>
      <c r="F11" s="23">
        <f>_xll.WRc($A11,F$3)</f>
        <v>0.89972425980104187</v>
      </c>
      <c r="G11" s="4">
        <f>_xll.WRc($A11,G$3)</f>
        <v>0.76014504988776388</v>
      </c>
    </row>
    <row r="12" spans="1:7" x14ac:dyDescent="0.15">
      <c r="A12" s="13">
        <f t="shared" si="1"/>
        <v>0.35</v>
      </c>
      <c r="B12" s="3">
        <f>_xll.WRc($A12,B$3)</f>
        <v>0.48336165438942108</v>
      </c>
      <c r="C12" s="23">
        <f>_xll.WRc($A12,C$3)</f>
        <v>0.82546343505055209</v>
      </c>
      <c r="D12" s="23">
        <f>_xll.WRc($A12,D$3)</f>
        <v>1.496623374152412</v>
      </c>
      <c r="E12" s="23">
        <f>_xll.WRc($A12,E$3)</f>
        <v>1.1631288897989496</v>
      </c>
      <c r="F12" s="23">
        <f>_xll.WRc($A12,F$3)</f>
        <v>0.88685850939922051</v>
      </c>
      <c r="G12" s="4">
        <f>_xll.WRc($A12,G$3)</f>
        <v>0.7508005587742731</v>
      </c>
    </row>
    <row r="13" spans="1:7" x14ac:dyDescent="0.15">
      <c r="A13" s="13">
        <f t="shared" si="1"/>
        <v>0.39999999999999997</v>
      </c>
      <c r="B13" s="3">
        <f>_xll.WRc($A13,B$3)</f>
        <v>0.50409678990504003</v>
      </c>
      <c r="C13" s="23">
        <f>_xll.WRc($A13,C$3)</f>
        <v>0.84824825931973147</v>
      </c>
      <c r="D13" s="23">
        <f>_xll.WRc($A13,D$3)</f>
        <v>1.4661824761337328</v>
      </c>
      <c r="E13" s="23">
        <f>_xll.WRc($A13,E$3)</f>
        <v>1.1439206479680535</v>
      </c>
      <c r="F13" s="23">
        <f>_xll.WRc($A13,F$3)</f>
        <v>0.87527791419107936</v>
      </c>
      <c r="G13" s="4">
        <f>_xll.WRc($A13,G$3)</f>
        <v>0.74235046145293526</v>
      </c>
    </row>
    <row r="14" spans="1:7" x14ac:dyDescent="0.15">
      <c r="A14" s="14">
        <f t="shared" si="1"/>
        <v>0.44999999999999996</v>
      </c>
      <c r="B14" s="5">
        <f>_xll.WRc($A14,B$3)</f>
        <v>0.52202215345073932</v>
      </c>
      <c r="C14" s="24">
        <f>_xll.WRc($A14,C$3)</f>
        <v>0.86655955292622155</v>
      </c>
      <c r="D14" s="24">
        <f>_xll.WRc($A14,D$3)</f>
        <v>1.4389122228582716</v>
      </c>
      <c r="E14" s="24">
        <f>_xll.WRc($A14,E$3)</f>
        <v>1.1265635290533065</v>
      </c>
      <c r="F14" s="24">
        <f>_xll.WRc($A14,F$3)</f>
        <v>0.86473009188422723</v>
      </c>
      <c r="G14" s="6">
        <f>_xll.WRc($A14,G$3)</f>
        <v>0.73462178190527982</v>
      </c>
    </row>
    <row r="15" spans="1:7" x14ac:dyDescent="0.15">
      <c r="A15" s="12">
        <f t="shared" si="1"/>
        <v>0.49999999999999994</v>
      </c>
      <c r="B15" s="1">
        <f>_xll.WRc($A15,B$3)</f>
        <v>0.53764581003244061</v>
      </c>
      <c r="C15" s="22">
        <f>_xll.WRc($A15,C$3)</f>
        <v>0.88137358701954283</v>
      </c>
      <c r="D15" s="22">
        <f>_xll.WRc($A15,D$3)</f>
        <v>1.4142135623730951</v>
      </c>
      <c r="E15" s="22">
        <f>_xll.WRc($A15,E$3)</f>
        <v>1.1107207345395915</v>
      </c>
      <c r="F15" s="22">
        <f>_xll.WRc($A15,F$3)</f>
        <v>0.85503322010790961</v>
      </c>
      <c r="G15" s="2">
        <f>_xll.WRc($A15,G$3)</f>
        <v>0.72748955981916175</v>
      </c>
    </row>
    <row r="16" spans="1:7" x14ac:dyDescent="0.15">
      <c r="A16" s="13">
        <f t="shared" ref="A16:A24" si="2">A15+0.5</f>
        <v>1</v>
      </c>
      <c r="B16" s="3">
        <f>_xll.WRc($A16,B$3)</f>
        <v>0.62322524014023051</v>
      </c>
      <c r="C16" s="23">
        <f>_xll.WRc($A16,C$3)</f>
        <v>0.93588131010357012</v>
      </c>
      <c r="D16" s="23">
        <f>_xll.WRc($A16,D$3)</f>
        <v>1.2464504802804608</v>
      </c>
      <c r="E16" s="23">
        <f>_xll.WRc($A16,E$3)</f>
        <v>1</v>
      </c>
      <c r="F16" s="23">
        <f>_xll.WRc($A16,F$3)</f>
        <v>0.78539816339744828</v>
      </c>
      <c r="G16" s="4">
        <f>_xll.WRc($A16,G$3)</f>
        <v>0.6755108588560399</v>
      </c>
    </row>
    <row r="17" spans="1:7" x14ac:dyDescent="0.15">
      <c r="A17" s="13">
        <f t="shared" si="2"/>
        <v>1.5</v>
      </c>
      <c r="B17" s="3">
        <f>_xll.WRc($A17,B$3)</f>
        <v>0.65251609461317528</v>
      </c>
      <c r="C17" s="23">
        <f>_xll.WRc($A17,C$3)</f>
        <v>0.93122985945271208</v>
      </c>
      <c r="D17" s="23">
        <f>_xll.WRc($A17,D$3)</f>
        <v>1.1462158347805889</v>
      </c>
      <c r="E17" s="23">
        <f>_xll.WRc($A17,E$3)</f>
        <v>0.93122985945271197</v>
      </c>
      <c r="F17" s="23">
        <f>_xll.WRc($A17,F$3)</f>
        <v>0.74048048969306091</v>
      </c>
      <c r="G17" s="4">
        <f>_xll.WRc($A17,G$3)</f>
        <v>0.64127491508093204</v>
      </c>
    </row>
    <row r="18" spans="1:7" x14ac:dyDescent="0.15">
      <c r="A18" s="13">
        <f t="shared" si="2"/>
        <v>2</v>
      </c>
      <c r="B18" s="3">
        <f>_xll.WRc($A18,B$3)</f>
        <v>0.66176802075998453</v>
      </c>
      <c r="C18" s="23">
        <f>_xll.WRc($A18,C$3)</f>
        <v>0.91303524251690293</v>
      </c>
      <c r="D18" s="23">
        <f>_xll.WRc($A18,D$3)</f>
        <v>1.0752916200648814</v>
      </c>
      <c r="E18" s="23">
        <f>_xll.WRc($A18,E$3)</f>
        <v>0.88137358701954294</v>
      </c>
      <c r="F18" s="23">
        <f>_xll.WRc($A18,F$3)</f>
        <v>0.70710678118654746</v>
      </c>
      <c r="G18" s="4">
        <f>_xll.WRc($A18,G$3)</f>
        <v>0.61547970867038737</v>
      </c>
    </row>
    <row r="19" spans="1:7" x14ac:dyDescent="0.15">
      <c r="A19" s="14">
        <f t="shared" si="2"/>
        <v>2.5</v>
      </c>
      <c r="B19" s="5">
        <f>_xll.WRc($A19,B$3)</f>
        <v>0.66224361937769816</v>
      </c>
      <c r="C19" s="24">
        <f>_xll.WRc($A19,C$3)</f>
        <v>0.89170880304034195</v>
      </c>
      <c r="D19" s="24">
        <f>_xll.WRc($A19,D$3)</f>
        <v>1.0208044340604006</v>
      </c>
      <c r="E19" s="24">
        <f>_xll.WRc($A19,E$3)</f>
        <v>0.84239465585637696</v>
      </c>
      <c r="F19" s="24">
        <f>_xll.WRc($A19,F$3)</f>
        <v>0.68053628937360044</v>
      </c>
      <c r="G19" s="6">
        <f>_xll.WRc($A19,G$3)</f>
        <v>0.59472536040213786</v>
      </c>
    </row>
    <row r="20" spans="1:7" x14ac:dyDescent="0.15">
      <c r="A20" s="12">
        <f t="shared" si="2"/>
        <v>3</v>
      </c>
      <c r="B20" s="1">
        <f>_xll.WRc($A20,B$3)</f>
        <v>0.65847894846240829</v>
      </c>
      <c r="C20" s="22">
        <f>_xll.WRc($A20,C$3)</f>
        <v>0.87036668998919398</v>
      </c>
      <c r="D20" s="22">
        <f>_xll.WRc($A20,D$3)</f>
        <v>0.97681805230225305</v>
      </c>
      <c r="E20" s="22">
        <f>_xll.WRc($A20,E$3)</f>
        <v>0.81049698947675375</v>
      </c>
      <c r="F20" s="22">
        <f>_xll.WRc($A20,F$3)</f>
        <v>0.65847894846240829</v>
      </c>
      <c r="G20" s="2">
        <f>_xll.WRc($A20,G$3)</f>
        <v>0.57735026918962584</v>
      </c>
    </row>
    <row r="21" spans="1:7" x14ac:dyDescent="0.15">
      <c r="A21" s="13">
        <f t="shared" si="2"/>
        <v>3.5</v>
      </c>
      <c r="B21" s="3">
        <f>_xll.WRc($A21,B$3)</f>
        <v>0.65257927491226431</v>
      </c>
      <c r="C21" s="23">
        <f>_xll.WRc($A21,C$3)</f>
        <v>0.85002110352833482</v>
      </c>
      <c r="D21" s="23">
        <f>_xll.WRc($A21,D$3)</f>
        <v>0.94010347172525111</v>
      </c>
      <c r="E21" s="23">
        <f>_xll.WRc($A21,E$3)</f>
        <v>0.78357721761742349</v>
      </c>
      <c r="F21" s="23">
        <f>_xll.WRc($A21,F$3)</f>
        <v>0.63964310999407181</v>
      </c>
      <c r="G21" s="4">
        <f>_xll.WRc($A21,G$3)</f>
        <v>0.56240831115298962</v>
      </c>
    </row>
    <row r="22" spans="1:7" x14ac:dyDescent="0.15">
      <c r="A22" s="13">
        <f t="shared" si="2"/>
        <v>4</v>
      </c>
      <c r="B22" s="3">
        <f>_xll.WRc($A22,B$3)</f>
        <v>0.64561341144600604</v>
      </c>
      <c r="C22" s="23">
        <f>_xll.WRc($A22,C$3)</f>
        <v>0.83096698685364057</v>
      </c>
      <c r="D22" s="23">
        <f>_xll.WRc($A22,D$3)</f>
        <v>0.9087107831230089</v>
      </c>
      <c r="E22" s="23">
        <f>_xll.WRc($A22,E$3)</f>
        <v>0.76034599630094635</v>
      </c>
      <c r="F22" s="23">
        <f>_xll.WRc($A22,F$3)</f>
        <v>0.6232252401402304</v>
      </c>
      <c r="G22" s="4">
        <f>_xll.WRc($A22,G$3)</f>
        <v>0.54930614433405478</v>
      </c>
    </row>
    <row r="23" spans="1:7" x14ac:dyDescent="0.15">
      <c r="A23" s="13">
        <f t="shared" si="2"/>
        <v>4.5</v>
      </c>
      <c r="B23" s="3">
        <f>_xll.WRc($A23,B$3)</f>
        <v>0.63815725500612352</v>
      </c>
      <c r="C23" s="23">
        <f>_xll.WRc($A23,C$3)</f>
        <v>0.8132339792573402</v>
      </c>
      <c r="D23" s="23">
        <f>_xll.WRc($A23,D$3)</f>
        <v>0.88137358701954294</v>
      </c>
      <c r="E23" s="23">
        <f>_xll.WRc($A23,E$3)</f>
        <v>0.73995534521687278</v>
      </c>
      <c r="F23" s="23">
        <f>_xll.WRc($A23,F$3)</f>
        <v>0.60869016167793522</v>
      </c>
      <c r="G23" s="4">
        <f>_xll.WRc($A23,G$3)</f>
        <v>0.53764581003244072</v>
      </c>
    </row>
    <row r="24" spans="1:7" x14ac:dyDescent="0.15">
      <c r="A24" s="14">
        <f t="shared" si="2"/>
        <v>5</v>
      </c>
      <c r="B24" s="5">
        <f>_xll.WRc($A24,B$3)</f>
        <v>0.63053334147356532</v>
      </c>
      <c r="C24" s="24">
        <f>_xll.WRc($A24,C$3)</f>
        <v>0.7967528751309686</v>
      </c>
      <c r="D24" s="24">
        <f>_xll.WRc($A24,D$3)</f>
        <v>0.85722388169844077</v>
      </c>
      <c r="E24" s="24">
        <f>_xll.WRc($A24,E$3)</f>
        <v>0.72181773758940515</v>
      </c>
      <c r="F24" s="24">
        <f>_xll.WRc($A24,F$3)</f>
        <v>0.59566297359135212</v>
      </c>
      <c r="G24" s="6">
        <f>_xll.WRc($A24,G$3)</f>
        <v>0.52714680040717099</v>
      </c>
    </row>
    <row r="25" spans="1:7" x14ac:dyDescent="0.15">
      <c r="A25" s="12">
        <f>A24+1</f>
        <v>6</v>
      </c>
      <c r="B25" s="1">
        <f>_xll.WRc($A25,B$3)</f>
        <v>0.61544218861024858</v>
      </c>
      <c r="C25" s="22">
        <f>_xll.WRc($A25,C$3)</f>
        <v>0.76713233883242138</v>
      </c>
      <c r="D25" s="22">
        <f>_xll.WRc($A25,D$3)</f>
        <v>0.81616826041817914</v>
      </c>
      <c r="E25" s="22">
        <f>_xll.WRc($A25,E$3)</f>
        <v>0.69071466876835885</v>
      </c>
      <c r="F25" s="22">
        <f>_xll.WRc($A25,F$3)</f>
        <v>0.57310791739029443</v>
      </c>
      <c r="G25" s="2">
        <f>_xll.WRc($A25,G$3)</f>
        <v>0.50886127772235934</v>
      </c>
    </row>
    <row r="26" spans="1:7" x14ac:dyDescent="0.15">
      <c r="A26" s="13">
        <f t="shared" ref="A26:A29" si="3">A25+1</f>
        <v>7</v>
      </c>
      <c r="B26" s="3">
        <f>_xll.WRc($A26,B$3)</f>
        <v>0.60105568645655794</v>
      </c>
      <c r="C26" s="23">
        <f>_xll.WRc($A26,C$3)</f>
        <v>0.74127777961931152</v>
      </c>
      <c r="D26" s="23">
        <f>_xll.WRc($A26,D$3)</f>
        <v>0.78223684452700271</v>
      </c>
      <c r="E26" s="23">
        <f>_xll.WRc($A26,E$3)</f>
        <v>0.66475353987394081</v>
      </c>
      <c r="F26" s="23">
        <f>_xll.WRc($A26,F$3)</f>
        <v>0.55407276416056717</v>
      </c>
      <c r="G26" s="4">
        <f>_xll.WRc($A26,G$3)</f>
        <v>0.49332348052241703</v>
      </c>
    </row>
    <row r="27" spans="1:7" x14ac:dyDescent="0.15">
      <c r="A27" s="13">
        <f t="shared" si="3"/>
        <v>8</v>
      </c>
      <c r="B27" s="3">
        <f>_xll.WRc($A27,B$3)</f>
        <v>0.58758239134636203</v>
      </c>
      <c r="C27" s="23">
        <f>_xll.WRc($A27,C$3)</f>
        <v>0.71848047627107903</v>
      </c>
      <c r="D27" s="23">
        <f>_xll.WRc($A27,D$3)</f>
        <v>0.75346068575096015</v>
      </c>
      <c r="E27" s="23">
        <f>_xll.WRc($A27,E$3)</f>
        <v>0.64255555688361776</v>
      </c>
      <c r="F27" s="23">
        <f>_xll.WRc($A27,F$3)</f>
        <v>0.53764581003244072</v>
      </c>
      <c r="G27" s="4">
        <f>_xll.WRc($A27,G$3)</f>
        <v>0.47983706914597302</v>
      </c>
    </row>
    <row r="28" spans="1:7" x14ac:dyDescent="0.15">
      <c r="A28" s="13">
        <f t="shared" si="3"/>
        <v>9</v>
      </c>
      <c r="B28" s="3">
        <f>_xll.WRc($A28,B$3)</f>
        <v>0.57504326142418538</v>
      </c>
      <c r="C28" s="23">
        <f>_xll.WRc($A28,C$3)</f>
        <v>0.69818192386836941</v>
      </c>
      <c r="D28" s="23">
        <f>_xll.WRc($A28,D$3)</f>
        <v>0.72857591256583309</v>
      </c>
      <c r="E28" s="23">
        <f>_xll.WRc($A28,E$3)</f>
        <v>0.62322524014023051</v>
      </c>
      <c r="F28" s="23">
        <f>_xll.WRc($A28,F$3)</f>
        <v>0.5232274423780835</v>
      </c>
      <c r="G28" s="4">
        <f>_xll.WRc($A28,G$3)</f>
        <v>0.46794065505178511</v>
      </c>
    </row>
    <row r="29" spans="1:7" x14ac:dyDescent="0.15">
      <c r="A29" s="14">
        <f t="shared" si="3"/>
        <v>10</v>
      </c>
      <c r="B29" s="5">
        <f>_xll.WRc($A29,B$3)</f>
        <v>0.56338936093498637</v>
      </c>
      <c r="C29" s="24">
        <f>_xll.WRc($A29,C$3)</f>
        <v>0.6799485889258845</v>
      </c>
      <c r="D29" s="24">
        <f>_xll.WRc($A29,D$3)</f>
        <v>0.70672482712931073</v>
      </c>
      <c r="E29" s="24">
        <f>_xll.WRc($A29,E$3)</f>
        <v>0.60614881974402224</v>
      </c>
      <c r="F29" s="24">
        <f>_xll.WRc($A29,F$3)</f>
        <v>0.51040221703020028</v>
      </c>
      <c r="G29" s="6">
        <f>_xll.WRc($A29,G$3)</f>
        <v>0.45731249051109618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F98B-C3E7-45C3-9149-4A615CF49D32}">
  <sheetPr codeName="Sheet33"/>
  <dimension ref="A1:G60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38</v>
      </c>
    </row>
    <row r="2" spans="1:7" x14ac:dyDescent="0.15">
      <c r="B2" s="27"/>
      <c r="C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0.8</v>
      </c>
      <c r="C4" s="36">
        <v>0.8</v>
      </c>
      <c r="D4" s="36">
        <v>0.8</v>
      </c>
      <c r="E4" s="36">
        <v>0.8</v>
      </c>
      <c r="F4" s="36">
        <v>0.8</v>
      </c>
      <c r="G4" s="36">
        <v>0.8</v>
      </c>
    </row>
    <row r="5" spans="1:7" x14ac:dyDescent="0.15">
      <c r="A5" s="15" t="s">
        <v>0</v>
      </c>
      <c r="B5" s="15" t="str">
        <f>_xlfn.CONCAT("RD(x, ",B$3,", ",B$4,")")</f>
        <v>RD(x, 0, 0.8)</v>
      </c>
      <c r="C5" s="15" t="str">
        <f t="shared" ref="C5:G5" si="0">_xlfn.CONCAT("RD(x, ",C$3,", ",C$4,")")</f>
        <v>RD(x, 0.1, 0.8)</v>
      </c>
      <c r="D5" s="15" t="str">
        <f t="shared" si="0"/>
        <v>RD(x, 0.5, 0.8)</v>
      </c>
      <c r="E5" s="15" t="str">
        <f t="shared" si="0"/>
        <v>RD(x, 1, 0.8)</v>
      </c>
      <c r="F5" s="15" t="str">
        <f t="shared" si="0"/>
        <v>RD(x, 2, 0.8)</v>
      </c>
      <c r="G5" s="15" t="str">
        <f t="shared" si="0"/>
        <v>RD(x, 5, 0.8)</v>
      </c>
    </row>
    <row r="6" spans="1:7" x14ac:dyDescent="0.15">
      <c r="A6" s="12">
        <v>1E-10</v>
      </c>
      <c r="B6" s="1">
        <f>_xll.WRd($A6,B$3,B$4)</f>
        <v>49.421216883773013</v>
      </c>
      <c r="C6" s="22">
        <f>_xll.WRd($A6,C$3,C$4)</f>
        <v>6.4635997182749412</v>
      </c>
      <c r="D6" s="22">
        <f>_xll.WRd($A6,D$3,D$4)</f>
        <v>3.906855079603345</v>
      </c>
      <c r="E6" s="22">
        <f>_xll.WRd($A6,E$3,E$4)</f>
        <v>3.0250114344027956</v>
      </c>
      <c r="F6" s="22">
        <f>_xll.WRd($A6,F$3,F$4)</f>
        <v>2.291884341231742</v>
      </c>
      <c r="G6" s="2">
        <f>_xll.WRd($A6,G$3,G$4)</f>
        <v>1.5436137656175635</v>
      </c>
    </row>
    <row r="7" spans="1:7" x14ac:dyDescent="0.15">
      <c r="A7" s="13">
        <f>A6+0.05</f>
        <v>5.0000000100000004E-2</v>
      </c>
      <c r="B7" s="3">
        <f>_xll.WRd($A7,B$3,B$4)</f>
        <v>7.7318908876015158</v>
      </c>
      <c r="C7" s="23">
        <f>_xll.WRd($A7,C$3,C$4)</f>
        <v>4.4308644157832218</v>
      </c>
      <c r="D7" s="23">
        <f>_xll.WRd($A7,D$3,D$4)</f>
        <v>2.9011730766325994</v>
      </c>
      <c r="E7" s="23">
        <f>_xll.WRd($A7,E$3,E$4)</f>
        <v>2.2981595109746547</v>
      </c>
      <c r="F7" s="23">
        <f>_xll.WRd($A7,F$3,F$4)</f>
        <v>1.7708968050414788</v>
      </c>
      <c r="G7" s="4">
        <f>_xll.WRd($A7,G$3,G$4)</f>
        <v>1.210875321443792</v>
      </c>
    </row>
    <row r="8" spans="1:7" x14ac:dyDescent="0.15">
      <c r="A8" s="13">
        <f t="shared" ref="A8:A30" si="1">A7+0.05</f>
        <v>0.10000000010000001</v>
      </c>
      <c r="B8" s="3">
        <f>_xll.WRd($A8,B$3,B$4)</f>
        <v>6.4637322962639843</v>
      </c>
      <c r="C8" s="23">
        <f>_xll.WRd($A8,C$3,C$4)</f>
        <v>3.9167361172227064</v>
      </c>
      <c r="D8" s="23">
        <f>_xll.WRd($A8,D$3,D$4)</f>
        <v>2.615194071544789</v>
      </c>
      <c r="E8" s="23">
        <f>_xll.WRd($A8,E$3,E$4)</f>
        <v>2.0854776103675432</v>
      </c>
      <c r="F8" s="23">
        <f>_xll.WRd($A8,F$3,F$4)</f>
        <v>1.6155771406073758</v>
      </c>
      <c r="G8" s="4">
        <f>_xll.WRd($A8,G$3,G$4)</f>
        <v>1.1102695888920575</v>
      </c>
    </row>
    <row r="9" spans="1:7" x14ac:dyDescent="0.15">
      <c r="A9" s="13">
        <f t="shared" si="1"/>
        <v>0.15000000010000003</v>
      </c>
      <c r="B9" s="3">
        <f>_xll.WRd($A9,B$3,B$4)</f>
        <v>5.7618626179002632</v>
      </c>
      <c r="C9" s="23">
        <f>_xll.WRd($A9,C$3,C$4)</f>
        <v>3.5948819946055561</v>
      </c>
      <c r="D9" s="23">
        <f>_xll.WRd($A9,D$3,D$4)</f>
        <v>2.4294634789349088</v>
      </c>
      <c r="E9" s="23">
        <f>_xll.WRd($A9,E$3,E$4)</f>
        <v>1.9458556982751523</v>
      </c>
      <c r="F9" s="23">
        <f>_xll.WRd($A9,F$3,F$4)</f>
        <v>1.5128351612829634</v>
      </c>
      <c r="G9" s="4">
        <f>_xll.WRd($A9,G$3,G$4)</f>
        <v>1.0433116934303388</v>
      </c>
    </row>
    <row r="10" spans="1:7" x14ac:dyDescent="0.15">
      <c r="A10" s="14">
        <f t="shared" si="1"/>
        <v>0.20000000010000002</v>
      </c>
      <c r="B10" s="5">
        <f>_xll.WRd($A10,B$3,B$4)</f>
        <v>5.2852799495564815</v>
      </c>
      <c r="C10" s="24">
        <f>_xll.WRd($A10,C$3,C$4)</f>
        <v>3.3609933554295002</v>
      </c>
      <c r="D10" s="24">
        <f>_xll.WRd($A10,D$3,D$4)</f>
        <v>2.2912259687053846</v>
      </c>
      <c r="E10" s="24">
        <f>_xll.WRd($A10,E$3,E$4)</f>
        <v>1.8411555346081854</v>
      </c>
      <c r="F10" s="24">
        <f>_xll.WRd($A10,F$3,F$4)</f>
        <v>1.4353688449314022</v>
      </c>
      <c r="G10" s="6">
        <f>_xll.WRd($A10,G$3,G$4)</f>
        <v>0.99259664394681713</v>
      </c>
    </row>
    <row r="11" spans="1:7" x14ac:dyDescent="0.15">
      <c r="A11" s="12">
        <f t="shared" si="1"/>
        <v>0.25000000010000001</v>
      </c>
      <c r="B11" s="1">
        <f>_xll.WRd($A11,B$3,B$4)</f>
        <v>4.9291498862052583</v>
      </c>
      <c r="C11" s="22">
        <f>_xll.WRd($A11,C$3,C$4)</f>
        <v>3.1781246886296133</v>
      </c>
      <c r="D11" s="22">
        <f>_xll.WRd($A11,D$3,D$4)</f>
        <v>2.1812155421368025</v>
      </c>
      <c r="E11" s="22">
        <f>_xll.WRd($A11,E$3,E$4)</f>
        <v>1.7573505305165174</v>
      </c>
      <c r="F11" s="22">
        <f>_xll.WRd($A11,F$3,F$4)</f>
        <v>1.3730937997380217</v>
      </c>
      <c r="G11" s="2">
        <f>_xll.WRd($A11,G$3,G$4)</f>
        <v>0.95167667004668477</v>
      </c>
    </row>
    <row r="12" spans="1:7" x14ac:dyDescent="0.15">
      <c r="A12" s="13">
        <f t="shared" si="1"/>
        <v>0.3000000001</v>
      </c>
      <c r="B12" s="3">
        <f>_xll.WRd($A12,B$3,B$4)</f>
        <v>4.6475526276395822</v>
      </c>
      <c r="C12" s="23">
        <f>_xll.WRd($A12,C$3,C$4)</f>
        <v>3.0286509971776558</v>
      </c>
      <c r="D12" s="23">
        <f>_xll.WRd($A12,D$3,D$4)</f>
        <v>2.0900332714765728</v>
      </c>
      <c r="E12" s="23">
        <f>_xll.WRd($A12,E$3,E$4)</f>
        <v>1.6875595101208967</v>
      </c>
      <c r="F12" s="23">
        <f>_xll.WRd($A12,F$3,F$4)</f>
        <v>1.3210454277455879</v>
      </c>
      <c r="G12" s="4">
        <f>_xll.WRd($A12,G$3,G$4)</f>
        <v>0.91736962379418518</v>
      </c>
    </row>
    <row r="13" spans="1:7" x14ac:dyDescent="0.15">
      <c r="A13" s="13">
        <f t="shared" si="1"/>
        <v>0.35000000009999999</v>
      </c>
      <c r="B13" s="3">
        <f>_xll.WRd($A13,B$3,B$4)</f>
        <v>4.4163659800944881</v>
      </c>
      <c r="C13" s="23">
        <f>_xll.WRd($A13,C$3,C$4)</f>
        <v>2.902736814631877</v>
      </c>
      <c r="D13" s="23">
        <f>_xll.WRd($A13,D$3,D$4)</f>
        <v>2.0123395496360863</v>
      </c>
      <c r="E13" s="23">
        <f>_xll.WRd($A13,E$3,E$4)</f>
        <v>1.62785476163922</v>
      </c>
      <c r="F13" s="23">
        <f>_xll.WRd($A13,F$3,F$4)</f>
        <v>1.2763813568100693</v>
      </c>
      <c r="G13" s="4">
        <f>_xll.WRd($A13,G$3,G$4)</f>
        <v>0.88784963411085294</v>
      </c>
    </row>
    <row r="14" spans="1:7" x14ac:dyDescent="0.15">
      <c r="A14" s="13">
        <f t="shared" si="1"/>
        <v>0.40000000009999997</v>
      </c>
      <c r="B14" s="3">
        <f>_xll.WRd($A14,B$3,B$4)</f>
        <v>4.2213955586025813</v>
      </c>
      <c r="C14" s="23">
        <f>_xll.WRd($A14,C$3,C$4)</f>
        <v>2.7943209369390178</v>
      </c>
      <c r="D14" s="23">
        <f>_xll.WRd($A14,D$3,D$4)</f>
        <v>1.944794335347608</v>
      </c>
      <c r="E14" s="23">
        <f>_xll.WRd($A14,E$3,E$4)</f>
        <v>1.5757693123943182</v>
      </c>
      <c r="F14" s="23">
        <f>_xll.WRd($A14,F$3,F$4)</f>
        <v>1.2373114754127803</v>
      </c>
      <c r="G14" s="4">
        <f>_xll.WRd($A14,G$3,G$4)</f>
        <v>0.86196448772257972</v>
      </c>
    </row>
    <row r="15" spans="1:7" x14ac:dyDescent="0.15">
      <c r="A15" s="14">
        <f t="shared" si="1"/>
        <v>0.45000000009999996</v>
      </c>
      <c r="B15" s="5">
        <f>_xll.WRd($A15,B$3,B$4)</f>
        <v>4.0536081869728902</v>
      </c>
      <c r="C15" s="24">
        <f>_xll.WRd($A15,C$3,C$4)</f>
        <v>2.6994007097972696</v>
      </c>
      <c r="D15" s="24">
        <f>_xll.WRd($A15,D$3,D$4)</f>
        <v>1.8851635678708296</v>
      </c>
      <c r="E15" s="24">
        <f>_xll.WRd($A15,E$3,E$4)</f>
        <v>1.5296470472814634</v>
      </c>
      <c r="F15" s="24">
        <f>_xll.WRd($A15,F$3,F$4)</f>
        <v>1.2026311123019089</v>
      </c>
      <c r="G15" s="6">
        <f>_xll.WRd($A15,G$3,G$4)</f>
        <v>0.8389373739750674</v>
      </c>
    </row>
    <row r="16" spans="1:7" x14ac:dyDescent="0.15">
      <c r="A16" s="12">
        <f t="shared" si="1"/>
        <v>0.50000000010000001</v>
      </c>
      <c r="B16" s="1">
        <f>_xll.WRd($A16,B$3,B$4)</f>
        <v>3.9069143711982908</v>
      </c>
      <c r="C16" s="22">
        <f>_xll.WRd($A16,C$3,C$4)</f>
        <v>2.6151940718284767</v>
      </c>
      <c r="D16" s="22">
        <f>_xll.WRd($A16,D$3,D$4)</f>
        <v>1.831877005230532</v>
      </c>
      <c r="E16" s="22">
        <f>_xll.WRd($A16,E$3,E$4)</f>
        <v>1.488320114666877</v>
      </c>
      <c r="F16" s="22">
        <f>_xll.WRd($A16,F$3,F$4)</f>
        <v>1.1714888596971675</v>
      </c>
      <c r="G16" s="2">
        <f>_xll.WRd($A16,G$3,G$4)</f>
        <v>0.81821834556646222</v>
      </c>
    </row>
    <row r="17" spans="1:7" x14ac:dyDescent="0.15">
      <c r="A17" s="13">
        <f t="shared" si="1"/>
        <v>0.55000000010000005</v>
      </c>
      <c r="B17" s="3">
        <f>_xll.WRd($A17,B$3,B$4)</f>
        <v>3.7770232963179784</v>
      </c>
      <c r="C17" s="23">
        <f>_xll.WRd($A17,C$3,C$4)</f>
        <v>2.5396893482482086</v>
      </c>
      <c r="D17" s="23">
        <f>_xll.WRd($A17,D$3,D$4)</f>
        <v>1.7837879222114925</v>
      </c>
      <c r="E17" s="23">
        <f>_xll.WRd($A17,E$3,E$4)</f>
        <v>1.4509330982101323</v>
      </c>
      <c r="F17" s="23">
        <f>_xll.WRd($A17,F$3,F$4)</f>
        <v>1.1432597976245189</v>
      </c>
      <c r="G17" s="4">
        <f>_xll.WRd($A17,G$3,G$4)</f>
        <v>0.79940310898754219</v>
      </c>
    </row>
    <row r="18" spans="1:7" x14ac:dyDescent="0.15">
      <c r="A18" s="13">
        <f t="shared" si="1"/>
        <v>0.6000000001000001</v>
      </c>
      <c r="B18" s="3">
        <f>_xll.WRd($A18,B$3,B$4)</f>
        <v>3.6608034894823236</v>
      </c>
      <c r="C18" s="23">
        <f>_xll.WRd($A18,C$3,C$4)</f>
        <v>2.4713853324239574</v>
      </c>
      <c r="D18" s="23">
        <f>_xll.WRd($A18,D$3,D$4)</f>
        <v>1.7400329460081856</v>
      </c>
      <c r="E18" s="23">
        <f>_xll.WRd($A18,E$3,E$4)</f>
        <v>1.4168401854022998</v>
      </c>
      <c r="F18" s="23">
        <f>_xll.WRd($A18,F$3,F$4)</f>
        <v>1.1174712249146317</v>
      </c>
      <c r="G18" s="4">
        <f>_xll.WRd($A18,G$3,G$4)</f>
        <v>0.78218539258351971</v>
      </c>
    </row>
    <row r="19" spans="1:7" x14ac:dyDescent="0.15">
      <c r="A19" s="13">
        <f t="shared" si="1"/>
        <v>0.65000000010000014</v>
      </c>
      <c r="B19" s="3">
        <f>_xll.WRd($A19,B$3,B$4)</f>
        <v>3.5559033299085363</v>
      </c>
      <c r="C19" s="23">
        <f>_xll.WRd($A19,C$3,C$4)</f>
        <v>2.4091325209931376</v>
      </c>
      <c r="D19" s="23">
        <f>_xll.WRd($A19,D$3,D$4)</f>
        <v>1.6999456429660649</v>
      </c>
      <c r="E19" s="23">
        <f>_xll.WRd($A19,E$3,E$4)</f>
        <v>1.3855416134581886</v>
      </c>
      <c r="F19" s="23">
        <f>_xll.WRd($A19,F$3,F$4)</f>
        <v>1.0937566848009896</v>
      </c>
      <c r="G19" s="4">
        <f>_xll.WRd($A19,G$3,G$4)</f>
        <v>0.76632742759822337</v>
      </c>
    </row>
    <row r="20" spans="1:7" x14ac:dyDescent="0.15">
      <c r="A20" s="14">
        <f t="shared" si="1"/>
        <v>0.70000000010000019</v>
      </c>
      <c r="B20" s="5">
        <f>_xll.WRd($A20,B$3,B$4)</f>
        <v>3.4605144403164401</v>
      </c>
      <c r="C20" s="24">
        <f>_xll.WRd($A20,C$3,C$4)</f>
        <v>2.3520316203025811</v>
      </c>
      <c r="D20" s="24">
        <f>_xll.WRd($A20,D$3,D$4)</f>
        <v>1.6630008083995838</v>
      </c>
      <c r="E20" s="24">
        <f>_xll.WRd($A20,E$3,E$4)</f>
        <v>1.3566426014729873</v>
      </c>
      <c r="F20" s="24">
        <f>_xll.WRd($A20,F$3,F$4)</f>
        <v>1.0718262121323019</v>
      </c>
      <c r="G20" s="6">
        <f>_xll.WRd($A20,G$3,G$4)</f>
        <v>0.75164082390942344</v>
      </c>
    </row>
    <row r="21" spans="1:7" x14ac:dyDescent="0.15">
      <c r="A21" s="12">
        <f t="shared" si="1"/>
        <v>0.75000000010000023</v>
      </c>
      <c r="B21" s="1">
        <f>_xll.WRd($A21,B$3,B$4)</f>
        <v>3.3732180682661719</v>
      </c>
      <c r="C21" s="22">
        <f>_xll.WRd($A21,C$3,C$4)</f>
        <v>2.2993661808915529</v>
      </c>
      <c r="D21" s="22">
        <f>_xll.WRd($A21,D$3,D$4)</f>
        <v>1.6287772013331911</v>
      </c>
      <c r="E21" s="22">
        <f>_xll.WRd($A21,E$3,E$4)</f>
        <v>1.3298258199294173</v>
      </c>
      <c r="F21" s="22">
        <f>_xll.WRd($A21,F$3,F$4)</f>
        <v>1.0514463596091039</v>
      </c>
      <c r="G21" s="2">
        <f>_xll.WRd($A21,G$3,G$4)</f>
        <v>0.7379737180635908</v>
      </c>
    </row>
    <row r="22" spans="1:7" x14ac:dyDescent="0.15">
      <c r="A22" s="13">
        <f t="shared" si="1"/>
        <v>0.80000000010000027</v>
      </c>
      <c r="B22" s="3">
        <f>_xll.WRd($A22,B$3,B$4)</f>
        <v>3.2928819050209865</v>
      </c>
      <c r="C22" s="23">
        <f>_xll.WRd($A22,C$3,C$4)</f>
        <v>2.2505564500532045</v>
      </c>
      <c r="D22" s="23">
        <f>_xll.WRd($A22,D$3,D$4)</f>
        <v>1.5969318329754367</v>
      </c>
      <c r="E22" s="23">
        <f>_xll.WRd($A22,E$3,E$4)</f>
        <v>1.3048323568766116</v>
      </c>
      <c r="F22" s="23">
        <f>_xll.WRd($A22,F$3,F$4)</f>
        <v>1.0324263696852958</v>
      </c>
      <c r="G22" s="4">
        <f>_xll.WRd($A22,G$3,G$4)</f>
        <v>0.72520186677749265</v>
      </c>
    </row>
    <row r="23" spans="1:7" x14ac:dyDescent="0.15">
      <c r="A23" s="13">
        <f t="shared" si="1"/>
        <v>0.85000000010000032</v>
      </c>
      <c r="B23" s="3">
        <f>_xll.WRd($A23,B$3,B$4)</f>
        <v>3.2185887501349626</v>
      </c>
      <c r="C23" s="23">
        <f>_xll.WRd($A23,C$3,C$4)</f>
        <v>2.2051268966621715</v>
      </c>
      <c r="D23" s="23">
        <f>_xll.WRd($A23,D$3,D$4)</f>
        <v>1.5671817519764795</v>
      </c>
      <c r="E23" s="23">
        <f>_xll.WRd($A23,E$3,E$4)</f>
        <v>1.2814482077478786</v>
      </c>
      <c r="F23" s="23">
        <f>_xll.WRd($A23,F$3,F$4)</f>
        <v>1.0146083466483053</v>
      </c>
      <c r="G23" s="4">
        <f>_xll.WRd($A23,G$3,G$4)</f>
        <v>0.71322231079509257</v>
      </c>
    </row>
    <row r="24" spans="1:7" x14ac:dyDescent="0.15">
      <c r="A24" s="13">
        <f t="shared" si="1"/>
        <v>0.90000000010000036</v>
      </c>
      <c r="B24" s="3">
        <f>_xll.WRd($A24,B$3,B$4)</f>
        <v>3.1495859492130931</v>
      </c>
      <c r="C24" s="23">
        <f>_xll.WRd($A24,C$3,C$4)</f>
        <v>2.1626828199232548</v>
      </c>
      <c r="D24" s="23">
        <f>_xll.WRd($A24,D$3,D$4)</f>
        <v>1.5392908429788503</v>
      </c>
      <c r="E24" s="23">
        <f>_xll.WRd($A24,E$3,E$4)</f>
        <v>1.2594944656422409</v>
      </c>
      <c r="F24" s="23">
        <f>_xll.WRd($A24,F$3,F$4)</f>
        <v>0.99786011171038436</v>
      </c>
      <c r="G24" s="4">
        <f>_xll.WRd($A24,G$3,G$4)</f>
        <v>0.70194876421576269</v>
      </c>
    </row>
    <row r="25" spans="1:7" x14ac:dyDescent="0.15">
      <c r="A25" s="14">
        <f t="shared" si="1"/>
        <v>0.95000000010000041</v>
      </c>
      <c r="B25" s="5">
        <f>_xll.WRd($A25,B$3,B$4)</f>
        <v>3.0852487694708071</v>
      </c>
      <c r="C25" s="24">
        <f>_xll.WRd($A25,C$3,C$4)</f>
        <v>2.1228931557229411</v>
      </c>
      <c r="D25" s="24">
        <f>_xll.WRd($A25,D$3,D$4)</f>
        <v>1.5130600663699267</v>
      </c>
      <c r="E25" s="24">
        <f>_xll.WRd($A25,E$3,E$4)</f>
        <v>1.2388200560261955</v>
      </c>
      <c r="F25" s="24">
        <f>_xll.WRd($A25,F$3,F$4)</f>
        <v>0.98206990501713787</v>
      </c>
      <c r="G25" s="6">
        <f>_xll.WRd($A25,G$3,G$4)</f>
        <v>0.69130819257777054</v>
      </c>
    </row>
    <row r="26" spans="1:7" x14ac:dyDescent="0.15">
      <c r="A26" s="12">
        <f t="shared" si="1"/>
        <v>1.0000000001000005</v>
      </c>
      <c r="B26" s="1">
        <f>_xll.WRd($A26,B$3,B$4)</f>
        <v>3.0250533600227656</v>
      </c>
      <c r="C26" s="22">
        <f>_xll.WRd($A26,C$3,C$4)</f>
        <v>2.0854776106263961</v>
      </c>
      <c r="D26" s="22">
        <f>_xll.WRd($A26,D$3,D$4)</f>
        <v>1.4883201146972562</v>
      </c>
      <c r="E26" s="22">
        <f>_xll.WRd($A26,E$3,E$4)</f>
        <v>1.2192962612447618</v>
      </c>
      <c r="F26" s="22">
        <f>_xll.WRd($A26,F$3,F$4)</f>
        <v>0.96714238824278709</v>
      </c>
      <c r="G26" s="2">
        <f>_xll.WRd($A26,G$3,G$4)</f>
        <v>0.68123822872804252</v>
      </c>
    </row>
    <row r="27" spans="1:7" x14ac:dyDescent="0.15">
      <c r="A27" s="13">
        <f t="shared" si="1"/>
        <v>1.0500000001000005</v>
      </c>
      <c r="B27" s="3">
        <f>_xll.WRd($A27,B$3,B$4)</f>
        <v>2.9685564480349855</v>
      </c>
      <c r="C27" s="23">
        <f>_xll.WRd($A27,C$3,C$4)</f>
        <v>2.0501968803067632</v>
      </c>
      <c r="D27" s="23">
        <f>_xll.WRd($A27,D$3,D$4)</f>
        <v>1.4649258007963168</v>
      </c>
      <c r="E27" s="23">
        <f>_xll.WRd($A27,E$3,E$4)</f>
        <v>1.2008125295726966</v>
      </c>
      <c r="F27" s="23">
        <f>_xll.WRd($A27,F$3,F$4)</f>
        <v>0.95299558159510789</v>
      </c>
      <c r="G27" s="4">
        <f>_xll.WRd($A27,G$3,G$4)</f>
        <v>0.67168519107127034</v>
      </c>
    </row>
    <row r="28" spans="1:7" x14ac:dyDescent="0.15">
      <c r="A28" s="13">
        <f t="shared" si="1"/>
        <v>1.1000000001000005</v>
      </c>
      <c r="B28" s="3">
        <f>_xll.WRd($A28,B$3,B$4)</f>
        <v>2.9153798608283248</v>
      </c>
      <c r="C28" s="23">
        <f>_xll.WRd($A28,C$3,C$4)</f>
        <v>2.0168451067561808</v>
      </c>
      <c r="D28" s="23">
        <f>_xll.WRd($A28,D$3,D$4)</f>
        <v>1.4427517092599162</v>
      </c>
      <c r="E28" s="23">
        <f>_xll.WRd($A28,E$3,E$4)</f>
        <v>1.1832732227903855</v>
      </c>
      <c r="F28" s="23">
        <f>_xll.WRd($A28,F$3,F$4)</f>
        <v>0.93955848422317967</v>
      </c>
      <c r="G28" s="4">
        <f>_xll.WRd($A28,G$3,G$4)</f>
        <v>0.66260254271778929</v>
      </c>
    </row>
    <row r="29" spans="1:7" x14ac:dyDescent="0.15">
      <c r="A29" s="13">
        <f t="shared" si="1"/>
        <v>1.1500000001000006</v>
      </c>
      <c r="B29" s="3">
        <f>_xll.WRd($A29,B$3,B$4)</f>
        <v>2.86519856573904</v>
      </c>
      <c r="C29" s="23">
        <f>_xll.WRd($A29,C$3,C$4)</f>
        <v>1.9852439872109731</v>
      </c>
      <c r="D29" s="23">
        <f>_xll.WRd($A29,D$3,D$4)</f>
        <v>1.421688784470633</v>
      </c>
      <c r="E29" s="23">
        <f>_xll.WRd($A29,E$3,E$4)</f>
        <v>1.166595060528794</v>
      </c>
      <c r="F29" s="23">
        <f>_xll.WRd($A29,F$3,F$4)</f>
        <v>0.92676920248835037</v>
      </c>
      <c r="G29" s="4">
        <f>_xll.WRd($A29,G$3,G$4)</f>
        <v>0.65394967852243779</v>
      </c>
    </row>
    <row r="30" spans="1:7" x14ac:dyDescent="0.15">
      <c r="A30" s="14">
        <f t="shared" si="1"/>
        <v>1.2000000001000006</v>
      </c>
      <c r="B30" s="5">
        <f>_xll.WRd($A30,B$3,B$4)</f>
        <v>2.8177313142910299</v>
      </c>
      <c r="C30" s="24">
        <f>_xll.WRd($A30,C$3,C$4)</f>
        <v>1.9552381197158317</v>
      </c>
      <c r="D30" s="24">
        <f>_xll.WRd($A30,D$3,D$4)</f>
        <v>1.4016416230556987</v>
      </c>
      <c r="E30" s="24">
        <f>_xll.WRd($A30,E$3,E$4)</f>
        <v>1.1507050894072159</v>
      </c>
      <c r="F30" s="24">
        <f>_xll.WRd($A30,F$3,F$4)</f>
        <v>0.91457346111198901</v>
      </c>
      <c r="G30" s="6">
        <f>_xll.WRd($A30,G$3,G$4)</f>
        <v>0.64569095949739841</v>
      </c>
    </row>
    <row r="31" spans="1:7" x14ac:dyDescent="0.15">
      <c r="A31" s="12">
        <f t="shared" ref="A31:A40" si="2">A30+0.05</f>
        <v>1.2500000001000007</v>
      </c>
      <c r="B31" s="1">
        <f>_xll.WRd($A31,B$3,B$4)</f>
        <v>2.7727332417124266</v>
      </c>
      <c r="C31" s="22">
        <f>_xll.WRd($A31,C$3,C$4)</f>
        <v>1.9266912869726747</v>
      </c>
      <c r="D31" s="22">
        <f>_xll.WRd($A31,D$3,D$4)</f>
        <v>1.3825263031476545</v>
      </c>
      <c r="E31" s="22">
        <f>_xll.WRd($A31,E$3,E$4)</f>
        <v>1.1355390526247802</v>
      </c>
      <c r="F31" s="22">
        <f>_xll.WRd($A31,F$3,F$4)</f>
        <v>0.90292340675467053</v>
      </c>
      <c r="G31" s="2">
        <f>_xll.WRd($A31,G$3,G$4)</f>
        <v>0.63779493629542028</v>
      </c>
    </row>
    <row r="32" spans="1:7" x14ac:dyDescent="0.15">
      <c r="A32" s="13">
        <f t="shared" si="2"/>
        <v>1.3000000001000007</v>
      </c>
      <c r="B32" s="3">
        <f>_xll.WRd($A32,B$3,B$4)</f>
        <v>2.7299899534273826</v>
      </c>
      <c r="C32" s="23">
        <f>_xll.WRd($A32,C$3,C$4)</f>
        <v>1.8994834607837094</v>
      </c>
      <c r="D32" s="23">
        <f>_xll.WRd($A32,D$3,D$4)</f>
        <v>1.3642686276235516</v>
      </c>
      <c r="E32" s="23">
        <f>_xll.WRd($A32,E$3,E$4)</f>
        <v>1.1210400687756021</v>
      </c>
      <c r="F32" s="23">
        <f>_xll.WRd($A32,F$3,F$4)</f>
        <v>0.89177663760810255</v>
      </c>
      <c r="G32" s="4">
        <f>_xll.WRd($A32,G$3,G$4)</f>
        <v>0.63023371892067603</v>
      </c>
    </row>
    <row r="33" spans="1:7" x14ac:dyDescent="0.15">
      <c r="A33" s="13">
        <f t="shared" si="2"/>
        <v>1.3500000001000008</v>
      </c>
      <c r="B33" s="3">
        <f>_xll.WRd($A33,B$3,B$4)</f>
        <v>2.6893127556212812</v>
      </c>
      <c r="C33" s="23">
        <f>_xll.WRd($A33,C$3,C$4)</f>
        <v>1.8735083660714096</v>
      </c>
      <c r="D33" s="23">
        <f>_xll.WRd($A33,D$3,D$4)</f>
        <v>1.3468026900973751</v>
      </c>
      <c r="E33" s="23">
        <f>_xll.WRd($A33,E$3,E$4)</f>
        <v>1.1071575520463797</v>
      </c>
      <c r="F33" s="23">
        <f>_xll.WRd($A33,F$3,F$4)</f>
        <v>0.88109540956776156</v>
      </c>
      <c r="G33" s="4">
        <f>_xll.WRd($A33,G$3,G$4)</f>
        <v>0.62298246076162622</v>
      </c>
    </row>
    <row r="34" spans="1:7" x14ac:dyDescent="0.15">
      <c r="A34" s="13">
        <f t="shared" si="2"/>
        <v>1.4000000001000008</v>
      </c>
      <c r="B34" s="3">
        <f>_xll.WRd($A34,B$3,B$4)</f>
        <v>2.6505347755263671</v>
      </c>
      <c r="C34" s="23">
        <f>_xll.WRd($A34,C$3,C$4)</f>
        <v>1.8486714838801788</v>
      </c>
      <c r="D34" s="23">
        <f>_xll.WRd($A34,D$3,D$4)</f>
        <v>1.3300696950720219</v>
      </c>
      <c r="E34" s="23">
        <f>_xll.WRd($A34,E$3,E$4)</f>
        <v>1.0938463227248469</v>
      </c>
      <c r="F34" s="23">
        <f>_xll.WRd($A34,F$3,F$4)</f>
        <v>0.87084598174296013</v>
      </c>
      <c r="G34" s="4">
        <f>_xll.WRd($A34,G$3,G$4)</f>
        <v>0.61601893289272402</v>
      </c>
    </row>
    <row r="35" spans="1:7" x14ac:dyDescent="0.15">
      <c r="A35" s="14">
        <f t="shared" si="2"/>
        <v>1.4500000001000009</v>
      </c>
      <c r="B35" s="5">
        <f>_xll.WRd($A35,B$3,B$4)</f>
        <v>2.6135077804754907</v>
      </c>
      <c r="C35" s="24">
        <f>_xll.WRd($A35,C$3,C$4)</f>
        <v>1.824888401996299</v>
      </c>
      <c r="D35" s="24">
        <f>_xll.WRd($A35,D$3,D$4)</f>
        <v>1.3140169800873291</v>
      </c>
      <c r="E35" s="24">
        <f>_xll.WRd($A35,E$3,E$4)</f>
        <v>1.0810658691358077</v>
      </c>
      <c r="F35" s="24">
        <f>_xll.WRd($A35,F$3,F$4)</f>
        <v>0.86099807292677866</v>
      </c>
      <c r="G35" s="6">
        <f>_xll.WRd($A35,G$3,G$4)</f>
        <v>0.60932317030661876</v>
      </c>
    </row>
    <row r="36" spans="1:7" x14ac:dyDescent="0.15">
      <c r="A36" s="12">
        <f t="shared" si="2"/>
        <v>1.5000000001000009</v>
      </c>
      <c r="B36" s="1">
        <f>_xll.WRd($A36,B$3,B$4)</f>
        <v>2.5780995507718174</v>
      </c>
      <c r="C36" s="22">
        <f>_xll.WRd($A36,C$3,C$4)</f>
        <v>1.8020834432323376</v>
      </c>
      <c r="D36" s="22">
        <f>_xll.WRd($A36,D$3,D$4)</f>
        <v>1.2985971997792849</v>
      </c>
      <c r="E36" s="22">
        <f>_xll.WRd($A36,E$3,E$4)</f>
        <v>1.0687797310915939</v>
      </c>
      <c r="F36" s="22">
        <f>_xll.WRd($A36,F$3,F$4)</f>
        <v>0.85152440717794287</v>
      </c>
      <c r="G36" s="2">
        <f>_xll.WRd($A36,G$3,G$4)</f>
        <v>0.60287717594986823</v>
      </c>
    </row>
    <row r="37" spans="1:7" x14ac:dyDescent="0.15">
      <c r="A37" s="13">
        <f t="shared" si="2"/>
        <v>1.5500000001000009</v>
      </c>
      <c r="B37" s="3">
        <f>_xll.WRd($A37,B$3,B$4)</f>
        <v>2.544191695208228</v>
      </c>
      <c r="C37" s="23">
        <f>_xll.WRd($A37,C$3,C$4)</f>
        <v>1.7801885172876803</v>
      </c>
      <c r="D37" s="23">
        <f>_xll.WRd($A37,D$3,D$4)</f>
        <v>1.2837676407485372</v>
      </c>
      <c r="E37" s="23">
        <f>_xll.WRd($A37,E$3,E$4)</f>
        <v>1.0569549816221351</v>
      </c>
      <c r="F37" s="23">
        <f>_xll.WRd($A37,F$3,F$4)</f>
        <v>0.84240033153166705</v>
      </c>
      <c r="G37" s="4">
        <f>_xll.WRd($A37,G$3,G$4)</f>
        <v>0.59666467157455383</v>
      </c>
    </row>
    <row r="38" spans="1:7" x14ac:dyDescent="0.15">
      <c r="A38" s="13">
        <f t="shared" si="2"/>
        <v>1.600000000100001</v>
      </c>
      <c r="B38" s="3">
        <f>_xll.WRd($A38,B$3,B$4)</f>
        <v>2.5116778231672425</v>
      </c>
      <c r="C38" s="23">
        <f>_xll.WRd($A38,C$3,C$4)</f>
        <v>1.7591421539822616</v>
      </c>
      <c r="D38" s="23">
        <f>_xll.WRd($A38,D$3,D$4)</f>
        <v>1.2694896428891602</v>
      </c>
      <c r="E38" s="23">
        <f>_xll.WRd($A38,E$3,E$4)</f>
        <v>1.0455617887753941</v>
      </c>
      <c r="F38" s="23">
        <f>_xll.WRd($A38,F$3,F$4)</f>
        <v>0.83360349252002797</v>
      </c>
      <c r="G38" s="4">
        <f>_xll.WRd($A38,G$3,G$4)</f>
        <v>0.59067088678355251</v>
      </c>
    </row>
    <row r="39" spans="1:7" x14ac:dyDescent="0.15">
      <c r="A39" s="13">
        <f t="shared" si="2"/>
        <v>1.650000000100001</v>
      </c>
      <c r="B39" s="3">
        <f>_xll.WRd($A39,B$3,B$4)</f>
        <v>2.480462006072119</v>
      </c>
      <c r="C39" s="23">
        <f>_xll.WRd($A39,C$3,C$4)</f>
        <v>1.7388886846545952</v>
      </c>
      <c r="D39" s="23">
        <f>_xll.WRd($A39,D$3,D$4)</f>
        <v>1.2557281079557261</v>
      </c>
      <c r="E39" s="23">
        <f>_xll.WRd($A39,E$3,E$4)</f>
        <v>1.0345730430984772</v>
      </c>
      <c r="F39" s="23">
        <f>_xll.WRd($A39,F$3,F$4)</f>
        <v>0.82511356096874544</v>
      </c>
      <c r="G39" s="4">
        <f>_xll.WRd($A39,G$3,G$4)</f>
        <v>0.58488237944715737</v>
      </c>
    </row>
    <row r="40" spans="1:7" x14ac:dyDescent="0.15">
      <c r="A40" s="14">
        <f t="shared" si="2"/>
        <v>1.7000000001000011</v>
      </c>
      <c r="B40" s="5">
        <f>_xll.WRd($A40,B$3,B$4)</f>
        <v>2.4504574752411705</v>
      </c>
      <c r="C40" s="24">
        <f>_xll.WRd($A40,C$3,C$4)</f>
        <v>1.7193775453854891</v>
      </c>
      <c r="D40" s="24">
        <f>_xll.WRd($A40,D$3,D$4)</f>
        <v>1.2424510800757871</v>
      </c>
      <c r="E40" s="24">
        <f>_xll.WRd($A40,E$3,E$4)</f>
        <v>1.0239640393396412</v>
      </c>
      <c r="F40" s="24">
        <f>_xll.WRd($A40,F$3,F$4)</f>
        <v>0.81691199667604508</v>
      </c>
      <c r="G40" s="6">
        <f>_xll.WRd($A40,G$3,G$4)</f>
        <v>0.5792868820510827</v>
      </c>
    </row>
    <row r="41" spans="1:7" x14ac:dyDescent="0.15">
      <c r="A41" s="12">
        <f>A40+0.1</f>
        <v>1.8000000001000012</v>
      </c>
      <c r="B41" s="1">
        <f>_xll.WRd($A41,B$3,B$4)</f>
        <v>2.3937745113177491</v>
      </c>
      <c r="C41" s="22">
        <f>_xll.WRd($A41,C$3,C$4)</f>
        <v>1.6824020329381495</v>
      </c>
      <c r="D41" s="22">
        <f>_xll.WRd($A41,D$3,D$4)</f>
        <v>1.2172363248653639</v>
      </c>
      <c r="E41" s="22">
        <f>_xll.WRd($A41,E$3,E$4)</f>
        <v>1.0037968555596826</v>
      </c>
      <c r="F41" s="22">
        <f>_xll.WRd($A41,F$3,F$4)</f>
        <v>0.80130756855539031</v>
      </c>
      <c r="G41" s="2">
        <f>_xll.WRd($A41,G$3,G$4)</f>
        <v>0.56863094559079408</v>
      </c>
    </row>
    <row r="42" spans="1:7" x14ac:dyDescent="0.15">
      <c r="A42" s="13">
        <f t="shared" ref="A42:A45" si="3">A41+0.1</f>
        <v>1.9000000001000013</v>
      </c>
      <c r="B42" s="3">
        <f>_xll.WRd($A42,B$3,B$4)</f>
        <v>2.3410796933044704</v>
      </c>
      <c r="C42" s="23">
        <f>_xll.WRd($A42,C$3,C$4)</f>
        <v>1.6478925414380334</v>
      </c>
      <c r="D42" s="23">
        <f>_xll.WRd($A42,D$3,D$4)</f>
        <v>1.1936400876667086</v>
      </c>
      <c r="E42" s="23">
        <f>_xll.WRd($A42,E$3,E$4)</f>
        <v>0.98490118810621785</v>
      </c>
      <c r="F42" s="23">
        <f>_xll.WRd($A42,F$3,F$4)</f>
        <v>0.7866706410718951</v>
      </c>
      <c r="G42" s="4">
        <f>_xll.WRd($A42,G$3,G$4)</f>
        <v>0.55862383844265018</v>
      </c>
    </row>
    <row r="43" spans="1:7" x14ac:dyDescent="0.15">
      <c r="A43" s="13">
        <f t="shared" si="3"/>
        <v>2.0000000001000013</v>
      </c>
      <c r="B43" s="3">
        <f>_xll.WRd($A43,B$3,B$4)</f>
        <v>2.2919139871788436</v>
      </c>
      <c r="C43" s="23">
        <f>_xll.WRd($A43,C$3,C$4)</f>
        <v>1.6155771408192507</v>
      </c>
      <c r="D43" s="23">
        <f>_xll.WRd($A43,D$3,D$4)</f>
        <v>1.1714888597348796</v>
      </c>
      <c r="E43" s="23">
        <f>_xll.WRd($A43,E$3,E$4)</f>
        <v>0.96714238825460574</v>
      </c>
      <c r="F43" s="23">
        <f>_xll.WRd($A43,F$3,F$4)</f>
        <v>0.77289985356756885</v>
      </c>
      <c r="G43" s="4">
        <f>_xll.WRd($A43,G$3,G$4)</f>
        <v>0.5491983041555154</v>
      </c>
    </row>
    <row r="44" spans="1:7" x14ac:dyDescent="0.15">
      <c r="A44" s="13">
        <f t="shared" si="3"/>
        <v>2.1000000001000014</v>
      </c>
      <c r="B44" s="3">
        <f>_xll.WRd($A44,B$3,B$4)</f>
        <v>2.2458901827547697</v>
      </c>
      <c r="C44" s="23">
        <f>_xll.WRd($A44,C$3,C$4)</f>
        <v>1.5852249486246699</v>
      </c>
      <c r="D44" s="23">
        <f>_xll.WRd($A44,D$3,D$4)</f>
        <v>1.1506347512039541</v>
      </c>
      <c r="E44" s="23">
        <f>_xll.WRd($A44,E$3,E$4)</f>
        <v>0.95040550970380289</v>
      </c>
      <c r="F44" s="23">
        <f>_xll.WRd($A44,F$3,F$4)</f>
        <v>0.75990856568401444</v>
      </c>
      <c r="G44" s="4">
        <f>_xll.WRd($A44,G$3,G$4)</f>
        <v>0.54029678559024163</v>
      </c>
    </row>
    <row r="45" spans="1:7" x14ac:dyDescent="0.15">
      <c r="A45" s="14">
        <f t="shared" si="3"/>
        <v>2.2000000001000015</v>
      </c>
      <c r="B45" s="5">
        <f>_xll.WRd($A45,B$3,B$4)</f>
        <v>2.2026789235554434</v>
      </c>
      <c r="C45" s="24">
        <f>_xll.WRd($A45,C$3,C$4)</f>
        <v>1.5566383891541538</v>
      </c>
      <c r="D45" s="24">
        <f>_xll.WRd($A45,D$3,D$4)</f>
        <v>1.1309507457808348</v>
      </c>
      <c r="E45" s="24">
        <f>_xll.WRd($A45,E$3,E$4)</f>
        <v>0.9345916845451796</v>
      </c>
      <c r="F45" s="24">
        <f>_xll.WRd($A45,F$3,F$4)</f>
        <v>0.74762216486025423</v>
      </c>
      <c r="G45" s="6">
        <f>_xll.WRd($A45,G$3,G$4)</f>
        <v>0.53186965960788979</v>
      </c>
    </row>
    <row r="46" spans="1:7" x14ac:dyDescent="0.15">
      <c r="A46" s="12">
        <f>A45+0.1</f>
        <v>2.3000000001000016</v>
      </c>
      <c r="B46" s="1">
        <f>_xll.WRd($A46,B$3,B$4)</f>
        <v>2.1619979423861819</v>
      </c>
      <c r="C46" s="22">
        <f>_xll.WRd($A46,C$3,C$4)</f>
        <v>1.5296471813073087</v>
      </c>
      <c r="D46" s="22">
        <f>_xll.WRd($A46,D$3,D$4)</f>
        <v>1.1123269994002805</v>
      </c>
      <c r="E46" s="22">
        <f>_xll.WRd($A46,E$3,E$4)</f>
        <v>0.91961529207192638</v>
      </c>
      <c r="F46" s="22">
        <f>_xll.WRd($A46,F$3,F$4)</f>
        <v>0.7359759603237741</v>
      </c>
      <c r="G46" s="2">
        <f>_xll.WRd($A46,G$3,G$4)</f>
        <v>0.52387385485859184</v>
      </c>
    </row>
    <row r="47" spans="1:7" x14ac:dyDescent="0.15">
      <c r="A47" s="13">
        <f t="shared" ref="A47:A48" si="4">A46+0.1</f>
        <v>2.4000000001000017</v>
      </c>
      <c r="B47" s="3">
        <f>_xll.WRd($A47,B$3,B$4)</f>
        <v>2.1236036638344196</v>
      </c>
      <c r="C47" s="23">
        <f>_xll.WRd($A47,C$3,C$4)</f>
        <v>1.5041036136152199</v>
      </c>
      <c r="D47" s="23">
        <f>_xll.WRd($A47,D$3,D$4)</f>
        <v>1.0946679195977114</v>
      </c>
      <c r="E47" s="23">
        <f>_xll.WRd($A47,E$3,E$4)</f>
        <v>0.90540172142283926</v>
      </c>
      <c r="F47" s="23">
        <f>_xll.WRd($A47,F$3,F$4)</f>
        <v>0.72491351687357475</v>
      </c>
      <c r="G47" s="4">
        <f>_xll.WRd($A47,G$3,G$4)</f>
        <v>0.51627175712182072</v>
      </c>
    </row>
    <row r="48" spans="1:7" x14ac:dyDescent="0.15">
      <c r="A48" s="13">
        <f t="shared" si="4"/>
        <v>2.5000000001000018</v>
      </c>
      <c r="B48" s="3">
        <f>_xll.WRd($A48,B$3,B$4)</f>
        <v>2.0872845792896166</v>
      </c>
      <c r="C48" s="23">
        <f>_xll.WRd($A48,C$3,C$4)</f>
        <v>1.4798787908111535</v>
      </c>
      <c r="D48" s="23">
        <f>_xll.WRd($A48,D$3,D$4)</f>
        <v>1.0778898365720686</v>
      </c>
      <c r="E48" s="23">
        <f>_xll.WRd($A48,E$3,E$4)</f>
        <v>0.89188558494440384</v>
      </c>
      <c r="F48" s="23">
        <f>_xll.WRd($A48,F$3,F$4)</f>
        <v>0.71438532283720702</v>
      </c>
      <c r="G48" s="4">
        <f>_xll.WRd($A48,G$3,G$4)</f>
        <v>0.50903033334513459</v>
      </c>
    </row>
    <row r="49" spans="1:7" x14ac:dyDescent="0.15">
      <c r="A49" s="13">
        <f>A48+0.5</f>
        <v>3.0000000001000018</v>
      </c>
      <c r="B49" s="3">
        <f>_xll.WRd($A49,B$3,B$4)</f>
        <v>1.9310724790161959</v>
      </c>
      <c r="C49" s="23">
        <f>_xll.WRd($A49,C$3,C$4)</f>
        <v>1.3750062015984716</v>
      </c>
      <c r="D49" s="23">
        <f>_xll.WRd($A49,D$3,D$4)</f>
        <v>1.004911257754695</v>
      </c>
      <c r="E49" s="23">
        <f>_xll.WRd($A49,E$3,E$4)</f>
        <v>0.83296261189860488</v>
      </c>
      <c r="F49" s="23">
        <f>_xll.WRd($A49,F$3,F$4)</f>
        <v>0.66838970856244717</v>
      </c>
      <c r="G49" s="4">
        <f>_xll.WRd($A49,G$3,G$4)</f>
        <v>0.47731874350357228</v>
      </c>
    </row>
    <row r="50" spans="1:7" x14ac:dyDescent="0.15">
      <c r="A50" s="14">
        <f t="shared" ref="A50:A55" si="5">A49+0.5</f>
        <v>3.5000000001000018</v>
      </c>
      <c r="B50" s="5">
        <f>_xll.WRd($A50,B$3,B$4)</f>
        <v>1.8065056973293094</v>
      </c>
      <c r="C50" s="24">
        <f>_xll.WRd($A50,C$3,C$4)</f>
        <v>1.2905999053989805</v>
      </c>
      <c r="D50" s="24">
        <f>_xll.WRd($A50,D$3,D$4)</f>
        <v>0.94577022931055621</v>
      </c>
      <c r="E50" s="24">
        <f>_xll.WRd($A50,E$3,E$4)</f>
        <v>0.7850532218732722</v>
      </c>
      <c r="F50" s="24">
        <f>_xll.WRd($A50,F$3,F$4)</f>
        <v>0.63087181989625207</v>
      </c>
      <c r="G50" s="6">
        <f>_xll.WRd($A50,G$3,G$4)</f>
        <v>0.45135915718162156</v>
      </c>
    </row>
    <row r="51" spans="1:7" x14ac:dyDescent="0.15">
      <c r="A51" s="12">
        <f t="shared" si="5"/>
        <v>4.0000000001000018</v>
      </c>
      <c r="B51" s="1">
        <f>_xll.WRd($A51,B$3,B$4)</f>
        <v>1.7040207631773716</v>
      </c>
      <c r="C51" s="22">
        <f>_xll.WRd($A51,C$3,C$4)</f>
        <v>1.220647579149442</v>
      </c>
      <c r="D51" s="22">
        <f>_xll.WRd($A51,D$3,D$4)</f>
        <v>0.89648462535678908</v>
      </c>
      <c r="E51" s="22">
        <f>_xll.WRd($A51,E$3,E$4)</f>
        <v>0.74501848735579013</v>
      </c>
      <c r="F51" s="22">
        <f>_xll.WRd($A51,F$3,F$4)</f>
        <v>0.59943709554547453</v>
      </c>
      <c r="G51" s="2">
        <f>_xll.WRd($A51,G$3,G$4)</f>
        <v>0.42954237684112989</v>
      </c>
    </row>
    <row r="52" spans="1:7" x14ac:dyDescent="0.15">
      <c r="A52" s="13">
        <f t="shared" si="5"/>
        <v>4.5000000001000018</v>
      </c>
      <c r="B52" s="3">
        <f>_xll.WRd($A52,B$3,B$4)</f>
        <v>1.6176954563891872</v>
      </c>
      <c r="C52" s="23">
        <f>_xll.WRd($A52,C$3,C$4)</f>
        <v>1.1613746550355046</v>
      </c>
      <c r="D52" s="23">
        <f>_xll.WRd($A52,D$3,D$4)</f>
        <v>0.85453125617378922</v>
      </c>
      <c r="E52" s="23">
        <f>_xll.WRd($A52,E$3,E$4)</f>
        <v>0.71086136499580155</v>
      </c>
      <c r="F52" s="23">
        <f>_xll.WRd($A52,F$3,F$4)</f>
        <v>0.57255655887539014</v>
      </c>
      <c r="G52" s="4">
        <f>_xll.WRd($A52,G$3,G$4)</f>
        <v>0.41083717659912217</v>
      </c>
    </row>
    <row r="53" spans="1:7" x14ac:dyDescent="0.15">
      <c r="A53" s="13">
        <f t="shared" si="5"/>
        <v>5.0000000001000018</v>
      </c>
      <c r="B53" s="3">
        <f>_xll.WRd($A53,B$3,B$4)</f>
        <v>1.5436325153867017</v>
      </c>
      <c r="C53" s="23">
        <f>_xll.WRd($A53,C$3,C$4)</f>
        <v>1.1102695890406091</v>
      </c>
      <c r="D53" s="23">
        <f>_xll.WRd($A53,D$3,D$4)</f>
        <v>0.81821834559909656</v>
      </c>
      <c r="E53" s="23">
        <f>_xll.WRd($A53,E$3,E$4)</f>
        <v>0.68123822874210971</v>
      </c>
      <c r="F53" s="23">
        <f>_xll.WRd($A53,F$3,F$4)</f>
        <v>0.54919830416029847</v>
      </c>
      <c r="G53" s="4">
        <f>_xll.WRd($A53,G$3,G$4)</f>
        <v>0.39454537417200963</v>
      </c>
    </row>
    <row r="54" spans="1:7" x14ac:dyDescent="0.15">
      <c r="A54" s="13">
        <f t="shared" si="5"/>
        <v>5.5000000001000018</v>
      </c>
      <c r="B54" s="3">
        <f>_xll.WRd($A54,B$3,B$4)</f>
        <v>1.4791443940286459</v>
      </c>
      <c r="C54" s="23">
        <f>_xll.WRd($A54,C$3,C$4)</f>
        <v>1.0655845074474775</v>
      </c>
      <c r="D54" s="23">
        <f>_xll.WRd($A54,D$3,D$4)</f>
        <v>0.78636088148380501</v>
      </c>
      <c r="E54" s="23">
        <f>_xll.WRd($A54,E$3,E$4)</f>
        <v>0.65520512709098355</v>
      </c>
      <c r="F54" s="23">
        <f>_xll.WRd($A54,F$3,F$4)</f>
        <v>0.52863540599153014</v>
      </c>
      <c r="G54" s="4">
        <f>_xll.WRd($A54,G$3,G$4)</f>
        <v>0.38017374789516239</v>
      </c>
    </row>
    <row r="55" spans="1:7" x14ac:dyDescent="0.15">
      <c r="A55" s="14">
        <f t="shared" si="5"/>
        <v>6.0000000001000018</v>
      </c>
      <c r="B55" s="5">
        <f>_xll.WRd($A55,B$3,B$4)</f>
        <v>1.4223075453109459</v>
      </c>
      <c r="C55" s="24">
        <f>_xll.WRd($A55,C$3,C$4)</f>
        <v>1.0260586992684988</v>
      </c>
      <c r="D55" s="24">
        <f>_xll.WRd($A55,D$3,D$4)</f>
        <v>0.7580993555301766</v>
      </c>
      <c r="E55" s="24">
        <f>_xll.WRd($A55,E$3,E$4)</f>
        <v>0.63207561304234272</v>
      </c>
      <c r="F55" s="24">
        <f>_xll.WRd($A55,F$3,F$4)</f>
        <v>0.51033796784075902</v>
      </c>
      <c r="G55" s="6">
        <f>_xll.WRd($A55,G$3,G$4)</f>
        <v>0.36736184892870599</v>
      </c>
    </row>
    <row r="56" spans="1:7" x14ac:dyDescent="0.15">
      <c r="A56" s="12">
        <f>A55+1</f>
        <v>7.0000000001000018</v>
      </c>
      <c r="B56" s="1">
        <f>_xll.WRd($A56,B$3,B$4)</f>
        <v>1.3262567807141825</v>
      </c>
      <c r="C56" s="22">
        <f>_xll.WRd($A56,C$3,C$4)</f>
        <v>0.9589635765027178</v>
      </c>
      <c r="D56" s="22">
        <f>_xll.WRd($A56,D$3,D$4)</f>
        <v>0.70994956948624333</v>
      </c>
      <c r="E56" s="22">
        <f>_xll.WRd($A56,E$3,E$4)</f>
        <v>0.5925937076626473</v>
      </c>
      <c r="F56" s="22">
        <f>_xll.WRd($A56,F$3,F$4)</f>
        <v>0.47904300874572781</v>
      </c>
      <c r="G56" s="2">
        <f>_xll.WRd($A56,G$3,G$4)</f>
        <v>0.34539652149629907</v>
      </c>
    </row>
    <row r="57" spans="1:7" x14ac:dyDescent="0.15">
      <c r="A57" s="13">
        <f t="shared" ref="A57:A60" si="6">A56+1</f>
        <v>8.0000000001000018</v>
      </c>
      <c r="B57" s="3">
        <f>_xll.WRd($A57,B$3,B$4)</f>
        <v>1.2476980491415941</v>
      </c>
      <c r="C57" s="23">
        <f>_xll.WRd($A57,C$3,C$4)</f>
        <v>0.90381267408490928</v>
      </c>
      <c r="D57" s="23">
        <f>_xll.WRd($A57,D$3,D$4)</f>
        <v>0.6702068629305693</v>
      </c>
      <c r="E57" s="23">
        <f>_xll.WRd($A57,E$3,E$4)</f>
        <v>0.55993365456642363</v>
      </c>
      <c r="F57" s="23">
        <f>_xll.WRd($A57,F$3,F$4)</f>
        <v>0.45309636881063914</v>
      </c>
      <c r="G57" s="4">
        <f>_xll.WRd($A57,G$3,G$4)</f>
        <v>0.32713378214069372</v>
      </c>
    </row>
    <row r="58" spans="1:7" x14ac:dyDescent="0.15">
      <c r="A58" s="13">
        <f t="shared" si="6"/>
        <v>9.0000000001000018</v>
      </c>
      <c r="B58" s="3">
        <f>_xll.WRd($A58,B$3,B$4)</f>
        <v>1.1818528613860346</v>
      </c>
      <c r="C58" s="23">
        <f>_xll.WRd($A58,C$3,C$4)</f>
        <v>0.85740026129057434</v>
      </c>
      <c r="D58" s="23">
        <f>_xll.WRd($A58,D$3,D$4)</f>
        <v>0.63664721359003051</v>
      </c>
      <c r="E58" s="23">
        <f>_xll.WRd($A58,E$3,E$4)</f>
        <v>0.53230425676287418</v>
      </c>
      <c r="F58" s="23">
        <f>_xll.WRd($A58,F$3,F$4)</f>
        <v>0.43110430884186107</v>
      </c>
      <c r="G58" s="4">
        <f>_xll.WRd($A58,G$3,G$4)</f>
        <v>0.31161733287700316</v>
      </c>
    </row>
    <row r="59" spans="1:7" x14ac:dyDescent="0.15">
      <c r="A59" s="13">
        <f t="shared" si="6"/>
        <v>10.000000000100002</v>
      </c>
      <c r="B59" s="3">
        <f>_xll.WRd($A59,B$3,B$4)</f>
        <v>1.1255990579067705</v>
      </c>
      <c r="C59" s="23">
        <f>_xll.WRd($A59,C$3,C$4)</f>
        <v>0.81761581960095697</v>
      </c>
      <c r="D59" s="23">
        <f>_xll.WRd($A59,D$3,D$4)</f>
        <v>0.60779777790939116</v>
      </c>
      <c r="E59" s="23">
        <f>_xll.WRd($A59,E$3,E$4)</f>
        <v>0.50851584213141987</v>
      </c>
      <c r="F59" s="23">
        <f>_xll.WRd($A59,F$3,F$4)</f>
        <v>0.41213851725918604</v>
      </c>
      <c r="G59" s="4">
        <f>_xll.WRd($A59,G$3,G$4)</f>
        <v>0.29820819750240002</v>
      </c>
    </row>
    <row r="60" spans="1:7" x14ac:dyDescent="0.15">
      <c r="A60" s="14">
        <f t="shared" si="6"/>
        <v>11.000000000100002</v>
      </c>
      <c r="B60" s="5">
        <f>_xll.WRd($A60,B$3,B$4)</f>
        <v>1.0767968486586459</v>
      </c>
      <c r="C60" s="24">
        <f>_xll.WRd($A60,C$3,C$4)</f>
        <v>0.78300381596518009</v>
      </c>
      <c r="D60" s="24">
        <f>_xll.WRd($A60,D$3,D$4)</f>
        <v>0.58263777640600023</v>
      </c>
      <c r="E60" s="24">
        <f>_xll.WRd($A60,E$3,E$4)</f>
        <v>0.48774183943021215</v>
      </c>
      <c r="F60" s="24">
        <f>_xll.WRd($A60,F$3,F$4)</f>
        <v>0.3955524397933759</v>
      </c>
      <c r="G60" s="6">
        <f>_xll.WRd($A60,G$3,G$4)</f>
        <v>0.28646009980582082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DF02-EB4F-4188-9E4B-0060297E028A}">
  <sheetPr codeName="Sheet34"/>
  <dimension ref="A1:G60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39</v>
      </c>
    </row>
    <row r="2" spans="1:7" x14ac:dyDescent="0.15">
      <c r="B2" s="27"/>
      <c r="C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</row>
    <row r="5" spans="1:7" x14ac:dyDescent="0.15">
      <c r="A5" s="15" t="s">
        <v>0</v>
      </c>
      <c r="B5" s="15" t="str">
        <f>_xlfn.CONCAT("RG(x, ",B$3,", ",B$4,")")</f>
        <v>RG(x, 0, 0)</v>
      </c>
      <c r="C5" s="15" t="str">
        <f t="shared" ref="C5:G5" si="0">_xlfn.CONCAT("RG(x, ",C$3,", ",C$4,")")</f>
        <v>RG(x, 0.1, 0)</v>
      </c>
      <c r="D5" s="15" t="str">
        <f t="shared" si="0"/>
        <v>RG(x, 0.5, 0)</v>
      </c>
      <c r="E5" s="15" t="str">
        <f t="shared" si="0"/>
        <v>RG(x, 1, 0)</v>
      </c>
      <c r="F5" s="15" t="str">
        <f t="shared" si="0"/>
        <v>RG(x, 2, 0)</v>
      </c>
      <c r="G5" s="15" t="str">
        <f t="shared" si="0"/>
        <v>RG(x, 5, 0)</v>
      </c>
    </row>
    <row r="6" spans="1:7" x14ac:dyDescent="0.15">
      <c r="A6" s="12">
        <v>1E-10</v>
      </c>
      <c r="B6" s="1">
        <f>_xll.WRg($A6,B$3,B$4)</f>
        <v>5.0000000000000004E-6</v>
      </c>
      <c r="C6" s="22">
        <f>_xll.WRg($A6,C$3,C$4)</f>
        <v>0.15811388389764575</v>
      </c>
      <c r="D6" s="22">
        <f>_xll.WRg($A6,D$3,D$4)</f>
        <v>0.35355339101939898</v>
      </c>
      <c r="E6" s="22">
        <f>_xll.WRg($A6,E$3,E$4)</f>
        <v>0.50000000030998037</v>
      </c>
      <c r="F6" s="22">
        <f>_xll.WRg($A6,F$3,F$4)</f>
        <v>0.70710678141186367</v>
      </c>
      <c r="G6" s="2">
        <f>_xll.WRg($A6,G$3,G$4)</f>
        <v>1.1180339888975188</v>
      </c>
    </row>
    <row r="7" spans="1:7" x14ac:dyDescent="0.15">
      <c r="A7" s="13">
        <f>A6+0.05</f>
        <v>5.0000000100000004E-2</v>
      </c>
      <c r="B7" s="3">
        <f>_xll.WRg($A7,B$3,B$4)</f>
        <v>0.11180339898679288</v>
      </c>
      <c r="C7" s="23">
        <f>_xll.WRg($A7,C$3,C$4)</f>
        <v>0.21355554867360846</v>
      </c>
      <c r="D7" s="23">
        <f>_xll.WRg($A7,D$3,D$4)</f>
        <v>0.39059685264718019</v>
      </c>
      <c r="E7" s="23">
        <f>_xll.WRg($A7,E$3,E$4)</f>
        <v>0.53023686393176706</v>
      </c>
      <c r="F7" s="23">
        <f>_xll.WRg($A7,F$3,F$4)</f>
        <v>0.7314239079402054</v>
      </c>
      <c r="G7" s="4">
        <f>_xll.WRg($A7,G$3,G$4)</f>
        <v>1.1359153157189588</v>
      </c>
    </row>
    <row r="8" spans="1:7" x14ac:dyDescent="0.15">
      <c r="A8" s="13">
        <f t="shared" ref="A8:A40" si="1">A7+0.05</f>
        <v>0.10000000010000001</v>
      </c>
      <c r="B8" s="3">
        <f>_xll.WRg($A8,B$3,B$4)</f>
        <v>0.15811388308747593</v>
      </c>
      <c r="C8" s="23">
        <f>_xll.WRg($A8,C$3,C$4)</f>
        <v>0.2483647067069937</v>
      </c>
      <c r="D8" s="23">
        <f>_xll.WRg($A8,D$3,D$4)</f>
        <v>0.41665910857379085</v>
      </c>
      <c r="E8" s="23">
        <f>_xll.WRg($A8,E$3,E$4)</f>
        <v>0.55238736639296226</v>
      </c>
      <c r="F8" s="23">
        <f>_xll.WRg($A8,F$3,F$4)</f>
        <v>0.74986816420809721</v>
      </c>
      <c r="G8" s="4">
        <f>_xll.WRg($A8,G$3,G$4)</f>
        <v>1.1500036329447876</v>
      </c>
    </row>
    <row r="9" spans="1:7" x14ac:dyDescent="0.15">
      <c r="A9" s="13">
        <f t="shared" si="1"/>
        <v>0.15000000010000003</v>
      </c>
      <c r="B9" s="3">
        <f>_xll.WRg($A9,B$3,B$4)</f>
        <v>0.19364916737492058</v>
      </c>
      <c r="C9" s="23">
        <f>_xll.WRg($A9,C$3,C$4)</f>
        <v>0.27697935859585088</v>
      </c>
      <c r="D9" s="23">
        <f>_xll.WRg($A9,D$3,D$4)</f>
        <v>0.43899683933922939</v>
      </c>
      <c r="E9" s="23">
        <f>_xll.WRg($A9,E$3,E$4)</f>
        <v>0.57169789597821885</v>
      </c>
      <c r="F9" s="23">
        <f>_xll.WRg($A9,F$3,F$4)</f>
        <v>0.76619713737017447</v>
      </c>
      <c r="G9" s="4">
        <f>_xll.WRg($A9,G$3,G$4)</f>
        <v>1.1626959369966168</v>
      </c>
    </row>
    <row r="10" spans="1:7" x14ac:dyDescent="0.15">
      <c r="A10" s="14">
        <f t="shared" si="1"/>
        <v>0.20000000010000002</v>
      </c>
      <c r="B10" s="5">
        <f>_xll.WRg($A10,B$3,B$4)</f>
        <v>0.22360679780588069</v>
      </c>
      <c r="C10" s="24">
        <f>_xll.WRg($A10,C$3,C$4)</f>
        <v>0.30201315318903488</v>
      </c>
      <c r="D10" s="24">
        <f>_xll.WRg($A10,D$3,D$4)</f>
        <v>0.45906363427056707</v>
      </c>
      <c r="E10" s="24">
        <f>_xll.WRg($A10,E$3,E$4)</f>
        <v>0.58924496219762912</v>
      </c>
      <c r="F10" s="24">
        <f>_xll.WRg($A10,F$3,F$4)</f>
        <v>0.7811937052075445</v>
      </c>
      <c r="G10" s="6">
        <f>_xll.WRg($A10,G$3,G$4)</f>
        <v>1.174497195048964</v>
      </c>
    </row>
    <row r="11" spans="1:7" x14ac:dyDescent="0.15">
      <c r="A11" s="12">
        <f t="shared" si="1"/>
        <v>0.25000000010000001</v>
      </c>
      <c r="B11" s="1">
        <f>_xll.WRg($A11,B$3,B$4)</f>
        <v>0.25000000005</v>
      </c>
      <c r="C11" s="22">
        <f>_xll.WRg($A11,C$3,C$4)</f>
        <v>0.32460700880494509</v>
      </c>
      <c r="D11" s="22">
        <f>_xll.WRg($A11,D$3,D$4)</f>
        <v>0.47752472366406201</v>
      </c>
      <c r="E11" s="22">
        <f>_xll.WRg($A11,E$3,E$4)</f>
        <v>0.60552801381574517</v>
      </c>
      <c r="F11" s="22">
        <f>_xll.WRg($A11,F$3,F$4)</f>
        <v>0.79522453685930639</v>
      </c>
      <c r="G11" s="2">
        <f>_xll.WRg($A11,G$3,G$4)</f>
        <v>1.1856456718407495</v>
      </c>
    </row>
    <row r="12" spans="1:7" x14ac:dyDescent="0.15">
      <c r="A12" s="13">
        <f t="shared" si="1"/>
        <v>0.3000000001</v>
      </c>
      <c r="B12" s="3">
        <f>_xll.WRg($A12,B$3,B$4)</f>
        <v>0.27386127879822658</v>
      </c>
      <c r="C12" s="23">
        <f>_xll.WRg($A12,C$3,C$4)</f>
        <v>0.34538999698134382</v>
      </c>
      <c r="D12" s="23">
        <f>_xll.WRg($A12,D$3,D$4)</f>
        <v>0.49475983551018271</v>
      </c>
      <c r="E12" s="23">
        <f>_xll.WRg($A12,E$3,E$4)</f>
        <v>0.62083528400268606</v>
      </c>
      <c r="F12" s="23">
        <f>_xll.WRg($A12,F$3,F$4)</f>
        <v>0.80850291804665431</v>
      </c>
      <c r="G12" s="4">
        <f>_xll.WRg($A12,G$3,G$4)</f>
        <v>1.196280860708093</v>
      </c>
    </row>
    <row r="13" spans="1:7" x14ac:dyDescent="0.15">
      <c r="A13" s="13">
        <f t="shared" si="1"/>
        <v>0.35000000009999999</v>
      </c>
      <c r="B13" s="3">
        <f>_xll.WRg($A13,B$3,B$4)</f>
        <v>0.29580398919723849</v>
      </c>
      <c r="C13" s="23">
        <f>_xll.WRg($A13,C$3,C$4)</f>
        <v>0.36475538559657045</v>
      </c>
      <c r="D13" s="23">
        <f>_xll.WRg($A13,D$3,D$4)</f>
        <v>0.51101301209302818</v>
      </c>
      <c r="E13" s="23">
        <f>_xll.WRg($A13,E$3,E$4)</f>
        <v>0.63535373985341681</v>
      </c>
      <c r="F13" s="23">
        <f>_xll.WRg($A13,F$3,F$4)</f>
        <v>0.82116816238321733</v>
      </c>
      <c r="G13" s="4">
        <f>_xll.WRg($A13,G$3,G$4)</f>
        <v>1.2064944106768141</v>
      </c>
    </row>
    <row r="14" spans="1:7" x14ac:dyDescent="0.15">
      <c r="A14" s="13">
        <f t="shared" si="1"/>
        <v>0.40000000009999997</v>
      </c>
      <c r="B14" s="3">
        <f>_xll.WRg($A14,B$3,B$4)</f>
        <v>0.31622776605636638</v>
      </c>
      <c r="C14" s="23">
        <f>_xll.WRg($A14,C$3,C$4)</f>
        <v>0.38296954215461365</v>
      </c>
      <c r="D14" s="23">
        <f>_xll.WRg($A14,D$3,D$4)</f>
        <v>0.52645339353219711</v>
      </c>
      <c r="E14" s="23">
        <f>_xll.WRg($A14,E$3,E$4)</f>
        <v>0.64921401755058739</v>
      </c>
      <c r="F14" s="23">
        <f>_xll.WRg($A14,F$3,F$4)</f>
        <v>0.83331821707607212</v>
      </c>
      <c r="G14" s="4">
        <f>_xll.WRg($A14,G$3,G$4)</f>
        <v>1.2163511061208574</v>
      </c>
    </row>
    <row r="15" spans="1:7" x14ac:dyDescent="0.15">
      <c r="A15" s="14">
        <f t="shared" si="1"/>
        <v>0.45000000009999996</v>
      </c>
      <c r="B15" s="5">
        <f>_xll.WRg($A15,B$3,B$4)</f>
        <v>0.33541019666223626</v>
      </c>
      <c r="C15" s="24">
        <f>_xll.WRg($A15,C$3,C$4)</f>
        <v>0.40022328359323528</v>
      </c>
      <c r="D15" s="24">
        <f>_xll.WRg($A15,D$3,D$4)</f>
        <v>0.54120455273063106</v>
      </c>
      <c r="E15" s="24">
        <f>_xll.WRg($A15,E$3,E$4)</f>
        <v>0.66251224900520145</v>
      </c>
      <c r="F15" s="24">
        <f>_xll.WRg($A15,F$3,F$4)</f>
        <v>0.84502556793969819</v>
      </c>
      <c r="G15" s="6">
        <f>_xll.WRg($A15,G$3,G$4)</f>
        <v>1.2258991323634278</v>
      </c>
    </row>
    <row r="16" spans="1:7" x14ac:dyDescent="0.15">
      <c r="A16" s="12">
        <f t="shared" si="1"/>
        <v>0.50000000010000001</v>
      </c>
      <c r="B16" s="1">
        <f>_xll.WRg($A16,B$3,B$4)</f>
        <v>0.35355339062862912</v>
      </c>
      <c r="C16" s="22">
        <f>_xll.WRg($A16,C$3,C$4)</f>
        <v>0.41665910855824939</v>
      </c>
      <c r="D16" s="22">
        <f>_xll.WRg($A16,D$3,D$4)</f>
        <v>0.55536036729756377</v>
      </c>
      <c r="E16" s="22">
        <f>_xll.WRg($A16,E$3,E$4)</f>
        <v>0.67532194054900929</v>
      </c>
      <c r="F16" s="22">
        <f>_xll.WRg($A16,F$3,F$4)</f>
        <v>0.85634592951278499</v>
      </c>
      <c r="G16" s="2">
        <f>_xll.WRg($A16,G$3,G$4)</f>
        <v>1.2351757010935367</v>
      </c>
    </row>
    <row r="17" spans="1:7" x14ac:dyDescent="0.15">
      <c r="A17" s="13">
        <f t="shared" si="1"/>
        <v>0.55000000010000005</v>
      </c>
      <c r="B17" s="3">
        <f>_xll.WRg($A17,B$3,B$4)</f>
        <v>0.37080992438849314</v>
      </c>
      <c r="C17" s="23">
        <f>_xll.WRg($A17,C$3,C$4)</f>
        <v>0.4323869094321442</v>
      </c>
      <c r="D17" s="23">
        <f>_xll.WRg($A17,D$3,D$4)</f>
        <v>0.56899433997533611</v>
      </c>
      <c r="E17" s="23">
        <f>_xll.WRg($A17,E$3,E$4)</f>
        <v>0.68770098595991824</v>
      </c>
      <c r="F17" s="23">
        <f>_xll.WRg($A17,F$3,F$4)</f>
        <v>0.86732339459429941</v>
      </c>
      <c r="G17" s="4">
        <f>_xll.WRg($A17,G$3,G$4)</f>
        <v>1.2442103932590485</v>
      </c>
    </row>
    <row r="18" spans="1:7" x14ac:dyDescent="0.15">
      <c r="A18" s="13">
        <f t="shared" si="1"/>
        <v>0.6000000001000001</v>
      </c>
      <c r="B18" s="3">
        <f>_xll.WRg($A18,B$3,B$4)</f>
        <v>0.38729833465301661</v>
      </c>
      <c r="C18" s="23">
        <f>_xll.WRg($A18,C$3,C$4)</f>
        <v>0.44749363444300611</v>
      </c>
      <c r="D18" s="23">
        <f>_xll.WRg($A18,D$3,D$4)</f>
        <v>0.58216542127678861</v>
      </c>
      <c r="E18" s="23">
        <f>_xll.WRg($A18,E$3,E$4)</f>
        <v>0.69969606947234908</v>
      </c>
      <c r="F18" s="23">
        <f>_xll.WRg($A18,F$3,F$4)</f>
        <v>0.8779936786152972</v>
      </c>
      <c r="G18" s="4">
        <f>_xll.WRg($A18,G$3,G$4)</f>
        <v>1.2530272709257919</v>
      </c>
    </row>
    <row r="19" spans="1:7" x14ac:dyDescent="0.15">
      <c r="A19" s="13">
        <f t="shared" si="1"/>
        <v>0.65000000010000014</v>
      </c>
      <c r="B19" s="3">
        <f>_xll.WRg($A19,B$3,B$4)</f>
        <v>0.40311288744593621</v>
      </c>
      <c r="C19" s="23">
        <f>_xll.WRg($A19,C$3,C$4)</f>
        <v>0.46204953458218645</v>
      </c>
      <c r="D19" s="23">
        <f>_xll.WRg($A19,D$3,D$4)</f>
        <v>0.59492182804991323</v>
      </c>
      <c r="E19" s="23">
        <f>_xll.WRg($A19,E$3,E$4)</f>
        <v>0.71134556676841532</v>
      </c>
      <c r="F19" s="23">
        <f>_xll.WRg($A19,F$3,F$4)</f>
        <v>0.88838626435495482</v>
      </c>
      <c r="G19" s="4">
        <f>_xll.WRg($A19,G$3,G$4)</f>
        <v>1.261646277007384</v>
      </c>
    </row>
    <row r="20" spans="1:7" x14ac:dyDescent="0.15">
      <c r="A20" s="14">
        <f t="shared" si="1"/>
        <v>0.70000000010000019</v>
      </c>
      <c r="B20" s="5">
        <f>_xll.WRg($A20,B$3,B$4)</f>
        <v>0.41833001329691855</v>
      </c>
      <c r="C20" s="24">
        <f>_xll.WRg($A20,C$3,C$4)</f>
        <v>0.47611236930611228</v>
      </c>
      <c r="D20" s="24">
        <f>_xll.WRg($A20,D$3,D$4)</f>
        <v>0.60730364791892866</v>
      </c>
      <c r="E20" s="24">
        <f>_xll.WRg($A20,E$3,E$4)</f>
        <v>0.7226815322287099</v>
      </c>
      <c r="F20" s="24">
        <f>_xll.WRg($A20,F$3,F$4)</f>
        <v>0.89852587578512855</v>
      </c>
      <c r="G20" s="6">
        <f>_xll.WRg($A20,G$3,G$4)</f>
        <v>1.2700841996057466</v>
      </c>
    </row>
    <row r="21" spans="1:7" x14ac:dyDescent="0.15">
      <c r="A21" s="12">
        <f t="shared" si="1"/>
        <v>0.75000000010000023</v>
      </c>
      <c r="B21" s="1">
        <f>_xll.WRg($A21,B$3,B$4)</f>
        <v>0.43301270192108693</v>
      </c>
      <c r="C21" s="22">
        <f>_xll.WRg($A21,C$3,C$4)</f>
        <v>0.48973033427330703</v>
      </c>
      <c r="D21" s="22">
        <f>_xll.WRg($A21,D$3,D$4)</f>
        <v>0.61934467408956873</v>
      </c>
      <c r="E21" s="22">
        <f>_xll.WRg($A21,E$3,E$4)</f>
        <v>0.73373110469154246</v>
      </c>
      <c r="F21" s="22">
        <f>_xll.WRg($A21,F$3,F$4)</f>
        <v>0.9084335238151563</v>
      </c>
      <c r="G21" s="2">
        <f>_xll.WRg($A21,G$3,G$4)</f>
        <v>1.2783553579353646</v>
      </c>
    </row>
    <row r="22" spans="1:7" x14ac:dyDescent="0.15">
      <c r="A22" s="13">
        <f t="shared" si="1"/>
        <v>0.80000000010000027</v>
      </c>
      <c r="B22" s="3">
        <f>_xll.WRg($A22,B$3,B$4)</f>
        <v>0.44721359552790885</v>
      </c>
      <c r="C22" s="23">
        <f>_xll.WRg($A22,C$3,C$4)</f>
        <v>0.50294415755439725</v>
      </c>
      <c r="D22" s="23">
        <f>_xll.WRg($A22,D$3,D$4)</f>
        <v>0.63107373360184105</v>
      </c>
      <c r="E22" s="23">
        <f>_xll.WRg($A22,E$3,E$4)</f>
        <v>0.74451752906924995</v>
      </c>
      <c r="F22" s="23">
        <f>_xll.WRg($A22,F$3,F$4)</f>
        <v>0.91812726848358073</v>
      </c>
      <c r="G22" s="4">
        <f>_xll.WRg($A22,G$3,G$4)</f>
        <v>1.2864721034601674</v>
      </c>
    </row>
    <row r="23" spans="1:7" x14ac:dyDescent="0.15">
      <c r="A23" s="13">
        <f t="shared" si="1"/>
        <v>0.85000000010000032</v>
      </c>
      <c r="B23" s="3">
        <f>_xll.WRg($A23,B$3,B$4)</f>
        <v>0.46097722289176074</v>
      </c>
      <c r="C23" s="23">
        <f>_xll.WRg($A23,C$3,C$4)</f>
        <v>0.51578863691493315</v>
      </c>
      <c r="D23" s="23">
        <f>_xll.WRg($A23,D$3,D$4)</f>
        <v>0.642515671446103</v>
      </c>
      <c r="E23" s="23">
        <f>_xll.WRg($A23,E$3,E$4)</f>
        <v>0.75506091606726577</v>
      </c>
      <c r="F23" s="23">
        <f>_xll.WRg($A23,F$3,F$4)</f>
        <v>0.92762278734200687</v>
      </c>
      <c r="G23" s="4">
        <f>_xll.WRg($A23,G$3,G$4)</f>
        <v>1.2944451944762159</v>
      </c>
    </row>
    <row r="24" spans="1:7" x14ac:dyDescent="0.15">
      <c r="A24" s="13">
        <f t="shared" si="1"/>
        <v>0.90000000010000036</v>
      </c>
      <c r="B24" s="3">
        <f>_xll.WRg($A24,B$3,B$4)</f>
        <v>0.4743416490516093</v>
      </c>
      <c r="C24" s="23">
        <f>_xll.WRg($A24,C$3,C$4)</f>
        <v>0.52829379079841055</v>
      </c>
      <c r="D24" s="23">
        <f>_xll.WRg($A24,D$3,D$4)</f>
        <v>0.65369209445377863</v>
      </c>
      <c r="E24" s="23">
        <f>_xll.WRg($A24,E$3,E$4)</f>
        <v>0.76537881846930245</v>
      </c>
      <c r="F24" s="23">
        <f>_xll.WRg($A24,F$3,F$4)</f>
        <v>0.93693380776301105</v>
      </c>
      <c r="G24" s="4">
        <f>_xll.WRg($A24,G$3,G$4)</f>
        <v>1.3022840816648744</v>
      </c>
    </row>
    <row r="25" spans="1:7" x14ac:dyDescent="0.15">
      <c r="A25" s="14">
        <f t="shared" si="1"/>
        <v>0.95000000010000041</v>
      </c>
      <c r="B25" s="5">
        <f>_xll.WRg($A25,B$3,B$4)</f>
        <v>0.48733971726609776</v>
      </c>
      <c r="C25" s="24">
        <f>_xll.WRg($A25,C$3,C$4)</f>
        <v>0.54048573580231207</v>
      </c>
      <c r="D25" s="24">
        <f>_xll.WRg($A25,D$3,D$4)</f>
        <v>0.66462194351224047</v>
      </c>
      <c r="E25" s="24">
        <f>_xll.WRg($A25,E$3,E$4)</f>
        <v>0.77548667591025133</v>
      </c>
      <c r="F25" s="24">
        <f>_xll.WRg($A25,F$3,F$4)</f>
        <v>0.94607244145799574</v>
      </c>
      <c r="G25" s="6">
        <f>_xll.WRg($A25,G$3,G$4)</f>
        <v>1.3099971295432296</v>
      </c>
    </row>
    <row r="26" spans="1:7" x14ac:dyDescent="0.15">
      <c r="A26" s="12">
        <f t="shared" si="1"/>
        <v>1.0000000001000005</v>
      </c>
      <c r="B26" s="1">
        <f>_xll.WRg($A26,B$3,B$4)</f>
        <v>0.50000000002500011</v>
      </c>
      <c r="C26" s="22">
        <f>_xll.WRg($A26,C$3,C$4)</f>
        <v>0.55238736637556363</v>
      </c>
      <c r="D26" s="22">
        <f>_xll.WRg($A26,D$3,D$4)</f>
        <v>0.67532194054501815</v>
      </c>
      <c r="E26" s="22">
        <f>_xll.WRg($A26,E$3,E$4)</f>
        <v>0.78539816341708324</v>
      </c>
      <c r="F26" s="22">
        <f>_xll.WRg($A26,F$3,F$4)</f>
        <v>0.95504944727472696</v>
      </c>
      <c r="G26" s="2">
        <f>_xll.WRg($A26,G$3,G$4)</f>
        <v>1.3175917908128905</v>
      </c>
    </row>
    <row r="27" spans="1:7" x14ac:dyDescent="0.15">
      <c r="A27" s="13">
        <f t="shared" si="1"/>
        <v>1.0500000001000005</v>
      </c>
      <c r="B27" s="3">
        <f>_xll.WRg($A27,B$3,B$4)</f>
        <v>0.51234753832237756</v>
      </c>
      <c r="C27" s="23">
        <f>_xll.WRg($A27,C$3,C$4)</f>
        <v>0.56401888880816098</v>
      </c>
      <c r="D27" s="23">
        <f>_xll.WRg($A27,D$3,D$4)</f>
        <v>0.68580694246340446</v>
      </c>
      <c r="E27" s="23">
        <f>_xll.WRg($A27,E$3,E$4)</f>
        <v>0.7951254682537201</v>
      </c>
      <c r="F27" s="23">
        <f>_xll.WRg($A27,F$3,F$4)</f>
        <v>0.96387444044208137</v>
      </c>
      <c r="G27" s="4">
        <f>_xll.WRg($A27,G$3,G$4)</f>
        <v>1.325074745474029</v>
      </c>
    </row>
    <row r="28" spans="1:7" x14ac:dyDescent="0.15">
      <c r="A28" s="13">
        <f t="shared" si="1"/>
        <v>1.1000000001000005</v>
      </c>
      <c r="B28" s="3">
        <f>_xll.WRg($A28,B$3,B$4)</f>
        <v>0.52440442410891241</v>
      </c>
      <c r="C28" s="23">
        <f>_xll.WRg($A28,C$3,C$4)</f>
        <v>0.57539824608039181</v>
      </c>
      <c r="D28" s="23">
        <f>_xll.WRg($A28,D$3,D$4)</f>
        <v>0.69609022488967387</v>
      </c>
      <c r="E28" s="23">
        <f>_xll.WRg($A28,E$3,E$4)</f>
        <v>0.80467951248770653</v>
      </c>
      <c r="F28" s="23">
        <f>_xll.WRg($A28,F$3,F$4)</f>
        <v>0.97255606118464044</v>
      </c>
      <c r="G28" s="4">
        <f>_xll.WRg($A28,G$3,G$4)</f>
        <v>1.332452013158987</v>
      </c>
    </row>
    <row r="29" spans="1:7" x14ac:dyDescent="0.15">
      <c r="A29" s="13">
        <f t="shared" si="1"/>
        <v>1.1500000001000006</v>
      </c>
      <c r="B29" s="3">
        <f>_xll.WRg($A29,B$3,B$4)</f>
        <v>0.53619026476149312</v>
      </c>
      <c r="C29" s="23">
        <f>_xll.WRg($A29,C$3,C$4)</f>
        <v>0.58654145973930416</v>
      </c>
      <c r="D29" s="23">
        <f>_xll.WRg($A29,D$3,D$4)</f>
        <v>0.70618371209296549</v>
      </c>
      <c r="E29" s="23">
        <f>_xll.WRg($A29,E$3,E$4)</f>
        <v>0.81407013387179639</v>
      </c>
      <c r="F29" s="23">
        <f>_xll.WRg($A29,F$3,F$4)</f>
        <v>0.98110211206832632</v>
      </c>
      <c r="G29" s="4">
        <f>_xll.WRg($A29,G$3,G$4)</f>
        <v>1.3397290448193335</v>
      </c>
    </row>
    <row r="30" spans="1:7" x14ac:dyDescent="0.15">
      <c r="A30" s="14">
        <f t="shared" si="1"/>
        <v>1.2000000001000006</v>
      </c>
      <c r="B30" s="5">
        <f>_xll.WRg($A30,B$3,B$4)</f>
        <v>0.54772255752798804</v>
      </c>
      <c r="C30" s="24">
        <f>_xll.WRg($A30,C$3,C$4)</f>
        <v>0.59746290784676137</v>
      </c>
      <c r="D30" s="24">
        <f>_xll.WRg($A30,D$3,D$4)</f>
        <v>0.71609816519063574</v>
      </c>
      <c r="E30" s="24">
        <f>_xll.WRg($A30,E$3,E$4)</f>
        <v>0.82330623429595784</v>
      </c>
      <c r="F30" s="24">
        <f>_xll.WRg($A30,F$3,F$4)</f>
        <v>0.9895196709702323</v>
      </c>
      <c r="G30" s="6">
        <f>_xll.WRg($A30,G$3,G$4)</f>
        <v>1.3469107982899966</v>
      </c>
    </row>
    <row r="31" spans="1:7" x14ac:dyDescent="0.15">
      <c r="A31" s="12">
        <f t="shared" si="1"/>
        <v>1.2500000001000007</v>
      </c>
      <c r="B31" s="1">
        <f>_xll.WRg($A31,B$3,B$4)</f>
        <v>0.55901699439730823</v>
      </c>
      <c r="C31" s="22">
        <f>_xll.WRg($A31,C$3,C$4)</f>
        <v>0.60817555307195792</v>
      </c>
      <c r="D31" s="22">
        <f>_xll.WRg($A31,D$3,D$4)</f>
        <v>0.72584333758342146</v>
      </c>
      <c r="E31" s="22">
        <f>_xll.WRg($A31,E$3,E$4)</f>
        <v>0.83239590271370689</v>
      </c>
      <c r="F31" s="22">
        <f>_xll.WRg($A31,F$3,F$4)</f>
        <v>0.99781518482392462</v>
      </c>
      <c r="G31" s="2">
        <f>_xll.WRg($A31,G$3,G$4)</f>
        <v>1.3540018011160613</v>
      </c>
    </row>
    <row r="32" spans="1:7" x14ac:dyDescent="0.15">
      <c r="A32" s="13">
        <f t="shared" si="1"/>
        <v>1.3000000001000007</v>
      </c>
      <c r="B32" s="3">
        <f>_xll.WRg($A32,B$3,B$4)</f>
        <v>0.5700877125714956</v>
      </c>
      <c r="C32" s="23">
        <f>_xll.WRg($A32,C$3,C$4)</f>
        <v>0.61869113147229704</v>
      </c>
      <c r="D32" s="23">
        <f>_xll.WRg($A32,D$3,D$4)</f>
        <v>0.73542810438840012</v>
      </c>
      <c r="E32" s="23">
        <f>_xll.WRg($A32,E$3,E$4)</f>
        <v>0.8413465177622147</v>
      </c>
      <c r="F32" s="23">
        <f>_xll.WRg($A32,F$3,F$4)</f>
        <v>1.0059945480416224</v>
      </c>
      <c r="G32" s="4">
        <f>_xll.WRg($A32,G$3,G$4)</f>
        <v>1.3610062032102104</v>
      </c>
    </row>
    <row r="33" spans="1:7" x14ac:dyDescent="0.15">
      <c r="A33" s="13">
        <f t="shared" si="1"/>
        <v>1.3500000001000008</v>
      </c>
      <c r="B33" s="3">
        <f>_xll.WRg($A33,B$3,B$4)</f>
        <v>0.58094750195262923</v>
      </c>
      <c r="C33" s="23">
        <f>_xll.WRg($A33,C$3,C$4)</f>
        <v>0.62902030996263536</v>
      </c>
      <c r="D33" s="23">
        <f>_xll.WRg($A33,D$3,D$4)</f>
        <v>0.74486057103433145</v>
      </c>
      <c r="E33" s="23">
        <f>_xll.WRg($A33,E$3,E$4)</f>
        <v>0.85016483407066923</v>
      </c>
      <c r="F33" s="23">
        <f>_xll.WRg($A33,F$3,F$4)</f>
        <v>1.0140631686043069</v>
      </c>
      <c r="G33" s="4">
        <f>_xll.WRg($A33,G$3,G$4)</f>
        <v>1.3679278213124071</v>
      </c>
    </row>
    <row r="34" spans="1:7" x14ac:dyDescent="0.15">
      <c r="A34" s="13">
        <f t="shared" si="1"/>
        <v>1.4000000001000008</v>
      </c>
      <c r="B34" s="3">
        <f>_xll.WRg($A34,B$3,B$4)</f>
        <v>0.59160797833109058</v>
      </c>
      <c r="C34" s="23">
        <f>_xll.WRg($A34,C$3,C$4)</f>
        <v>0.6391728186131459</v>
      </c>
      <c r="D34" s="23">
        <f>_xll.WRg($A34,D$3,D$4)</f>
        <v>0.7541481650074392</v>
      </c>
      <c r="E34" s="23">
        <f>_xll.WRg($A34,E$3,E$4)</f>
        <v>0.858857055348342</v>
      </c>
      <c r="F34" s="23">
        <f>_xll.WRg($A34,F$3,F$4)</f>
        <v>1.0220260241385872</v>
      </c>
      <c r="G34" s="4">
        <f>_xll.WRg($A34,G$3,G$4)</f>
        <v>1.3747701767825407</v>
      </c>
    </row>
    <row r="35" spans="1:7" x14ac:dyDescent="0.15">
      <c r="A35" s="14">
        <f t="shared" si="1"/>
        <v>1.4500000001000009</v>
      </c>
      <c r="B35" s="5">
        <f>_xll.WRg($A35,B$3,B$4)</f>
        <v>0.60207972896037631</v>
      </c>
      <c r="C35" s="24">
        <f>_xll.WRg($A35,C$3,C$4)</f>
        <v>0.64915756253881995</v>
      </c>
      <c r="D35" s="24">
        <f>_xll.WRg($A35,D$3,D$4)</f>
        <v>0.76329771385919742</v>
      </c>
      <c r="E35" s="24">
        <f>_xll.WRg($A35,E$3,E$4)</f>
        <v>0.86742889666963419</v>
      </c>
      <c r="F35" s="24">
        <f>_xll.WRg($A35,F$3,F$4)</f>
        <v>1.0298877097965153</v>
      </c>
      <c r="G35" s="6">
        <f>_xll.WRg($A35,G$3,G$4)</f>
        <v>1.3815365279266203</v>
      </c>
    </row>
    <row r="36" spans="1:7" x14ac:dyDescent="0.15">
      <c r="A36" s="12">
        <f t="shared" si="1"/>
        <v>1.5000000001000009</v>
      </c>
      <c r="B36" s="1">
        <f>_xll.WRg($A36,B$3,B$4)</f>
        <v>0.61237243571620714</v>
      </c>
      <c r="C36" s="22">
        <f>_xll.WRg($A36,C$3,C$4)</f>
        <v>0.65898271711158507</v>
      </c>
      <c r="D36" s="22">
        <f>_xll.WRg($A36,D$3,D$4)</f>
        <v>0.77231551192710135</v>
      </c>
      <c r="E36" s="22">
        <f>_xll.WRg($A36,E$3,E$4)</f>
        <v>0.87588563786421103</v>
      </c>
      <c r="F36" s="22">
        <f>_xll.WRg($A36,F$3,F$4)</f>
        <v>1.0376524793743376</v>
      </c>
      <c r="G36" s="2">
        <f>_xll.WRg($A36,G$3,G$4)</f>
        <v>1.388229897807131</v>
      </c>
    </row>
    <row r="37" spans="1:7" x14ac:dyDescent="0.15">
      <c r="A37" s="13">
        <f t="shared" si="1"/>
        <v>1.5500000001000009</v>
      </c>
      <c r="B37" s="3">
        <f>_xll.WRg($A37,B$3,B$4)</f>
        <v>0.6224949799195173</v>
      </c>
      <c r="C37" s="23">
        <f>_xll.WRg($A37,C$3,C$4)</f>
        <v>0.66865580944410341</v>
      </c>
      <c r="D37" s="23">
        <f>_xll.WRg($A37,D$3,D$4)</f>
        <v>0.78120737771616511</v>
      </c>
      <c r="E37" s="23">
        <f>_xll.WRg($A37,E$3,E$4)</f>
        <v>0.88423216953169448</v>
      </c>
      <c r="F37" s="23">
        <f>_xll.WRg($A37,F$3,F$4)</f>
        <v>1.0453242808155441</v>
      </c>
      <c r="G37" s="4">
        <f>_xll.WRg($A37,G$3,G$4)</f>
        <v>1.3948530982967853</v>
      </c>
    </row>
    <row r="38" spans="1:7" x14ac:dyDescent="0.15">
      <c r="A38" s="13">
        <f t="shared" si="1"/>
        <v>1.600000000100001</v>
      </c>
      <c r="B38" s="3">
        <f>_xll.WRg($A38,B$3,B$4)</f>
        <v>0.63245553205344029</v>
      </c>
      <c r="C38" s="23">
        <f>_xll.WRg($A38,C$3,C$4)</f>
        <v>0.6781837884959262</v>
      </c>
      <c r="D38" s="23">
        <f>_xll.WRg($A38,D$3,D$4)</f>
        <v>0.78997870350171084</v>
      </c>
      <c r="E38" s="23">
        <f>_xll.WRg($A38,E$3,E$4)</f>
        <v>0.89247303290077007</v>
      </c>
      <c r="F38" s="23">
        <f>_xll.WRg($A38,F$3,F$4)</f>
        <v>1.0529067870191602</v>
      </c>
      <c r="G38" s="4">
        <f>_xll.WRg($A38,G$3,G$4)</f>
        <v>1.4014087509869857</v>
      </c>
    </row>
    <row r="39" spans="1:7" x14ac:dyDescent="0.15">
      <c r="A39" s="13">
        <f t="shared" si="1"/>
        <v>1.650000000100001</v>
      </c>
      <c r="B39" s="3">
        <f>_xll.WRg($A39,B$3,B$4)</f>
        <v>0.6422616289527191</v>
      </c>
      <c r="C39" s="23">
        <f>_xll.WRg($A39,C$3,C$4)</f>
        <v>0.68757308569036268</v>
      </c>
      <c r="D39" s="23">
        <f>_xll.WRg($A39,D$3,D$4)</f>
        <v>0.79863449841333367</v>
      </c>
      <c r="E39" s="23">
        <f>_xll.WRg($A39,E$3,E$4)</f>
        <v>0.90061245451945027</v>
      </c>
      <c r="F39" s="23">
        <f>_xll.WRg($A39,F$3,F$4)</f>
        <v>1.0604034226994035</v>
      </c>
      <c r="G39" s="4">
        <f>_xll.WRg($A39,G$3,G$4)</f>
        <v>1.4078993054469378</v>
      </c>
    </row>
    <row r="40" spans="1:7" x14ac:dyDescent="0.15">
      <c r="A40" s="14">
        <f t="shared" si="1"/>
        <v>1.7000000001000011</v>
      </c>
      <c r="B40" s="5">
        <f>_xll.WRg($A40,B$3,B$4)</f>
        <v>0.6519202405394392</v>
      </c>
      <c r="C40" s="24">
        <f>_xll.WRg($A40,C$3,C$4)</f>
        <v>0.69682966757012155</v>
      </c>
      <c r="D40" s="24">
        <f>_xll.WRg($A40,D$3,D$4)</f>
        <v>0.80717942602446047</v>
      </c>
      <c r="E40" s="24">
        <f>_xll.WRg($A40,E$3,E$4)</f>
        <v>0.90865437658034565</v>
      </c>
      <c r="F40" s="24">
        <f>_xll.WRg($A40,F$3,F$4)</f>
        <v>1.0678173879054331</v>
      </c>
      <c r="G40" s="6">
        <f>_xll.WRg($A40,G$3,G$4)</f>
        <v>1.4143270552385447</v>
      </c>
    </row>
    <row r="41" spans="1:7" x14ac:dyDescent="0.15">
      <c r="A41" s="12">
        <f>A40+0.1</f>
        <v>1.8000000001000012</v>
      </c>
      <c r="B41" s="1">
        <f>_xll.WRg($A41,B$3,B$4)</f>
        <v>0.67082039326857101</v>
      </c>
      <c r="C41" s="22">
        <f>_xll.WRg($A41,C$3,C$4)</f>
        <v>0.71496649709410809</v>
      </c>
      <c r="D41" s="22">
        <f>_xll.WRg($A41,D$3,D$4)</f>
        <v>0.82395379949459568</v>
      </c>
      <c r="E41" s="22">
        <f>_xll.WRg($A41,E$3,E$4)</f>
        <v>0.92446022557698071</v>
      </c>
      <c r="F41" s="22">
        <f>_xll.WRg($A41,F$3,F$4)</f>
        <v>1.0824091054179432</v>
      </c>
      <c r="G41" s="2">
        <f>_xll.WRg($A41,G$3,G$4)</f>
        <v>1.427002618015512</v>
      </c>
    </row>
    <row r="42" spans="1:7" x14ac:dyDescent="0.15">
      <c r="A42" s="13">
        <f t="shared" ref="A42:A45" si="2">A41+0.1</f>
        <v>1.9000000001000013</v>
      </c>
      <c r="B42" s="3">
        <f>_xll.WRg($A42,B$3,B$4)</f>
        <v>0.68920243762264821</v>
      </c>
      <c r="C42" s="23">
        <f>_xll.WRg($A42,C$3,C$4)</f>
        <v>0.73263432169820697</v>
      </c>
      <c r="D42" s="23">
        <f>_xll.WRg($A42,D$3,D$4)</f>
        <v>0.84033337820277676</v>
      </c>
      <c r="E42" s="23">
        <f>_xll.WRg($A42,E$3,E$4)</f>
        <v>0.93991736635048473</v>
      </c>
      <c r="F42" s="23">
        <f>_xll.WRg($A42,F$3,F$4)</f>
        <v>1.0967037744977535</v>
      </c>
      <c r="G42" s="4">
        <f>_xll.WRg($A42,G$3,G$4)</f>
        <v>1.4394511645256005</v>
      </c>
    </row>
    <row r="43" spans="1:7" x14ac:dyDescent="0.15">
      <c r="A43" s="13">
        <f t="shared" si="2"/>
        <v>2.0000000001000013</v>
      </c>
      <c r="B43" s="3">
        <f>_xll.WRg($A43,B$3,B$4)</f>
        <v>0.70710678120422543</v>
      </c>
      <c r="C43" s="23">
        <f>_xll.WRg($A43,C$3,C$4)</f>
        <v>0.74986816419073965</v>
      </c>
      <c r="D43" s="23">
        <f>_xll.WRg($A43,D$3,D$4)</f>
        <v>0.85634592950633792</v>
      </c>
      <c r="E43" s="23">
        <f>_xll.WRg($A43,E$3,E$4)</f>
        <v>0.95504944727190477</v>
      </c>
      <c r="F43" s="23">
        <f>_xll.WRg($A43,F$3,F$4)</f>
        <v>1.1107207345534758</v>
      </c>
      <c r="G43" s="4">
        <f>_xll.WRg($A43,G$3,G$4)</f>
        <v>1.4516866751403219</v>
      </c>
    </row>
    <row r="44" spans="1:7" x14ac:dyDescent="0.15">
      <c r="A44" s="13">
        <f t="shared" si="2"/>
        <v>2.1000000001000014</v>
      </c>
      <c r="B44" s="3">
        <f>_xll.WRg($A44,B$3,B$4)</f>
        <v>0.72456883732672384</v>
      </c>
      <c r="C44" s="23">
        <f>_xll.WRg($A44,C$3,C$4)</f>
        <v>0.76669886864187864</v>
      </c>
      <c r="D44" s="23">
        <f>_xll.WRg($A44,D$3,D$4)</f>
        <v>0.87201604840921088</v>
      </c>
      <c r="E44" s="23">
        <f>_xll.WRg($A44,E$3,E$4)</f>
        <v>0.96987747918668898</v>
      </c>
      <c r="F44" s="23">
        <f>_xll.WRg($A44,F$3,F$4)</f>
        <v>1.1244772209790379</v>
      </c>
      <c r="G44" s="4">
        <f>_xll.WRg($A44,G$3,G$4)</f>
        <v>1.4637216542155682</v>
      </c>
    </row>
    <row r="45" spans="1:7" x14ac:dyDescent="0.15">
      <c r="A45" s="14">
        <f t="shared" si="2"/>
        <v>2.2000000001000015</v>
      </c>
      <c r="B45" s="5">
        <f>_xll.WRg($A45,B$3,B$4)</f>
        <v>0.7416198487264215</v>
      </c>
      <c r="C45" s="24">
        <f>_xll.WRg($A45,C$3,C$4)</f>
        <v>0.78315376930657221</v>
      </c>
      <c r="D45" s="24">
        <f>_xll.WRg($A45,D$3,D$4)</f>
        <v>0.88736564859894362</v>
      </c>
      <c r="E45" s="24">
        <f>_xll.WRg($A45,E$3,E$4)</f>
        <v>0.98442023665990852</v>
      </c>
      <c r="F45" s="24">
        <f>_xll.WRg($A45,F$3,F$4)</f>
        <v>1.1379886799104908</v>
      </c>
      <c r="G45" s="6">
        <f>_xll.WRg($A45,G$3,G$4)</f>
        <v>1.4755673468458583</v>
      </c>
    </row>
    <row r="46" spans="1:7" x14ac:dyDescent="0.15">
      <c r="A46" s="12">
        <f>A45+0.1</f>
        <v>2.3000000001000016</v>
      </c>
      <c r="B46" s="1">
        <f>_xll.WRg($A46,B$3,B$4)</f>
        <v>0.75828754442163981</v>
      </c>
      <c r="C46" s="22">
        <f>_xll.WRg($A46,C$3,C$4)</f>
        <v>0.79925722752095629</v>
      </c>
      <c r="D46" s="22">
        <f>_xll.WRg($A46,D$3,D$4)</f>
        <v>0.90241435916179757</v>
      </c>
      <c r="E46" s="22">
        <f>_xll.WRg($A46,E$3,E$4)</f>
        <v>0.99869458315470394</v>
      </c>
      <c r="F46" s="22">
        <f>_xll.WRg($A46,F$3,F$4)</f>
        <v>1.1512690240312067</v>
      </c>
      <c r="G46" s="2">
        <f>_xll.WRg($A46,G$3,G$4)</f>
        <v>1.4872339155271572</v>
      </c>
    </row>
    <row r="47" spans="1:7" x14ac:dyDescent="0.15">
      <c r="A47" s="13">
        <f t="shared" ref="A47:A48" si="3">A46+0.1</f>
        <v>2.4000000001000017</v>
      </c>
      <c r="B47" s="3">
        <f>_xll.WRg($A47,B$3,B$4)</f>
        <v>0.77459666925762105</v>
      </c>
      <c r="C47" s="23">
        <f>_xll.WRg($A47,C$3,C$4)</f>
        <v>0.81503106714776641</v>
      </c>
      <c r="D47" s="23">
        <f>_xll.WRg($A47,D$3,D$4)</f>
        <v>0.91717984833246313</v>
      </c>
      <c r="E47" s="23">
        <f>_xll.WRg($A47,E$3,E$4)</f>
        <v>1.0127157371891871</v>
      </c>
      <c r="F47" s="23">
        <f>_xll.WRg($A47,F$3,F$4)</f>
        <v>1.1643308425147079</v>
      </c>
      <c r="G47" s="4">
        <f>_xll.WRg($A47,G$3,G$4)</f>
        <v>1.4987305855501591</v>
      </c>
    </row>
    <row r="48" spans="1:7" x14ac:dyDescent="0.15">
      <c r="A48" s="13">
        <f t="shared" si="3"/>
        <v>2.5000000001000018</v>
      </c>
      <c r="B48" s="3">
        <f>_xll.WRg($A48,B$3,B$4)</f>
        <v>0.79056941505790645</v>
      </c>
      <c r="C48" s="23">
        <f>_xll.WRg($A48,C$3,C$4)</f>
        <v>0.83049493110282979</v>
      </c>
      <c r="D48" s="23">
        <f>_xll.WRg($A48,D$3,D$4)</f>
        <v>0.93167809012323177</v>
      </c>
      <c r="E48" s="23">
        <f>_xll.WRg($A48,E$3,E$4)</f>
        <v>1.0264974921549612</v>
      </c>
      <c r="F48" s="23">
        <f>_xll.WRg($A48,F$3,F$4)</f>
        <v>1.1771855748687652</v>
      </c>
      <c r="G48" s="4">
        <f>_xll.WRg($A48,G$3,G$4)</f>
        <v>1.5100657657196284</v>
      </c>
    </row>
    <row r="49" spans="1:7" x14ac:dyDescent="0.15">
      <c r="A49" s="13">
        <f>A48+0.5</f>
        <v>3.0000000001000018</v>
      </c>
      <c r="B49" s="3">
        <f>_xll.WRg($A49,B$3,B$4)</f>
        <v>0.86602540379887261</v>
      </c>
      <c r="C49" s="23">
        <f>_xll.WRg($A49,C$3,C$4)</f>
        <v>0.90373273956521105</v>
      </c>
      <c r="D49" s="23">
        <f>_xll.WRg($A49,D$3,D$4)</f>
        <v>1.0006261860599788</v>
      </c>
      <c r="E49" s="23">
        <f>_xll.WRg($A49,E$3,E$4)</f>
        <v>1.0922190713857634</v>
      </c>
      <c r="F49" s="23">
        <f>_xll.WRg($A49,F$3,F$4)</f>
        <v>1.2386893481434953</v>
      </c>
      <c r="G49" s="4">
        <f>_xll.WRg($A49,G$3,G$4)</f>
        <v>1.5645679748873123</v>
      </c>
    </row>
    <row r="50" spans="1:7" x14ac:dyDescent="0.15">
      <c r="A50" s="14">
        <f t="shared" ref="A50:A55" si="4">A49+0.5</f>
        <v>3.5000000001000018</v>
      </c>
      <c r="B50" s="5">
        <f>_xll.WRg($A50,B$3,B$4)</f>
        <v>0.93541434670684864</v>
      </c>
      <c r="C50" s="24">
        <f>_xll.WRg($A50,C$3,C$4)</f>
        <v>0.97131614354616591</v>
      </c>
      <c r="D50" s="24">
        <f>_xll.WRg($A50,D$3,D$4)</f>
        <v>1.0646196226474607</v>
      </c>
      <c r="E50" s="24">
        <f>_xll.WRg($A50,E$3,E$4)</f>
        <v>1.153457807191395</v>
      </c>
      <c r="F50" s="24">
        <f>_xll.WRg($A50,F$3,F$4)</f>
        <v>1.296271663516118</v>
      </c>
      <c r="G50" s="6">
        <f>_xll.WRg($A50,G$3,G$4)</f>
        <v>1.6159650321070709</v>
      </c>
    </row>
    <row r="51" spans="1:7" x14ac:dyDescent="0.15">
      <c r="A51" s="12">
        <f t="shared" si="4"/>
        <v>4.0000000001000018</v>
      </c>
      <c r="B51" s="1">
        <f>_xll.WRg($A51,B$3,B$4)</f>
        <v>1.0000000000125002</v>
      </c>
      <c r="C51" s="22">
        <f>_xll.WRg($A51,C$3,C$4)</f>
        <v>1.0343896104085113</v>
      </c>
      <c r="D51" s="22">
        <f>_xll.WRg($A51,D$3,D$4)</f>
        <v>1.1246173251314011</v>
      </c>
      <c r="E51" s="22">
        <f>_xll.WRg($A51,E$3,E$4)</f>
        <v>1.2110560275796582</v>
      </c>
      <c r="F51" s="22">
        <f>_xll.WRg($A51,F$3,F$4)</f>
        <v>1.3506438810582655</v>
      </c>
      <c r="G51" s="2">
        <f>_xll.WRg($A51,G$3,G$4)</f>
        <v>1.6647918054008746</v>
      </c>
    </row>
    <row r="52" spans="1:7" x14ac:dyDescent="0.15">
      <c r="A52" s="13">
        <f t="shared" si="4"/>
        <v>4.5000000001000018</v>
      </c>
      <c r="B52" s="3">
        <f>_xll.WRg($A52,B$3,B$4)</f>
        <v>1.0606601717916067</v>
      </c>
      <c r="C52" s="23">
        <f>_xll.WRg($A52,C$3,C$4)</f>
        <v>1.0937557993376321</v>
      </c>
      <c r="D52" s="23">
        <f>_xll.WRg($A52,D$3,D$4)</f>
        <v>1.1813008282721338</v>
      </c>
      <c r="E52" s="23">
        <f>_xll.WRg($A52,E$3,E$4)</f>
        <v>1.2656171486903571</v>
      </c>
      <c r="F52" s="23">
        <f>_xll.WRg($A52,F$3,F$4)</f>
        <v>1.4023199900217043</v>
      </c>
      <c r="G52" s="4">
        <f>_xll.WRg($A52,G$3,G$4)</f>
        <v>1.7114390665993022</v>
      </c>
    </row>
    <row r="53" spans="1:7" x14ac:dyDescent="0.15">
      <c r="A53" s="13">
        <f t="shared" si="4"/>
        <v>5.0000000001000018</v>
      </c>
      <c r="B53" s="3">
        <f>_xll.WRg($A53,B$3,B$4)</f>
        <v>1.1180339887610753</v>
      </c>
      <c r="C53" s="23">
        <f>_xll.WRg($A53,C$3,C$4)</f>
        <v>1.150003632929226</v>
      </c>
      <c r="D53" s="23">
        <f>_xll.WRg($A53,D$3,D$4)</f>
        <v>1.2351757010857554</v>
      </c>
      <c r="E53" s="23">
        <f>_xll.WRg($A53,E$3,E$4)</f>
        <v>1.3175917908079759</v>
      </c>
      <c r="F53" s="23">
        <f>_xll.WRg($A53,F$3,F$4)</f>
        <v>1.4516866751378521</v>
      </c>
      <c r="G53" s="4">
        <f>_xll.WRg($A53,G$3,G$4)</f>
        <v>1.7562036827689629</v>
      </c>
    </row>
    <row r="54" spans="1:7" x14ac:dyDescent="0.15">
      <c r="A54" s="13">
        <f t="shared" si="4"/>
        <v>5.5000000001000018</v>
      </c>
      <c r="B54" s="3">
        <f>_xll.WRg($A54,B$3,B$4)</f>
        <v>1.1726039399665176</v>
      </c>
      <c r="C54" s="23">
        <f>_xll.WRg($A54,C$3,C$4)</f>
        <v>1.2035805102127732</v>
      </c>
      <c r="D54" s="23">
        <f>_xll.WRg($A54,D$3,D$4)</f>
        <v>1.2866295923296276</v>
      </c>
      <c r="E54" s="23">
        <f>_xll.WRg($A54,E$3,E$4)</f>
        <v>1.3673274641588351</v>
      </c>
      <c r="F54" s="23">
        <f>_xll.WRg($A54,F$3,F$4)</f>
        <v>1.4990440742797866</v>
      </c>
      <c r="G54" s="4">
        <f>_xll.WRg($A54,G$3,G$4)</f>
        <v>1.7993180899900185</v>
      </c>
    </row>
    <row r="55" spans="1:7" x14ac:dyDescent="0.15">
      <c r="A55" s="14">
        <f t="shared" si="4"/>
        <v>6.0000000001000018</v>
      </c>
      <c r="B55" s="5">
        <f>_xll.WRg($A55,B$3,B$4)</f>
        <v>1.2247448714017954</v>
      </c>
      <c r="C55" s="24">
        <f>_xll.WRg($A55,C$3,C$4)</f>
        <v>1.2548358540375197</v>
      </c>
      <c r="D55" s="24">
        <f>_xll.WRg($A55,D$3,D$4)</f>
        <v>1.3359676759413579</v>
      </c>
      <c r="E55" s="24">
        <f>_xll.WRg($A55,E$3,E$4)</f>
        <v>1.4150991231823122</v>
      </c>
      <c r="F55" s="24">
        <f>_xll.WRg($A55,F$3,F$4)</f>
        <v>1.5446310238273402</v>
      </c>
      <c r="G55" s="6">
        <f>_xll.WRg($A55,G$3,G$4)</f>
        <v>1.8409687061523525</v>
      </c>
    </row>
    <row r="56" spans="1:7" x14ac:dyDescent="0.15">
      <c r="A56" s="12">
        <f>A55+1</f>
        <v>7.0000000001000018</v>
      </c>
      <c r="B56" s="1">
        <f>_xll.WRg($A56,B$3,B$4)</f>
        <v>1.3228756555417445</v>
      </c>
      <c r="C56" s="22">
        <f>_xll.WRg($A56,C$3,C$4)</f>
        <v>1.3514465243184042</v>
      </c>
      <c r="D56" s="22">
        <f>_xll.WRg($A56,D$3,D$4)</f>
        <v>1.4292338717531186</v>
      </c>
      <c r="E56" s="22">
        <f>_xll.WRg($A56,E$3,E$4)</f>
        <v>1.5055995091078163</v>
      </c>
      <c r="F56" s="22">
        <f>_xll.WRg($A56,F$3,F$4)</f>
        <v>1.6312356745468144</v>
      </c>
      <c r="G56" s="2">
        <f>_xll.WRg($A56,G$3,G$4)</f>
        <v>1.9204627586833116</v>
      </c>
    </row>
    <row r="57" spans="1:7" x14ac:dyDescent="0.15">
      <c r="A57" s="13">
        <f t="shared" ref="A57:A60" si="5">A56+1</f>
        <v>8.0000000001000018</v>
      </c>
      <c r="B57" s="3">
        <f>_xll.WRg($A57,B$3,B$4)</f>
        <v>1.4142135623819341</v>
      </c>
      <c r="C57" s="23">
        <f>_xll.WRg($A57,C$3,C$4)</f>
        <v>1.4415174833475675</v>
      </c>
      <c r="D57" s="23">
        <f>_xll.WRg($A57,D$3,D$4)</f>
        <v>1.5164650522813936</v>
      </c>
      <c r="E57" s="23">
        <f>_xll.WRg($A57,E$3,E$4)</f>
        <v>1.5904490736723429</v>
      </c>
      <c r="F57" s="23">
        <f>_xll.WRg($A57,F$3,F$4)</f>
        <v>1.7126918589889191</v>
      </c>
      <c r="G57" s="4">
        <f>_xll.WRg($A57,G$3,G$4)</f>
        <v>1.9956303696222291</v>
      </c>
    </row>
    <row r="58" spans="1:7" x14ac:dyDescent="0.15">
      <c r="A58" s="13">
        <f t="shared" si="5"/>
        <v>9.0000000001000018</v>
      </c>
      <c r="B58" s="3">
        <f>_xll.WRg($A58,B$3,B$4)</f>
        <v>1.5000000000083336</v>
      </c>
      <c r="C58" s="23">
        <f>_xll.WRg($A58,C$3,C$4)</f>
        <v>1.5262242266186246</v>
      </c>
      <c r="D58" s="23">
        <f>_xll.WRg($A58,D$3,D$4)</f>
        <v>1.5987136891053175</v>
      </c>
      <c r="E58" s="23">
        <f>_xll.WRg($A58,E$3,E$4)</f>
        <v>1.6706116525772152</v>
      </c>
      <c r="F58" s="23">
        <f>_xll.WRg($A58,F$3,F$4)</f>
        <v>1.7898529364423457</v>
      </c>
      <c r="G58" s="4">
        <f>_xll.WRg($A58,G$3,G$4)</f>
        <v>2.0671559068569629</v>
      </c>
    </row>
    <row r="59" spans="1:7" x14ac:dyDescent="0.15">
      <c r="A59" s="13">
        <f t="shared" si="5"/>
        <v>10.000000000100002</v>
      </c>
      <c r="B59" s="3">
        <f>_xll.WRg($A59,B$3,B$4)</f>
        <v>1.5811388300920954</v>
      </c>
      <c r="C59" s="23">
        <f>_xll.WRg($A59,C$3,C$4)</f>
        <v>1.6064268451620896</v>
      </c>
      <c r="D59" s="23">
        <f>_xll.WRg($A59,D$3,D$4)</f>
        <v>1.6767561892630074</v>
      </c>
      <c r="E59" s="23">
        <f>_xll.WRg($A59,E$3,E$4)</f>
        <v>1.7468022283817319</v>
      </c>
      <c r="F59" s="23">
        <f>_xll.WRg($A59,F$3,F$4)</f>
        <v>1.8633561802249088</v>
      </c>
      <c r="G59" s="4">
        <f>_xll.WRg($A59,G$3,G$4)</f>
        <v>2.1355554859467891</v>
      </c>
    </row>
    <row r="60" spans="1:7" x14ac:dyDescent="0.15">
      <c r="A60" s="14">
        <f t="shared" si="5"/>
        <v>11.000000000100002</v>
      </c>
      <c r="B60" s="5">
        <f>_xll.WRg($A60,B$3,B$4)</f>
        <v>1.6583123951852379</v>
      </c>
      <c r="C60" s="24">
        <f>_xll.WRg($A60,C$3,C$4)</f>
        <v>1.6827772442934001</v>
      </c>
      <c r="D60" s="24">
        <f>_xll.WRg($A60,D$3,D$4)</f>
        <v>1.7511850649755689</v>
      </c>
      <c r="E60" s="24">
        <f>_xll.WRg($A60,E$3,E$4)</f>
        <v>1.8195690192160046</v>
      </c>
      <c r="F60" s="24">
        <f>_xll.WRg($A60,F$3,F$4)</f>
        <v>1.9336930440117479</v>
      </c>
      <c r="G60" s="6">
        <f>_xll.WRg($A60,G$3,G$4)</f>
        <v>2.2012305675722161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85FD-8358-4C1B-90C4-EDBA3BD69866}">
  <sheetPr codeName="Sheet35"/>
  <dimension ref="A1:G60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40</v>
      </c>
    </row>
    <row r="2" spans="1:7" x14ac:dyDescent="0.15">
      <c r="B2" s="27"/>
      <c r="C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0.5</v>
      </c>
      <c r="C4" s="36">
        <v>0.5</v>
      </c>
      <c r="D4" s="36">
        <v>0.5</v>
      </c>
      <c r="E4" s="36">
        <v>0.5</v>
      </c>
      <c r="F4" s="36">
        <v>0.5</v>
      </c>
      <c r="G4" s="36">
        <v>0.5</v>
      </c>
    </row>
    <row r="5" spans="1:7" x14ac:dyDescent="0.15">
      <c r="A5" s="15" t="s">
        <v>0</v>
      </c>
      <c r="B5" s="15" t="str">
        <f>_xlfn.CONCAT("RF(x, ",B$3,", ",B$4,")")</f>
        <v>RF(x, 0, 0.5)</v>
      </c>
      <c r="C5" s="15" t="str">
        <f t="shared" ref="C5:G5" si="0">_xlfn.CONCAT("RF(x, ",C$3,", ",C$4,")")</f>
        <v>RF(x, 0.1, 0.5)</v>
      </c>
      <c r="D5" s="15" t="str">
        <f t="shared" si="0"/>
        <v>RF(x, 0.5, 0.5)</v>
      </c>
      <c r="E5" s="15" t="str">
        <f t="shared" si="0"/>
        <v>RF(x, 1, 0.5)</v>
      </c>
      <c r="F5" s="15" t="str">
        <f t="shared" si="0"/>
        <v>RF(x, 2, 0.5)</v>
      </c>
      <c r="G5" s="15" t="str">
        <f t="shared" si="0"/>
        <v>RF(x, 5, 0.5)</v>
      </c>
    </row>
    <row r="6" spans="1:7" x14ac:dyDescent="0.15">
      <c r="A6" s="12">
        <v>1E-10</v>
      </c>
      <c r="B6" s="1">
        <f>_xll.WRf($A6,B$3,B$4)</f>
        <v>17.752122551171183</v>
      </c>
      <c r="C6" s="22">
        <f>_xll.WRf($A6,C$3,C$4)</f>
        <v>3.1921256657245967</v>
      </c>
      <c r="D6" s="22">
        <f>_xll.WRf($A6,D$3,D$4)</f>
        <v>2.2214214693013248</v>
      </c>
      <c r="E6" s="22">
        <f>_xll.WRf($A6,E$3,E$4)</f>
        <v>1.8540605353008108</v>
      </c>
      <c r="F6" s="22">
        <f>_xll.WRf($A6,F$3,F$4)</f>
        <v>1.5248768381675293</v>
      </c>
      <c r="G6" s="2">
        <f>_xll.WRf($A6,G$3,G$4)</f>
        <v>1.1529515190346078</v>
      </c>
    </row>
    <row r="7" spans="1:7" x14ac:dyDescent="0.15">
      <c r="A7" s="13">
        <f>A6+0.05</f>
        <v>5.0000000100000004E-2</v>
      </c>
      <c r="B7" s="3">
        <f>_xll.WRf($A7,B$3,B$4)</f>
        <v>3.6459728304132231</v>
      </c>
      <c r="C7" s="23">
        <f>_xll.WRf($A7,C$3,C$4)</f>
        <v>2.4766453923697358</v>
      </c>
      <c r="D7" s="23">
        <f>_xll.WRf($A7,D$3,D$4)</f>
        <v>1.8619675024374662</v>
      </c>
      <c r="E7" s="23">
        <f>_xll.WRf($A7,E$3,E$4)</f>
        <v>1.5926805658970993</v>
      </c>
      <c r="F7" s="23">
        <f>_xll.WRf($A7,F$3,F$4)</f>
        <v>1.336543219141261</v>
      </c>
      <c r="G7" s="4">
        <f>_xll.WRf($A7,G$3,G$4)</f>
        <v>1.0320274960460367</v>
      </c>
    </row>
    <row r="8" spans="1:7" x14ac:dyDescent="0.15">
      <c r="A8" s="13">
        <f t="shared" ref="A8:A40" si="1">A7+0.05</f>
        <v>0.10000000010000001</v>
      </c>
      <c r="B8" s="3">
        <f>_xll.WRf($A8,B$3,B$4)</f>
        <v>3.1921703856082186</v>
      </c>
      <c r="C8" s="23">
        <f>_xll.WRf($A8,C$3,C$4)</f>
        <v>2.2825881059929771</v>
      </c>
      <c r="D8" s="23">
        <f>_xll.WRf($A8,D$3,D$4)</f>
        <v>1.7505558282056937</v>
      </c>
      <c r="E8" s="23">
        <f>_xll.WRf($A8,E$3,E$4)</f>
        <v>1.5086951630813039</v>
      </c>
      <c r="F8" s="23">
        <f>_xll.WRf($A8,F$3,F$4)</f>
        <v>1.2744616128057842</v>
      </c>
      <c r="G8" s="4">
        <f>_xll.WRf($A8,G$3,G$4)</f>
        <v>0.9912966263650046</v>
      </c>
    </row>
    <row r="9" spans="1:7" x14ac:dyDescent="0.15">
      <c r="A9" s="13">
        <f t="shared" si="1"/>
        <v>0.15000000010000003</v>
      </c>
      <c r="B9" s="3">
        <f>_xll.WRf($A9,B$3,B$4)</f>
        <v>2.9350066923628599</v>
      </c>
      <c r="C9" s="23">
        <f>_xll.WRf($A9,C$3,C$4)</f>
        <v>2.1571940410737018</v>
      </c>
      <c r="D9" s="23">
        <f>_xll.WRf($A9,D$3,D$4)</f>
        <v>1.6753604121195114</v>
      </c>
      <c r="E9" s="23">
        <f>_xll.WRf($A9,E$3,E$4)</f>
        <v>1.4512039323847246</v>
      </c>
      <c r="F9" s="23">
        <f>_xll.WRf($A9,F$3,F$4)</f>
        <v>1.2315000241755614</v>
      </c>
      <c r="G9" s="4">
        <f>_xll.WRf($A9,G$3,G$4)</f>
        <v>0.9628305533404391</v>
      </c>
    </row>
    <row r="10" spans="1:7" x14ac:dyDescent="0.15">
      <c r="A10" s="14">
        <f t="shared" si="1"/>
        <v>0.20000000010000002</v>
      </c>
      <c r="B10" s="5">
        <f>_xll.WRf($A10,B$3,B$4)</f>
        <v>2.7571051522352894</v>
      </c>
      <c r="C10" s="24">
        <f>_xll.WRf($A10,C$3,C$4)</f>
        <v>2.0638477050345676</v>
      </c>
      <c r="D10" s="24">
        <f>_xll.WRf($A10,D$3,D$4)</f>
        <v>1.6177480945319869</v>
      </c>
      <c r="E10" s="24">
        <f>_xll.WRf($A10,E$3,E$4)</f>
        <v>1.4067138665000807</v>
      </c>
      <c r="F10" s="24">
        <f>_xll.WRf($A10,F$3,F$4)</f>
        <v>1.197988546743874</v>
      </c>
      <c r="G10" s="6">
        <f>_xll.WRf($A10,G$3,G$4)</f>
        <v>0.94045970218448949</v>
      </c>
    </row>
    <row r="11" spans="1:7" x14ac:dyDescent="0.15">
      <c r="A11" s="12">
        <f t="shared" si="1"/>
        <v>0.25000000010000001</v>
      </c>
      <c r="B11" s="1">
        <f>_xll.WRf($A11,B$3,B$4)</f>
        <v>2.6220575540524922</v>
      </c>
      <c r="C11" s="22">
        <f>_xll.WRf($A11,C$3,C$4)</f>
        <v>1.989393828360891</v>
      </c>
      <c r="D11" s="22">
        <f>_xll.WRf($A11,D$3,D$4)</f>
        <v>1.5707963267090559</v>
      </c>
      <c r="E11" s="22">
        <f>_xll.WRf($A11,E$3,E$4)</f>
        <v>1.3701716331998284</v>
      </c>
      <c r="F11" s="22">
        <f>_xll.WRf($A11,F$3,F$4)</f>
        <v>1.1702875152260483</v>
      </c>
      <c r="G11" s="2">
        <f>_xll.WRf($A11,G$3,G$4)</f>
        <v>0.92185372666849319</v>
      </c>
    </row>
    <row r="12" spans="1:7" x14ac:dyDescent="0.15">
      <c r="A12" s="13">
        <f t="shared" si="1"/>
        <v>0.3000000001</v>
      </c>
      <c r="B12" s="3">
        <f>_xll.WRf($A12,B$3,B$4)</f>
        <v>2.5137920023476785</v>
      </c>
      <c r="C12" s="23">
        <f>_xll.WRf($A12,C$3,C$4)</f>
        <v>1.927481218500199</v>
      </c>
      <c r="D12" s="23">
        <f>_xll.WRf($A12,D$3,D$4)</f>
        <v>1.5310786833389169</v>
      </c>
      <c r="E12" s="23">
        <f>_xll.WRf($A12,E$3,E$4)</f>
        <v>1.3390597022279713</v>
      </c>
      <c r="F12" s="23">
        <f>_xll.WRf($A12,F$3,F$4)</f>
        <v>1.1465760459853476</v>
      </c>
      <c r="G12" s="4">
        <f>_xll.WRf($A12,G$3,G$4)</f>
        <v>0.90584321649977817</v>
      </c>
    </row>
    <row r="13" spans="1:7" x14ac:dyDescent="0.15">
      <c r="A13" s="13">
        <f t="shared" si="1"/>
        <v>0.35000000009999999</v>
      </c>
      <c r="B13" s="3">
        <f>_xll.WRf($A13,B$3,B$4)</f>
        <v>2.4238057018571624</v>
      </c>
      <c r="C13" s="23">
        <f>_xll.WRf($A13,C$3,C$4)</f>
        <v>1.874527924552517</v>
      </c>
      <c r="D13" s="23">
        <f>_xll.WRf($A13,D$3,D$4)</f>
        <v>1.4966233740878503</v>
      </c>
      <c r="E13" s="23">
        <f>_xll.WRf($A13,E$3,E$4)</f>
        <v>1.3119212151327369</v>
      </c>
      <c r="F13" s="23">
        <f>_xll.WRf($A13,F$3,F$4)</f>
        <v>1.1257964979073096</v>
      </c>
      <c r="G13" s="4">
        <f>_xll.WRf($A13,G$3,G$4)</f>
        <v>0.89174704610573485</v>
      </c>
    </row>
    <row r="14" spans="1:7" x14ac:dyDescent="0.15">
      <c r="A14" s="13">
        <f t="shared" si="1"/>
        <v>0.40000000009999997</v>
      </c>
      <c r="B14" s="3">
        <f>_xll.WRf($A14,B$3,B$4)</f>
        <v>2.3470622014468479</v>
      </c>
      <c r="C14" s="23">
        <f>_xll.WRf($A14,C$3,C$4)</f>
        <v>1.8283051837456739</v>
      </c>
      <c r="D14" s="23">
        <f>_xll.WRf($A14,D$3,D$4)</f>
        <v>1.4661824760762547</v>
      </c>
      <c r="E14" s="23">
        <f>_xll.WRf($A14,E$3,E$4)</f>
        <v>1.2878295865878306</v>
      </c>
      <c r="F14" s="23">
        <f>_xll.WRf($A14,F$3,F$4)</f>
        <v>1.1072739278479431</v>
      </c>
      <c r="G14" s="4">
        <f>_xll.WRf($A14,G$3,G$4)</f>
        <v>0.87912943179704839</v>
      </c>
    </row>
    <row r="15" spans="1:7" x14ac:dyDescent="0.15">
      <c r="A15" s="14">
        <f t="shared" si="1"/>
        <v>0.45000000009999996</v>
      </c>
      <c r="B15" s="5">
        <f>_xll.WRf($A15,B$3,B$4)</f>
        <v>2.2803364237662822</v>
      </c>
      <c r="C15" s="24">
        <f>_xll.WRf($A15,C$3,C$4)</f>
        <v>1.7873280509660461</v>
      </c>
      <c r="D15" s="24">
        <f>_xll.WRf($A15,D$3,D$4)</f>
        <v>1.4389122228064719</v>
      </c>
      <c r="E15" s="24">
        <f>_xll.WRf($A15,E$3,E$4)</f>
        <v>1.2661555348868261</v>
      </c>
      <c r="F15" s="24">
        <f>_xll.WRf($A15,F$3,F$4)</f>
        <v>1.0905485367851515</v>
      </c>
      <c r="G15" s="6">
        <f>_xll.WRf($A15,G$3,G$4)</f>
        <v>0.86769278536207273</v>
      </c>
    </row>
    <row r="16" spans="1:7" x14ac:dyDescent="0.15">
      <c r="A16" s="12">
        <f t="shared" si="1"/>
        <v>0.50000000010000001</v>
      </c>
      <c r="B16" s="1">
        <f>_xll.WRf($A16,B$3,B$4)</f>
        <v>2.2214414689681106</v>
      </c>
      <c r="C16" s="22">
        <f>_xll.WRf($A16,C$3,C$4)</f>
        <v>1.7505558283122773</v>
      </c>
      <c r="D16" s="22">
        <f>_xll.WRf($A16,D$3,D$4)</f>
        <v>1.4142135623259546</v>
      </c>
      <c r="E16" s="22">
        <f>_xll.WRf($A16,E$3,E$4)</f>
        <v>1.2464504802427838</v>
      </c>
      <c r="F16" s="22">
        <f>_xll.WRf($A16,F$3,F$4)</f>
        <v>1.0752916200356626</v>
      </c>
      <c r="G16" s="2">
        <f>_xll.WRf($A16,G$3,G$4)</f>
        <v>0.85722388167835795</v>
      </c>
    </row>
    <row r="17" spans="1:7" x14ac:dyDescent="0.15">
      <c r="A17" s="13">
        <f t="shared" si="1"/>
        <v>0.55000000010000005</v>
      </c>
      <c r="B17" s="3">
        <f>_xll.WRf($A17,B$3,B$4)</f>
        <v>2.16882776469701</v>
      </c>
      <c r="C17" s="23">
        <f>_xll.WRf($A17,C$3,C$4)</f>
        <v>1.7172301260459155</v>
      </c>
      <c r="D17" s="23">
        <f>_xll.WRf($A17,D$3,D$4)</f>
        <v>1.3916448649099653</v>
      </c>
      <c r="E17" s="23">
        <f>_xll.WRf($A17,E$3,E$4)</f>
        <v>1.2283824950110827</v>
      </c>
      <c r="F17" s="23">
        <f>_xll.WRf($A17,F$3,F$4)</f>
        <v>1.0612593008154521</v>
      </c>
      <c r="G17" s="4">
        <f>_xll.WRf($A17,G$3,G$4)</f>
        <v>0.84756418136196399</v>
      </c>
    </row>
    <row r="18" spans="1:7" x14ac:dyDescent="0.15">
      <c r="A18" s="13">
        <f t="shared" si="1"/>
        <v>0.6000000001000001</v>
      </c>
      <c r="B18" s="3">
        <f>_xll.WRf($A18,B$3,B$4)</f>
        <v>2.1213583734916668</v>
      </c>
      <c r="C18" s="23">
        <f>_xll.WRf($A18,C$3,C$4)</f>
        <v>1.6867808264296174</v>
      </c>
      <c r="D18" s="23">
        <f>_xll.WRf($A18,D$3,D$4)</f>
        <v>1.3708706502691179</v>
      </c>
      <c r="E18" s="23">
        <f>_xll.WRf($A18,E$3,E$4)</f>
        <v>1.2116985666771103</v>
      </c>
      <c r="F18" s="23">
        <f>_xll.WRf($A18,F$3,F$4)</f>
        <v>1.0482652163719719</v>
      </c>
      <c r="G18" s="4">
        <f>_xll.WRf($A18,G$3,G$4)</f>
        <v>0.83859228518588347</v>
      </c>
    </row>
    <row r="19" spans="1:7" x14ac:dyDescent="0.15">
      <c r="A19" s="13">
        <f t="shared" si="1"/>
        <v>0.65000000010000014</v>
      </c>
      <c r="B19" s="3">
        <f>_xll.WRf($A19,B$3,B$4)</f>
        <v>2.0781751230951242</v>
      </c>
      <c r="C19" s="23">
        <f>_xll.WRf($A19,C$3,C$4)</f>
        <v>1.6587683263202304</v>
      </c>
      <c r="D19" s="23">
        <f>_xll.WRf($A19,D$3,D$4)</f>
        <v>1.3516297662365229</v>
      </c>
      <c r="E19" s="23">
        <f>_xll.WRf($A19,E$3,E$4)</f>
        <v>1.1962011094798894</v>
      </c>
      <c r="F19" s="23">
        <f>_xll.WRf($A19,F$3,F$4)</f>
        <v>1.0361634848943697</v>
      </c>
      <c r="G19" s="4">
        <f>_xll.WRf($A19,G$3,G$4)</f>
        <v>0.83021297735720945</v>
      </c>
    </row>
    <row r="20" spans="1:7" x14ac:dyDescent="0.15">
      <c r="A20" s="14">
        <f t="shared" si="1"/>
        <v>0.70000000010000019</v>
      </c>
      <c r="B20" s="5">
        <f>_xll.WRf($A20,B$3,B$4)</f>
        <v>2.0386148378267874</v>
      </c>
      <c r="C20" s="24">
        <f>_xll.WRf($A20,C$3,C$4)</f>
        <v>1.6328464194541761</v>
      </c>
      <c r="D20" s="24">
        <f>_xll.WRf($A20,D$3,D$4)</f>
        <v>1.3337147427600899</v>
      </c>
      <c r="E20" s="24">
        <f>_xll.WRf($A20,E$3,E$4)</f>
        <v>1.1817326833935018</v>
      </c>
      <c r="F20" s="24">
        <f>_xll.WRf($A20,F$3,F$4)</f>
        <v>1.0248376040500722</v>
      </c>
      <c r="G20" s="6">
        <f>_xll.WRf($A20,G$3,G$4)</f>
        <v>0.82235007479404143</v>
      </c>
    </row>
    <row r="21" spans="1:7" x14ac:dyDescent="0.15">
      <c r="A21" s="12">
        <f t="shared" si="1"/>
        <v>0.75000000010000023</v>
      </c>
      <c r="B21" s="1">
        <f>_xll.WRf($A21,B$3,B$4)</f>
        <v>2.0021547608420982</v>
      </c>
      <c r="C21" s="22">
        <f>_xll.WRf($A21,C$3,C$4)</f>
        <v>1.6087375349716333</v>
      </c>
      <c r="D21" s="22">
        <f>_xll.WRf($A21,D$3,D$4)</f>
        <v>1.316957896892365</v>
      </c>
      <c r="E21" s="22">
        <f>_xll.WRf($A21,E$3,E$4)</f>
        <v>1.1681656833279976</v>
      </c>
      <c r="F21" s="22">
        <f>_xll.WRf($A21,F$3,F$4)</f>
        <v>1.0141929473004077</v>
      </c>
      <c r="G21" s="2">
        <f>_xll.WRf($A21,G$3,G$4)</f>
        <v>0.81494158753476142</v>
      </c>
    </row>
    <row r="22" spans="1:7" x14ac:dyDescent="0.15">
      <c r="A22" s="13">
        <f t="shared" si="1"/>
        <v>0.80000000010000027</v>
      </c>
      <c r="B22" s="3">
        <f>_xll.WRf($A22,B$3,B$4)</f>
        <v>1.9683757710289458</v>
      </c>
      <c r="C22" s="23">
        <f>_xll.WRf($A22,C$3,C$4)</f>
        <v>1.5862156923286623</v>
      </c>
      <c r="D22" s="23">
        <f>_xll.WRf($A22,D$3,D$4)</f>
        <v>1.3012216892525217</v>
      </c>
      <c r="E22" s="23">
        <f>_xll.WRf($A22,E$3,E$4)</f>
        <v>1.1553951656441941</v>
      </c>
      <c r="F22" s="23">
        <f>_xll.WRf($A22,F$3,F$4)</f>
        <v>1.0041515346813896</v>
      </c>
      <c r="G22" s="4">
        <f>_xll.WRf($A22,G$3,G$4)</f>
        <v>0.80793634183358243</v>
      </c>
    </row>
    <row r="23" spans="1:7" x14ac:dyDescent="0.15">
      <c r="A23" s="13">
        <f t="shared" si="1"/>
        <v>0.85000000010000032</v>
      </c>
      <c r="B23" s="3">
        <f>_xll.WRf($A23,B$3,B$4)</f>
        <v>1.936936868386181</v>
      </c>
      <c r="C23" s="23">
        <f>_xll.WRf($A23,C$3,C$4)</f>
        <v>1.5650944498100638</v>
      </c>
      <c r="D23" s="23">
        <f>_xll.WRf($A23,D$3,D$4)</f>
        <v>1.2863918534175756</v>
      </c>
      <c r="E23" s="23">
        <f>_xll.WRf($A23,E$3,E$4)</f>
        <v>1.1433337254597529</v>
      </c>
      <c r="F23" s="23">
        <f>_xll.WRf($A23,F$3,F$4)</f>
        <v>0.99464829253950604</v>
      </c>
      <c r="G23" s="4">
        <f>_xll.WRf($A23,G$3,G$4)</f>
        <v>0.80129156182308714</v>
      </c>
    </row>
    <row r="24" spans="1:7" x14ac:dyDescent="0.15">
      <c r="A24" s="13">
        <f t="shared" si="1"/>
        <v>0.90000000010000036</v>
      </c>
      <c r="B24" s="3">
        <f>_xll.WRf($A24,B$3,B$4)</f>
        <v>1.9075570310465031</v>
      </c>
      <c r="C24" s="23">
        <f>_xll.WRf($A24,C$3,C$4)</f>
        <v>1.5452181846254125</v>
      </c>
      <c r="D24" s="23">
        <f>_xll.WRf($A24,D$3,D$4)</f>
        <v>1.272372388952312</v>
      </c>
      <c r="E24" s="23">
        <f>_xll.WRf($A24,E$3,E$4)</f>
        <v>1.1319077551855807</v>
      </c>
      <c r="F24" s="23">
        <f>_xll.WRf($A24,F$3,F$4)</f>
        <v>0.98562831752127733</v>
      </c>
      <c r="G24" s="4">
        <f>_xll.WRf($A24,G$3,G$4)</f>
        <v>0.7949710983816991</v>
      </c>
    </row>
    <row r="25" spans="1:7" x14ac:dyDescent="0.15">
      <c r="A25" s="14">
        <f t="shared" si="1"/>
        <v>0.95000000010000041</v>
      </c>
      <c r="B25" s="5">
        <f>_xll.WRf($A25,B$3,B$4)</f>
        <v>1.8800020322078119</v>
      </c>
      <c r="C25" s="24">
        <f>_xll.WRf($A25,C$3,C$4)</f>
        <v>1.5264556551809327</v>
      </c>
      <c r="D25" s="24">
        <f>_xll.WRf($A25,D$3,D$4)</f>
        <v>1.2590818398958279</v>
      </c>
      <c r="E25" s="24">
        <f>_xll.WRf($A25,E$3,E$4)</f>
        <v>1.1210546577141849</v>
      </c>
      <c r="F25" s="24">
        <f>_xll.WRf($A25,F$3,F$4)</f>
        <v>0.97704483561894451</v>
      </c>
      <c r="G25" s="6">
        <f>_xll.WRf($A25,G$3,G$4)</f>
        <v>0.78894410640050816</v>
      </c>
    </row>
    <row r="26" spans="1:7" x14ac:dyDescent="0.15">
      <c r="A26" s="12">
        <f t="shared" si="1"/>
        <v>1.0000000001000005</v>
      </c>
      <c r="B26" s="1">
        <f>_xll.WRf($A26,B$3,B$4)</f>
        <v>1.8540746772510281</v>
      </c>
      <c r="C26" s="22">
        <f>_xll.WRf($A26,C$3,C$4)</f>
        <v>1.508695163180872</v>
      </c>
      <c r="D26" s="22">
        <f>_xll.WRf($A26,D$3,D$4)</f>
        <v>1.2464504802558156</v>
      </c>
      <c r="E26" s="22">
        <f>_xll.WRf($A26,E$3,E$4)</f>
        <v>1.1107207345194108</v>
      </c>
      <c r="F26" s="22">
        <f>_xll.WRf($A26,F$3,F$4)</f>
        <v>0.96885765325645024</v>
      </c>
      <c r="G26" s="2">
        <f>_xll.WRf($A26,G$3,G$4)</f>
        <v>0.78318403979788165</v>
      </c>
    </row>
    <row r="27" spans="1:7" x14ac:dyDescent="0.15">
      <c r="A27" s="13">
        <f t="shared" si="1"/>
        <v>1.0500000001000005</v>
      </c>
      <c r="B27" s="3">
        <f>_xll.WRf($A27,B$3,B$4)</f>
        <v>1.8296074509183893</v>
      </c>
      <c r="C27" s="23">
        <f>_xll.WRf($A27,C$3,C$4)</f>
        <v>1.4918408603095676</v>
      </c>
      <c r="D27" s="23">
        <f>_xll.WRf($A27,D$3,D$4)</f>
        <v>1.2344181524253515</v>
      </c>
      <c r="E27" s="23">
        <f>_xll.WRf($A27,E$3,E$4)</f>
        <v>1.1008595605143208</v>
      </c>
      <c r="F27" s="23">
        <f>_xll.WRf($A27,F$3,F$4)</f>
        <v>0.96103196370325761</v>
      </c>
      <c r="G27" s="4">
        <f>_xll.WRf($A27,G$3,G$4)</f>
        <v>0.77766787622218692</v>
      </c>
    </row>
    <row r="28" spans="1:7" x14ac:dyDescent="0.15">
      <c r="A28" s="13">
        <f t="shared" si="1"/>
        <v>1.1000000001000005</v>
      </c>
      <c r="B28" s="3">
        <f>_xll.WRf($A28,B$3,B$4)</f>
        <v>1.8064568957350702</v>
      </c>
      <c r="C28" s="23">
        <f>_xll.WRf($A28,C$3,C$4)</f>
        <v>1.475809888763556</v>
      </c>
      <c r="D28" s="23">
        <f>_xll.WRf($A28,D$3,D$4)</f>
        <v>1.2229325840587064</v>
      </c>
      <c r="E28" s="23">
        <f>_xll.WRf($A28,E$3,E$4)</f>
        <v>1.0914307162496695</v>
      </c>
      <c r="F28" s="23">
        <f>_xll.WRf($A28,F$3,F$4)</f>
        <v>0.95353741467092579</v>
      </c>
      <c r="G28" s="4">
        <f>_xll.WRf($A28,G$3,G$4)</f>
        <v>0.77237551074893851</v>
      </c>
    </row>
    <row r="29" spans="1:7" x14ac:dyDescent="0.15">
      <c r="A29" s="13">
        <f t="shared" si="1"/>
        <v>1.1500000001000006</v>
      </c>
      <c r="B29" s="3">
        <f>_xll.WRf($A29,B$3,B$4)</f>
        <v>1.7844992556290251</v>
      </c>
      <c r="C29" s="23">
        <f>_xll.WRf($A29,C$3,C$4)</f>
        <v>1.4605301391955159</v>
      </c>
      <c r="D29" s="23">
        <f>_xll.WRf($A29,D$3,D$4)</f>
        <v>1.2119480611927917</v>
      </c>
      <c r="E29" s="23">
        <f>_xll.WRf($A29,E$3,E$4)</f>
        <v>1.0823987866420288</v>
      </c>
      <c r="F29" s="23">
        <f>_xll.WRf($A29,F$3,F$4)</f>
        <v>0.94634737095654375</v>
      </c>
      <c r="G29" s="4">
        <f>_xll.WRf($A29,G$3,G$4)</f>
        <v>0.76728927589939921</v>
      </c>
    </row>
    <row r="30" spans="1:7" x14ac:dyDescent="0.15">
      <c r="A30" s="14">
        <f t="shared" si="1"/>
        <v>1.2000000001000006</v>
      </c>
      <c r="B30" s="5">
        <f>_xll.WRf($A30,B$3,B$4)</f>
        <v>1.7636270585852227</v>
      </c>
      <c r="C30" s="24">
        <f>_xll.WRf($A30,C$3,C$4)</f>
        <v>1.4459384725410354</v>
      </c>
      <c r="D30" s="24">
        <f>_xll.WRf($A30,D$3,D$4)</f>
        <v>1.2014243704525538</v>
      </c>
      <c r="E30" s="24">
        <f>_xll.WRf($A30,E$3,E$4)</f>
        <v>1.0737325613603992</v>
      </c>
      <c r="F30" s="24">
        <f>_xll.WRf($A30,F$3,F$4)</f>
        <v>0.93943832483604639</v>
      </c>
      <c r="G30" s="6">
        <f>_xll.WRf($A30,G$3,G$4)</f>
        <v>0.76239355743760473</v>
      </c>
    </row>
    <row r="31" spans="1:7" x14ac:dyDescent="0.15">
      <c r="A31" s="12">
        <f t="shared" si="1"/>
        <v>1.2500000001000007</v>
      </c>
      <c r="B31" s="1">
        <f>_xll.WRf($A31,B$3,B$4)</f>
        <v>1.7437464060842038</v>
      </c>
      <c r="C31" s="22">
        <f>_xll.WRf($A31,C$3,C$4)</f>
        <v>1.4319792950196684</v>
      </c>
      <c r="D31" s="22">
        <f>_xll.WRf($A31,D$3,D$4)</f>
        <v>1.1913259471629105</v>
      </c>
      <c r="E31" s="22">
        <f>_xll.WRf($A31,E$3,E$4)</f>
        <v>1.0654043897765269</v>
      </c>
      <c r="F31" s="22">
        <f>_xll.WRf($A31,F$3,F$4)</f>
        <v>0.93278941983380936</v>
      </c>
      <c r="G31" s="2">
        <f>_xll.WRf($A31,G$3,G$4)</f>
        <v>0.7576744837300855</v>
      </c>
    </row>
    <row r="32" spans="1:7" x14ac:dyDescent="0.15">
      <c r="A32" s="13">
        <f t="shared" si="1"/>
        <v>1.3000000001000007</v>
      </c>
      <c r="B32" s="3">
        <f>_xll.WRf($A32,B$3,B$4)</f>
        <v>1.7247748013347037</v>
      </c>
      <c r="C32" s="23">
        <f>_xll.WRf($A32,C$3,C$4)</f>
        <v>1.418603405280872</v>
      </c>
      <c r="D32" s="23">
        <f>_xll.WRf($A32,D$3,D$4)</f>
        <v>1.1816211828971881</v>
      </c>
      <c r="E32" s="23">
        <f>_xll.WRf($A32,E$3,E$4)</f>
        <v>1.0573896557854707</v>
      </c>
      <c r="F32" s="23">
        <f>_xll.WRf($A32,F$3,F$4)</f>
        <v>0.92638206251960165</v>
      </c>
      <c r="G32" s="4">
        <f>_xll.WRf($A32,G$3,G$4)</f>
        <v>0.75311967227198406</v>
      </c>
    </row>
    <row r="33" spans="1:7" x14ac:dyDescent="0.15">
      <c r="A33" s="13">
        <f t="shared" si="1"/>
        <v>1.3500000001000008</v>
      </c>
      <c r="B33" s="3">
        <f>_xll.WRf($A33,B$3,B$4)</f>
        <v>1.7066393930431463</v>
      </c>
      <c r="C33" s="23">
        <f>_xll.WRf($A33,C$3,C$4)</f>
        <v>1.4057670535773097</v>
      </c>
      <c r="D33" s="23">
        <f>_xll.WRf($A33,D$3,D$4)</f>
        <v>1.1722818578208825</v>
      </c>
      <c r="E33" s="23">
        <f>_xll.WRf($A33,E$3,E$4)</f>
        <v>1.0496663465957472</v>
      </c>
      <c r="F33" s="23">
        <f>_xll.WRf($A33,F$3,F$4)</f>
        <v>0.92019960338885554</v>
      </c>
      <c r="G33" s="4">
        <f>_xll.WRf($A33,G$3,G$4)</f>
        <v>0.74871802111637631</v>
      </c>
    </row>
    <row r="34" spans="1:7" x14ac:dyDescent="0.15">
      <c r="A34" s="13">
        <f t="shared" si="1"/>
        <v>1.4000000001000008</v>
      </c>
      <c r="B34" s="3">
        <f>_xll.WRf($A34,B$3,B$4)</f>
        <v>1.6892755430957178</v>
      </c>
      <c r="C34" s="23">
        <f>_xll.WRf($A34,C$3,C$4)</f>
        <v>1.3934311678052598</v>
      </c>
      <c r="D34" s="23">
        <f>_xll.WRf($A34,D$3,D$4)</f>
        <v>1.1632826716894686</v>
      </c>
      <c r="E34" s="23">
        <f>_xll.WRf($A34,E$3,E$4)</f>
        <v>1.0422146959154026</v>
      </c>
      <c r="F34" s="23">
        <f>_xll.WRf($A34,F$3,F$4)</f>
        <v>0.91422707249540247</v>
      </c>
      <c r="G34" s="4">
        <f>_xll.WRf($A34,G$3,G$4)</f>
        <v>0.74445953592262959</v>
      </c>
    </row>
    <row r="35" spans="1:7" x14ac:dyDescent="0.15">
      <c r="A35" s="14">
        <f t="shared" si="1"/>
        <v>1.4500000001000009</v>
      </c>
      <c r="B35" s="5">
        <f>_xll.WRf($A35,B$3,B$4)</f>
        <v>1.6726256492219369</v>
      </c>
      <c r="C35" s="24">
        <f>_xll.WRf($A35,C$3,C$4)</f>
        <v>1.3815607120982096</v>
      </c>
      <c r="D35" s="24">
        <f>_xll.WRf($A35,D$3,D$4)</f>
        <v>1.1546008535501944</v>
      </c>
      <c r="E35" s="24">
        <f>_xll.WRf($A35,E$3,E$4)</f>
        <v>1.0350168865752278</v>
      </c>
      <c r="F35" s="24">
        <f>_xll.WRf($A35,F$3,F$4)</f>
        <v>0.90845095887372573</v>
      </c>
      <c r="G35" s="6">
        <f>_xll.WRf($A35,G$3,G$4)</f>
        <v>0.74033518551605071</v>
      </c>
    </row>
    <row r="36" spans="1:7" x14ac:dyDescent="0.15">
      <c r="A36" s="12">
        <f t="shared" si="1"/>
        <v>1.5000000001000009</v>
      </c>
      <c r="B36" s="1">
        <f>_xll.WRf($A36,B$3,B$4)</f>
        <v>1.6566381702052497</v>
      </c>
      <c r="C36" s="22">
        <f>_xll.WRf($A36,C$3,C$4)</f>
        <v>1.3701241516250999</v>
      </c>
      <c r="D36" s="22">
        <f>_xll.WRf($A36,D$3,D$4)</f>
        <v>1.1462158347641027</v>
      </c>
      <c r="E36" s="22">
        <f>_xll.WRf($A36,E$3,E$4)</f>
        <v>1.0280568010384341</v>
      </c>
      <c r="F36" s="22">
        <f>_xll.WRf($A36,F$3,F$4)</f>
        <v>0.90285902527732009</v>
      </c>
      <c r="G36" s="2">
        <f>_xll.WRf($A36,G$3,G$4)</f>
        <v>0.7363367804609785</v>
      </c>
    </row>
    <row r="37" spans="1:7" x14ac:dyDescent="0.15">
      <c r="A37" s="13">
        <f t="shared" si="1"/>
        <v>1.5500000001000009</v>
      </c>
      <c r="B37" s="3">
        <f>_xll.WRf($A37,B$3,B$4)</f>
        <v>1.6412668133453823</v>
      </c>
      <c r="C37" s="23">
        <f>_xll.WRf($A37,C$3,C$4)</f>
        <v>1.3590930031630488</v>
      </c>
      <c r="D37" s="23">
        <f>_xll.WRf($A37,D$3,D$4)</f>
        <v>1.1381089733713901</v>
      </c>
      <c r="E37" s="23">
        <f>_xll.WRf($A37,E$3,E$4)</f>
        <v>1.0213198107921795</v>
      </c>
      <c r="F37" s="23">
        <f>_xll.WRf($A37,F$3,F$4)</f>
        <v>0.89744015162121471</v>
      </c>
      <c r="G37" s="4">
        <f>_xll.WRf($A37,G$3,G$4)</f>
        <v>0.7324568703540637</v>
      </c>
    </row>
    <row r="38" spans="1:7" x14ac:dyDescent="0.15">
      <c r="A38" s="13">
        <f t="shared" si="1"/>
        <v>1.600000000100001</v>
      </c>
      <c r="B38" s="3">
        <f>_xll.WRf($A38,B$3,B$4)</f>
        <v>1.6264698529114077</v>
      </c>
      <c r="C38" s="23">
        <f>_xll.WRf($A38,C$3,C$4)</f>
        <v>1.3484414554596049</v>
      </c>
      <c r="D38" s="23">
        <f>_xll.WRf($A38,D$3,D$4)</f>
        <v>1.1302633203922881</v>
      </c>
      <c r="E38" s="23">
        <f>_xll.WRf($A38,E$3,E$4)</f>
        <v>1.0147925975386936</v>
      </c>
      <c r="F38" s="23">
        <f>_xll.WRf($A38,F$3,F$4)</f>
        <v>0.89218420192344206</v>
      </c>
      <c r="G38" s="4">
        <f>_xll.WRf($A38,G$3,G$4)</f>
        <v>0.72868865645540193</v>
      </c>
    </row>
    <row r="39" spans="1:7" x14ac:dyDescent="0.15">
      <c r="A39" s="13">
        <f t="shared" si="1"/>
        <v>1.650000000100001</v>
      </c>
      <c r="B39" s="3">
        <f>_xll.WRf($A39,B$3,B$4)</f>
        <v>1.6122095551186799</v>
      </c>
      <c r="C39" s="23">
        <f>_xll.WRf($A39,C$3,C$4)</f>
        <v>1.3381460467719692</v>
      </c>
      <c r="D39" s="23">
        <f>_xll.WRf($A39,D$3,D$4)</f>
        <v>1.1226634206122648</v>
      </c>
      <c r="E39" s="23">
        <f>_xll.WRf($A39,E$3,E$4)</f>
        <v>1.0084630005696205</v>
      </c>
      <c r="F39" s="23">
        <f>_xll.WRf($A39,F$3,F$4)</f>
        <v>0.88708191061383779</v>
      </c>
      <c r="G39" s="4">
        <f>_xll.WRf($A39,G$3,G$4)</f>
        <v>0.72502591697085794</v>
      </c>
    </row>
    <row r="40" spans="1:7" x14ac:dyDescent="0.15">
      <c r="A40" s="14">
        <f t="shared" si="1"/>
        <v>1.7000000001000011</v>
      </c>
      <c r="B40" s="5">
        <f>_xll.WRf($A40,B$3,B$4)</f>
        <v>1.5984516903225003</v>
      </c>
      <c r="C40" s="24">
        <f>_xll.WRf($A40,C$3,C$4)</f>
        <v>1.3281853895532247</v>
      </c>
      <c r="D40" s="24">
        <f>_xll.WRf($A40,D$3,D$4)</f>
        <v>1.1152951419043053</v>
      </c>
      <c r="E40" s="24">
        <f>_xll.WRf($A40,E$3,E$4)</f>
        <v>1.0023198858352993</v>
      </c>
      <c r="F40" s="24">
        <f>_xll.WRf($A40,F$3,F$4)</f>
        <v>0.88212478490546564</v>
      </c>
      <c r="G40" s="6">
        <f>_xll.WRf($A40,G$3,G$4)</f>
        <v>0.72146294283509782</v>
      </c>
    </row>
    <row r="41" spans="1:7" x14ac:dyDescent="0.15">
      <c r="A41" s="12">
        <f>A40+0.1</f>
        <v>1.8000000001000012</v>
      </c>
      <c r="B41" s="1">
        <f>_xll.WRf($A41,B$3,B$4)</f>
        <v>1.5723214257529707</v>
      </c>
      <c r="C41" s="22">
        <f>_xll.WRf($A41,C$3,C$4)</f>
        <v>1.3091917657350183</v>
      </c>
      <c r="D41" s="22">
        <f>_xll.WRf($A41,D$3,D$4)</f>
        <v>1.1012026729888698</v>
      </c>
      <c r="E41" s="22">
        <f>_xll.WRf($A41,E$3,E$4)</f>
        <v>0.9905530382300054</v>
      </c>
      <c r="F41" s="22">
        <f>_xll.WRf($A41,F$3,F$4)</f>
        <v>0.87261542893230926</v>
      </c>
      <c r="G41" s="2">
        <f>_xll.WRf($A41,G$3,G$4)</f>
        <v>0.7146156926529561</v>
      </c>
    </row>
    <row r="42" spans="1:7" x14ac:dyDescent="0.15">
      <c r="A42" s="13">
        <f t="shared" ref="A42:A45" si="2">A41+0.1</f>
        <v>1.9000000001000013</v>
      </c>
      <c r="B42" s="3">
        <f>_xll.WRf($A42,B$3,B$4)</f>
        <v>1.5478609107566166</v>
      </c>
      <c r="C42" s="23">
        <f>_xll.WRf($A42,C$3,C$4)</f>
        <v>1.2913227665291787</v>
      </c>
      <c r="D42" s="23">
        <f>_xll.WRf($A42,D$3,D$4)</f>
        <v>1.0878942078498772</v>
      </c>
      <c r="E42" s="23">
        <f>_xll.WRf($A42,E$3,E$4)</f>
        <v>0.97941958746000501</v>
      </c>
      <c r="F42" s="23">
        <f>_xll.WRf($A42,F$3,F$4)</f>
        <v>0.86360071394268034</v>
      </c>
      <c r="G42" s="4">
        <f>_xll.WRf($A42,G$3,G$4)</f>
        <v>0.70810955587539592</v>
      </c>
    </row>
    <row r="43" spans="1:7" x14ac:dyDescent="0.15">
      <c r="A43" s="13">
        <f t="shared" si="2"/>
        <v>2.0000000001000013</v>
      </c>
      <c r="B43" s="3">
        <f>_xll.WRf($A43,B$3,B$4)</f>
        <v>1.5248868380596108</v>
      </c>
      <c r="C43" s="23">
        <f>_xll.WRf($A43,C$3,C$4)</f>
        <v>1.2744616128891957</v>
      </c>
      <c r="D43" s="23">
        <f>_xll.WRf($A43,D$3,D$4)</f>
        <v>1.0752916200526081</v>
      </c>
      <c r="E43" s="23">
        <f>_xll.WRf($A43,E$3,E$4)</f>
        <v>0.96885765326215767</v>
      </c>
      <c r="F43" s="23">
        <f>_xll.WRf($A43,F$3,F$4)</f>
        <v>0.85503322009955129</v>
      </c>
      <c r="G43" s="4">
        <f>_xll.WRf($A43,G$3,G$4)</f>
        <v>0.70191250964684693</v>
      </c>
    </row>
    <row r="44" spans="1:7" x14ac:dyDescent="0.15">
      <c r="A44" s="13">
        <f t="shared" si="2"/>
        <v>2.1000000001000014</v>
      </c>
      <c r="B44" s="3">
        <f>_xll.WRf($A44,B$3,B$4)</f>
        <v>1.5032437741370535</v>
      </c>
      <c r="C44" s="23">
        <f>_xll.WRf($A44,C$3,C$4)</f>
        <v>1.2585085124861057</v>
      </c>
      <c r="D44" s="23">
        <f>_xll.WRf($A44,D$3,D$4)</f>
        <v>1.063327808549773</v>
      </c>
      <c r="E44" s="23">
        <f>_xll.WRf($A44,E$3,E$4)</f>
        <v>0.95881397072735497</v>
      </c>
      <c r="F44" s="23">
        <f>_xll.WRf($A44,F$3,F$4)</f>
        <v>0.84687205024112089</v>
      </c>
      <c r="G44" s="4">
        <f>_xll.WRf($A44,G$3,G$4)</f>
        <v>0.6959968821199034</v>
      </c>
    </row>
    <row r="45" spans="1:7" x14ac:dyDescent="0.15">
      <c r="A45" s="14">
        <f t="shared" si="2"/>
        <v>2.2000000001000015</v>
      </c>
      <c r="B45" s="5">
        <f>_xll.WRf($A45,B$3,B$4)</f>
        <v>1.4827988410833142</v>
      </c>
      <c r="C45" s="24">
        <f>_xll.WRf($A45,C$3,C$4)</f>
        <v>1.243377536620911</v>
      </c>
      <c r="D45" s="24">
        <f>_xll.WRf($A45,D$3,D$4)</f>
        <v>1.0519447179536792</v>
      </c>
      <c r="E45" s="24">
        <f>_xll.WRf($A45,E$3,E$4)</f>
        <v>0.94924235862213435</v>
      </c>
      <c r="F45" s="24">
        <f>_xll.WRf($A45,F$3,F$4)</f>
        <v>0.83908168002101002</v>
      </c>
      <c r="G45" s="6">
        <f>_xll.WRf($A45,G$3,G$4)</f>
        <v>0.69033859158571709</v>
      </c>
    </row>
    <row r="46" spans="1:7" x14ac:dyDescent="0.15">
      <c r="A46" s="12">
        <f>A45+0.1</f>
        <v>2.3000000001000016</v>
      </c>
      <c r="B46" s="1">
        <f>_xll.WRf($A46,B$3,B$4)</f>
        <v>1.4634376019389779</v>
      </c>
      <c r="C46" s="22">
        <f>_xll.WRf($A46,C$3,C$4)</f>
        <v>1.2289941817287025</v>
      </c>
      <c r="D46" s="22">
        <f>_xll.WRf($A46,D$3,D$4)</f>
        <v>1.0410917845329553</v>
      </c>
      <c r="E46" s="22">
        <f>_xll.WRf($A46,E$3,E$4)</f>
        <v>0.94010251456970961</v>
      </c>
      <c r="F46" s="22">
        <f>_xll.WRf($A46,F$3,F$4)</f>
        <v>0.83163105189301789</v>
      </c>
      <c r="G46" s="2">
        <f>_xll.WRf($A46,G$3,G$4)</f>
        <v>0.68491654604221641</v>
      </c>
    </row>
    <row r="47" spans="1:7" x14ac:dyDescent="0.15">
      <c r="A47" s="13">
        <f t="shared" ref="A47:A48" si="3">A46+0.1</f>
        <v>2.4000000001000017</v>
      </c>
      <c r="B47" s="3">
        <f>_xll.WRf($A47,B$3,B$4)</f>
        <v>1.4450608379013643</v>
      </c>
      <c r="C47" s="23">
        <f>_xll.WRf($A47,C$3,C$4)</f>
        <v>1.2152934431114357</v>
      </c>
      <c r="D47" s="23">
        <f>_xll.WRf($A47,D$3,D$4)</f>
        <v>1.0307247024456985</v>
      </c>
      <c r="E47" s="23">
        <f>_xll.WRf($A47,E$3,E$4)</f>
        <v>0.93135905659388163</v>
      </c>
      <c r="F47" s="23">
        <f>_xll.WRf($A47,F$3,F$4)</f>
        <v>0.82449285317885135</v>
      </c>
      <c r="G47" s="4">
        <f>_xll.WRf($A47,G$3,G$4)</f>
        <v>0.67971216404621237</v>
      </c>
    </row>
    <row r="48" spans="1:7" x14ac:dyDescent="0.15">
      <c r="A48" s="13">
        <f t="shared" si="3"/>
        <v>2.5000000001000018</v>
      </c>
      <c r="B48" s="3">
        <f>_xll.WRf($A48,B$3,B$4)</f>
        <v>1.4275819958666738</v>
      </c>
      <c r="C48" s="23">
        <f>_xll.WRf($A48,C$3,C$4)</f>
        <v>1.2022182771155401</v>
      </c>
      <c r="D48" s="23">
        <f>_xll.WRf($A48,D$3,D$4)</f>
        <v>1.0208044340506917</v>
      </c>
      <c r="E48" s="23">
        <f>_xll.WRf($A48,E$3,E$4)</f>
        <v>0.92298075279841929</v>
      </c>
      <c r="F48" s="23">
        <f>_xll.WRf($A48,F$3,F$4)</f>
        <v>0.81764293492621554</v>
      </c>
      <c r="G48" s="4">
        <f>_xll.WRf($A48,G$3,G$4)</f>
        <v>0.67470898845007254</v>
      </c>
    </row>
    <row r="49" spans="1:7" x14ac:dyDescent="0.15">
      <c r="A49" s="13">
        <f>A48+0.5</f>
        <v>3.0000000001000018</v>
      </c>
      <c r="B49" s="3">
        <f>_xll.WRf($A49,B$3,B$4)</f>
        <v>1.3512866125410394</v>
      </c>
      <c r="C49" s="23">
        <f>_xll.WRf($A49,C$3,C$4)</f>
        <v>1.1446483422381519</v>
      </c>
      <c r="D49" s="23">
        <f>_xll.WRf($A49,D$3,D$4)</f>
        <v>0.97681805229426366</v>
      </c>
      <c r="E49" s="23">
        <f>_xll.WRf($A49,E$3,E$4)</f>
        <v>0.88569392319675555</v>
      </c>
      <c r="F49" s="23">
        <f>_xll.WRf($A49,F$3,F$4)</f>
        <v>0.78704085774381261</v>
      </c>
      <c r="G49" s="4">
        <f>_xll.WRf($A49,G$3,G$4)</f>
        <v>0.65224864443304609</v>
      </c>
    </row>
    <row r="50" spans="1:7" x14ac:dyDescent="0.15">
      <c r="A50" s="14">
        <f t="shared" ref="A50:A55" si="4">A49+0.5</f>
        <v>3.5000000001000018</v>
      </c>
      <c r="B50" s="5">
        <f>_xll.WRf($A50,B$3,B$4)</f>
        <v>1.289041340942761</v>
      </c>
      <c r="C50" s="24">
        <f>_xll.WRf($A50,C$3,C$4)</f>
        <v>1.0970884612334173</v>
      </c>
      <c r="D50" s="24">
        <f>_xll.WRf($A50,D$3,D$4)</f>
        <v>0.94010347171849129</v>
      </c>
      <c r="E50" s="24">
        <f>_xll.WRf($A50,E$3,E$4)</f>
        <v>0.85439976540178042</v>
      </c>
      <c r="F50" s="24">
        <f>_xll.WRf($A50,F$3,F$4)</f>
        <v>0.76120858506355227</v>
      </c>
      <c r="G50" s="6">
        <f>_xll.WRf($A50,G$3,G$4)</f>
        <v>0.63314869458635714</v>
      </c>
    </row>
    <row r="51" spans="1:7" x14ac:dyDescent="0.15">
      <c r="A51" s="12">
        <f t="shared" si="4"/>
        <v>4.0000000001000018</v>
      </c>
      <c r="B51" s="1">
        <f>_xll.WRf($A51,B$3,B$4)</f>
        <v>1.2367980868660362</v>
      </c>
      <c r="C51" s="22">
        <f>_xll.WRf($A51,C$3,C$4)</f>
        <v>1.0567662752569815</v>
      </c>
      <c r="D51" s="22">
        <f>_xll.WRf($A51,D$3,D$4)</f>
        <v>0.90871078311717013</v>
      </c>
      <c r="E51" s="22">
        <f>_xll.WRf($A51,E$3,E$4)</f>
        <v>0.82751823798532431</v>
      </c>
      <c r="F51" s="22">
        <f>_xll.WRf($A51,F$3,F$4)</f>
        <v>0.7389098740869896</v>
      </c>
      <c r="G51" s="2">
        <f>_xll.WRf($A51,G$3,G$4)</f>
        <v>0.61655598268958522</v>
      </c>
    </row>
    <row r="52" spans="1:7" x14ac:dyDescent="0.15">
      <c r="A52" s="13">
        <f t="shared" si="4"/>
        <v>4.5000000001000018</v>
      </c>
      <c r="B52" s="3">
        <f>_xll.WRf($A52,B$3,B$4)</f>
        <v>1.1920055072672777</v>
      </c>
      <c r="C52" s="23">
        <f>_xll.WRf($A52,C$3,C$4)</f>
        <v>1.0219041225267909</v>
      </c>
      <c r="D52" s="23">
        <f>_xll.WRf($A52,D$3,D$4)</f>
        <v>0.88137358701441826</v>
      </c>
      <c r="E52" s="23">
        <f>_xll.WRf($A52,E$3,E$4)</f>
        <v>0.80401681679487746</v>
      </c>
      <c r="F52" s="23">
        <f>_xll.WRf($A52,F$3,F$4)</f>
        <v>0.71933211800614238</v>
      </c>
      <c r="G52" s="4">
        <f>_xll.WRf($A52,G$3,G$4)</f>
        <v>0.60190608527250711</v>
      </c>
    </row>
    <row r="53" spans="1:7" x14ac:dyDescent="0.15">
      <c r="A53" s="13">
        <f t="shared" si="4"/>
        <v>5.0000000001000018</v>
      </c>
      <c r="B53" s="3">
        <f>_xll.WRf($A53,B$3,B$4)</f>
        <v>1.1529578435332004</v>
      </c>
      <c r="C53" s="23">
        <f>_xll.WRf($A53,C$3,C$4)</f>
        <v>0.99129662642510508</v>
      </c>
      <c r="D53" s="23">
        <f>_xll.WRf($A53,D$3,D$4)</f>
        <v>0.85722388169388497</v>
      </c>
      <c r="E53" s="23">
        <f>_xll.WRf($A53,E$3,E$4)</f>
        <v>0.78318403980521423</v>
      </c>
      <c r="F53" s="23">
        <f>_xll.WRf($A53,F$3,F$4)</f>
        <v>0.70191250964960183</v>
      </c>
      <c r="G53" s="4">
        <f>_xll.WRf($A53,G$3,G$4)</f>
        <v>0.58880582378097768</v>
      </c>
    </row>
    <row r="54" spans="1:7" x14ac:dyDescent="0.15">
      <c r="A54" s="13">
        <f t="shared" si="4"/>
        <v>5.5000000001000018</v>
      </c>
      <c r="B54" s="3">
        <f>_xll.WRf($A54,B$3,B$4)</f>
        <v>1.1184617532687637</v>
      </c>
      <c r="C54" s="23">
        <f>_xll.WRf($A54,C$3,C$4)</f>
        <v>0.96409045850368724</v>
      </c>
      <c r="D54" s="23">
        <f>_xll.WRf($A54,D$3,D$4)</f>
        <v>0.83564146523827532</v>
      </c>
      <c r="E54" s="23">
        <f>_xll.WRf($A54,E$3,E$4)</f>
        <v>0.76450919131446504</v>
      </c>
      <c r="F54" s="23">
        <f>_xll.WRf($A54,F$3,F$4)</f>
        <v>0.68624519835287712</v>
      </c>
      <c r="G54" s="4">
        <f>_xll.WRf($A54,G$3,G$4)</f>
        <v>0.57697018468125671</v>
      </c>
    </row>
    <row r="55" spans="1:7" x14ac:dyDescent="0.15">
      <c r="A55" s="14">
        <f t="shared" si="4"/>
        <v>6.0000000001000018</v>
      </c>
      <c r="B55" s="5">
        <f>_xll.WRf($A55,B$3,B$4)</f>
        <v>1.087651770649698</v>
      </c>
      <c r="C55" s="24">
        <f>_xll.WRf($A55,C$3,C$4)</f>
        <v>0.93966043023324908</v>
      </c>
      <c r="D55" s="24">
        <f>_xll.WRf($A55,D$3,D$4)</f>
        <v>0.81616826041447088</v>
      </c>
      <c r="E55" s="24">
        <f>_xll.WRf($A55,E$3,E$4)</f>
        <v>0.74761350364495283</v>
      </c>
      <c r="F55" s="24">
        <f>_xll.WRf($A55,F$3,F$4)</f>
        <v>0.67202795322495779</v>
      </c>
      <c r="G55" s="6">
        <f>_xll.WRf($A55,G$3,G$4)</f>
        <v>0.56618590669757574</v>
      </c>
    </row>
    <row r="56" spans="1:7" x14ac:dyDescent="0.15">
      <c r="A56" s="12">
        <f>A55+1</f>
        <v>7.0000000001000018</v>
      </c>
      <c r="B56" s="1">
        <f>_xll.WRf($A56,B$3,B$4)</f>
        <v>1.034656513455132</v>
      </c>
      <c r="C56" s="22">
        <f>_xll.WRf($A56,C$3,C$4)</f>
        <v>0.89735238875698897</v>
      </c>
      <c r="D56" s="22">
        <f>_xll.WRf($A56,D$3,D$4)</f>
        <v>0.78223684452389264</v>
      </c>
      <c r="E56" s="22">
        <f>_xll.WRf($A56,E$3,E$4)</f>
        <v>0.71806946832849439</v>
      </c>
      <c r="F56" s="22">
        <f>_xll.WRf($A56,F$3,F$4)</f>
        <v>0.64706995083522978</v>
      </c>
      <c r="G56" s="2">
        <f>_xll.WRf($A56,G$3,G$4)</f>
        <v>0.54715168347847953</v>
      </c>
    </row>
    <row r="57" spans="1:7" x14ac:dyDescent="0.15">
      <c r="A57" s="13">
        <f t="shared" ref="A57:A60" si="5">A56+1</f>
        <v>8.0000000001000018</v>
      </c>
      <c r="B57" s="3">
        <f>_xll.WRf($A57,B$3,B$4)</f>
        <v>0.99037590897981675</v>
      </c>
      <c r="C57" s="23">
        <f>_xll.WRf($A57,C$3,C$4)</f>
        <v>0.86172592578275797</v>
      </c>
      <c r="D57" s="23">
        <f>_xll.WRf($A57,D$3,D$4)</f>
        <v>0.75346068574829395</v>
      </c>
      <c r="E57" s="23">
        <f>_xll.WRf($A57,E$3,E$4)</f>
        <v>0.69291088266017731</v>
      </c>
      <c r="F57" s="23">
        <f>_xll.WRf($A57,F$3,F$4)</f>
        <v>0.62571844926311482</v>
      </c>
      <c r="G57" s="4">
        <f>_xll.WRf($A57,G$3,G$4)</f>
        <v>0.5307626596138747</v>
      </c>
    </row>
    <row r="58" spans="1:7" x14ac:dyDescent="0.15">
      <c r="A58" s="13">
        <f t="shared" si="5"/>
        <v>9.0000000001000018</v>
      </c>
      <c r="B58" s="3">
        <f>_xll.WRf($A58,B$3,B$4)</f>
        <v>0.9525559887817</v>
      </c>
      <c r="C58" s="23">
        <f>_xll.WRf($A58,C$3,C$4)</f>
        <v>0.83110056757304307</v>
      </c>
      <c r="D58" s="23">
        <f>_xll.WRf($A58,D$3,D$4)</f>
        <v>0.72857591256350818</v>
      </c>
      <c r="E58" s="23">
        <f>_xll.WRf($A58,E$3,E$4)</f>
        <v>0.67107824849184072</v>
      </c>
      <c r="F58" s="23">
        <f>_xll.WRf($A58,F$3,F$4)</f>
        <v>0.60711610138301952</v>
      </c>
      <c r="G58" s="4">
        <f>_xll.WRf($A58,G$3,G$4)</f>
        <v>0.5164035351216606</v>
      </c>
    </row>
    <row r="59" spans="1:7" x14ac:dyDescent="0.15">
      <c r="A59" s="13">
        <f t="shared" si="5"/>
        <v>10.000000000100002</v>
      </c>
      <c r="B59" s="3">
        <f>_xll.WRf($A59,B$3,B$4)</f>
        <v>0.91969699089610246</v>
      </c>
      <c r="C59" s="23">
        <f>_xll.WRf($A59,C$3,C$4)</f>
        <v>0.80434620617310348</v>
      </c>
      <c r="D59" s="23">
        <f>_xll.WRf($A59,D$3,D$4)</f>
        <v>0.70672482712725548</v>
      </c>
      <c r="E59" s="23">
        <f>_xll.WRf($A59,E$3,E$4)</f>
        <v>0.65184902141184631</v>
      </c>
      <c r="F59" s="23">
        <f>_xll.WRf($A59,F$3,F$4)</f>
        <v>0.59067521087166308</v>
      </c>
      <c r="G59" s="4">
        <f>_xll.WRf($A59,G$3,G$4)</f>
        <v>0.50364981739941739</v>
      </c>
    </row>
    <row r="60" spans="1:7" x14ac:dyDescent="0.15">
      <c r="A60" s="14">
        <f t="shared" si="5"/>
        <v>11.000000000100002</v>
      </c>
      <c r="B60" s="5">
        <f>_xll.WRf($A60,B$3,B$4)</f>
        <v>0.89075406840178506</v>
      </c>
      <c r="C60" s="24">
        <f>_xll.WRf($A60,C$3,C$4)</f>
        <v>0.78066846621523023</v>
      </c>
      <c r="D60" s="24">
        <f>_xll.WRf($A60,D$3,D$4)</f>
        <v>0.68729984239071351</v>
      </c>
      <c r="E60" s="24">
        <f>_xll.WRf($A60,E$3,E$4)</f>
        <v>0.63470917267454163</v>
      </c>
      <c r="F60" s="24">
        <f>_xll.WRf($A60,F$3,F$4)</f>
        <v>0.5759757919628562</v>
      </c>
      <c r="G60" s="6">
        <f>_xll.WRf($A60,G$3,G$4)</f>
        <v>0.49219640774406592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390-DF32-4B51-BEE0-99F168E85615}">
  <sheetPr codeName="Sheet36"/>
  <dimension ref="A1:G61"/>
  <sheetViews>
    <sheetView workbookViewId="0"/>
  </sheetViews>
  <sheetFormatPr defaultColWidth="8.875" defaultRowHeight="13.5" x14ac:dyDescent="0.15"/>
  <cols>
    <col min="2" max="7" width="12.625" customWidth="1"/>
  </cols>
  <sheetData>
    <row r="1" spans="1:7" x14ac:dyDescent="0.15">
      <c r="A1" s="10" t="s">
        <v>41</v>
      </c>
    </row>
    <row r="2" spans="1:7" x14ac:dyDescent="0.15">
      <c r="B2" s="27"/>
      <c r="C2" s="27"/>
      <c r="E2" s="27"/>
    </row>
    <row r="3" spans="1:7" x14ac:dyDescent="0.15">
      <c r="B3" s="36">
        <v>0</v>
      </c>
      <c r="C3" s="35">
        <v>0.1</v>
      </c>
      <c r="D3" s="35">
        <v>0.5</v>
      </c>
      <c r="E3" s="35">
        <v>1</v>
      </c>
      <c r="F3" s="35">
        <v>2</v>
      </c>
      <c r="G3" s="35">
        <v>5</v>
      </c>
    </row>
    <row r="4" spans="1:7" x14ac:dyDescent="0.15">
      <c r="B4" s="36">
        <v>1</v>
      </c>
      <c r="C4" s="36">
        <v>1</v>
      </c>
      <c r="D4" s="36">
        <v>1</v>
      </c>
      <c r="E4" s="36">
        <v>1</v>
      </c>
      <c r="F4" s="36">
        <v>1</v>
      </c>
      <c r="G4" s="36">
        <v>1</v>
      </c>
    </row>
    <row r="5" spans="1:7" x14ac:dyDescent="0.15">
      <c r="B5" s="36">
        <v>1</v>
      </c>
      <c r="C5" s="36">
        <v>1</v>
      </c>
      <c r="D5" s="36">
        <v>1</v>
      </c>
      <c r="E5" s="36">
        <v>1</v>
      </c>
      <c r="F5" s="36">
        <v>1</v>
      </c>
      <c r="G5" s="36">
        <v>1</v>
      </c>
    </row>
    <row r="6" spans="1:7" x14ac:dyDescent="0.15">
      <c r="A6" s="15" t="s">
        <v>0</v>
      </c>
      <c r="B6" s="15" t="str">
        <f>_xlfn.CONCAT("RJ(x, ",B$3,", ",B$4,", ",B$5,")")</f>
        <v>RJ(x, 0, 1, 1)</v>
      </c>
      <c r="C6" s="15" t="str">
        <f t="shared" ref="C6:G6" si="0">_xlfn.CONCAT("RJ(x, ",C$3,", ",C$4,", ",C$5,")")</f>
        <v>RJ(x, 0.1, 1, 1)</v>
      </c>
      <c r="D6" s="15" t="str">
        <f t="shared" si="0"/>
        <v>RJ(x, 0.5, 1, 1)</v>
      </c>
      <c r="E6" s="15" t="str">
        <f t="shared" si="0"/>
        <v>RJ(x, 1, 1, 1)</v>
      </c>
      <c r="F6" s="15" t="str">
        <f t="shared" si="0"/>
        <v>RJ(x, 2, 1, 1)</v>
      </c>
      <c r="G6" s="15" t="str">
        <f t="shared" si="0"/>
        <v>RJ(x, 5, 1, 1)</v>
      </c>
    </row>
    <row r="7" spans="1:7" x14ac:dyDescent="0.15">
      <c r="A7" s="12">
        <v>1E-10</v>
      </c>
      <c r="B7" s="1">
        <f>_xll.WRj($A7,B$3,B$4,B$5)</f>
        <v>35.697659480872673</v>
      </c>
      <c r="C7" s="22">
        <f>_xll.WRj($A7,C$3,C$4,C$5)</f>
        <v>4.9109630690532011</v>
      </c>
      <c r="D7" s="22">
        <f>_xll.WRj($A7,D$3,D$4,D$5)</f>
        <v>3.0205423516715229</v>
      </c>
      <c r="E7" s="22">
        <f>_xll.WRj($A7,E$3,E$4,E$5)</f>
        <v>2.3561644905457699</v>
      </c>
      <c r="F7" s="22">
        <f>_xll.WRj($A7,F$3,F$4,F$5)</f>
        <v>1.7971891391330683</v>
      </c>
      <c r="G7" s="2">
        <f>_xll.WRj($A7,G$3,G$4,G$5)</f>
        <v>1.219284587436968</v>
      </c>
    </row>
    <row r="8" spans="1:7" x14ac:dyDescent="0.15">
      <c r="A8" s="13">
        <f>A7+0.05</f>
        <v>5.0000000100000004E-2</v>
      </c>
      <c r="B8" s="3">
        <f>_xll.WRj($A8,B$3,B$4,B$5)</f>
        <v>5.8353584836178252</v>
      </c>
      <c r="C8" s="23">
        <f>_xll.WRj($A8,C$3,C$4,C$5)</f>
        <v>3.4365103182064178</v>
      </c>
      <c r="D8" s="23">
        <f>_xll.WRj($A8,D$3,D$4,D$5)</f>
        <v>2.2882781887397852</v>
      </c>
      <c r="E8" s="23">
        <f>_xll.WRj($A8,E$3,E$4,E$5)</f>
        <v>1.8262489835611555</v>
      </c>
      <c r="F8" s="23">
        <f>_xll.WRj($A8,F$3,F$4,F$5)</f>
        <v>1.4169936763651165</v>
      </c>
      <c r="G8" s="4">
        <f>_xll.WRj($A8,G$3,G$4,G$5)</f>
        <v>0.97626390734074386</v>
      </c>
    </row>
    <row r="9" spans="1:7" x14ac:dyDescent="0.15">
      <c r="A9" s="13">
        <f t="shared" ref="A9:A41" si="1">A8+0.05</f>
        <v>0.10000000010000001</v>
      </c>
      <c r="B9" s="3">
        <f>_xll.WRj($A9,B$3,B$4,B$5)</f>
        <v>4.9110579341847149</v>
      </c>
      <c r="C9" s="23">
        <f>_xll.WRj($A9,C$3,C$4,C$5)</f>
        <v>3.0560362374678407</v>
      </c>
      <c r="D9" s="23">
        <f>_xll.WRj($A9,D$3,D$4,D$5)</f>
        <v>2.075110680129947</v>
      </c>
      <c r="E9" s="23">
        <f>_xll.WRj($A9,E$3,E$4,E$5)</f>
        <v>1.6673034689354178</v>
      </c>
      <c r="F9" s="23">
        <f>_xll.WRj($A9,F$3,F$4,F$5)</f>
        <v>1.3006790206905141</v>
      </c>
      <c r="G9" s="4">
        <f>_xll.WRj($A9,G$3,G$4,G$5)</f>
        <v>0.90078479020249802</v>
      </c>
    </row>
    <row r="10" spans="1:7" x14ac:dyDescent="0.15">
      <c r="A10" s="13">
        <f t="shared" si="1"/>
        <v>0.15000000010000003</v>
      </c>
      <c r="B10" s="3">
        <f>_xll.WRj($A10,B$3,B$4,B$5)</f>
        <v>4.3963083324982097</v>
      </c>
      <c r="C10" s="23">
        <f>_xll.WRj($A10,C$3,C$4,C$5)</f>
        <v>2.8159710499989061</v>
      </c>
      <c r="D10" s="23">
        <f>_xll.WRj($A10,D$3,D$4,D$5)</f>
        <v>1.9354017883363002</v>
      </c>
      <c r="E10" s="23">
        <f>_xll.WRj($A10,E$3,E$4,E$5)</f>
        <v>1.5619480868540851</v>
      </c>
      <c r="F10" s="23">
        <f>_xll.WRj($A10,F$3,F$4,F$5)</f>
        <v>1.2229575086626454</v>
      </c>
      <c r="G10" s="4">
        <f>_xll.WRj($A10,G$3,G$4,G$5)</f>
        <v>0.85001723376147176</v>
      </c>
    </row>
    <row r="11" spans="1:7" x14ac:dyDescent="0.15">
      <c r="A11" s="14">
        <f t="shared" si="1"/>
        <v>0.20000000010000002</v>
      </c>
      <c r="B11" s="5">
        <f>_xll.WRj($A11,B$3,B$4,B$5)</f>
        <v>4.0451827587496201</v>
      </c>
      <c r="C11" s="24">
        <f>_xll.WRj($A11,C$3,C$4,C$5)</f>
        <v>2.6405390869503886</v>
      </c>
      <c r="D11" s="24">
        <f>_xll.WRj($A11,D$3,D$4,D$5)</f>
        <v>1.8307482774356707</v>
      </c>
      <c r="E11" s="24">
        <f>_xll.WRj($A11,E$3,E$4,E$5)</f>
        <v>1.4824055653487525</v>
      </c>
      <c r="F11" s="24">
        <f>_xll.WRj($A11,F$3,F$4,F$5)</f>
        <v>1.1639376166798729</v>
      </c>
      <c r="G11" s="6">
        <f>_xll.WRj($A11,G$3,G$4,G$5)</f>
        <v>0.8112774281746824</v>
      </c>
    </row>
    <row r="12" spans="1:7" x14ac:dyDescent="0.15">
      <c r="A12" s="12">
        <f t="shared" si="1"/>
        <v>0.25000000010000001</v>
      </c>
      <c r="B12" s="1">
        <f>_xll.WRj($A12,B$3,B$4,B$5)</f>
        <v>3.7818384792601352</v>
      </c>
      <c r="C12" s="22">
        <f>_xll.WRj($A12,C$3,C$4,C$5)</f>
        <v>2.5027713767281479</v>
      </c>
      <c r="D12" s="22">
        <f>_xll.WRj($A12,D$3,D$4,D$5)</f>
        <v>1.7470458037954137</v>
      </c>
      <c r="E12" s="22">
        <f>_xll.WRj($A12,E$3,E$4,E$5)</f>
        <v>1.4183991521959702</v>
      </c>
      <c r="F12" s="22">
        <f>_xll.WRj($A12,F$3,F$4,F$5)</f>
        <v>1.1162270794767686</v>
      </c>
      <c r="G12" s="2">
        <f>_xll.WRj($A12,G$3,G$4,G$5)</f>
        <v>0.77983711758411545</v>
      </c>
    </row>
    <row r="13" spans="1:7" x14ac:dyDescent="0.15">
      <c r="A13" s="13">
        <f t="shared" si="1"/>
        <v>0.3000000001</v>
      </c>
      <c r="B13" s="3">
        <f>_xll.WRj($A13,B$3,B$4,B$5)</f>
        <v>3.5729681453948574</v>
      </c>
      <c r="C13" s="23">
        <f>_xll.WRj($A13,C$3,C$4,C$5)</f>
        <v>2.3897527597534389</v>
      </c>
      <c r="D13" s="23">
        <f>_xll.WRj($A13,D$3,D$4,D$5)</f>
        <v>1.6773822916112509</v>
      </c>
      <c r="E13" s="23">
        <f>_xll.WRj($A13,E$3,E$4,E$5)</f>
        <v>1.3648631804604099</v>
      </c>
      <c r="F13" s="23">
        <f>_xll.WRj($A13,F$3,F$4,F$5)</f>
        <v>1.0761686443580818</v>
      </c>
      <c r="G13" s="4">
        <f>_xll.WRj($A13,G$3,G$4,G$5)</f>
        <v>0.75335092664782133</v>
      </c>
    </row>
    <row r="14" spans="1:7" x14ac:dyDescent="0.15">
      <c r="A14" s="13">
        <f t="shared" si="1"/>
        <v>0.35000000009999999</v>
      </c>
      <c r="B14" s="3">
        <f>_xll.WRj($A14,B$3,B$4,B$5)</f>
        <v>3.4010350094126061</v>
      </c>
      <c r="C14" s="23">
        <f>_xll.WRj($A14,C$3,C$4,C$5)</f>
        <v>2.2942524432066378</v>
      </c>
      <c r="D14" s="23">
        <f>_xll.WRj($A14,D$3,D$4,D$5)</f>
        <v>1.6178157338747559</v>
      </c>
      <c r="E14" s="23">
        <f>_xll.WRj($A14,E$3,E$4,E$5)</f>
        <v>1.3188944110427228</v>
      </c>
      <c r="F14" s="23">
        <f>_xll.WRj($A14,F$3,F$4,F$5)</f>
        <v>1.0416595566204172</v>
      </c>
      <c r="G14" s="4">
        <f>_xll.WRj($A14,G$3,G$4,G$5)</f>
        <v>0.73046723847458106</v>
      </c>
    </row>
    <row r="15" spans="1:7" x14ac:dyDescent="0.15">
      <c r="A15" s="13">
        <f t="shared" si="1"/>
        <v>0.40000000009999997</v>
      </c>
      <c r="B15" s="3">
        <f>_xll.WRj($A15,B$3,B$4,B$5)</f>
        <v>3.2556985735266624</v>
      </c>
      <c r="C15" s="23">
        <f>_xll.WRj($A15,C$3,C$4,C$5)</f>
        <v>2.2118015608476527</v>
      </c>
      <c r="D15" s="23">
        <f>_xll.WRj($A15,D$3,D$4,D$5)</f>
        <v>1.5658719400996701</v>
      </c>
      <c r="E15" s="23">
        <f>_xll.WRj($A15,E$3,E$4,E$5)</f>
        <v>1.2786627897603253</v>
      </c>
      <c r="F15" s="23">
        <f>_xll.WRj($A15,F$3,F$4,F$5)</f>
        <v>1.0113705646807154</v>
      </c>
      <c r="G15" s="4">
        <f>_xll.WRj($A15,G$3,G$4,G$5)</f>
        <v>0.7103298279889223</v>
      </c>
    </row>
    <row r="16" spans="1:7" x14ac:dyDescent="0.15">
      <c r="A16" s="14">
        <f t="shared" si="1"/>
        <v>0.45000000009999996</v>
      </c>
      <c r="B16" s="5">
        <f>_xll.WRj($A16,B$3,B$4,B$5)</f>
        <v>3.1303658851115128</v>
      </c>
      <c r="C16" s="24">
        <f>_xll.WRj($A16,C$3,C$4,C$5)</f>
        <v>2.1394413965679324</v>
      </c>
      <c r="D16" s="24">
        <f>_xll.WRj($A16,D$3,D$4,D$5)</f>
        <v>1.5198909650740509</v>
      </c>
      <c r="E16" s="24">
        <f>_xll.WRj($A16,E$3,E$4,E$5)</f>
        <v>1.2429358248507052</v>
      </c>
      <c r="F16" s="24">
        <f>_xll.WRj($A16,F$3,F$4,F$5)</f>
        <v>0.98440413941290972</v>
      </c>
      <c r="G16" s="6">
        <f>_xll.WRj($A16,G$3,G$4,G$5)</f>
        <v>0.69235943604105632</v>
      </c>
    </row>
    <row r="17" spans="1:7" x14ac:dyDescent="0.15">
      <c r="A17" s="12">
        <f t="shared" si="1"/>
        <v>0.50000000010000001</v>
      </c>
      <c r="B17" s="1">
        <f>_xll.WRj($A17,B$3,B$4,B$5)</f>
        <v>3.0205847773159089</v>
      </c>
      <c r="C17" s="22">
        <f>_xll.WRj($A17,C$3,C$4,C$5)</f>
        <v>2.0751106803401398</v>
      </c>
      <c r="D17" s="22">
        <f>_xll.WRj($A17,D$3,D$4,D$5)</f>
        <v>1.4787028816045715</v>
      </c>
      <c r="E17" s="22">
        <f>_xll.WRj($A17,E$3,E$4,E$5)</f>
        <v>1.2108418599981206</v>
      </c>
      <c r="F17" s="22">
        <f>_xll.WRj($A17,F$3,F$4,F$5)</f>
        <v>0.96012401706674178</v>
      </c>
      <c r="G17" s="2">
        <f>_xll.WRj($A17,G$3,G$4,G$5)</f>
        <v>0.67614468003563755</v>
      </c>
    </row>
    <row r="18" spans="1:7" x14ac:dyDescent="0.15">
      <c r="A18" s="13">
        <f t="shared" si="1"/>
        <v>0.55000000010000005</v>
      </c>
      <c r="B18" s="3">
        <f>_xll.WRj($A18,B$3,B$4,B$5)</f>
        <v>2.9232130994551349</v>
      </c>
      <c r="C18" s="23">
        <f>_xll.WRj($A18,C$3,C$4,C$5)</f>
        <v>2.0173157449675423</v>
      </c>
      <c r="D18" s="23">
        <f>_xll.WRj($A18,D$3,D$4,D$5)</f>
        <v>1.4414511582683931</v>
      </c>
      <c r="E18" s="23">
        <f>_xll.WRj($A18,E$3,E$4,E$5)</f>
        <v>1.1817407294372977</v>
      </c>
      <c r="F18" s="23">
        <f>_xll.WRj($A18,F$3,F$4,F$5)</f>
        <v>0.93806188750134001</v>
      </c>
      <c r="G18" s="4">
        <f>_xll.WRj($A18,G$3,G$4,G$5)</f>
        <v>0.66138225697493225</v>
      </c>
    </row>
    <row r="19" spans="1:7" x14ac:dyDescent="0.15">
      <c r="A19" s="13">
        <f t="shared" si="1"/>
        <v>0.6000000001000001</v>
      </c>
      <c r="B19" s="3">
        <f>_xll.WRj($A19,B$3,B$4,B$5)</f>
        <v>2.8359542442880263</v>
      </c>
      <c r="C19" s="23">
        <f>_xll.WRj($A19,C$3,C$4,C$5)</f>
        <v>1.9649397450084696</v>
      </c>
      <c r="D19" s="23">
        <f>_xll.WRj($A19,D$3,D$4,D$5)</f>
        <v>1.4074894140976872</v>
      </c>
      <c r="E19" s="23">
        <f>_xll.WRj($A19,E$3,E$4,E$5)</f>
        <v>1.1551479386855261</v>
      </c>
      <c r="F19" s="23">
        <f>_xll.WRj($A19,F$3,F$4,F$5)</f>
        <v>0.91786259994261088</v>
      </c>
      <c r="G19" s="4">
        <f>_xll.WRj($A19,G$3,G$4,G$5)</f>
        <v>0.64784178552380733</v>
      </c>
    </row>
    <row r="20" spans="1:7" x14ac:dyDescent="0.15">
      <c r="A20" s="13">
        <f t="shared" si="1"/>
        <v>0.65000000010000014</v>
      </c>
      <c r="B20" s="3">
        <f>_xll.WRj($A20,B$3,B$4,B$5)</f>
        <v>2.7570811175759906</v>
      </c>
      <c r="C20" s="23">
        <f>_xll.WRj($A20,C$3,C$4,C$5)</f>
        <v>1.917125921879159</v>
      </c>
      <c r="D20" s="23">
        <f>_xll.WRj($A20,D$3,D$4,D$5)</f>
        <v>1.376317637064832</v>
      </c>
      <c r="E20" s="23">
        <f>_xll.WRj($A20,E$3,E$4,E$5)</f>
        <v>1.1306877048693182</v>
      </c>
      <c r="F20" s="23">
        <f>_xll.WRj($A20,F$3,F$4,F$5)</f>
        <v>0.89925016879923025</v>
      </c>
      <c r="G20" s="4">
        <f>_xll.WRj($A20,G$3,G$4,G$5)</f>
        <v>0.63534396798192261</v>
      </c>
    </row>
    <row r="21" spans="1:7" x14ac:dyDescent="0.15">
      <c r="A21" s="14">
        <f t="shared" si="1"/>
        <v>0.70000000010000019</v>
      </c>
      <c r="B21" s="5">
        <f>_xll.WRj($A21,B$3,B$4,B$5)</f>
        <v>2.685263837523943</v>
      </c>
      <c r="C21" s="24">
        <f>_xll.WRj($A21,C$3,C$4,C$5)</f>
        <v>1.8732028581101767</v>
      </c>
      <c r="D21" s="24">
        <f>_xll.WRj($A21,D$3,D$4,D$5)</f>
        <v>1.347540986062274</v>
      </c>
      <c r="E21" s="24">
        <f>_xll.WRj($A21,E$3,E$4,E$5)</f>
        <v>1.1080625510133491</v>
      </c>
      <c r="F21" s="24">
        <f>_xll.WRj($A21,F$3,F$4,F$5)</f>
        <v>0.88200572813122169</v>
      </c>
      <c r="G21" s="6">
        <f>_xll.WRj($A21,G$3,G$4,G$5)</f>
        <v>0.62374641187810609</v>
      </c>
    </row>
    <row r="22" spans="1:7" x14ac:dyDescent="0.15">
      <c r="A22" s="12">
        <f t="shared" si="1"/>
        <v>0.75000000010000023</v>
      </c>
      <c r="B22" s="1">
        <f>_xll.WRj($A22,B$3,B$4,B$5)</f>
        <v>2.6194577455518391</v>
      </c>
      <c r="C22" s="22">
        <f>_xll.WRj($A22,C$3,C$4,C$5)</f>
        <v>1.8326347898641446</v>
      </c>
      <c r="D22" s="22">
        <f>_xll.WRj($A22,D$3,D$4,D$5)</f>
        <v>1.3208421834893838</v>
      </c>
      <c r="E22" s="22">
        <f>_xll.WRj($A22,E$3,E$4,E$5)</f>
        <v>1.0870328844323538</v>
      </c>
      <c r="F22" s="22">
        <f>_xll.WRj($A22,F$3,F$4,F$5)</f>
        <v>0.86595270280700665</v>
      </c>
      <c r="G22" s="2">
        <f>_xll.WRj($A22,G$3,G$4,G$5)</f>
        <v>0.61293408241517711</v>
      </c>
    </row>
    <row r="23" spans="1:7" x14ac:dyDescent="0.15">
      <c r="A23" s="13">
        <f t="shared" si="1"/>
        <v>0.80000000010000027</v>
      </c>
      <c r="B23" s="3">
        <f>_xll.WRj($A23,B$3,B$4,B$5)</f>
        <v>2.5588281076035688</v>
      </c>
      <c r="C23" s="23">
        <f>_xll.WRj($A23,C$3,C$4,C$5)</f>
        <v>1.7949875204118322</v>
      </c>
      <c r="D23" s="23">
        <f>_xll.WRj($A23,D$3,D$4,D$5)</f>
        <v>1.2959624348661296</v>
      </c>
      <c r="E23" s="23">
        <f>_xll.WRj($A23,E$3,E$4,E$5)</f>
        <v>1.067402852445501</v>
      </c>
      <c r="F23" s="23">
        <f>_xll.WRj($A23,F$3,F$4,F$5)</f>
        <v>0.85094652313383312</v>
      </c>
      <c r="G23" s="4">
        <f>_xll.WRj($A23,G$3,G$4,G$5)</f>
        <v>0.60281267321251153</v>
      </c>
    </row>
    <row r="24" spans="1:7" x14ac:dyDescent="0.15">
      <c r="A24" s="13">
        <f t="shared" si="1"/>
        <v>0.85000000010000032</v>
      </c>
      <c r="B24" s="3">
        <f>_xll.WRj($A24,B$3,B$4,B$5)</f>
        <v>2.5026980033270561</v>
      </c>
      <c r="C24" s="23">
        <f>_xll.WRj($A24,C$3,C$4,C$5)</f>
        <v>1.7599043997104684</v>
      </c>
      <c r="D24" s="23">
        <f>_xll.WRj($A24,D$3,D$4,D$5)</f>
        <v>1.2726878899603888</v>
      </c>
      <c r="E24" s="23">
        <f>_xll.WRj($A24,E$3,E$4,E$5)</f>
        <v>1.0490102856583015</v>
      </c>
      <c r="F24" s="23">
        <f>_xll.WRj($A24,F$3,F$4,F$5)</f>
        <v>0.83686730185326474</v>
      </c>
      <c r="G24" s="4">
        <f>_xll.WRj($A24,G$3,G$4,G$5)</f>
        <v>0.5933038815657744</v>
      </c>
    </row>
    <row r="25" spans="1:7" x14ac:dyDescent="0.15">
      <c r="A25" s="13">
        <f t="shared" si="1"/>
        <v>0.90000000010000036</v>
      </c>
      <c r="B25" s="3">
        <f>_xll.WRj($A25,B$3,B$4,B$5)</f>
        <v>2.4505113545729342</v>
      </c>
      <c r="C25" s="23">
        <f>_xll.WRj($A25,C$3,C$4,C$5)</f>
        <v>1.727089000404666</v>
      </c>
      <c r="D25" s="23">
        <f>_xll.WRj($A25,D$3,D$4,D$5)</f>
        <v>1.2508398151899551</v>
      </c>
      <c r="E25" s="23">
        <f>_xll.WRj($A25,E$3,E$4,E$5)</f>
        <v>1.0317193839381211</v>
      </c>
      <c r="F25" s="23">
        <f>_xll.WRj($A25,F$3,F$4,F$5)</f>
        <v>0.82361450130001335</v>
      </c>
      <c r="G25" s="4">
        <f>_xll.WRj($A25,G$3,G$4,G$5)</f>
        <v>0.58434196434596075</v>
      </c>
    </row>
    <row r="26" spans="1:7" x14ac:dyDescent="0.15">
      <c r="A26" s="14">
        <f t="shared" si="1"/>
        <v>0.95000000010000041</v>
      </c>
      <c r="B26" s="5">
        <f>_xll.WRj($A26,B$3,B$4,B$5)</f>
        <v>2.4018061205249923</v>
      </c>
      <c r="C26" s="24">
        <f>_xll.WRj($A26,C$3,C$4,C$5)</f>
        <v>1.6962923680529873</v>
      </c>
      <c r="D26" s="24">
        <f>_xll.WRj($A26,D$3,D$4,D$5)</f>
        <v>1.2302673171278304</v>
      </c>
      <c r="E26" s="24">
        <f>_xll.WRj($A26,E$3,E$4,E$5)</f>
        <v>1.0154152910848238</v>
      </c>
      <c r="F26" s="24">
        <f>_xll.WRj($A26,F$3,F$4,F$5)</f>
        <v>0.81110297267634823</v>
      </c>
      <c r="G26" s="6">
        <f>_xll.WRj($A26,G$3,G$4,G$5)</f>
        <v>0.57587117760622497</v>
      </c>
    </row>
    <row r="27" spans="1:7" x14ac:dyDescent="0.15">
      <c r="A27" s="12">
        <f t="shared" si="1"/>
        <v>1.0000000001000005</v>
      </c>
      <c r="B27" s="1">
        <f>_xll.WRj($A27,B$3,B$4,B$5)</f>
        <v>2.3561944901039875</v>
      </c>
      <c r="C27" s="22">
        <f>_xll.WRj($A27,C$3,C$4,C$5)</f>
        <v>1.6673034691282849</v>
      </c>
      <c r="D27" s="22">
        <f>_xll.WRj($A27,D$3,D$4,D$5)</f>
        <v>1.210841860021352</v>
      </c>
      <c r="E27" s="22">
        <f>_xll.WRj($A27,E$3,E$4,E$5)</f>
        <v>0.99999999997</v>
      </c>
      <c r="F27" s="22">
        <f>_xll.WRj($A27,F$3,F$4,F$5)</f>
        <v>0.7992599630072672</v>
      </c>
      <c r="G27" s="2">
        <f>_xll.WRj($A27,G$3,G$4,G$5)</f>
        <v>0.56784383995075449</v>
      </c>
    </row>
    <row r="28" spans="1:7" x14ac:dyDescent="0.15">
      <c r="A28" s="13">
        <f t="shared" si="1"/>
        <v>1.0500000001000005</v>
      </c>
      <c r="B28" s="3">
        <f>_xll.WRj($A28,B$3,B$4,B$5)</f>
        <v>2.3133479958551333</v>
      </c>
      <c r="C28" s="23">
        <f>_xll.WRj($A28,C$3,C$4,C$5)</f>
        <v>1.6399419206904007</v>
      </c>
      <c r="D28" s="23">
        <f>_xll.WRj($A28,D$3,D$4,D$5)</f>
        <v>1.1924530705331042</v>
      </c>
      <c r="E28" s="23">
        <f>_xll.WRj($A28,E$3,E$4,E$5)</f>
        <v>0.9853892138692254</v>
      </c>
      <c r="F28" s="23">
        <f>_xll.WRj($A28,F$3,F$4,F$5)</f>
        <v>0.78802281832826526</v>
      </c>
      <c r="G28" s="4">
        <f>_xll.WRj($A28,G$3,G$4,G$5)</f>
        <v>0.56021884506226938</v>
      </c>
    </row>
    <row r="29" spans="1:7" x14ac:dyDescent="0.15">
      <c r="A29" s="13">
        <f t="shared" si="1"/>
        <v>1.1000000001000005</v>
      </c>
      <c r="B29" s="3">
        <f>_xll.WRj($A29,B$3,B$4,B$5)</f>
        <v>2.2729861566437752</v>
      </c>
      <c r="C29" s="23">
        <f>_xll.WRj($A29,C$3,C$4,C$5)</f>
        <v>1.6140523779391245</v>
      </c>
      <c r="D29" s="23">
        <f>_xll.WRj($A29,D$3,D$4,D$5)</f>
        <v>1.1750054827337737</v>
      </c>
      <c r="E29" s="23">
        <f>_xll.WRj($A29,E$3,E$4,E$5)</f>
        <v>0.9715099073474176</v>
      </c>
      <c r="F29" s="23">
        <f>_xll.WRj($A29,F$3,F$4,F$5)</f>
        <v>0.77733719678442692</v>
      </c>
      <c r="G29" s="4">
        <f>_xll.WRj($A29,G$3,G$4,G$5)</f>
        <v>0.55296050345162462</v>
      </c>
    </row>
    <row r="30" spans="1:7" x14ac:dyDescent="0.15">
      <c r="A30" s="13">
        <f t="shared" si="1"/>
        <v>1.1500000001000006</v>
      </c>
      <c r="B30" s="3">
        <f>_xll.WRj($A30,B$3,B$4,B$5)</f>
        <v>2.2348676945527126</v>
      </c>
      <c r="C30" s="23">
        <f>_xll.WRj($A30,C$3,C$4,C$5)</f>
        <v>1.5895001461648099</v>
      </c>
      <c r="D30" s="23">
        <f>_xll.WRj($A30,D$3,D$4,D$5)</f>
        <v>1.1584159809832602</v>
      </c>
      <c r="E30" s="23">
        <f>_xll.WRj($A30,E$3,E$4,E$5)</f>
        <v>0.95829840716379899</v>
      </c>
      <c r="F30" s="23">
        <f>_xll.WRj($A30,F$3,F$4,F$5)</f>
        <v>0.76715566117018397</v>
      </c>
      <c r="G30" s="4">
        <f>_xll.WRj($A30,G$3,G$4,G$5)</f>
        <v>0.54603762938348466</v>
      </c>
    </row>
    <row r="31" spans="1:7" x14ac:dyDescent="0.15">
      <c r="A31" s="14">
        <f t="shared" si="1"/>
        <v>1.2000000001000006</v>
      </c>
      <c r="B31" s="5">
        <f>_xll.WRj($A31,B$3,B$4,B$5)</f>
        <v>2.1987836589575593</v>
      </c>
      <c r="C31" s="24">
        <f>_xll.WRj($A31,C$3,C$4,C$5)</f>
        <v>1.5661677103145655</v>
      </c>
      <c r="D31" s="24">
        <f>_xll.WRj($A31,D$3,D$4,D$5)</f>
        <v>1.142611768330952</v>
      </c>
      <c r="E31" s="24">
        <f>_xll.WRj($A31,E$3,E$4,E$5)</f>
        <v>0.94569886532927838</v>
      </c>
      <c r="F31" s="24">
        <f>_xll.WRj($A31,F$3,F$4,F$5)</f>
        <v>0.75743655789687858</v>
      </c>
      <c r="G31" s="6">
        <f>_xll.WRj($A31,G$3,G$4,G$5)</f>
        <v>0.53942281301896511</v>
      </c>
    </row>
    <row r="32" spans="1:7" x14ac:dyDescent="0.15">
      <c r="A32" s="12">
        <f t="shared" si="1"/>
        <v>1.2500000001000007</v>
      </c>
      <c r="B32" s="1">
        <f>_xll.WRj($A32,B$3,B$4,B$5)</f>
        <v>2.1645519835606954</v>
      </c>
      <c r="C32" s="22">
        <f>_xll.WRj($A32,C$3,C$4,C$5)</f>
        <v>1.5439519614543409</v>
      </c>
      <c r="D32" s="22">
        <f>_xll.WRj($A32,D$3,D$4,D$5)</f>
        <v>1.1275287358394372</v>
      </c>
      <c r="E32" s="22">
        <f>_xll.WRj($A32,E$3,E$4,E$5)</f>
        <v>0.93366203176058671</v>
      </c>
      <c r="F32" s="22">
        <f>_xll.WRj($A32,F$3,F$4,F$5)</f>
        <v>0.74814311499880415</v>
      </c>
      <c r="G32" s="2">
        <f>_xll.WRj($A32,G$3,G$4,G$5)</f>
        <v>0.53309183430379425</v>
      </c>
    </row>
    <row r="33" spans="1:7" x14ac:dyDescent="0.15">
      <c r="A33" s="13">
        <f t="shared" si="1"/>
        <v>1.3000000001000007</v>
      </c>
      <c r="B33" s="3">
        <f>_xll.WRj($A33,B$3,B$4,B$5)</f>
        <v>2.1320131339042661</v>
      </c>
      <c r="C33" s="23">
        <f>_xll.WRj($A33,C$3,C$4,C$5)</f>
        <v>1.5227619589359411</v>
      </c>
      <c r="D33" s="23">
        <f>_xll.WRj($A33,D$3,D$4,D$5)</f>
        <v>1.1131101414323481</v>
      </c>
      <c r="E33" s="23">
        <f>_xll.WRj($A33,E$3,E$4,E$5)</f>
        <v>0.92214425854483217</v>
      </c>
      <c r="F33" s="23">
        <f>_xll.WRj($A33,F$3,F$4,F$5)</f>
        <v>0.73924270963229288</v>
      </c>
      <c r="G33" s="4">
        <f>_xll.WRj($A33,G$3,G$4,G$5)</f>
        <v>0.52702318661961156</v>
      </c>
    </row>
    <row r="34" spans="1:7" x14ac:dyDescent="0.15">
      <c r="A34" s="13">
        <f t="shared" si="1"/>
        <v>1.3500000001000008</v>
      </c>
      <c r="B34" s="3">
        <f>_xll.WRj($A34,B$3,B$4,B$5)</f>
        <v>2.1010265944635709</v>
      </c>
      <c r="C34" s="23">
        <f>_xll.WRj($A34,C$3,C$4,C$5)</f>
        <v>1.5025171089377753</v>
      </c>
      <c r="D34" s="23">
        <f>_xll.WRj($A34,D$3,D$4,D$5)</f>
        <v>1.0993055303129176</v>
      </c>
      <c r="E34" s="23">
        <f>_xll.WRj($A34,E$3,E$4,E$5)</f>
        <v>0.91110668520272231</v>
      </c>
      <c r="F34" s="23">
        <f>_xll.WRj($A34,F$3,F$4,F$5)</f>
        <v>0.7307062681518206</v>
      </c>
      <c r="G34" s="4">
        <f>_xll.WRj($A34,G$3,G$4,G$5)</f>
        <v>0.52119768635272123</v>
      </c>
    </row>
    <row r="35" spans="1:7" x14ac:dyDescent="0.15">
      <c r="A35" s="13">
        <f t="shared" si="1"/>
        <v>1.4000000001000008</v>
      </c>
      <c r="B35" s="3">
        <f>_xll.WRj($A35,B$3,B$4,B$5)</f>
        <v>2.0714680090948261</v>
      </c>
      <c r="C35" s="23">
        <f>_xll.WRj($A35,C$3,C$4,C$5)</f>
        <v>1.4831456699293522</v>
      </c>
      <c r="D35" s="23">
        <f>_xll.WRj($A35,D$3,D$4,D$5)</f>
        <v>1.0860698458069653</v>
      </c>
      <c r="E35" s="23">
        <f>_xll.WRj($A35,E$3,E$4,E$5)</f>
        <v>0.90051456680915498</v>
      </c>
      <c r="F35" s="23">
        <f>_xll.WRj($A35,F$3,F$4,F$5)</f>
        <v>0.72250777091906082</v>
      </c>
      <c r="G35" s="4">
        <f>_xll.WRj($A35,G$3,G$4,G$5)</f>
        <v>0.51559815038290713</v>
      </c>
    </row>
    <row r="36" spans="1:7" x14ac:dyDescent="0.15">
      <c r="A36" s="14">
        <f t="shared" si="1"/>
        <v>1.4500000001000009</v>
      </c>
      <c r="B36" s="5">
        <f>_xll.WRj($A36,B$3,B$4,B$5)</f>
        <v>2.0432268349440901</v>
      </c>
      <c r="C36" s="24">
        <f>_xll.WRj($A36,C$3,C$4,C$5)</f>
        <v>1.4645835172359893</v>
      </c>
      <c r="D36" s="24">
        <f>_xll.WRj($A36,D$3,D$4,D$5)</f>
        <v>1.0733626916973089</v>
      </c>
      <c r="E36" s="24">
        <f>_xll.WRj($A36,E$3,E$4,E$5)</f>
        <v>0.8903367159024832</v>
      </c>
      <c r="F36" s="24">
        <f>_xll.WRj($A36,F$3,F$4,F$5)</f>
        <v>0.71462384060632256</v>
      </c>
      <c r="G36" s="6">
        <f>_xll.WRj($A36,G$3,G$4,G$5)</f>
        <v>0.51020912775575955</v>
      </c>
    </row>
    <row r="37" spans="1:7" x14ac:dyDescent="0.15">
      <c r="A37" s="12">
        <f t="shared" si="1"/>
        <v>1.5000000001000009</v>
      </c>
      <c r="B37" s="1">
        <f>_xll.WRj($A37,B$3,B$4,B$5)</f>
        <v>2.0162044035602831</v>
      </c>
      <c r="C37" s="22">
        <f>_xll.WRj($A37,C$3,C$4,C$5)</f>
        <v>1.4467731147319995</v>
      </c>
      <c r="D37" s="22">
        <f>_xll.WRj($A37,D$3,D$4,D$5)</f>
        <v>1.0611477161034488</v>
      </c>
      <c r="E37" s="22">
        <f>_xll.WRj($A37,E$3,E$4,E$5)</f>
        <v>0.88054503579741583</v>
      </c>
      <c r="F37" s="22">
        <f>_xll.WRj($A37,F$3,F$4,F$5)</f>
        <v>0.707033397625763</v>
      </c>
      <c r="G37" s="2">
        <f>_xll.WRj($A37,G$3,G$4,G$5)</f>
        <v>0.50501667494511204</v>
      </c>
    </row>
    <row r="38" spans="1:7" x14ac:dyDescent="0.15">
      <c r="A38" s="13">
        <f t="shared" si="1"/>
        <v>1.5500000001000009</v>
      </c>
      <c r="B38" s="3">
        <f>_xll.WRj($A38,B$3,B$4,B$5)</f>
        <v>1.9903123076739808</v>
      </c>
      <c r="C38" s="23">
        <f>_xll.WRj($A38,C$3,C$4,C$5)</f>
        <v>1.4296626534464816</v>
      </c>
      <c r="D38" s="23">
        <f>_xll.WRj($A38,D$3,D$4,D$5)</f>
        <v>1.0493920936500252</v>
      </c>
      <c r="E38" s="23">
        <f>_xll.WRj($A38,E$3,E$4,E$5)</f>
        <v>0.87111412789726939</v>
      </c>
      <c r="F38" s="23">
        <f>_xll.WRj($A38,F$3,F$4,F$5)</f>
        <v>0.69971736994771305</v>
      </c>
      <c r="G38" s="4">
        <f>_xll.WRj($A38,G$3,G$4,G$5)</f>
        <v>0.50000816645768176</v>
      </c>
    </row>
    <row r="39" spans="1:7" x14ac:dyDescent="0.15">
      <c r="A39" s="13">
        <f t="shared" si="1"/>
        <v>1.600000000100001</v>
      </c>
      <c r="B39" s="3">
        <f>_xll.WRj($A39,B$3,B$4,B$5)</f>
        <v>1.9654710504756803</v>
      </c>
      <c r="C39" s="23">
        <f>_xll.WRj($A39,C$3,C$4,C$5)</f>
        <v>1.413205325679129</v>
      </c>
      <c r="D39" s="23">
        <f>_xll.WRj($A39,D$3,D$4,D$5)</f>
        <v>1.0380660877007495</v>
      </c>
      <c r="E39" s="23">
        <f>_xll.WRj($A39,E$3,E$4,E$5)</f>
        <v>0.86202095935286271</v>
      </c>
      <c r="F39" s="23">
        <f>_xll.WRj($A39,F$3,F$4,F$5)</f>
        <v>0.69265844730914616</v>
      </c>
      <c r="G39" s="4">
        <f>_xll.WRj($A39,G$3,G$4,G$5)</f>
        <v>0.49517213430096546</v>
      </c>
    </row>
    <row r="40" spans="1:7" x14ac:dyDescent="0.15">
      <c r="A40" s="13">
        <f t="shared" si="1"/>
        <v>1.650000000100001</v>
      </c>
      <c r="B40" s="3">
        <f>_xll.WRj($A40,B$3,B$4,B$5)</f>
        <v>1.9416089080260448</v>
      </c>
      <c r="C40" s="23">
        <f>_xll.WRj($A40,C$3,C$4,C$5)</f>
        <v>1.3973587098975717</v>
      </c>
      <c r="D40" s="23">
        <f>_xll.WRj($A40,D$3,D$4,D$5)</f>
        <v>1.0271426782592534</v>
      </c>
      <c r="E40" s="23">
        <f>_xll.WRj($A40,E$3,E$4,E$5)</f>
        <v>0.85324458026919725</v>
      </c>
      <c r="F40" s="23">
        <f>_xll.WRj($A40,F$3,F$4,F$5)</f>
        <v>0.68584087189741372</v>
      </c>
      <c r="G40" s="4">
        <f>_xll.WRj($A40,G$3,G$4,G$5)</f>
        <v>0.49049813118284186</v>
      </c>
    </row>
    <row r="41" spans="1:7" x14ac:dyDescent="0.15">
      <c r="A41" s="14">
        <f t="shared" si="1"/>
        <v>1.7000000001000011</v>
      </c>
      <c r="B41" s="5">
        <f>_xll.WRj($A41,B$3,B$4,B$5)</f>
        <v>1.9186609658963965</v>
      </c>
      <c r="C41" s="24">
        <f>_xll.WRj($A41,C$3,C$4,C$5)</f>
        <v>1.3820842467895045</v>
      </c>
      <c r="D41" s="24">
        <f>_xll.WRj($A41,D$3,D$4,D$5)</f>
        <v>1.0165972440717808</v>
      </c>
      <c r="E41" s="24">
        <f>_xll.WRj($A41,E$3,E$4,E$5)</f>
        <v>0.84476588185215318</v>
      </c>
      <c r="F41" s="24">
        <f>_xll.WRj($A41,F$3,F$4,F$5)</f>
        <v>0.67925025919562099</v>
      </c>
      <c r="G41" s="6">
        <f>_xll.WRj($A41,G$3,G$4,G$5)</f>
        <v>0.48597661334713077</v>
      </c>
    </row>
    <row r="42" spans="1:7" x14ac:dyDescent="0.15">
      <c r="A42" s="12">
        <f>A41+0.1</f>
        <v>1.8000000001000012</v>
      </c>
      <c r="B42" s="1">
        <f>_xll.WRj($A42,B$3,B$4,B$5)</f>
        <v>1.8752772709435777</v>
      </c>
      <c r="C42" s="22">
        <f>_xll.WRj($A42,C$3,C$4,C$5)</f>
        <v>1.3531142243590031</v>
      </c>
      <c r="D42" s="22">
        <f>_xll.WRj($A42,D$3,D$4,D$5)</f>
        <v>0.99655221039022079</v>
      </c>
      <c r="E42" s="22">
        <f>_xll.WRj($A42,E$3,E$4,E$5)</f>
        <v>0.82863307884289772</v>
      </c>
      <c r="F42" s="22">
        <f>_xll.WRj($A42,F$3,F$4,F$5)</f>
        <v>0.66669834692423402</v>
      </c>
      <c r="G42" s="2">
        <f>_xll.WRj($A42,G$3,G$4,G$5)</f>
        <v>0.47735678492955058</v>
      </c>
    </row>
    <row r="43" spans="1:7" x14ac:dyDescent="0.15">
      <c r="A43" s="13">
        <f t="shared" ref="A43:A46" si="2">A42+0.1</f>
        <v>1.9000000001000013</v>
      </c>
      <c r="B43" s="3">
        <f>_xll.WRj($A43,B$3,B$4,B$5)</f>
        <v>1.834908490007612</v>
      </c>
      <c r="C43" s="23">
        <f>_xll.WRj($A43,C$3,C$4,C$5)</f>
        <v>1.3260484765302865</v>
      </c>
      <c r="D43" s="23">
        <f>_xll.WRj($A43,D$3,D$4,D$5)</f>
        <v>0.97777251394371012</v>
      </c>
      <c r="E43" s="23">
        <f>_xll.WRj($A43,E$3,E$4,E$5)</f>
        <v>0.81349928020455065</v>
      </c>
      <c r="F43" s="23">
        <f>_xll.WRj($A43,F$3,F$4,F$5)</f>
        <v>0.65490974429796955</v>
      </c>
      <c r="G43" s="4">
        <f>_xll.WRj($A43,G$3,G$4,G$5)</f>
        <v>0.4692508635022542</v>
      </c>
    </row>
    <row r="44" spans="1:7" x14ac:dyDescent="0.15">
      <c r="A44" s="13">
        <f t="shared" si="2"/>
        <v>2.0000000001000013</v>
      </c>
      <c r="B44" s="3">
        <f>_xll.WRj($A44,B$3,B$4,B$5)</f>
        <v>1.7972103520669238</v>
      </c>
      <c r="C44" s="23">
        <f>_xll.WRj($A44,C$3,C$4,C$5)</f>
        <v>1.3006790208491434</v>
      </c>
      <c r="D44" s="23">
        <f>_xll.WRj($A44,D$3,D$4,D$5)</f>
        <v>0.96012401709582673</v>
      </c>
      <c r="E44" s="23">
        <f>_xll.WRj($A44,E$3,E$4,E$5)</f>
        <v>0.79925996301650504</v>
      </c>
      <c r="F44" s="23">
        <f>_xll.WRj($A44,F$3,F$4,F$5)</f>
        <v>0.64380550979686957</v>
      </c>
      <c r="G44" s="4">
        <f>_xll.WRj($A44,G$3,G$4,G$5)</f>
        <v>0.4616063143890422</v>
      </c>
    </row>
    <row r="45" spans="1:7" x14ac:dyDescent="0.15">
      <c r="A45" s="13">
        <f t="shared" si="2"/>
        <v>2.1000000001000014</v>
      </c>
      <c r="B45" s="3">
        <f>_xll.WRj($A45,B$3,B$4,B$5)</f>
        <v>1.7618921532109126</v>
      </c>
      <c r="C45" s="23">
        <f>_xll.WRj($A45,C$3,C$4,C$5)</f>
        <v>1.2768290539090923</v>
      </c>
      <c r="D45" s="23">
        <f>_xll.WRj($A45,D$3,D$4,D$5)</f>
        <v>0.94349222794083987</v>
      </c>
      <c r="E45" s="23">
        <f>_xll.WRj($A45,E$3,E$4,E$5)</f>
        <v>0.78582576571774676</v>
      </c>
      <c r="F45" s="23">
        <f>_xll.WRj($A45,F$3,F$4,F$5)</f>
        <v>0.63331805999300916</v>
      </c>
      <c r="G45" s="4">
        <f>_xll.WRj($A45,G$3,G$4,G$5)</f>
        <v>0.45437810417214491</v>
      </c>
    </row>
    <row r="46" spans="1:7" x14ac:dyDescent="0.15">
      <c r="A46" s="14">
        <f t="shared" si="2"/>
        <v>2.2000000001000015</v>
      </c>
      <c r="B46" s="5">
        <f>_xll.WRj($A46,B$3,B$4,B$5)</f>
        <v>1.7287063808769749</v>
      </c>
      <c r="C46" s="24">
        <f>_xll.WRj($A46,C$3,C$4,C$5)</f>
        <v>1.2543471022538804</v>
      </c>
      <c r="D46" s="24">
        <f>_xll.WRj($A46,D$3,D$4,D$5)</f>
        <v>0.92777868383346529</v>
      </c>
      <c r="E46" s="24">
        <f>_xll.WRj($A46,E$3,E$4,E$5)</f>
        <v>0.7731197178393282</v>
      </c>
      <c r="F46" s="24">
        <f>_xll.WRj($A46,F$3,F$4,F$5)</f>
        <v>0.62338910667814429</v>
      </c>
      <c r="G46" s="6">
        <f>_xll.WRj($A46,G$3,G$4,G$5)</f>
        <v>0.44752734563412894</v>
      </c>
    </row>
    <row r="47" spans="1:7" x14ac:dyDescent="0.15">
      <c r="A47" s="12">
        <f>A46+0.1</f>
        <v>2.3000000001000016</v>
      </c>
      <c r="B47" s="1">
        <f>_xll.WRj($A47,B$3,B$4,B$5)</f>
        <v>1.6974407112924561</v>
      </c>
      <c r="C47" s="22">
        <f>_xll.WRj($A47,C$3,C$4,C$5)</f>
        <v>1.2331024741153163</v>
      </c>
      <c r="D47" s="22">
        <f>_xll.WRj($A47,D$3,D$4,D$5)</f>
        <v>0.91289812664853065</v>
      </c>
      <c r="E47" s="22">
        <f>_xll.WRj($A47,E$3,E$4,E$5)</f>
        <v>0.76107507261880225</v>
      </c>
      <c r="F47" s="22">
        <f>_xll.WRj($A47,F$3,F$4,F$5)</f>
        <v>0.61396804083843148</v>
      </c>
      <c r="G47" s="2">
        <f>_xll.WRj($A47,G$3,G$4,G$5)</f>
        <v>0.44102023504594423</v>
      </c>
    </row>
    <row r="48" spans="1:7" x14ac:dyDescent="0.15">
      <c r="A48" s="13">
        <f t="shared" ref="A48:A49" si="3">A47+0.1</f>
        <v>2.4000000001000017</v>
      </c>
      <c r="B48" s="3">
        <f>_xll.WRj($A48,B$3,B$4,B$5)</f>
        <v>1.6679117607828902</v>
      </c>
      <c r="C48" s="23">
        <f>_xll.WRj($A48,C$3,C$4,C$5)</f>
        <v>1.2129816808698852</v>
      </c>
      <c r="D48" s="23">
        <f>_xll.WRj($A48,D$3,D$4,D$5)</f>
        <v>0.89877627092403034</v>
      </c>
      <c r="E48" s="23">
        <f>_xll.WRj($A48,E$3,E$4,E$5)</f>
        <v>0.74963359181592759</v>
      </c>
      <c r="F48" s="23">
        <f>_xll.WRj($A48,F$3,F$4,F$5)</f>
        <v>0.60501065220862382</v>
      </c>
      <c r="G48" s="4">
        <f>_xll.WRj($A48,G$3,G$4,G$5)</f>
        <v>0.43482720923182061</v>
      </c>
    </row>
    <row r="49" spans="1:7" x14ac:dyDescent="0.15">
      <c r="A49" s="13">
        <f t="shared" si="3"/>
        <v>2.5000000001000018</v>
      </c>
      <c r="B49" s="3">
        <f>_xll.WRj($A49,B$3,B$4,B$5)</f>
        <v>1.6399601516594353</v>
      </c>
      <c r="C49" s="23">
        <f>_xll.WRj($A49,C$3,C$4,C$5)</f>
        <v>1.1938855912224899</v>
      </c>
      <c r="D49" s="23">
        <f>_xll.WRj($A49,D$3,D$4,D$5)</f>
        <v>0.88534802191576401</v>
      </c>
      <c r="E49" s="23">
        <f>_xll.WRj($A49,E$3,E$4,E$5)</f>
        <v>0.73874417421718375</v>
      </c>
      <c r="F49" s="23">
        <f>_xll.WRj($A49,F$3,F$4,F$5)</f>
        <v>0.59647810418195923</v>
      </c>
      <c r="G49" s="4">
        <f>_xll.WRj($A49,G$3,G$4,G$5)</f>
        <v>0.42892227003828398</v>
      </c>
    </row>
    <row r="50" spans="1:7" x14ac:dyDescent="0.15">
      <c r="A50" s="13">
        <f>A49+0.5</f>
        <v>3.0000000001000018</v>
      </c>
      <c r="B50" s="3">
        <f>_xll.WRj($A50,B$3,B$4,B$5)</f>
        <v>1.5195270878777807</v>
      </c>
      <c r="C50" s="23">
        <f>_xll.WRj($A50,C$3,C$4,C$5)</f>
        <v>1.1110563850282857</v>
      </c>
      <c r="D50" s="23">
        <f>_xll.WRj($A50,D$3,D$4,D$5)</f>
        <v>0.82681551227182271</v>
      </c>
      <c r="E50" s="23">
        <f>_xll.WRj($A50,E$3,E$4,E$5)</f>
        <v>0.69116536356055636</v>
      </c>
      <c r="F50" s="23">
        <f>_xll.WRj($A50,F$3,F$4,F$5)</f>
        <v>0.55911221739872785</v>
      </c>
      <c r="G50" s="4">
        <f>_xll.WRj($A50,G$3,G$4,G$5)</f>
        <v>0.40299735405962861</v>
      </c>
    </row>
    <row r="51" spans="1:7" x14ac:dyDescent="0.15">
      <c r="A51" s="14">
        <f t="shared" ref="A51:A56" si="4">A50+0.5</f>
        <v>3.5000000001000018</v>
      </c>
      <c r="B51" s="5">
        <f>_xll.WRj($A51,B$3,B$4,B$5)</f>
        <v>1.4232415328898915</v>
      </c>
      <c r="C51" s="24">
        <f>_xll.WRj($A51,C$3,C$4,C$5)</f>
        <v>1.0442008451008329</v>
      </c>
      <c r="D51" s="24">
        <f>_xll.WRj($A51,D$3,D$4,D$5)</f>
        <v>0.77923181009913645</v>
      </c>
      <c r="E51" s="24">
        <f>_xll.WRj($A51,E$3,E$4,E$5)</f>
        <v>0.65235088545465836</v>
      </c>
      <c r="F51" s="24">
        <f>_xll.WRj($A51,F$3,F$4,F$5)</f>
        <v>0.52852597746672303</v>
      </c>
      <c r="G51" s="6">
        <f>_xll.WRj($A51,G$3,G$4,G$5)</f>
        <v>0.38169455741147496</v>
      </c>
    </row>
    <row r="52" spans="1:7" x14ac:dyDescent="0.15">
      <c r="A52" s="12">
        <f t="shared" si="4"/>
        <v>4.0000000001000018</v>
      </c>
      <c r="B52" s="1">
        <f>_xll.WRj($A52,B$3,B$4,B$5)</f>
        <v>1.3438542313725783</v>
      </c>
      <c r="C52" s="22">
        <f>_xll.WRj($A52,C$3,C$4,C$5)</f>
        <v>0.98866295305799767</v>
      </c>
      <c r="D52" s="22">
        <f>_xll.WRj($A52,D$3,D$4,D$5)</f>
        <v>0.7394743920127177</v>
      </c>
      <c r="E52" s="22">
        <f>_xll.WRj($A52,E$3,E$4,E$5)</f>
        <v>0.61982700184353534</v>
      </c>
      <c r="F52" s="22">
        <f>_xll.WRj($A52,F$3,F$4,F$5)</f>
        <v>0.50282434464137316</v>
      </c>
      <c r="G52" s="2">
        <f>_xll.WRj($A52,G$3,G$4,G$5)</f>
        <v>0.36373535431935888</v>
      </c>
    </row>
    <row r="53" spans="1:7" x14ac:dyDescent="0.15">
      <c r="A53" s="13">
        <f t="shared" si="4"/>
        <v>4.5000000001000018</v>
      </c>
      <c r="B53" s="3">
        <f>_xll.WRj($A53,B$3,B$4,B$5)</f>
        <v>1.2768630731788928</v>
      </c>
      <c r="C53" s="23">
        <f>_xll.WRj($A53,C$3,C$4,C$5)</f>
        <v>0.94150992150954405</v>
      </c>
      <c r="D53" s="23">
        <f>_xll.WRj($A53,D$3,D$4,D$5)</f>
        <v>0.70555729252721355</v>
      </c>
      <c r="E53" s="23">
        <f>_xll.WRj($A53,E$3,E$4,E$5)</f>
        <v>0.59201357071316085</v>
      </c>
      <c r="F53" s="23">
        <f>_xll.WRj($A53,F$3,F$4,F$5)</f>
        <v>0.4807921514393993</v>
      </c>
      <c r="G53" s="4">
        <f>_xll.WRj($A53,G$3,G$4,G$5)</f>
        <v>0.34829670727994566</v>
      </c>
    </row>
    <row r="54" spans="1:7" x14ac:dyDescent="0.15">
      <c r="A54" s="13">
        <f t="shared" si="4"/>
        <v>5.0000000001000018</v>
      </c>
      <c r="B54" s="3">
        <f>_xll.WRj($A54,B$3,B$4,B$5)</f>
        <v>1.2192980036940952</v>
      </c>
      <c r="C54" s="23">
        <f>_xll.WRj($A54,C$3,C$4,C$5)</f>
        <v>0.90078479031424941</v>
      </c>
      <c r="D54" s="23">
        <f>_xll.WRj($A54,D$3,D$4,D$5)</f>
        <v>0.67614468006102779</v>
      </c>
      <c r="E54" s="23">
        <f>_xll.WRj($A54,E$3,E$4,E$5)</f>
        <v>0.56784383996187038</v>
      </c>
      <c r="F54" s="23">
        <f>_xll.WRj($A54,F$3,F$4,F$5)</f>
        <v>0.4616063143928773</v>
      </c>
      <c r="G54" s="4">
        <f>_xll.WRj($A54,G$3,G$4,G$5)</f>
        <v>0.33481923082468812</v>
      </c>
    </row>
    <row r="55" spans="1:7" x14ac:dyDescent="0.15">
      <c r="A55" s="13">
        <f t="shared" si="4"/>
        <v>5.5000000001000018</v>
      </c>
      <c r="B55" s="3">
        <f>_xll.WRj($A55,B$3,B$4,B$5)</f>
        <v>1.169106464292466</v>
      </c>
      <c r="C55" s="23">
        <f>_xll.WRj($A55,C$3,C$4,C$5)</f>
        <v>0.86512229575484811</v>
      </c>
      <c r="D55" s="23">
        <f>_xll.WRj($A55,D$3,D$4,D$5)</f>
        <v>0.65029827345774327</v>
      </c>
      <c r="E55" s="23">
        <f>_xll.WRj($A55,E$3,E$4,E$5)</f>
        <v>0.546566163066737</v>
      </c>
      <c r="F55" s="23">
        <f>_xll.WRj($A55,F$3,F$4,F$5)</f>
        <v>0.44468519473652235</v>
      </c>
      <c r="G55" s="4">
        <f>_xll.WRj($A55,G$3,G$4,G$5)</f>
        <v>0.32290642753212007</v>
      </c>
    </row>
    <row r="56" spans="1:7" x14ac:dyDescent="0.15">
      <c r="A56" s="14">
        <f t="shared" si="4"/>
        <v>6.0000000001000018</v>
      </c>
      <c r="B56" s="5">
        <f>_xll.WRj($A56,B$3,B$4,B$5)</f>
        <v>1.1248165915607544</v>
      </c>
      <c r="C56" s="24">
        <f>_xll.WRj($A56,C$3,C$4,C$5)</f>
        <v>0.83353556903306625</v>
      </c>
      <c r="D56" s="24">
        <f>_xll.WRj($A56,D$3,D$4,D$5)</f>
        <v>0.62733586618242165</v>
      </c>
      <c r="E56" s="24">
        <f>_xll.WRj($A56,E$3,E$4,E$5)</f>
        <v>0.5276325222008641</v>
      </c>
      <c r="F56" s="24">
        <f>_xll.WRj($A56,F$3,F$4,F$5)</f>
        <v>0.42960363483668512</v>
      </c>
      <c r="G56" s="6">
        <f>_xll.WRj($A56,G$3,G$4,G$5)</f>
        <v>0.31226767844500236</v>
      </c>
    </row>
    <row r="57" spans="1:7" x14ac:dyDescent="0.15">
      <c r="A57" s="12">
        <f>A56+1</f>
        <v>7.0000000001000018</v>
      </c>
      <c r="B57" s="1">
        <f>_xll.WRj($A57,B$3,B$4,B$5)</f>
        <v>1.0498545723830996</v>
      </c>
      <c r="C57" s="22">
        <f>_xll.WRj($A57,C$3,C$4,C$5)</f>
        <v>0.77982670396523979</v>
      </c>
      <c r="D57" s="22">
        <f>_xll.WRj($A57,D$3,D$4,D$5)</f>
        <v>0.58814167926803707</v>
      </c>
      <c r="E57" s="22">
        <f>_xll.WRj($A57,E$3,E$4,E$5)</f>
        <v>0.49524944279473032</v>
      </c>
      <c r="F57" s="22">
        <f>_xll.WRj($A57,F$3,F$4,F$5)</f>
        <v>0.40375503894108328</v>
      </c>
      <c r="G57" s="2">
        <f>_xll.WRj($A57,G$3,G$4,G$5)</f>
        <v>0.29398680927975207</v>
      </c>
    </row>
    <row r="58" spans="1:7" x14ac:dyDescent="0.15">
      <c r="A58" s="13">
        <f t="shared" ref="A58:A61" si="5">A57+1</f>
        <v>8.0000000001000018</v>
      </c>
      <c r="B58" s="3">
        <f>_xll.WRj($A58,B$3,B$4,B$5)</f>
        <v>0.98843564276863183</v>
      </c>
      <c r="C58" s="23">
        <f>_xll.WRj($A58,C$3,C$4,C$5)</f>
        <v>0.73559338652179151</v>
      </c>
      <c r="D58" s="23">
        <f>_xll.WRj($A58,D$3,D$4,D$5)</f>
        <v>0.55572176171811649</v>
      </c>
      <c r="E58" s="23">
        <f>_xll.WRj($A58,E$3,E$4,E$5)</f>
        <v>0.46840105025380441</v>
      </c>
      <c r="F58" s="23">
        <f>_xll.WRj($A58,F$3,F$4,F$5)</f>
        <v>0.38227237939102576</v>
      </c>
      <c r="G58" s="4">
        <f>_xll.WRj($A58,G$3,G$4,G$5)</f>
        <v>0.27874775109675876</v>
      </c>
    </row>
    <row r="59" spans="1:7" x14ac:dyDescent="0.15">
      <c r="A59" s="13">
        <f t="shared" si="5"/>
        <v>9.0000000001000018</v>
      </c>
      <c r="B59" s="3">
        <f>_xll.WRj($A59,B$3,B$4,B$5)</f>
        <v>0.93688054789494335</v>
      </c>
      <c r="C59" s="23">
        <f>_xll.WRj($A59,C$3,C$4,C$5)</f>
        <v>0.69830848378069121</v>
      </c>
      <c r="D59" s="23">
        <f>_xll.WRj($A59,D$3,D$4,D$5)</f>
        <v>0.5282968514434041</v>
      </c>
      <c r="E59" s="23">
        <f>_xll.WRj($A59,E$3,E$4,E$5)</f>
        <v>0.44564526747160088</v>
      </c>
      <c r="F59" s="23">
        <f>_xll.WRj($A59,F$3,F$4,F$5)</f>
        <v>0.36402732367422191</v>
      </c>
      <c r="G59" s="4">
        <f>_xll.WRj($A59,G$3,G$4,G$5)</f>
        <v>0.26577198693433846</v>
      </c>
    </row>
    <row r="60" spans="1:7" x14ac:dyDescent="0.15">
      <c r="A60" s="13">
        <f t="shared" si="5"/>
        <v>10.000000000100002</v>
      </c>
      <c r="B60" s="3">
        <f>_xll.WRj($A60,B$3,B$4,B$5)</f>
        <v>0.89278004904885677</v>
      </c>
      <c r="C60" s="23">
        <f>_xll.WRj($A60,C$3,C$4,C$5)</f>
        <v>0.6663041197371693</v>
      </c>
      <c r="D60" s="23">
        <f>_xll.WRj($A60,D$3,D$4,D$5)</f>
        <v>0.50468537780182576</v>
      </c>
      <c r="E60" s="23">
        <f>_xll.WRj($A60,E$3,E$4,E$5)</f>
        <v>0.42602147340222946</v>
      </c>
      <c r="F60" s="23">
        <f>_xll.WRj($A60,F$3,F$4,F$5)</f>
        <v>0.34826597141497256</v>
      </c>
      <c r="G60" s="4">
        <f>_xll.WRj($A60,G$3,G$4,G$5)</f>
        <v>0.25453756193085264</v>
      </c>
    </row>
    <row r="61" spans="1:7" x14ac:dyDescent="0.15">
      <c r="A61" s="14">
        <f t="shared" si="5"/>
        <v>11.000000000100002</v>
      </c>
      <c r="B61" s="5">
        <f>_xll.WRj($A61,B$3,B$4,B$5)</f>
        <v>0.85447984445012637</v>
      </c>
      <c r="C61" s="24">
        <f>_xll.WRj($A61,C$3,C$4,C$5)</f>
        <v>0.63842759841470298</v>
      </c>
      <c r="D61" s="24">
        <f>_xll.WRj($A61,D$3,D$4,D$5)</f>
        <v>0.48406649387936568</v>
      </c>
      <c r="E61" s="24">
        <f>_xll.WRj($A61,E$3,E$4,E$5)</f>
        <v>0.40886055654466852</v>
      </c>
      <c r="F61" s="24">
        <f>_xll.WRj($A61,F$3,F$4,F$5)</f>
        <v>0.33446183040240507</v>
      </c>
      <c r="G61" s="6">
        <f>_xll.WRj($A61,G$3,G$4,G$5)</f>
        <v>0.24467886934024199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ExpLog</vt:lpstr>
      <vt:lpstr>ExpInt</vt:lpstr>
      <vt:lpstr>Spence</vt:lpstr>
      <vt:lpstr>SinCos</vt:lpstr>
      <vt:lpstr>RGam</vt:lpstr>
      <vt:lpstr>Poch</vt:lpstr>
      <vt:lpstr>Beta</vt:lpstr>
      <vt:lpstr>PGam</vt:lpstr>
      <vt:lpstr>IGam</vt:lpstr>
      <vt:lpstr>IBeta</vt:lpstr>
      <vt:lpstr>Zeta</vt:lpstr>
      <vt:lpstr>Fres</vt:lpstr>
      <vt:lpstr>Dawson</vt:lpstr>
      <vt:lpstr>Besj</vt:lpstr>
      <vt:lpstr>Besy</vt:lpstr>
      <vt:lpstr>Besjd</vt:lpstr>
      <vt:lpstr>Besyd</vt:lpstr>
      <vt:lpstr>Sbesj</vt:lpstr>
      <vt:lpstr>Sbesy</vt:lpstr>
      <vt:lpstr>Besi</vt:lpstr>
      <vt:lpstr>Besk</vt:lpstr>
      <vt:lpstr>Besid</vt:lpstr>
      <vt:lpstr>Beskd</vt:lpstr>
      <vt:lpstr>Sbesi</vt:lpstr>
      <vt:lpstr>Sbesk</vt:lpstr>
      <vt:lpstr>Airy</vt:lpstr>
      <vt:lpstr>Jelli</vt:lpstr>
      <vt:lpstr>CElli</vt:lpstr>
      <vt:lpstr>ElliF</vt:lpstr>
      <vt:lpstr>ElliE</vt:lpstr>
      <vt:lpstr>ElliP</vt:lpstr>
      <vt:lpstr>ElliP (2)</vt:lpstr>
      <vt:lpstr>ElliRC</vt:lpstr>
      <vt:lpstr>ElliRD</vt:lpstr>
      <vt:lpstr>ElliRG</vt:lpstr>
      <vt:lpstr>ElliRF</vt:lpstr>
      <vt:lpstr>ElliRJ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User</cp:lastModifiedBy>
  <dcterms:created xsi:type="dcterms:W3CDTF">2012-08-02T14:03:43Z</dcterms:created>
  <dcterms:modified xsi:type="dcterms:W3CDTF">2022-05-28T05:19:48Z</dcterms:modified>
</cp:coreProperties>
</file>