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Work\XLPack\XLPack6\XLPack\sample\Full\en\WS\"/>
    </mc:Choice>
  </mc:AlternateContent>
  <xr:revisionPtr revIDLastSave="0" documentId="13_ncr:1_{89CDB282-C8D8-40DA-8ECB-C626DA1B8926}" xr6:coauthVersionLast="47" xr6:coauthVersionMax="47" xr10:uidLastSave="{00000000-0000-0000-0000-000000000000}"/>
  <bookViews>
    <workbookView xWindow="4290" yWindow="120" windowWidth="25305" windowHeight="21030" tabRatio="735" xr2:uid="{00000000-000D-0000-FFFF-FFFF00000000}"/>
  </bookViews>
  <sheets>
    <sheet name="Special functions" sheetId="3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3" i="31" l="1"/>
  <c r="D102" i="31"/>
  <c r="D101" i="31"/>
  <c r="E18" i="31"/>
  <c r="E136" i="31"/>
  <c r="F32" i="31"/>
  <c r="F49" i="31"/>
  <c r="E42" i="31"/>
  <c r="F33" i="31"/>
  <c r="E130" i="31"/>
  <c r="E99" i="31"/>
  <c r="E115" i="31"/>
  <c r="E123" i="31"/>
  <c r="E125" i="31"/>
  <c r="E144" i="31"/>
  <c r="F79" i="31"/>
  <c r="E87" i="31"/>
  <c r="G103" i="31"/>
  <c r="E140" i="31"/>
  <c r="F104" i="31"/>
  <c r="F43" i="31"/>
  <c r="E119" i="31"/>
  <c r="F101" i="31"/>
  <c r="E126" i="31"/>
  <c r="F92" i="31"/>
  <c r="E63" i="31"/>
  <c r="E24" i="31"/>
  <c r="G81" i="31"/>
  <c r="F72" i="31"/>
  <c r="E26" i="31"/>
  <c r="G5" i="31"/>
  <c r="E121" i="31"/>
  <c r="F70" i="31"/>
  <c r="F76" i="31"/>
  <c r="E122" i="31"/>
  <c r="G106" i="31"/>
  <c r="E118" i="31"/>
  <c r="E141" i="31"/>
  <c r="E25" i="31"/>
  <c r="E20" i="31"/>
  <c r="F19" i="31"/>
  <c r="F94" i="31"/>
  <c r="E124" i="31"/>
  <c r="E27" i="31"/>
  <c r="E139" i="31"/>
  <c r="E117" i="31"/>
  <c r="G105" i="31"/>
  <c r="E116" i="31"/>
  <c r="E132" i="31"/>
  <c r="F77" i="31"/>
  <c r="F6" i="31"/>
  <c r="G80" i="31"/>
  <c r="H108" i="31"/>
  <c r="E131" i="31"/>
  <c r="E113" i="31"/>
  <c r="E134" i="31"/>
  <c r="G107" i="31"/>
  <c r="E142" i="31"/>
  <c r="E31" i="31"/>
  <c r="E16" i="31"/>
  <c r="E133" i="31"/>
  <c r="E114" i="31"/>
  <c r="F71" i="31"/>
  <c r="E145" i="31"/>
  <c r="E57" i="31"/>
  <c r="F47" i="31"/>
  <c r="F100" i="31"/>
  <c r="F68" i="31"/>
  <c r="E11" i="31"/>
  <c r="F37" i="31"/>
  <c r="E85" i="31"/>
  <c r="E12" i="31"/>
  <c r="F78" i="31"/>
  <c r="E128" i="31"/>
  <c r="E135" i="31"/>
  <c r="F67" i="31"/>
  <c r="E138" i="31"/>
  <c r="E86" i="31"/>
  <c r="E7" i="31"/>
  <c r="E112" i="31"/>
  <c r="E127" i="31"/>
  <c r="E143" i="31"/>
  <c r="E98" i="31"/>
  <c r="E17" i="31"/>
  <c r="F93" i="31"/>
  <c r="E120" i="31"/>
  <c r="E129" i="31"/>
  <c r="G53" i="31"/>
  <c r="E137" i="31"/>
  <c r="E88" i="31"/>
  <c r="E61" i="31"/>
  <c r="F48" i="31"/>
  <c r="F102" i="31"/>
  <c r="E62" i="31"/>
  <c r="F38" i="31"/>
  <c r="F69" i="31"/>
</calcChain>
</file>

<file path=xl/sharedStrings.xml><?xml version="1.0" encoding="utf-8"?>
<sst xmlns="http://schemas.openxmlformats.org/spreadsheetml/2006/main" count="204" uniqueCount="171">
  <si>
    <t>WLi</t>
    <phoneticPr fontId="1"/>
  </si>
  <si>
    <t>WEi</t>
    <phoneticPr fontId="1"/>
  </si>
  <si>
    <t>WCi</t>
    <phoneticPr fontId="1"/>
  </si>
  <si>
    <t>WSi</t>
    <phoneticPr fontId="1"/>
  </si>
  <si>
    <t>WChi</t>
    <phoneticPr fontId="1"/>
  </si>
  <si>
    <t>WShi</t>
    <phoneticPr fontId="1"/>
  </si>
  <si>
    <t>WGamr</t>
    <phoneticPr fontId="1"/>
  </si>
  <si>
    <t>WPoch</t>
    <phoneticPr fontId="1"/>
  </si>
  <si>
    <t>WPoch1</t>
    <phoneticPr fontId="1"/>
  </si>
  <si>
    <t>WBeta</t>
    <phoneticPr fontId="1"/>
  </si>
  <si>
    <t>WLnbeta</t>
    <phoneticPr fontId="1"/>
  </si>
  <si>
    <t>WGami</t>
    <phoneticPr fontId="1"/>
  </si>
  <si>
    <t>WGamic</t>
    <phoneticPr fontId="1"/>
  </si>
  <si>
    <t>WGamit</t>
    <phoneticPr fontId="1"/>
  </si>
  <si>
    <t>WFresc</t>
    <phoneticPr fontId="1"/>
  </si>
  <si>
    <t>WFress</t>
    <phoneticPr fontId="1"/>
  </si>
  <si>
    <t>WSbesj</t>
    <phoneticPr fontId="1"/>
  </si>
  <si>
    <t>WSbesy</t>
    <phoneticPr fontId="1"/>
  </si>
  <si>
    <t>WSbesi</t>
    <phoneticPr fontId="1"/>
  </si>
  <si>
    <t>WSbesk</t>
    <phoneticPr fontId="1"/>
  </si>
  <si>
    <t>WCelli1</t>
    <phoneticPr fontId="1"/>
  </si>
  <si>
    <t>WCelli2</t>
    <phoneticPr fontId="1"/>
  </si>
  <si>
    <t>WCelli3</t>
    <phoneticPr fontId="1"/>
  </si>
  <si>
    <t>WElli1</t>
    <phoneticPr fontId="1"/>
  </si>
  <si>
    <t>WElli2</t>
    <phoneticPr fontId="1"/>
  </si>
  <si>
    <t>WElli3</t>
    <phoneticPr fontId="1"/>
  </si>
  <si>
    <t>WDconst</t>
    <phoneticPr fontId="1"/>
  </si>
  <si>
    <t>WRc</t>
    <phoneticPr fontId="1"/>
  </si>
  <si>
    <t>WRd</t>
    <phoneticPr fontId="1"/>
  </si>
  <si>
    <t>WRf</t>
    <phoneticPr fontId="1"/>
  </si>
  <si>
    <t>WRj</t>
    <phoneticPr fontId="1"/>
  </si>
  <si>
    <t>= 1: √2</t>
  </si>
  <si>
    <t>= 2: √3</t>
  </si>
  <si>
    <t>= 3: √5</t>
  </si>
  <si>
    <t>= 4: √10</t>
  </si>
  <si>
    <t>= 8: ln 2</t>
  </si>
  <si>
    <t>= 9: ln 3</t>
  </si>
  <si>
    <t>= 10: ln 10</t>
  </si>
  <si>
    <t>= 11: 1/ln 2</t>
  </si>
  <si>
    <t>= 12: 1/ln 10</t>
  </si>
  <si>
    <t>= 13: π</t>
  </si>
  <si>
    <t>= 14: 1° = π/180</t>
  </si>
  <si>
    <t>= 15: 1/π</t>
  </si>
  <si>
    <t>= 16: π^2</t>
  </si>
  <si>
    <t>= 17: √π = Γ(1/2)</t>
  </si>
  <si>
    <t>= 18: Γ(1/3)</t>
  </si>
  <si>
    <t>= 19: Γ(2/3)</t>
  </si>
  <si>
    <t>= 20: e</t>
  </si>
  <si>
    <t>= 21: 1/e</t>
  </si>
  <si>
    <t>= 22: e^2</t>
  </si>
  <si>
    <t>= 24: ln π</t>
  </si>
  <si>
    <t>= 26: exp(γ)</t>
  </si>
  <si>
    <t>= 27: exp(π/4)</t>
  </si>
  <si>
    <t>= 28: sin 1</t>
  </si>
  <si>
    <t>= 29: cos 1</t>
  </si>
  <si>
    <t>= 30: -ζ'(2)</t>
  </si>
  <si>
    <t>= 31: ζ(3)</t>
  </si>
  <si>
    <t>= 32: ln φ</t>
  </si>
  <si>
    <t>= 33: 1/ln φ</t>
  </si>
  <si>
    <t>= 34: -ln ln 2</t>
  </si>
  <si>
    <t>(x*y)+z</t>
  </si>
  <si>
    <t>WFma</t>
  </si>
  <si>
    <t>sqrt(x^2+y^2)</t>
  </si>
  <si>
    <t>WHypot</t>
  </si>
  <si>
    <t>WCbrt</t>
  </si>
  <si>
    <t>exp(x)-1</t>
  </si>
  <si>
    <t>WExpm1</t>
    <phoneticPr fontId="1"/>
  </si>
  <si>
    <t>ln(1+x)</t>
  </si>
  <si>
    <t>WLog1p</t>
    <phoneticPr fontId="1"/>
  </si>
  <si>
    <t>WEn</t>
    <phoneticPr fontId="1"/>
  </si>
  <si>
    <t>WSpence</t>
    <phoneticPr fontId="1"/>
  </si>
  <si>
    <t>WDigamma</t>
    <phoneticPr fontId="1"/>
  </si>
  <si>
    <t>WPolygamma</t>
    <phoneticPr fontId="1"/>
  </si>
  <si>
    <t>WIbeta</t>
    <phoneticPr fontId="1"/>
  </si>
  <si>
    <t>WZeta</t>
    <phoneticPr fontId="1"/>
  </si>
  <si>
    <t>WDawson</t>
    <phoneticPr fontId="1"/>
  </si>
  <si>
    <t>WBesj</t>
    <phoneticPr fontId="1"/>
  </si>
  <si>
    <t>WBesy</t>
    <phoneticPr fontId="1"/>
  </si>
  <si>
    <t>WBesjd</t>
    <phoneticPr fontId="1"/>
  </si>
  <si>
    <t>WBesyd</t>
    <phoneticPr fontId="1"/>
  </si>
  <si>
    <t>WBesi</t>
    <phoneticPr fontId="1"/>
  </si>
  <si>
    <t>WBesk</t>
    <phoneticPr fontId="1"/>
  </si>
  <si>
    <t>WBesid</t>
    <phoneticPr fontId="1"/>
  </si>
  <si>
    <t>WBeskd</t>
    <phoneticPr fontId="1"/>
  </si>
  <si>
    <t>WAiryai</t>
    <phoneticPr fontId="1"/>
  </si>
  <si>
    <t>WAiryaid</t>
    <phoneticPr fontId="1"/>
  </si>
  <si>
    <t>WAirybi</t>
    <phoneticPr fontId="1"/>
  </si>
  <si>
    <t>WAirybid</t>
    <phoneticPr fontId="1"/>
  </si>
  <si>
    <t>WRg</t>
    <phoneticPr fontId="1"/>
  </si>
  <si>
    <t>Special functions</t>
  </si>
  <si>
    <t>C5. Exponential and logarithmic integrals</t>
  </si>
  <si>
    <t>C6. Cosine and sine integrals</t>
    <phoneticPr fontId="1"/>
  </si>
  <si>
    <t>Logarithmic integral li(X)</t>
    <phoneticPr fontId="1"/>
  </si>
  <si>
    <t>Cosine integral</t>
    <phoneticPr fontId="1"/>
  </si>
  <si>
    <t>Sine integral</t>
    <phoneticPr fontId="1"/>
  </si>
  <si>
    <t>Hyperbolic cosine integral</t>
    <phoneticPr fontId="1"/>
  </si>
  <si>
    <t>Hyperbolic sine integral</t>
    <phoneticPr fontId="1"/>
  </si>
  <si>
    <t>Reciplocal of gamma function</t>
    <phoneticPr fontId="1"/>
  </si>
  <si>
    <t>Pochhammer's symbol</t>
    <phoneticPr fontId="1"/>
  </si>
  <si>
    <t>Generalization of Pochhammer's symbol</t>
    <phoneticPr fontId="1"/>
  </si>
  <si>
    <t>Beta function B(a, b)</t>
  </si>
  <si>
    <t>Logarithmic Beta function Ln(B(a, b))</t>
    <phoneticPr fontId="1"/>
  </si>
  <si>
    <t>Digamma (psi) function Ψ(x)</t>
    <phoneticPr fontId="1"/>
  </si>
  <si>
    <t>Polygamma function ψn(x) (derivative of psi function ψ(x))</t>
    <phoneticPr fontId="1"/>
  </si>
  <si>
    <t>Incomplete gamma function γ(a, x)</t>
  </si>
  <si>
    <t>Complementary incomplete gamma function Γ(a, x)</t>
  </si>
  <si>
    <t>Tricomi's incomplete gamma function Γ*(a, x)</t>
    <phoneticPr fontId="1"/>
  </si>
  <si>
    <t>Incomplete beta function Ix(a, b)</t>
    <phoneticPr fontId="1"/>
  </si>
  <si>
    <t>Riemann zeta function ζ(x)</t>
    <phoneticPr fontId="1"/>
  </si>
  <si>
    <t>C7g. Riemann zeta function</t>
    <phoneticPr fontId="1"/>
  </si>
  <si>
    <t>C8. Error functions</t>
  </si>
  <si>
    <t>Dawson's function</t>
    <phoneticPr fontId="1"/>
  </si>
  <si>
    <t>Fresnel integral C(x)</t>
    <phoneticPr fontId="1"/>
  </si>
  <si>
    <t>Fresnel integral S(x)</t>
    <phoneticPr fontId="1"/>
  </si>
  <si>
    <t>C10a. Bessel functions</t>
    <phoneticPr fontId="1"/>
  </si>
  <si>
    <t>C7a. Gamma functions</t>
    <phoneticPr fontId="1"/>
  </si>
  <si>
    <t>C7b. Beta functions</t>
    <phoneticPr fontId="1"/>
  </si>
  <si>
    <t>C7c. Polygamma functions</t>
    <phoneticPr fontId="1"/>
  </si>
  <si>
    <t>C7e. Incomplete gamma functions</t>
    <phoneticPr fontId="1"/>
  </si>
  <si>
    <t>C7f. Incomplete beta functions</t>
    <phoneticPr fontId="1"/>
  </si>
  <si>
    <t>C10b. Modified Bessel functions</t>
    <phoneticPr fontId="1"/>
  </si>
  <si>
    <t>C10d. Airy functions</t>
    <phoneticPr fontId="1"/>
  </si>
  <si>
    <t>Airy function Ai(x)</t>
    <phoneticPr fontId="1"/>
  </si>
  <si>
    <t>Airy function Bi(x)</t>
    <phoneticPr fontId="1"/>
  </si>
  <si>
    <t>Legendre form of complete elliptic integral of the first kind K(k)</t>
  </si>
  <si>
    <t>Legendre form of complete elliptic integral of the second kind E(k)</t>
  </si>
  <si>
    <t>Legendre form of complete elliptic integral of the third kind P(n, k)</t>
  </si>
  <si>
    <t>Legendre form of incomplete elliptic integral of the first kind F(φ, k)</t>
  </si>
  <si>
    <t>Legendre form of incomplete elliptic integral of the second kind E(φ, k)</t>
  </si>
  <si>
    <t>Legendre form of incomplete elliptic integral of the third kind P(φ, n, k)</t>
  </si>
  <si>
    <t>Carlson form of elliptic integral RC(x, y)</t>
    <phoneticPr fontId="1"/>
  </si>
  <si>
    <t>Carlson form of elliptic integral RD(x, y, z)</t>
    <phoneticPr fontId="1"/>
  </si>
  <si>
    <t>Carlson form of elliptic integral RF(x, y, z)</t>
    <phoneticPr fontId="1"/>
  </si>
  <si>
    <t>Carlson form of elliptic integral RJ(x, y, z, p)</t>
    <phoneticPr fontId="1"/>
  </si>
  <si>
    <t>Carlson form of elliptic integral RG(x, y, z)</t>
    <phoneticPr fontId="1"/>
  </si>
  <si>
    <t>C19. Other special functions</t>
    <phoneticPr fontId="1"/>
  </si>
  <si>
    <t>= 5: Cube root of 2</t>
    <phoneticPr fontId="1"/>
  </si>
  <si>
    <t>= 6: Cube root of 3</t>
    <phoneticPr fontId="1"/>
  </si>
  <si>
    <t>= 7: Fourth root of 2</t>
    <phoneticPr fontId="1"/>
  </si>
  <si>
    <t>= 23: γ (Euler's constant)</t>
    <phoneticPr fontId="1"/>
  </si>
  <si>
    <t>= 25: φ (golden ratio)</t>
    <phoneticPr fontId="1"/>
  </si>
  <si>
    <t>C2. Powers, roots, reciprocals</t>
    <phoneticPr fontId="1"/>
  </si>
  <si>
    <t xml:space="preserve">Cube root </t>
    <phoneticPr fontId="2"/>
  </si>
  <si>
    <t>C4. Elementary transcendental functions</t>
    <phoneticPr fontId="1"/>
  </si>
  <si>
    <t>Exponential integral Ei(X)</t>
    <phoneticPr fontId="1"/>
  </si>
  <si>
    <t>Exponential integral En(X)</t>
    <phoneticPr fontId="1"/>
  </si>
  <si>
    <t>Spence's function Li2(X)</t>
    <phoneticPr fontId="1"/>
  </si>
  <si>
    <t>Bessel function of the first kind of order ν Jν(x)</t>
    <phoneticPr fontId="1"/>
  </si>
  <si>
    <t>Bessel function of the second kind of order ν Yν(x)</t>
    <phoneticPr fontId="1"/>
  </si>
  <si>
    <t>Derivative J'ν(x) of Bessel function of the first kind of order ν</t>
    <phoneticPr fontId="1"/>
  </si>
  <si>
    <t xml:space="preserve">Derivative Y'ν(x) of Bessel function of the second kind of order ν </t>
    <phoneticPr fontId="1"/>
  </si>
  <si>
    <t>Spherical Bessel function of the first kind of order ν jν(x)</t>
    <phoneticPr fontId="1"/>
  </si>
  <si>
    <t>Spherical Bessel function of the second kind of order ν yν(x)</t>
    <phoneticPr fontId="1"/>
  </si>
  <si>
    <t>Modified Bessel function of the first kind of order ν Iν(x)</t>
    <phoneticPr fontId="1"/>
  </si>
  <si>
    <t>Modified Bessel function of the second kind of order ν Kν(x)</t>
    <phoneticPr fontId="1"/>
  </si>
  <si>
    <t xml:space="preserve">Derivative K'ν(x) of modified Bessel function of the second kind of order ν </t>
    <phoneticPr fontId="1"/>
  </si>
  <si>
    <t>Derivative I'ν(x) of modified Bessel function of the first kind of order ν</t>
    <phoneticPr fontId="1"/>
  </si>
  <si>
    <t>Modified spherical Bessel function of the first kind of order ν iν(x)</t>
    <phoneticPr fontId="1"/>
  </si>
  <si>
    <t>Modified spherical Bessel function of the second kind of order ν kν(x)</t>
    <phoneticPr fontId="1"/>
  </si>
  <si>
    <t>Derivative of Airy function Ai'(x)</t>
    <phoneticPr fontId="1"/>
  </si>
  <si>
    <t>Derivative of Airy function Bi'(x)</t>
    <phoneticPr fontId="1"/>
  </si>
  <si>
    <t>WJsn</t>
    <phoneticPr fontId="1"/>
  </si>
  <si>
    <t>WJcn</t>
    <phoneticPr fontId="1"/>
  </si>
  <si>
    <t>WJdn</t>
    <phoneticPr fontId="1"/>
  </si>
  <si>
    <t>C13. Jacobi elliptic functions</t>
    <phoneticPr fontId="1"/>
  </si>
  <si>
    <t>C14. Elliptic integrals</t>
    <phoneticPr fontId="1"/>
  </si>
  <si>
    <t>Jacobi elliptic functions sn(u, k)</t>
    <phoneticPr fontId="1"/>
  </si>
  <si>
    <t>Jacobi elliptic functions cn(u, k)</t>
    <phoneticPr fontId="1"/>
  </si>
  <si>
    <t>Jacobi elliptic functions dn(u, k)</t>
    <phoneticPr fontId="1"/>
  </si>
  <si>
    <t>Exponential integral E1(X)</t>
    <phoneticPr fontId="1"/>
  </si>
  <si>
    <t>WE_1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</si>
</sst>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2" borderId="4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AC3F-4CD1-4798-92EF-3825245E970D}">
  <sheetPr>
    <pageSetUpPr fitToPage="1"/>
  </sheetPr>
  <dimension ref="A1:H145"/>
  <sheetViews>
    <sheetView tabSelected="1" workbookViewId="0"/>
  </sheetViews>
  <sheetFormatPr defaultColWidth="9" defaultRowHeight="13.5" x14ac:dyDescent="0.15"/>
  <cols>
    <col min="1" max="1" width="4.625" style="1" customWidth="1"/>
    <col min="2" max="2" width="67.625" style="1" customWidth="1"/>
    <col min="3" max="3" width="9" style="1"/>
    <col min="4" max="8" width="18.375" style="1" customWidth="1"/>
    <col min="9" max="16384" width="9" style="1"/>
  </cols>
  <sheetData>
    <row r="1" spans="1:7" x14ac:dyDescent="0.15">
      <c r="A1" s="2" t="s">
        <v>89</v>
      </c>
    </row>
    <row r="2" spans="1:7" x14ac:dyDescent="0.15">
      <c r="A2" s="15"/>
    </row>
    <row r="3" spans="1:7" x14ac:dyDescent="0.15">
      <c r="A3" s="2" t="s">
        <v>141</v>
      </c>
    </row>
    <row r="4" spans="1:7" x14ac:dyDescent="0.15">
      <c r="A4" s="2"/>
    </row>
    <row r="5" spans="1:7" x14ac:dyDescent="0.15">
      <c r="A5" s="15"/>
      <c r="B5" s="1" t="s">
        <v>60</v>
      </c>
      <c r="C5" s="5" t="s">
        <v>61</v>
      </c>
      <c r="D5" s="6">
        <v>0.2</v>
      </c>
      <c r="E5" s="6">
        <v>0.2</v>
      </c>
      <c r="F5" s="6">
        <v>0.2</v>
      </c>
      <c r="G5" s="14">
        <f>_xll.WFma(D5,E5,F5)</f>
        <v>0.24000000000000002</v>
      </c>
    </row>
    <row r="6" spans="1:7" x14ac:dyDescent="0.15">
      <c r="A6" s="15"/>
      <c r="B6" s="1" t="s">
        <v>62</v>
      </c>
      <c r="C6" s="5" t="s">
        <v>63</v>
      </c>
      <c r="D6" s="6">
        <v>1</v>
      </c>
      <c r="E6" s="6">
        <v>1</v>
      </c>
      <c r="F6" s="14">
        <f>_xll.WHypot(D6,E6)</f>
        <v>1.4142135623730951</v>
      </c>
    </row>
    <row r="7" spans="1:7" x14ac:dyDescent="0.15">
      <c r="A7" s="15"/>
      <c r="B7" s="1" t="s">
        <v>142</v>
      </c>
      <c r="C7" s="3" t="s">
        <v>64</v>
      </c>
      <c r="D7" s="4">
        <v>2</v>
      </c>
      <c r="E7" s="14">
        <f>_xll.WCbrt(D7)</f>
        <v>1.259921049894873</v>
      </c>
    </row>
    <row r="8" spans="1:7" x14ac:dyDescent="0.15">
      <c r="A8" s="15"/>
    </row>
    <row r="9" spans="1:7" x14ac:dyDescent="0.15">
      <c r="A9" s="2" t="s">
        <v>143</v>
      </c>
    </row>
    <row r="10" spans="1:7" x14ac:dyDescent="0.15">
      <c r="A10" s="2"/>
    </row>
    <row r="11" spans="1:7" x14ac:dyDescent="0.15">
      <c r="A11" s="2"/>
      <c r="B11" s="1" t="s">
        <v>65</v>
      </c>
      <c r="C11" s="5" t="s">
        <v>66</v>
      </c>
      <c r="D11" s="6">
        <v>0.2</v>
      </c>
      <c r="E11" s="11">
        <f>_xll.WExpm1(D11)</f>
        <v>0.22140275816016985</v>
      </c>
    </row>
    <row r="12" spans="1:7" x14ac:dyDescent="0.15">
      <c r="A12" s="15"/>
      <c r="B12" s="1" t="s">
        <v>67</v>
      </c>
      <c r="C12" s="3" t="s">
        <v>68</v>
      </c>
      <c r="D12" s="4">
        <v>0.5</v>
      </c>
      <c r="E12" s="14">
        <f>_xll.WLog1p(D12)</f>
        <v>0.40546510810816438</v>
      </c>
    </row>
    <row r="13" spans="1:7" x14ac:dyDescent="0.15">
      <c r="A13" s="15"/>
    </row>
    <row r="14" spans="1:7" x14ac:dyDescent="0.15">
      <c r="A14" s="2" t="s">
        <v>90</v>
      </c>
    </row>
    <row r="16" spans="1:7" x14ac:dyDescent="0.15">
      <c r="B16" s="1" t="s">
        <v>92</v>
      </c>
      <c r="C16" s="5" t="s">
        <v>0</v>
      </c>
      <c r="D16" s="6">
        <v>2</v>
      </c>
      <c r="E16" s="11">
        <f>_xll.WLi(D16)</f>
        <v>1.0451637801174927</v>
      </c>
    </row>
    <row r="17" spans="1:6" x14ac:dyDescent="0.15">
      <c r="B17" s="1" t="s">
        <v>144</v>
      </c>
      <c r="C17" s="5" t="s">
        <v>1</v>
      </c>
      <c r="D17" s="6">
        <v>1</v>
      </c>
      <c r="E17" s="11">
        <f>_xll.WEi(D17)</f>
        <v>1.8951178163559366</v>
      </c>
    </row>
    <row r="18" spans="1:6" x14ac:dyDescent="0.15">
      <c r="B18" s="1" t="s">
        <v>169</v>
      </c>
      <c r="C18" s="5" t="s">
        <v>170</v>
      </c>
      <c r="D18" s="6">
        <v>1</v>
      </c>
      <c r="E18" s="11">
        <f>_xll.WE_1(D18)</f>
        <v>0.21938393439552026</v>
      </c>
    </row>
    <row r="19" spans="1:6" x14ac:dyDescent="0.15">
      <c r="B19" s="1" t="s">
        <v>145</v>
      </c>
      <c r="C19" s="5" t="s">
        <v>69</v>
      </c>
      <c r="D19" s="6">
        <v>1</v>
      </c>
      <c r="E19" s="6">
        <v>1</v>
      </c>
      <c r="F19" s="14">
        <f>_xll.WEn(D19,E19)</f>
        <v>0.21938393439552026</v>
      </c>
    </row>
    <row r="20" spans="1:6" x14ac:dyDescent="0.15">
      <c r="B20" s="1" t="s">
        <v>146</v>
      </c>
      <c r="C20" s="5" t="s">
        <v>70</v>
      </c>
      <c r="D20" s="6">
        <v>1</v>
      </c>
      <c r="E20" s="11">
        <f>_xll.WSpence(D20)</f>
        <v>1.644934066848226</v>
      </c>
    </row>
    <row r="22" spans="1:6" x14ac:dyDescent="0.15">
      <c r="A22" s="2" t="s">
        <v>91</v>
      </c>
    </row>
    <row r="24" spans="1:6" x14ac:dyDescent="0.15">
      <c r="B24" s="1" t="s">
        <v>93</v>
      </c>
      <c r="C24" s="5" t="s">
        <v>2</v>
      </c>
      <c r="D24" s="6">
        <v>1</v>
      </c>
      <c r="E24" s="11">
        <f>_xll.WCi(D24)</f>
        <v>0.33740392290096821</v>
      </c>
    </row>
    <row r="25" spans="1:6" x14ac:dyDescent="0.15">
      <c r="B25" s="1" t="s">
        <v>94</v>
      </c>
      <c r="C25" s="5" t="s">
        <v>3</v>
      </c>
      <c r="D25" s="6">
        <v>1</v>
      </c>
      <c r="E25" s="11">
        <f>_xll.WSi(D25)</f>
        <v>0.94608307036718298</v>
      </c>
    </row>
    <row r="26" spans="1:6" x14ac:dyDescent="0.15">
      <c r="B26" s="1" t="s">
        <v>95</v>
      </c>
      <c r="C26" s="16" t="s">
        <v>4</v>
      </c>
      <c r="D26" s="17">
        <v>1</v>
      </c>
      <c r="E26" s="18">
        <f>_xll.WChi(D26)</f>
        <v>0.8378669409802082</v>
      </c>
    </row>
    <row r="27" spans="1:6" x14ac:dyDescent="0.15">
      <c r="B27" s="1" t="s">
        <v>96</v>
      </c>
      <c r="C27" s="3" t="s">
        <v>5</v>
      </c>
      <c r="D27" s="4">
        <v>1</v>
      </c>
      <c r="E27" s="14">
        <f>_xll.WShi(D27)</f>
        <v>1.0572508753757284</v>
      </c>
    </row>
    <row r="29" spans="1:6" x14ac:dyDescent="0.15">
      <c r="A29" s="2" t="s">
        <v>115</v>
      </c>
    </row>
    <row r="31" spans="1:6" x14ac:dyDescent="0.15">
      <c r="B31" s="1" t="s">
        <v>97</v>
      </c>
      <c r="C31" s="5" t="s">
        <v>6</v>
      </c>
      <c r="D31" s="6">
        <v>3.5</v>
      </c>
      <c r="E31" s="11">
        <f>_xll.WGamr(D31)</f>
        <v>0.30090111122547003</v>
      </c>
    </row>
    <row r="32" spans="1:6" x14ac:dyDescent="0.15">
      <c r="B32" s="1" t="s">
        <v>98</v>
      </c>
      <c r="C32" s="5" t="s">
        <v>7</v>
      </c>
      <c r="D32" s="6">
        <v>-10</v>
      </c>
      <c r="E32" s="6">
        <v>6</v>
      </c>
      <c r="F32" s="11">
        <f>_xll.WPoch(D32,E32)</f>
        <v>151200</v>
      </c>
    </row>
    <row r="33" spans="1:6" x14ac:dyDescent="0.15">
      <c r="B33" s="1" t="s">
        <v>99</v>
      </c>
      <c r="C33" s="3" t="s">
        <v>8</v>
      </c>
      <c r="D33" s="4">
        <v>-10</v>
      </c>
      <c r="E33" s="4">
        <v>6</v>
      </c>
      <c r="F33" s="14">
        <f>_xll.WPoch1(D33,E33)</f>
        <v>25199.833333333332</v>
      </c>
    </row>
    <row r="35" spans="1:6" x14ac:dyDescent="0.15">
      <c r="A35" s="2" t="s">
        <v>116</v>
      </c>
    </row>
    <row r="37" spans="1:6" x14ac:dyDescent="0.15">
      <c r="B37" s="1" t="s">
        <v>100</v>
      </c>
      <c r="C37" s="5" t="s">
        <v>9</v>
      </c>
      <c r="D37" s="6">
        <v>1.5</v>
      </c>
      <c r="E37" s="6">
        <v>0.2</v>
      </c>
      <c r="F37" s="11">
        <f>_xll.WBeta(D37,E37)</f>
        <v>4.4776093743471677</v>
      </c>
    </row>
    <row r="38" spans="1:6" x14ac:dyDescent="0.15">
      <c r="B38" s="1" t="s">
        <v>101</v>
      </c>
      <c r="C38" s="3" t="s">
        <v>10</v>
      </c>
      <c r="D38" s="4">
        <v>1.5</v>
      </c>
      <c r="E38" s="4">
        <v>0.2</v>
      </c>
      <c r="F38" s="14">
        <f>_xll.WLnbeta(D38,E38)</f>
        <v>1.4990892822026054</v>
      </c>
    </row>
    <row r="40" spans="1:6" x14ac:dyDescent="0.15">
      <c r="A40" s="2" t="s">
        <v>117</v>
      </c>
    </row>
    <row r="42" spans="1:6" x14ac:dyDescent="0.15">
      <c r="B42" s="1" t="s">
        <v>102</v>
      </c>
      <c r="C42" s="5" t="s">
        <v>71</v>
      </c>
      <c r="D42" s="6">
        <v>3.5</v>
      </c>
      <c r="E42" s="11">
        <f>_xll.WDigamma(D42)</f>
        <v>1.1031566406452431</v>
      </c>
    </row>
    <row r="43" spans="1:6" x14ac:dyDescent="0.15">
      <c r="B43" s="1" t="s">
        <v>103</v>
      </c>
      <c r="C43" s="5" t="s">
        <v>72</v>
      </c>
      <c r="D43" s="6">
        <v>3.5</v>
      </c>
      <c r="E43" s="6">
        <v>1</v>
      </c>
      <c r="F43" s="11">
        <f>_xll.WPolygamma(D43,E43)</f>
        <v>0.33035775610023482</v>
      </c>
    </row>
    <row r="45" spans="1:6" x14ac:dyDescent="0.15">
      <c r="A45" s="2" t="s">
        <v>118</v>
      </c>
    </row>
    <row r="47" spans="1:6" x14ac:dyDescent="0.15">
      <c r="B47" s="1" t="s">
        <v>104</v>
      </c>
      <c r="C47" s="5" t="s">
        <v>11</v>
      </c>
      <c r="D47" s="6">
        <v>1</v>
      </c>
      <c r="E47" s="6">
        <v>2</v>
      </c>
      <c r="F47" s="11">
        <f>_xll.WGami(D47,E47)</f>
        <v>0.8646647167633873</v>
      </c>
    </row>
    <row r="48" spans="1:6" x14ac:dyDescent="0.15">
      <c r="B48" s="1" t="s">
        <v>105</v>
      </c>
      <c r="C48" s="5" t="s">
        <v>12</v>
      </c>
      <c r="D48" s="6">
        <v>1</v>
      </c>
      <c r="E48" s="6">
        <v>2</v>
      </c>
      <c r="F48" s="11">
        <f>_xll.WGamic(D48,E48)</f>
        <v>0.1353352832366127</v>
      </c>
    </row>
    <row r="49" spans="1:7" x14ac:dyDescent="0.15">
      <c r="B49" s="1" t="s">
        <v>106</v>
      </c>
      <c r="C49" s="3" t="s">
        <v>13</v>
      </c>
      <c r="D49" s="4">
        <v>1</v>
      </c>
      <c r="E49" s="4">
        <v>2</v>
      </c>
      <c r="F49" s="14">
        <f>_xll.WGamit(D49,E49)</f>
        <v>0.43233235838169365</v>
      </c>
    </row>
    <row r="51" spans="1:7" x14ac:dyDescent="0.15">
      <c r="A51" s="2" t="s">
        <v>119</v>
      </c>
    </row>
    <row r="53" spans="1:7" x14ac:dyDescent="0.15">
      <c r="B53" s="1" t="s">
        <v>107</v>
      </c>
      <c r="C53" s="5" t="s">
        <v>73</v>
      </c>
      <c r="D53" s="6">
        <v>1</v>
      </c>
      <c r="E53" s="6">
        <v>3</v>
      </c>
      <c r="F53" s="6">
        <v>0.2</v>
      </c>
      <c r="G53" s="11">
        <f>_xll.WIbeta(D53,E53,F53)</f>
        <v>0.4880000000000001</v>
      </c>
    </row>
    <row r="55" spans="1:7" x14ac:dyDescent="0.15">
      <c r="A55" s="2" t="s">
        <v>109</v>
      </c>
    </row>
    <row r="57" spans="1:7" x14ac:dyDescent="0.15">
      <c r="B57" s="1" t="s">
        <v>108</v>
      </c>
      <c r="C57" s="3" t="s">
        <v>74</v>
      </c>
      <c r="D57" s="4">
        <v>7</v>
      </c>
      <c r="E57" s="14">
        <f>_xll.WZeta(D57)</f>
        <v>1.0083492773819229</v>
      </c>
    </row>
    <row r="59" spans="1:7" x14ac:dyDescent="0.15">
      <c r="A59" s="2" t="s">
        <v>110</v>
      </c>
    </row>
    <row r="61" spans="1:7" x14ac:dyDescent="0.15">
      <c r="B61" s="1" t="s">
        <v>111</v>
      </c>
      <c r="C61" s="5" t="s">
        <v>75</v>
      </c>
      <c r="D61" s="6">
        <v>0.5</v>
      </c>
      <c r="E61" s="11">
        <f>_xll.WDawson(D61)</f>
        <v>0.42443638350202229</v>
      </c>
    </row>
    <row r="62" spans="1:7" x14ac:dyDescent="0.15">
      <c r="B62" s="1" t="s">
        <v>112</v>
      </c>
      <c r="C62" s="5" t="s">
        <v>14</v>
      </c>
      <c r="D62" s="6">
        <v>1</v>
      </c>
      <c r="E62" s="11">
        <f>_xll.WFresc(D62)</f>
        <v>0.77989340037682298</v>
      </c>
    </row>
    <row r="63" spans="1:7" x14ac:dyDescent="0.15">
      <c r="B63" s="1" t="s">
        <v>113</v>
      </c>
      <c r="C63" s="3" t="s">
        <v>15</v>
      </c>
      <c r="D63" s="4">
        <v>1</v>
      </c>
      <c r="E63" s="14">
        <f>_xll.WFress(D63)</f>
        <v>0.43825914739035471</v>
      </c>
    </row>
    <row r="65" spans="1:7" x14ac:dyDescent="0.15">
      <c r="A65" s="2" t="s">
        <v>114</v>
      </c>
    </row>
    <row r="67" spans="1:7" x14ac:dyDescent="0.15">
      <c r="B67" s="1" t="s">
        <v>147</v>
      </c>
      <c r="C67" s="5" t="s">
        <v>76</v>
      </c>
      <c r="D67" s="6">
        <v>1</v>
      </c>
      <c r="E67" s="6">
        <v>1.5</v>
      </c>
      <c r="F67" s="11">
        <f>_xll.WBesj(D67,E67)</f>
        <v>0.24029783912342695</v>
      </c>
    </row>
    <row r="68" spans="1:7" x14ac:dyDescent="0.15">
      <c r="B68" s="1" t="s">
        <v>148</v>
      </c>
      <c r="C68" s="5" t="s">
        <v>77</v>
      </c>
      <c r="D68" s="6">
        <v>1</v>
      </c>
      <c r="E68" s="6">
        <v>1.5</v>
      </c>
      <c r="F68" s="11">
        <f>_xll.WBesy(D68,E68)</f>
        <v>-1.102495575160179</v>
      </c>
    </row>
    <row r="69" spans="1:7" x14ac:dyDescent="0.15">
      <c r="B69" s="1" t="s">
        <v>149</v>
      </c>
      <c r="C69" s="5" t="s">
        <v>78</v>
      </c>
      <c r="D69" s="6">
        <v>1</v>
      </c>
      <c r="E69" s="6">
        <v>1.5</v>
      </c>
      <c r="F69" s="11">
        <f>_xll.WBesjd(D69,E69)</f>
        <v>0.31094994845666252</v>
      </c>
    </row>
    <row r="70" spans="1:7" x14ac:dyDescent="0.15">
      <c r="B70" s="1" t="s">
        <v>150</v>
      </c>
      <c r="C70" s="5" t="s">
        <v>79</v>
      </c>
      <c r="D70" s="6">
        <v>1</v>
      </c>
      <c r="E70" s="6">
        <v>1.5</v>
      </c>
      <c r="F70" s="11">
        <f>_xll.WBesyd(D70,E70)</f>
        <v>1.2226444947218926</v>
      </c>
    </row>
    <row r="71" spans="1:7" x14ac:dyDescent="0.15">
      <c r="B71" s="1" t="s">
        <v>151</v>
      </c>
      <c r="C71" s="3" t="s">
        <v>16</v>
      </c>
      <c r="D71" s="4">
        <v>1</v>
      </c>
      <c r="E71" s="4">
        <v>1.5</v>
      </c>
      <c r="F71" s="14">
        <f>_xll.WSbesj(D71,E71)</f>
        <v>0.1440101620919694</v>
      </c>
    </row>
    <row r="72" spans="1:7" x14ac:dyDescent="0.15">
      <c r="B72" s="1" t="s">
        <v>152</v>
      </c>
      <c r="C72" s="3" t="s">
        <v>17</v>
      </c>
      <c r="D72" s="4">
        <v>1</v>
      </c>
      <c r="E72" s="4">
        <v>1.5</v>
      </c>
      <c r="F72" s="14">
        <f>_xll.WSbesy(D72,E72)</f>
        <v>-2.0688238473436149</v>
      </c>
    </row>
    <row r="74" spans="1:7" x14ac:dyDescent="0.15">
      <c r="A74" s="2" t="s">
        <v>120</v>
      </c>
    </row>
    <row r="76" spans="1:7" x14ac:dyDescent="0.15">
      <c r="B76" s="1" t="s">
        <v>153</v>
      </c>
      <c r="C76" s="5" t="s">
        <v>80</v>
      </c>
      <c r="D76" s="6">
        <v>1</v>
      </c>
      <c r="E76" s="6">
        <v>1.5</v>
      </c>
      <c r="F76" s="11">
        <f>_xll.WBesi(D76,E76)</f>
        <v>0.29352532634747969</v>
      </c>
    </row>
    <row r="77" spans="1:7" x14ac:dyDescent="0.15">
      <c r="B77" s="1" t="s">
        <v>154</v>
      </c>
      <c r="C77" s="5" t="s">
        <v>81</v>
      </c>
      <c r="D77" s="6">
        <v>1</v>
      </c>
      <c r="E77" s="6">
        <v>1.5</v>
      </c>
      <c r="F77" s="11">
        <f>_xll.WBesk(D77,E77)</f>
        <v>0.92213700889578942</v>
      </c>
    </row>
    <row r="78" spans="1:7" x14ac:dyDescent="0.15">
      <c r="B78" s="1" t="s">
        <v>156</v>
      </c>
      <c r="C78" s="5" t="s">
        <v>82</v>
      </c>
      <c r="D78" s="6">
        <v>1</v>
      </c>
      <c r="E78" s="6">
        <v>1.5</v>
      </c>
      <c r="F78" s="11">
        <f>_xll.WBesid(D78,E78)</f>
        <v>0.49738689872426795</v>
      </c>
    </row>
    <row r="79" spans="1:7" x14ac:dyDescent="0.15">
      <c r="B79" s="1" t="s">
        <v>155</v>
      </c>
      <c r="C79" s="5" t="s">
        <v>83</v>
      </c>
      <c r="D79" s="6">
        <v>1</v>
      </c>
      <c r="E79" s="6">
        <v>1.5</v>
      </c>
      <c r="F79" s="11">
        <f>_xll.WBeskd(D79,E79)</f>
        <v>-1.8442740177915793</v>
      </c>
    </row>
    <row r="80" spans="1:7" x14ac:dyDescent="0.15">
      <c r="B80" s="1" t="s">
        <v>157</v>
      </c>
      <c r="C80" s="5" t="s">
        <v>18</v>
      </c>
      <c r="D80" s="6">
        <v>1</v>
      </c>
      <c r="E80" s="6">
        <v>1.5</v>
      </c>
      <c r="F80" s="6"/>
      <c r="G80" s="11">
        <f>_xll.WSbesi(D80,E80,F80)</f>
        <v>0.17013447362666501</v>
      </c>
    </row>
    <row r="81" spans="1:7" x14ac:dyDescent="0.15">
      <c r="B81" s="1" t="s">
        <v>158</v>
      </c>
      <c r="C81" s="3" t="s">
        <v>19</v>
      </c>
      <c r="D81" s="4">
        <v>1</v>
      </c>
      <c r="E81" s="4">
        <v>1.5</v>
      </c>
      <c r="F81" s="4"/>
      <c r="G81" s="14">
        <f>_xll.WSbesk(D81,E81,F81)</f>
        <v>1.2964338710129399</v>
      </c>
    </row>
    <row r="83" spans="1:7" x14ac:dyDescent="0.15">
      <c r="A83" s="2" t="s">
        <v>121</v>
      </c>
    </row>
    <row r="85" spans="1:7" x14ac:dyDescent="0.15">
      <c r="B85" s="1" t="s">
        <v>122</v>
      </c>
      <c r="C85" s="5" t="s">
        <v>84</v>
      </c>
      <c r="D85" s="6">
        <v>1</v>
      </c>
      <c r="E85" s="11">
        <f>_xll.WAiryai(D85)</f>
        <v>0.13529241631288147</v>
      </c>
    </row>
    <row r="86" spans="1:7" x14ac:dyDescent="0.15">
      <c r="B86" s="1" t="s">
        <v>159</v>
      </c>
      <c r="C86" s="5" t="s">
        <v>85</v>
      </c>
      <c r="D86" s="6">
        <v>1</v>
      </c>
      <c r="E86" s="11">
        <f>_xll.WAiryaid(D86)</f>
        <v>-0.15914744129679323</v>
      </c>
    </row>
    <row r="87" spans="1:7" x14ac:dyDescent="0.15">
      <c r="B87" s="1" t="s">
        <v>123</v>
      </c>
      <c r="C87" s="5" t="s">
        <v>86</v>
      </c>
      <c r="D87" s="6">
        <v>1</v>
      </c>
      <c r="E87" s="11">
        <f>_xll.WAirybi(D87)</f>
        <v>1.2074235949528711</v>
      </c>
    </row>
    <row r="88" spans="1:7" x14ac:dyDescent="0.15">
      <c r="B88" s="1" t="s">
        <v>160</v>
      </c>
      <c r="C88" s="5" t="s">
        <v>87</v>
      </c>
      <c r="D88" s="6">
        <v>1</v>
      </c>
      <c r="E88" s="11">
        <f>_xll.WAirybid(D88)</f>
        <v>0.93243593339277564</v>
      </c>
    </row>
    <row r="90" spans="1:7" x14ac:dyDescent="0.15">
      <c r="A90" s="2" t="s">
        <v>164</v>
      </c>
    </row>
    <row r="92" spans="1:7" x14ac:dyDescent="0.15">
      <c r="B92" s="1" t="s">
        <v>166</v>
      </c>
      <c r="C92" s="5" t="s">
        <v>161</v>
      </c>
      <c r="D92" s="6">
        <v>1</v>
      </c>
      <c r="E92" s="6">
        <v>0.5</v>
      </c>
      <c r="F92" s="11">
        <f>_xll.WJsn(D92,E92)</f>
        <v>0.82263557812986232</v>
      </c>
    </row>
    <row r="93" spans="1:7" x14ac:dyDescent="0.15">
      <c r="B93" s="1" t="s">
        <v>167</v>
      </c>
      <c r="C93" s="7" t="s">
        <v>162</v>
      </c>
      <c r="D93" s="8">
        <v>1</v>
      </c>
      <c r="E93" s="8">
        <v>0.5</v>
      </c>
      <c r="F93" s="13">
        <f>_xll.WJcn(D93,E93)</f>
        <v>0.56856899809517147</v>
      </c>
    </row>
    <row r="94" spans="1:7" x14ac:dyDescent="0.15">
      <c r="B94" s="1" t="s">
        <v>168</v>
      </c>
      <c r="C94" s="9" t="s">
        <v>163</v>
      </c>
      <c r="D94" s="10">
        <v>1</v>
      </c>
      <c r="E94" s="10">
        <v>0.5</v>
      </c>
      <c r="F94" s="12">
        <f>_xll.WJdn(D94,E94)</f>
        <v>0.91149200566913191</v>
      </c>
    </row>
    <row r="96" spans="1:7" x14ac:dyDescent="0.15">
      <c r="A96" s="2" t="s">
        <v>165</v>
      </c>
    </row>
    <row r="98" spans="1:8" x14ac:dyDescent="0.15">
      <c r="B98" s="1" t="s">
        <v>124</v>
      </c>
      <c r="C98" s="5" t="s">
        <v>20</v>
      </c>
      <c r="D98" s="6">
        <v>0.5</v>
      </c>
      <c r="E98" s="11">
        <f>_xll.WCelli1(D98)</f>
        <v>1.6857503548125961</v>
      </c>
    </row>
    <row r="99" spans="1:8" x14ac:dyDescent="0.15">
      <c r="B99" s="1" t="s">
        <v>125</v>
      </c>
      <c r="C99" s="5" t="s">
        <v>21</v>
      </c>
      <c r="D99" s="6">
        <v>0.5</v>
      </c>
      <c r="E99" s="11">
        <f>_xll.WCelli2(D99)</f>
        <v>1.4674622093394269</v>
      </c>
    </row>
    <row r="100" spans="1:8" x14ac:dyDescent="0.15">
      <c r="B100" s="1" t="s">
        <v>126</v>
      </c>
      <c r="C100" s="5" t="s">
        <v>22</v>
      </c>
      <c r="D100" s="6">
        <v>0.7</v>
      </c>
      <c r="E100" s="6">
        <v>0.5</v>
      </c>
      <c r="F100" s="11">
        <f>_xll.WCelli3(D100,E100)</f>
        <v>3.1433945297859216</v>
      </c>
    </row>
    <row r="101" spans="1:8" x14ac:dyDescent="0.15">
      <c r="B101" s="1" t="s">
        <v>127</v>
      </c>
      <c r="C101" s="5" t="s">
        <v>23</v>
      </c>
      <c r="D101" s="6">
        <f>PI()/2</f>
        <v>1.5707963267948966</v>
      </c>
      <c r="E101" s="6">
        <v>0.5</v>
      </c>
      <c r="F101" s="11">
        <f>_xll.WElli1(D101,E101)</f>
        <v>1.6857503548125963</v>
      </c>
    </row>
    <row r="102" spans="1:8" x14ac:dyDescent="0.15">
      <c r="B102" s="1" t="s">
        <v>128</v>
      </c>
      <c r="C102" s="5" t="s">
        <v>24</v>
      </c>
      <c r="D102" s="6">
        <f t="shared" ref="D102:D103" si="0">PI()/2</f>
        <v>1.5707963267948966</v>
      </c>
      <c r="E102" s="6">
        <v>0.5</v>
      </c>
      <c r="F102" s="11">
        <f>_xll.WElli2(D102,E102)</f>
        <v>1.4674622093394269</v>
      </c>
    </row>
    <row r="103" spans="1:8" x14ac:dyDescent="0.15">
      <c r="B103" s="1" t="s">
        <v>129</v>
      </c>
      <c r="C103" s="3" t="s">
        <v>25</v>
      </c>
      <c r="D103" s="4">
        <f t="shared" si="0"/>
        <v>1.5707963267948966</v>
      </c>
      <c r="E103" s="4">
        <v>0.8</v>
      </c>
      <c r="F103" s="4">
        <v>0.3</v>
      </c>
      <c r="G103" s="14">
        <f>_xll.WElli3(D103,E103, F103)</f>
        <v>3.628305048456717</v>
      </c>
    </row>
    <row r="104" spans="1:8" x14ac:dyDescent="0.15">
      <c r="B104" s="1" t="s">
        <v>130</v>
      </c>
      <c r="C104" s="3" t="s">
        <v>27</v>
      </c>
      <c r="D104" s="4">
        <v>0.5</v>
      </c>
      <c r="E104" s="4">
        <v>0.5</v>
      </c>
      <c r="F104" s="14">
        <f>_xll.WRc(D104,E104)</f>
        <v>1.4142135623730949</v>
      </c>
    </row>
    <row r="105" spans="1:8" x14ac:dyDescent="0.15">
      <c r="B105" s="1" t="s">
        <v>131</v>
      </c>
      <c r="C105" s="5" t="s">
        <v>28</v>
      </c>
      <c r="D105" s="6">
        <v>0.5</v>
      </c>
      <c r="E105" s="6">
        <v>0.5</v>
      </c>
      <c r="F105" s="6">
        <v>0.5</v>
      </c>
      <c r="G105" s="11">
        <f>_xll.WRd(D105,E105, F105)</f>
        <v>2.8284271247461898</v>
      </c>
    </row>
    <row r="106" spans="1:8" x14ac:dyDescent="0.15">
      <c r="B106" s="1" t="s">
        <v>134</v>
      </c>
      <c r="C106" s="5" t="s">
        <v>88</v>
      </c>
      <c r="D106" s="6">
        <v>0.5</v>
      </c>
      <c r="E106" s="6">
        <v>0.5</v>
      </c>
      <c r="F106" s="6">
        <v>0.5</v>
      </c>
      <c r="G106" s="11">
        <f>_xll.WRg(D106,E106, F106)</f>
        <v>0.70710678118654757</v>
      </c>
    </row>
    <row r="107" spans="1:8" x14ac:dyDescent="0.15">
      <c r="B107" s="1" t="s">
        <v>132</v>
      </c>
      <c r="C107" s="5" t="s">
        <v>29</v>
      </c>
      <c r="D107" s="6">
        <v>0.5</v>
      </c>
      <c r="E107" s="6">
        <v>0.5</v>
      </c>
      <c r="F107" s="6">
        <v>0.5</v>
      </c>
      <c r="G107" s="11">
        <f>_xll.WRf(D107,E107, F107)</f>
        <v>1.4142135623730949</v>
      </c>
    </row>
    <row r="108" spans="1:8" x14ac:dyDescent="0.15">
      <c r="B108" s="1" t="s">
        <v>133</v>
      </c>
      <c r="C108" s="3" t="s">
        <v>30</v>
      </c>
      <c r="D108" s="4">
        <v>0.5</v>
      </c>
      <c r="E108" s="4">
        <v>0.5</v>
      </c>
      <c r="F108" s="4">
        <v>0.5</v>
      </c>
      <c r="G108" s="4">
        <v>0.5</v>
      </c>
      <c r="H108" s="14">
        <f>_xll.WRj(D108,E108,F108,G108)</f>
        <v>2.8284271247461898</v>
      </c>
    </row>
    <row r="110" spans="1:8" x14ac:dyDescent="0.15">
      <c r="A110" s="2" t="s">
        <v>135</v>
      </c>
    </row>
    <row r="112" spans="1:8" x14ac:dyDescent="0.15">
      <c r="B112" s="1" t="s">
        <v>31</v>
      </c>
      <c r="C112" s="5" t="s">
        <v>26</v>
      </c>
      <c r="D112" s="6">
        <v>1</v>
      </c>
      <c r="E112" s="11">
        <f>_xll.WDconst(D112)</f>
        <v>1.4142135623730951</v>
      </c>
    </row>
    <row r="113" spans="2:5" x14ac:dyDescent="0.15">
      <c r="B113" s="1" t="s">
        <v>32</v>
      </c>
      <c r="C113" s="7" t="s">
        <v>26</v>
      </c>
      <c r="D113" s="8">
        <v>2</v>
      </c>
      <c r="E113" s="13">
        <f>_xll.WDconst(D113)</f>
        <v>1.7320508075688772</v>
      </c>
    </row>
    <row r="114" spans="2:5" x14ac:dyDescent="0.15">
      <c r="B114" s="1" t="s">
        <v>33</v>
      </c>
      <c r="C114" s="7" t="s">
        <v>26</v>
      </c>
      <c r="D114" s="8">
        <v>3</v>
      </c>
      <c r="E114" s="13">
        <f>_xll.WDconst(D114)</f>
        <v>2.2360679774997898</v>
      </c>
    </row>
    <row r="115" spans="2:5" x14ac:dyDescent="0.15">
      <c r="B115" s="1" t="s">
        <v>34</v>
      </c>
      <c r="C115" s="7" t="s">
        <v>26</v>
      </c>
      <c r="D115" s="8">
        <v>4</v>
      </c>
      <c r="E115" s="13">
        <f>_xll.WDconst(D115)</f>
        <v>3.1622776601683795</v>
      </c>
    </row>
    <row r="116" spans="2:5" x14ac:dyDescent="0.15">
      <c r="B116" s="19" t="s">
        <v>136</v>
      </c>
      <c r="C116" s="9" t="s">
        <v>26</v>
      </c>
      <c r="D116" s="10">
        <v>5</v>
      </c>
      <c r="E116" s="12">
        <f>_xll.WDconst(D116)</f>
        <v>1.2599210498948732</v>
      </c>
    </row>
    <row r="117" spans="2:5" x14ac:dyDescent="0.15">
      <c r="B117" s="19" t="s">
        <v>137</v>
      </c>
      <c r="C117" s="5" t="s">
        <v>26</v>
      </c>
      <c r="D117" s="6">
        <v>6</v>
      </c>
      <c r="E117" s="11">
        <f>_xll.WDconst(D117)</f>
        <v>1.4422495703074083</v>
      </c>
    </row>
    <row r="118" spans="2:5" x14ac:dyDescent="0.15">
      <c r="B118" s="19" t="s">
        <v>138</v>
      </c>
      <c r="C118" s="7" t="s">
        <v>26</v>
      </c>
      <c r="D118" s="8">
        <v>7</v>
      </c>
      <c r="E118" s="13">
        <f>_xll.WDconst(D118)</f>
        <v>1.189207115002721</v>
      </c>
    </row>
    <row r="119" spans="2:5" x14ac:dyDescent="0.15">
      <c r="B119" s="1" t="s">
        <v>35</v>
      </c>
      <c r="C119" s="7" t="s">
        <v>26</v>
      </c>
      <c r="D119" s="8">
        <v>8</v>
      </c>
      <c r="E119" s="13">
        <f>_xll.WDconst(D119)</f>
        <v>0.69314718055994529</v>
      </c>
    </row>
    <row r="120" spans="2:5" x14ac:dyDescent="0.15">
      <c r="B120" s="1" t="s">
        <v>36</v>
      </c>
      <c r="C120" s="7" t="s">
        <v>26</v>
      </c>
      <c r="D120" s="8">
        <v>9</v>
      </c>
      <c r="E120" s="13">
        <f>_xll.WDconst(D120)</f>
        <v>1.0986122886681098</v>
      </c>
    </row>
    <row r="121" spans="2:5" x14ac:dyDescent="0.15">
      <c r="B121" s="1" t="s">
        <v>37</v>
      </c>
      <c r="C121" s="9" t="s">
        <v>26</v>
      </c>
      <c r="D121" s="10">
        <v>10</v>
      </c>
      <c r="E121" s="12">
        <f>_xll.WDconst(D121)</f>
        <v>2.3025850929940459</v>
      </c>
    </row>
    <row r="122" spans="2:5" x14ac:dyDescent="0.15">
      <c r="B122" s="1" t="s">
        <v>38</v>
      </c>
      <c r="C122" s="5" t="s">
        <v>26</v>
      </c>
      <c r="D122" s="6">
        <v>11</v>
      </c>
      <c r="E122" s="11">
        <f>_xll.WDconst(D122)</f>
        <v>1.4426950408889634</v>
      </c>
    </row>
    <row r="123" spans="2:5" x14ac:dyDescent="0.15">
      <c r="B123" s="1" t="s">
        <v>39</v>
      </c>
      <c r="C123" s="7" t="s">
        <v>26</v>
      </c>
      <c r="D123" s="8">
        <v>12</v>
      </c>
      <c r="E123" s="13">
        <f>_xll.WDconst(D123)</f>
        <v>0.43429448190325182</v>
      </c>
    </row>
    <row r="124" spans="2:5" x14ac:dyDescent="0.15">
      <c r="B124" s="1" t="s">
        <v>40</v>
      </c>
      <c r="C124" s="7" t="s">
        <v>26</v>
      </c>
      <c r="D124" s="8">
        <v>13</v>
      </c>
      <c r="E124" s="13">
        <f>_xll.WDconst(D124)</f>
        <v>3.1415926535897931</v>
      </c>
    </row>
    <row r="125" spans="2:5" x14ac:dyDescent="0.15">
      <c r="B125" s="1" t="s">
        <v>41</v>
      </c>
      <c r="C125" s="7" t="s">
        <v>26</v>
      </c>
      <c r="D125" s="8">
        <v>14</v>
      </c>
      <c r="E125" s="13">
        <f>_xll.WDconst(D125)</f>
        <v>1.7453292519943295E-2</v>
      </c>
    </row>
    <row r="126" spans="2:5" x14ac:dyDescent="0.15">
      <c r="B126" s="1" t="s">
        <v>42</v>
      </c>
      <c r="C126" s="9" t="s">
        <v>26</v>
      </c>
      <c r="D126" s="10">
        <v>15</v>
      </c>
      <c r="E126" s="12">
        <f>_xll.WDconst(D126)</f>
        <v>0.31830988618379069</v>
      </c>
    </row>
    <row r="127" spans="2:5" x14ac:dyDescent="0.15">
      <c r="B127" s="1" t="s">
        <v>43</v>
      </c>
      <c r="C127" s="5" t="s">
        <v>26</v>
      </c>
      <c r="D127" s="6">
        <v>16</v>
      </c>
      <c r="E127" s="11">
        <f>_xll.WDconst(D127)</f>
        <v>9.869604401089358</v>
      </c>
    </row>
    <row r="128" spans="2:5" x14ac:dyDescent="0.15">
      <c r="B128" s="1" t="s">
        <v>44</v>
      </c>
      <c r="C128" s="7" t="s">
        <v>26</v>
      </c>
      <c r="D128" s="8">
        <v>17</v>
      </c>
      <c r="E128" s="13">
        <f>_xll.WDconst(D128)</f>
        <v>1.7724538509055161</v>
      </c>
    </row>
    <row r="129" spans="2:5" x14ac:dyDescent="0.15">
      <c r="B129" s="1" t="s">
        <v>45</v>
      </c>
      <c r="C129" s="7" t="s">
        <v>26</v>
      </c>
      <c r="D129" s="8">
        <v>18</v>
      </c>
      <c r="E129" s="13">
        <f>_xll.WDconst(D129)</f>
        <v>2.6789385347077475</v>
      </c>
    </row>
    <row r="130" spans="2:5" x14ac:dyDescent="0.15">
      <c r="B130" s="1" t="s">
        <v>46</v>
      </c>
      <c r="C130" s="7" t="s">
        <v>26</v>
      </c>
      <c r="D130" s="8">
        <v>19</v>
      </c>
      <c r="E130" s="13">
        <f>_xll.WDconst(D130)</f>
        <v>1.3541179394264005</v>
      </c>
    </row>
    <row r="131" spans="2:5" x14ac:dyDescent="0.15">
      <c r="B131" s="1" t="s">
        <v>47</v>
      </c>
      <c r="C131" s="9" t="s">
        <v>26</v>
      </c>
      <c r="D131" s="10">
        <v>20</v>
      </c>
      <c r="E131" s="12">
        <f>_xll.WDconst(D131)</f>
        <v>2.7182818284590451</v>
      </c>
    </row>
    <row r="132" spans="2:5" x14ac:dyDescent="0.15">
      <c r="B132" s="1" t="s">
        <v>48</v>
      </c>
      <c r="C132" s="5" t="s">
        <v>26</v>
      </c>
      <c r="D132" s="6">
        <v>21</v>
      </c>
      <c r="E132" s="11">
        <f>_xll.WDconst(D132)</f>
        <v>0.36787944117144233</v>
      </c>
    </row>
    <row r="133" spans="2:5" x14ac:dyDescent="0.15">
      <c r="B133" s="1" t="s">
        <v>49</v>
      </c>
      <c r="C133" s="7" t="s">
        <v>26</v>
      </c>
      <c r="D133" s="8">
        <v>22</v>
      </c>
      <c r="E133" s="13">
        <f>_xll.WDconst(D133)</f>
        <v>7.3890560989306504</v>
      </c>
    </row>
    <row r="134" spans="2:5" x14ac:dyDescent="0.15">
      <c r="B134" s="19" t="s">
        <v>139</v>
      </c>
      <c r="C134" s="7" t="s">
        <v>26</v>
      </c>
      <c r="D134" s="8">
        <v>23</v>
      </c>
      <c r="E134" s="13">
        <f>_xll.WDconst(D134)</f>
        <v>0.57721566490153287</v>
      </c>
    </row>
    <row r="135" spans="2:5" x14ac:dyDescent="0.15">
      <c r="B135" s="1" t="s">
        <v>50</v>
      </c>
      <c r="C135" s="7" t="s">
        <v>26</v>
      </c>
      <c r="D135" s="8">
        <v>24</v>
      </c>
      <c r="E135" s="13">
        <f>_xll.WDconst(D135)</f>
        <v>1.1447298858494002</v>
      </c>
    </row>
    <row r="136" spans="2:5" x14ac:dyDescent="0.15">
      <c r="B136" s="19" t="s">
        <v>140</v>
      </c>
      <c r="C136" s="9" t="s">
        <v>26</v>
      </c>
      <c r="D136" s="10">
        <v>25</v>
      </c>
      <c r="E136" s="12">
        <f>_xll.WDconst(D136)</f>
        <v>1.6180339887498949</v>
      </c>
    </row>
    <row r="137" spans="2:5" x14ac:dyDescent="0.15">
      <c r="B137" s="1" t="s">
        <v>51</v>
      </c>
      <c r="C137" s="5" t="s">
        <v>26</v>
      </c>
      <c r="D137" s="6">
        <v>26</v>
      </c>
      <c r="E137" s="11">
        <f>_xll.WDconst(D137)</f>
        <v>1.781072417990198</v>
      </c>
    </row>
    <row r="138" spans="2:5" x14ac:dyDescent="0.15">
      <c r="B138" s="1" t="s">
        <v>52</v>
      </c>
      <c r="C138" s="7" t="s">
        <v>26</v>
      </c>
      <c r="D138" s="8">
        <v>27</v>
      </c>
      <c r="E138" s="13">
        <f>_xll.WDconst(D138)</f>
        <v>2.1932800507380152</v>
      </c>
    </row>
    <row r="139" spans="2:5" x14ac:dyDescent="0.15">
      <c r="B139" s="1" t="s">
        <v>53</v>
      </c>
      <c r="C139" s="7" t="s">
        <v>26</v>
      </c>
      <c r="D139" s="8">
        <v>28</v>
      </c>
      <c r="E139" s="13">
        <f>_xll.WDconst(D139)</f>
        <v>0.8414709848078965</v>
      </c>
    </row>
    <row r="140" spans="2:5" x14ac:dyDescent="0.15">
      <c r="B140" s="1" t="s">
        <v>54</v>
      </c>
      <c r="C140" s="7" t="s">
        <v>26</v>
      </c>
      <c r="D140" s="8">
        <v>29</v>
      </c>
      <c r="E140" s="13">
        <f>_xll.WDconst(D140)</f>
        <v>0.54030230586813977</v>
      </c>
    </row>
    <row r="141" spans="2:5" x14ac:dyDescent="0.15">
      <c r="B141" s="1" t="s">
        <v>55</v>
      </c>
      <c r="C141" s="9" t="s">
        <v>26</v>
      </c>
      <c r="D141" s="10">
        <v>30</v>
      </c>
      <c r="E141" s="12">
        <f>_xll.WDconst(D141)</f>
        <v>0.93754825431584377</v>
      </c>
    </row>
    <row r="142" spans="2:5" x14ac:dyDescent="0.15">
      <c r="B142" s="1" t="s">
        <v>56</v>
      </c>
      <c r="C142" s="5" t="s">
        <v>26</v>
      </c>
      <c r="D142" s="6">
        <v>31</v>
      </c>
      <c r="E142" s="11">
        <f>_xll.WDconst(D142)</f>
        <v>1.2020569031595942</v>
      </c>
    </row>
    <row r="143" spans="2:5" x14ac:dyDescent="0.15">
      <c r="B143" s="1" t="s">
        <v>57</v>
      </c>
      <c r="C143" s="7" t="s">
        <v>26</v>
      </c>
      <c r="D143" s="8">
        <v>32</v>
      </c>
      <c r="E143" s="13">
        <f>_xll.WDconst(D143)</f>
        <v>0.48121182505960347</v>
      </c>
    </row>
    <row r="144" spans="2:5" x14ac:dyDescent="0.15">
      <c r="B144" s="1" t="s">
        <v>58</v>
      </c>
      <c r="C144" s="7" t="s">
        <v>26</v>
      </c>
      <c r="D144" s="8">
        <v>33</v>
      </c>
      <c r="E144" s="13">
        <f>_xll.WDconst(D144)</f>
        <v>2.0780869212350277</v>
      </c>
    </row>
    <row r="145" spans="2:5" x14ac:dyDescent="0.15">
      <c r="B145" s="1" t="s">
        <v>59</v>
      </c>
      <c r="C145" s="9" t="s">
        <v>26</v>
      </c>
      <c r="D145" s="10">
        <v>34</v>
      </c>
      <c r="E145" s="12">
        <f>_xll.WDconst(D145)</f>
        <v>0.36651292058166435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Special functions</vt:lpstr>
    </vt:vector>
  </TitlesOfParts>
  <Company>K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Special functions</dc:title>
  <dc:creator>User</dc:creator>
  <dc:description>(C) 2014-2022 K Technologies</dc:description>
  <cp:lastModifiedBy>User</cp:lastModifiedBy>
  <dcterms:created xsi:type="dcterms:W3CDTF">2012-11-18T07:46:25Z</dcterms:created>
  <dcterms:modified xsi:type="dcterms:W3CDTF">2022-05-28T05:20:31Z</dcterms:modified>
</cp:coreProperties>
</file>