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Lite\ja\"/>
    </mc:Choice>
  </mc:AlternateContent>
  <xr:revisionPtr revIDLastSave="0" documentId="13_ncr:1_{F62DF4FE-7A9E-42CA-9975-31B4E76B0D8E}" xr6:coauthVersionLast="47" xr6:coauthVersionMax="47" xr10:uidLastSave="{00000000-0000-0000-0000-000000000000}"/>
  <bookViews>
    <workbookView xWindow="4290" yWindow="120" windowWidth="25305" windowHeight="21030" tabRatio="766" xr2:uid="{00000000-000D-0000-FFFF-FFFF00000000}"/>
  </bookViews>
  <sheets>
    <sheet name="SPFUN" sheetId="9" r:id="rId1"/>
    <sheet name="LEQ(GE)" sheetId="10" r:id="rId2"/>
    <sheet name="LEQ(PO)" sheetId="11" r:id="rId3"/>
    <sheet name="EIG(SY)" sheetId="12" r:id="rId4"/>
    <sheet name="LSQ(1)" sheetId="13" r:id="rId5"/>
    <sheet name="LSQ(2)" sheetId="14" r:id="rId6"/>
    <sheet name="INT(1)" sheetId="16" r:id="rId7"/>
    <sheet name="INT(3)" sheetId="17" r:id="rId8"/>
    <sheet name="ALGEQ" sheetId="15" r:id="rId9"/>
    <sheet name="FFT" sheetId="18" r:id="rId10"/>
  </sheets>
  <definedNames>
    <definedName name="data2" localSheetId="4">'LSQ(1)'!#REF!</definedName>
    <definedName name="data2" localSheetId="5">'LSQ(2)'!#REF!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8" l="1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E18" i="9"/>
  <c r="E17" i="9"/>
  <c r="E22" i="9"/>
  <c r="F26" i="9"/>
  <c r="F32" i="9"/>
  <c r="F27" i="9"/>
  <c r="F31" i="9"/>
  <c r="C8" i="15" a="1"/>
  <c r="B24" i="12" a="1"/>
  <c r="F38" i="9"/>
  <c r="E60" i="9"/>
  <c r="E67" i="9"/>
  <c r="E37" i="9"/>
  <c r="E45" i="9"/>
  <c r="G5" i="9"/>
  <c r="E12" i="9"/>
  <c r="E7" i="9"/>
  <c r="E68" i="9"/>
  <c r="E64" i="9"/>
  <c r="E73" i="9"/>
  <c r="A11" i="11" a="1"/>
  <c r="E59" i="9"/>
  <c r="E57" i="9"/>
  <c r="E63" i="9"/>
  <c r="E75" i="9"/>
  <c r="E43" i="9"/>
  <c r="E74" i="9"/>
  <c r="E76" i="9"/>
  <c r="E42" i="9"/>
  <c r="E49" i="9"/>
  <c r="E48" i="9"/>
  <c r="E56" i="9"/>
  <c r="A10" i="10" a="1"/>
  <c r="E50" i="9"/>
  <c r="E55" i="9"/>
  <c r="E51" i="9"/>
  <c r="E53" i="9"/>
  <c r="E71" i="9"/>
  <c r="E54" i="9"/>
  <c r="E72" i="9"/>
  <c r="E44" i="9"/>
  <c r="E70" i="9"/>
  <c r="E65" i="9"/>
  <c r="F6" i="9"/>
  <c r="B9" i="13" a="1"/>
  <c r="E36" i="9"/>
  <c r="E52" i="9"/>
  <c r="E47" i="9"/>
  <c r="E11" i="9"/>
  <c r="E16" i="9"/>
  <c r="E61" i="9"/>
  <c r="E69" i="9"/>
  <c r="E58" i="9"/>
  <c r="E62" i="9"/>
  <c r="E66" i="9"/>
  <c r="E46" i="9"/>
  <c r="E9" i="13" l="1"/>
  <c r="I9" i="13"/>
  <c r="M9" i="13"/>
  <c r="Q9" i="13"/>
  <c r="E10" i="13"/>
  <c r="I10" i="13"/>
  <c r="M10" i="13"/>
  <c r="Q10" i="13"/>
  <c r="E11" i="13"/>
  <c r="I11" i="13"/>
  <c r="M11" i="13"/>
  <c r="Q11" i="13"/>
  <c r="E12" i="13"/>
  <c r="I12" i="13"/>
  <c r="M12" i="13"/>
  <c r="Q12" i="13"/>
  <c r="E13" i="13"/>
  <c r="I13" i="13"/>
  <c r="M13" i="13"/>
  <c r="Q13" i="13"/>
  <c r="E14" i="13"/>
  <c r="I14" i="13"/>
  <c r="M14" i="13"/>
  <c r="Q14" i="13"/>
  <c r="E15" i="13"/>
  <c r="I15" i="13"/>
  <c r="M15" i="13"/>
  <c r="Q15" i="13"/>
  <c r="E16" i="13"/>
  <c r="B9" i="13"/>
  <c r="F9" i="13"/>
  <c r="J9" i="13"/>
  <c r="N9" i="13"/>
  <c r="B10" i="13"/>
  <c r="F10" i="13"/>
  <c r="J10" i="13"/>
  <c r="N10" i="13"/>
  <c r="B11" i="13"/>
  <c r="F11" i="13"/>
  <c r="J11" i="13"/>
  <c r="N11" i="13"/>
  <c r="B12" i="13"/>
  <c r="F12" i="13"/>
  <c r="J12" i="13"/>
  <c r="N12" i="13"/>
  <c r="B13" i="13"/>
  <c r="F13" i="13"/>
  <c r="J13" i="13"/>
  <c r="N13" i="13"/>
  <c r="B14" i="13"/>
  <c r="F14" i="13"/>
  <c r="J14" i="13"/>
  <c r="N14" i="13"/>
  <c r="B15" i="13"/>
  <c r="F15" i="13"/>
  <c r="J15" i="13"/>
  <c r="N15" i="13"/>
  <c r="B16" i="13"/>
  <c r="F16" i="13"/>
  <c r="J16" i="13"/>
  <c r="N16" i="13"/>
  <c r="B17" i="13"/>
  <c r="F17" i="13"/>
  <c r="J17" i="13"/>
  <c r="N17" i="13"/>
  <c r="B18" i="13"/>
  <c r="F18" i="13"/>
  <c r="J18" i="13"/>
  <c r="N18" i="13"/>
  <c r="B19" i="13"/>
  <c r="F19" i="13"/>
  <c r="J19" i="13"/>
  <c r="N19" i="13"/>
  <c r="B20" i="13"/>
  <c r="F20" i="13"/>
  <c r="J20" i="13"/>
  <c r="N20" i="13"/>
  <c r="B21" i="13"/>
  <c r="F21" i="13"/>
  <c r="J21" i="13"/>
  <c r="N21" i="13"/>
  <c r="B22" i="13"/>
  <c r="F22" i="13"/>
  <c r="J22" i="13"/>
  <c r="N22" i="13"/>
  <c r="B23" i="13"/>
  <c r="F23" i="13"/>
  <c r="J23" i="13"/>
  <c r="N23" i="13"/>
  <c r="B24" i="13"/>
  <c r="F24" i="13"/>
  <c r="J24" i="13"/>
  <c r="N24" i="13"/>
  <c r="B25" i="13"/>
  <c r="F25" i="13"/>
  <c r="J25" i="13"/>
  <c r="N25" i="13"/>
  <c r="C24" i="13"/>
  <c r="O24" i="13"/>
  <c r="G25" i="13"/>
  <c r="O25" i="13"/>
  <c r="H9" i="13"/>
  <c r="L9" i="13"/>
  <c r="D10" i="13"/>
  <c r="L10" i="13"/>
  <c r="P10" i="13"/>
  <c r="H11" i="13"/>
  <c r="P11" i="13"/>
  <c r="H12" i="13"/>
  <c r="P12" i="13"/>
  <c r="H13" i="13"/>
  <c r="P13" i="13"/>
  <c r="H14" i="13"/>
  <c r="P14" i="13"/>
  <c r="C9" i="13"/>
  <c r="G9" i="13"/>
  <c r="K9" i="13"/>
  <c r="O9" i="13"/>
  <c r="C10" i="13"/>
  <c r="G10" i="13"/>
  <c r="K10" i="13"/>
  <c r="O10" i="13"/>
  <c r="C11" i="13"/>
  <c r="G11" i="13"/>
  <c r="K11" i="13"/>
  <c r="O11" i="13"/>
  <c r="C12" i="13"/>
  <c r="G12" i="13"/>
  <c r="K12" i="13"/>
  <c r="O12" i="13"/>
  <c r="C13" i="13"/>
  <c r="G13" i="13"/>
  <c r="K13" i="13"/>
  <c r="O13" i="13"/>
  <c r="C14" i="13"/>
  <c r="G14" i="13"/>
  <c r="K14" i="13"/>
  <c r="O14" i="13"/>
  <c r="C15" i="13"/>
  <c r="G15" i="13"/>
  <c r="K15" i="13"/>
  <c r="O15" i="13"/>
  <c r="C16" i="13"/>
  <c r="G16" i="13"/>
  <c r="K16" i="13"/>
  <c r="O16" i="13"/>
  <c r="C17" i="13"/>
  <c r="G17" i="13"/>
  <c r="K17" i="13"/>
  <c r="O17" i="13"/>
  <c r="C18" i="13"/>
  <c r="G18" i="13"/>
  <c r="K18" i="13"/>
  <c r="O18" i="13"/>
  <c r="C19" i="13"/>
  <c r="G19" i="13"/>
  <c r="K19" i="13"/>
  <c r="O19" i="13"/>
  <c r="C20" i="13"/>
  <c r="G20" i="13"/>
  <c r="K20" i="13"/>
  <c r="O20" i="13"/>
  <c r="C21" i="13"/>
  <c r="G21" i="13"/>
  <c r="K21" i="13"/>
  <c r="O21" i="13"/>
  <c r="C22" i="13"/>
  <c r="G22" i="13"/>
  <c r="K22" i="13"/>
  <c r="O22" i="13"/>
  <c r="C23" i="13"/>
  <c r="G23" i="13"/>
  <c r="K23" i="13"/>
  <c r="O23" i="13"/>
  <c r="G24" i="13"/>
  <c r="K24" i="13"/>
  <c r="C25" i="13"/>
  <c r="K25" i="13"/>
  <c r="D9" i="13"/>
  <c r="P9" i="13"/>
  <c r="H10" i="13"/>
  <c r="D11" i="13"/>
  <c r="L11" i="13"/>
  <c r="D12" i="13"/>
  <c r="L12" i="13"/>
  <c r="D13" i="13"/>
  <c r="L13" i="13"/>
  <c r="D14" i="13"/>
  <c r="L14" i="13"/>
  <c r="D15" i="13"/>
  <c r="L15" i="13"/>
  <c r="P15" i="13"/>
  <c r="H16" i="13"/>
  <c r="P16" i="13"/>
  <c r="H17" i="13"/>
  <c r="P17" i="13"/>
  <c r="H18" i="13"/>
  <c r="P18" i="13"/>
  <c r="H19" i="13"/>
  <c r="P19" i="13"/>
  <c r="H20" i="13"/>
  <c r="P20" i="13"/>
  <c r="H21" i="13"/>
  <c r="P21" i="13"/>
  <c r="H22" i="13"/>
  <c r="P22" i="13"/>
  <c r="H23" i="13"/>
  <c r="P23" i="13"/>
  <c r="H24" i="13"/>
  <c r="P24" i="13"/>
  <c r="H25" i="13"/>
  <c r="P25" i="13"/>
  <c r="I22" i="13"/>
  <c r="I23" i="13"/>
  <c r="I24" i="13"/>
  <c r="I25" i="13"/>
  <c r="H15" i="13"/>
  <c r="D17" i="13"/>
  <c r="D18" i="13"/>
  <c r="D19" i="13"/>
  <c r="L19" i="13"/>
  <c r="L20" i="13"/>
  <c r="L21" i="13"/>
  <c r="L22" i="13"/>
  <c r="L23" i="13"/>
  <c r="L24" i="13"/>
  <c r="L25" i="13"/>
  <c r="M16" i="13"/>
  <c r="M17" i="13"/>
  <c r="M18" i="13"/>
  <c r="M19" i="13"/>
  <c r="M20" i="13"/>
  <c r="E21" i="13"/>
  <c r="E22" i="13"/>
  <c r="E23" i="13"/>
  <c r="E24" i="13"/>
  <c r="E25" i="13"/>
  <c r="I16" i="13"/>
  <c r="Q16" i="13"/>
  <c r="I17" i="13"/>
  <c r="Q17" i="13"/>
  <c r="I18" i="13"/>
  <c r="Q18" i="13"/>
  <c r="I19" i="13"/>
  <c r="Q19" i="13"/>
  <c r="I20" i="13"/>
  <c r="Q20" i="13"/>
  <c r="I21" i="13"/>
  <c r="Q21" i="13"/>
  <c r="Q22" i="13"/>
  <c r="Q23" i="13"/>
  <c r="Q24" i="13"/>
  <c r="Q25" i="13"/>
  <c r="L16" i="13"/>
  <c r="L17" i="13"/>
  <c r="L18" i="13"/>
  <c r="D20" i="13"/>
  <c r="D21" i="13"/>
  <c r="D22" i="13"/>
  <c r="D23" i="13"/>
  <c r="D24" i="13"/>
  <c r="D25" i="13"/>
  <c r="D16" i="13"/>
  <c r="E17" i="13"/>
  <c r="E18" i="13"/>
  <c r="E19" i="13"/>
  <c r="E20" i="13"/>
  <c r="M21" i="13"/>
  <c r="M22" i="13"/>
  <c r="M23" i="13"/>
  <c r="M24" i="13"/>
  <c r="M25" i="13"/>
  <c r="A11" i="11"/>
  <c r="B12" i="11"/>
  <c r="C13" i="11"/>
  <c r="A15" i="11"/>
  <c r="B16" i="11"/>
  <c r="C17" i="11"/>
  <c r="A19" i="11"/>
  <c r="B20" i="11"/>
  <c r="C21" i="11"/>
  <c r="A23" i="11"/>
  <c r="B24" i="11"/>
  <c r="C25" i="11"/>
  <c r="A27" i="11"/>
  <c r="B28" i="11"/>
  <c r="C29" i="11"/>
  <c r="A31" i="11"/>
  <c r="B32" i="11"/>
  <c r="C15" i="11"/>
  <c r="B22" i="11"/>
  <c r="B26" i="11"/>
  <c r="B30" i="11"/>
  <c r="C31" i="11"/>
  <c r="A12" i="11"/>
  <c r="C18" i="11"/>
  <c r="B21" i="11"/>
  <c r="B25" i="11"/>
  <c r="C30" i="11"/>
  <c r="B11" i="11"/>
  <c r="C12" i="11"/>
  <c r="A14" i="11"/>
  <c r="B15" i="11"/>
  <c r="C16" i="11"/>
  <c r="A18" i="11"/>
  <c r="B19" i="11"/>
  <c r="C20" i="11"/>
  <c r="A22" i="11"/>
  <c r="B23" i="11"/>
  <c r="C24" i="11"/>
  <c r="A26" i="11"/>
  <c r="B27" i="11"/>
  <c r="C28" i="11"/>
  <c r="A30" i="11"/>
  <c r="B31" i="11"/>
  <c r="C32" i="11"/>
  <c r="B14" i="11"/>
  <c r="A21" i="11"/>
  <c r="A25" i="11"/>
  <c r="A29" i="11"/>
  <c r="C14" i="11"/>
  <c r="B17" i="11"/>
  <c r="C22" i="11"/>
  <c r="C26" i="11"/>
  <c r="A32" i="11"/>
  <c r="C11" i="11"/>
  <c r="A13" i="11"/>
  <c r="A17" i="11"/>
  <c r="B18" i="11"/>
  <c r="C19" i="11"/>
  <c r="C23" i="11"/>
  <c r="C27" i="11"/>
  <c r="B13" i="11"/>
  <c r="A16" i="11"/>
  <c r="A20" i="11"/>
  <c r="A24" i="11"/>
  <c r="A28" i="11"/>
  <c r="B29" i="11"/>
  <c r="A10" i="10"/>
  <c r="B11" i="10"/>
  <c r="C12" i="10"/>
  <c r="A14" i="10"/>
  <c r="B15" i="10"/>
  <c r="C16" i="10"/>
  <c r="A18" i="10"/>
  <c r="B19" i="10"/>
  <c r="C20" i="10"/>
  <c r="A22" i="10"/>
  <c r="B23" i="10"/>
  <c r="C24" i="10"/>
  <c r="A26" i="10"/>
  <c r="B27" i="10"/>
  <c r="C28" i="10"/>
  <c r="A30" i="10"/>
  <c r="B31" i="10"/>
  <c r="C11" i="10"/>
  <c r="A13" i="10"/>
  <c r="B14" i="10"/>
  <c r="C15" i="10"/>
  <c r="A17" i="10"/>
  <c r="B18" i="10"/>
  <c r="C19" i="10"/>
  <c r="A21" i="10"/>
  <c r="B22" i="10"/>
  <c r="C23" i="10"/>
  <c r="A25" i="10"/>
  <c r="B26" i="10"/>
  <c r="C27" i="10"/>
  <c r="A29" i="10"/>
  <c r="B30" i="10"/>
  <c r="C31" i="10"/>
  <c r="C10" i="10"/>
  <c r="A12" i="10"/>
  <c r="B13" i="10"/>
  <c r="C14" i="10"/>
  <c r="A16" i="10"/>
  <c r="B17" i="10"/>
  <c r="C18" i="10"/>
  <c r="A20" i="10"/>
  <c r="B21" i="10"/>
  <c r="C22" i="10"/>
  <c r="A24" i="10"/>
  <c r="B25" i="10"/>
  <c r="C26" i="10"/>
  <c r="A28" i="10"/>
  <c r="B29" i="10"/>
  <c r="C30" i="10"/>
  <c r="A11" i="10"/>
  <c r="B12" i="10"/>
  <c r="C13" i="10"/>
  <c r="A15" i="10"/>
  <c r="B16" i="10"/>
  <c r="C17" i="10"/>
  <c r="A19" i="10"/>
  <c r="B20" i="10"/>
  <c r="C21" i="10"/>
  <c r="A23" i="10"/>
  <c r="B24" i="10"/>
  <c r="C25" i="10"/>
  <c r="A27" i="10"/>
  <c r="B28" i="10"/>
  <c r="A31" i="10"/>
  <c r="B10" i="10"/>
  <c r="C29" i="10"/>
  <c r="D25" i="12"/>
  <c r="I26" i="12"/>
  <c r="C28" i="12"/>
  <c r="H29" i="12"/>
  <c r="B31" i="12"/>
  <c r="G32" i="12"/>
  <c r="L33" i="12"/>
  <c r="I24" i="12"/>
  <c r="C26" i="12"/>
  <c r="H27" i="12"/>
  <c r="B29" i="12"/>
  <c r="G30" i="12"/>
  <c r="L31" i="12"/>
  <c r="F33" i="12"/>
  <c r="K34" i="12"/>
  <c r="C25" i="12"/>
  <c r="H26" i="12"/>
  <c r="B28" i="12"/>
  <c r="G29" i="12"/>
  <c r="L30" i="12"/>
  <c r="F32" i="12"/>
  <c r="L24" i="12"/>
  <c r="F26" i="12"/>
  <c r="K27" i="12"/>
  <c r="E29" i="12"/>
  <c r="J30" i="12"/>
  <c r="D32" i="12"/>
  <c r="I33" i="12"/>
  <c r="K33" i="12"/>
  <c r="G33" i="12"/>
  <c r="K24" i="12"/>
  <c r="B27" i="12"/>
  <c r="K28" i="12"/>
  <c r="I30" i="12"/>
  <c r="K32" i="12"/>
  <c r="I34" i="12"/>
  <c r="J25" i="12"/>
  <c r="L27" i="12"/>
  <c r="J29" i="12"/>
  <c r="H31" i="12"/>
  <c r="J33" i="12"/>
  <c r="F24" i="12"/>
  <c r="D26" i="12"/>
  <c r="F28" i="12"/>
  <c r="D30" i="12"/>
  <c r="B32" i="12"/>
  <c r="E25" i="12"/>
  <c r="C27" i="12"/>
  <c r="L28" i="12"/>
  <c r="C31" i="12"/>
  <c r="L32" i="12"/>
  <c r="J34" i="12"/>
  <c r="L34" i="12"/>
  <c r="H25" i="12"/>
  <c r="F27" i="12"/>
  <c r="D29" i="12"/>
  <c r="F31" i="12"/>
  <c r="D33" i="12"/>
  <c r="E24" i="12"/>
  <c r="G26" i="12"/>
  <c r="E28" i="12"/>
  <c r="C30" i="12"/>
  <c r="E32" i="12"/>
  <c r="C34" i="12"/>
  <c r="J24" i="12"/>
  <c r="L26" i="12"/>
  <c r="J28" i="12"/>
  <c r="H30" i="12"/>
  <c r="J32" i="12"/>
  <c r="I25" i="12"/>
  <c r="G27" i="12"/>
  <c r="I29" i="12"/>
  <c r="G31" i="12"/>
  <c r="E33" i="12"/>
  <c r="D34" i="12"/>
  <c r="C24" i="12"/>
  <c r="L25" i="12"/>
  <c r="J27" i="12"/>
  <c r="L29" i="12"/>
  <c r="J31" i="12"/>
  <c r="H33" i="12"/>
  <c r="B25" i="12"/>
  <c r="K26" i="12"/>
  <c r="I28" i="12"/>
  <c r="K30" i="12"/>
  <c r="I32" i="12"/>
  <c r="G34" i="12"/>
  <c r="G25" i="12"/>
  <c r="E27" i="12"/>
  <c r="C29" i="12"/>
  <c r="E31" i="12"/>
  <c r="D24" i="12"/>
  <c r="B26" i="12"/>
  <c r="D28" i="12"/>
  <c r="B30" i="12"/>
  <c r="K31" i="12"/>
  <c r="B34" i="12"/>
  <c r="C33" i="12"/>
  <c r="E26" i="12"/>
  <c r="E34" i="12"/>
  <c r="D31" i="12"/>
  <c r="I27" i="12"/>
  <c r="J26" i="12"/>
  <c r="F34" i="12"/>
  <c r="G28" i="12"/>
  <c r="F25" i="12"/>
  <c r="B33" i="12"/>
  <c r="K29" i="12"/>
  <c r="H28" i="12"/>
  <c r="H34" i="12"/>
  <c r="E30" i="12"/>
  <c r="D27" i="12"/>
  <c r="B24" i="12"/>
  <c r="I31" i="12"/>
  <c r="F30" i="12"/>
  <c r="G24" i="12"/>
  <c r="C32" i="12"/>
  <c r="F29" i="12"/>
  <c r="K25" i="12"/>
  <c r="H24" i="12"/>
  <c r="H32" i="12"/>
  <c r="E28" i="15"/>
  <c r="D23" i="15"/>
  <c r="C18" i="15"/>
  <c r="E12" i="15"/>
  <c r="D28" i="15"/>
  <c r="C23" i="15"/>
  <c r="E17" i="15"/>
  <c r="D12" i="15"/>
  <c r="C28" i="15"/>
  <c r="E22" i="15"/>
  <c r="D17" i="15"/>
  <c r="C12" i="15"/>
  <c r="E27" i="15"/>
  <c r="D22" i="15"/>
  <c r="C17" i="15"/>
  <c r="E11" i="15"/>
  <c r="D27" i="15"/>
  <c r="E20" i="15"/>
  <c r="C14" i="15"/>
  <c r="C27" i="15"/>
  <c r="D20" i="15"/>
  <c r="E13" i="15"/>
  <c r="E26" i="15"/>
  <c r="C20" i="15"/>
  <c r="D13" i="15"/>
  <c r="D26" i="15"/>
  <c r="E19" i="15"/>
  <c r="C13" i="15"/>
  <c r="C26" i="15"/>
  <c r="D19" i="15"/>
  <c r="D11" i="15"/>
  <c r="E25" i="15"/>
  <c r="C19" i="15"/>
  <c r="C11" i="15"/>
  <c r="D25" i="15"/>
  <c r="E18" i="15"/>
  <c r="E10" i="15"/>
  <c r="C25" i="15"/>
  <c r="D18" i="15"/>
  <c r="D10" i="15"/>
  <c r="E24" i="15"/>
  <c r="C10" i="15"/>
  <c r="D16" i="15"/>
  <c r="C24" i="15"/>
  <c r="D9" i="15"/>
  <c r="E15" i="15"/>
  <c r="C22" i="15"/>
  <c r="E8" i="15"/>
  <c r="C15" i="15"/>
  <c r="D21" i="15"/>
  <c r="C8" i="15"/>
  <c r="D14" i="15"/>
  <c r="E16" i="15"/>
  <c r="D24" i="15"/>
  <c r="E9" i="15"/>
  <c r="C16" i="15"/>
  <c r="E23" i="15"/>
  <c r="C9" i="15"/>
  <c r="D15" i="15"/>
  <c r="E21" i="15"/>
  <c r="D8" i="15"/>
  <c r="E14" i="15"/>
  <c r="C21" i="15"/>
  <c r="C16" i="17" l="1"/>
  <c r="C15" i="17"/>
  <c r="C14" i="17"/>
  <c r="C13" i="17"/>
  <c r="C12" i="17"/>
  <c r="C11" i="17"/>
  <c r="C10" i="17"/>
  <c r="C9" i="17"/>
  <c r="C8" i="17"/>
  <c r="C7" i="17"/>
  <c r="C17" i="16"/>
  <c r="C16" i="16"/>
  <c r="C15" i="16"/>
  <c r="C14" i="16"/>
  <c r="C13" i="16"/>
  <c r="C12" i="16"/>
  <c r="C11" i="16"/>
  <c r="C10" i="16"/>
  <c r="C9" i="16"/>
  <c r="C8" i="16"/>
  <c r="C7" i="16"/>
  <c r="D7" i="17" a="1"/>
  <c r="D7" i="16" a="1"/>
  <c r="D8" i="16" l="1"/>
  <c r="D24" i="16"/>
  <c r="D22" i="16"/>
  <c r="D15" i="16"/>
  <c r="D13" i="16"/>
  <c r="D20" i="16"/>
  <c r="D26" i="16"/>
  <c r="D23" i="16"/>
  <c r="D25" i="16"/>
  <c r="D12" i="16"/>
  <c r="D18" i="16"/>
  <c r="D9" i="16"/>
  <c r="D16" i="16"/>
  <c r="D7" i="16"/>
  <c r="D17" i="16"/>
  <c r="D10" i="16"/>
  <c r="D11" i="16"/>
  <c r="D21" i="16"/>
  <c r="D14" i="16"/>
  <c r="D19" i="16"/>
  <c r="D22" i="17"/>
  <c r="D25" i="17"/>
  <c r="D9" i="17"/>
  <c r="D12" i="17"/>
  <c r="D15" i="17"/>
  <c r="D18" i="17"/>
  <c r="D17" i="17"/>
  <c r="D16" i="17"/>
  <c r="D11" i="17"/>
  <c r="D14" i="17"/>
  <c r="D13" i="17"/>
  <c r="D8" i="17"/>
  <c r="D7" i="17"/>
  <c r="D10" i="17"/>
  <c r="D23" i="17"/>
  <c r="D21" i="17"/>
  <c r="D19" i="17"/>
  <c r="D24" i="17"/>
  <c r="D26" i="17"/>
  <c r="D20" i="17"/>
  <c r="E118" i="14"/>
  <c r="F118" i="14" s="1"/>
  <c r="G118" i="14" s="1"/>
  <c r="H118" i="14" s="1"/>
  <c r="E117" i="14"/>
  <c r="F117" i="14" s="1"/>
  <c r="G117" i="14" s="1"/>
  <c r="H117" i="14" s="1"/>
  <c r="E116" i="14"/>
  <c r="F116" i="14" s="1"/>
  <c r="G116" i="14" s="1"/>
  <c r="H116" i="14" s="1"/>
  <c r="E115" i="14"/>
  <c r="F115" i="14" s="1"/>
  <c r="G115" i="14" s="1"/>
  <c r="H115" i="14" s="1"/>
  <c r="E114" i="14"/>
  <c r="F114" i="14" s="1"/>
  <c r="G114" i="14" s="1"/>
  <c r="H114" i="14" s="1"/>
  <c r="E113" i="14"/>
  <c r="F113" i="14" s="1"/>
  <c r="G113" i="14" s="1"/>
  <c r="H113" i="14" s="1"/>
  <c r="E112" i="14"/>
  <c r="F112" i="14" s="1"/>
  <c r="G112" i="14" s="1"/>
  <c r="H112" i="14" s="1"/>
  <c r="E111" i="14"/>
  <c r="F111" i="14" s="1"/>
  <c r="G111" i="14" s="1"/>
  <c r="H111" i="14" s="1"/>
  <c r="E110" i="14"/>
  <c r="F110" i="14" s="1"/>
  <c r="G110" i="14" s="1"/>
  <c r="H110" i="14" s="1"/>
  <c r="E109" i="14"/>
  <c r="F109" i="14" s="1"/>
  <c r="G109" i="14" s="1"/>
  <c r="H109" i="14" s="1"/>
  <c r="E108" i="14"/>
  <c r="F108" i="14" s="1"/>
  <c r="G108" i="14" s="1"/>
  <c r="H108" i="14" s="1"/>
  <c r="E107" i="14"/>
  <c r="F107" i="14" s="1"/>
  <c r="G107" i="14" s="1"/>
  <c r="H107" i="14" s="1"/>
  <c r="E106" i="14"/>
  <c r="F106" i="14" s="1"/>
  <c r="G106" i="14" s="1"/>
  <c r="H106" i="14" s="1"/>
  <c r="E105" i="14"/>
  <c r="F105" i="14" s="1"/>
  <c r="G105" i="14" s="1"/>
  <c r="H105" i="14" s="1"/>
  <c r="E104" i="14"/>
  <c r="F104" i="14" s="1"/>
  <c r="G104" i="14" s="1"/>
  <c r="H104" i="14" s="1"/>
  <c r="E103" i="14"/>
  <c r="F103" i="14" s="1"/>
  <c r="G103" i="14" s="1"/>
  <c r="H103" i="14" s="1"/>
  <c r="E102" i="14"/>
  <c r="F102" i="14" s="1"/>
  <c r="G102" i="14" s="1"/>
  <c r="H102" i="14" s="1"/>
  <c r="E101" i="14"/>
  <c r="F101" i="14" s="1"/>
  <c r="G101" i="14" s="1"/>
  <c r="H101" i="14" s="1"/>
  <c r="E100" i="14"/>
  <c r="F100" i="14" s="1"/>
  <c r="G100" i="14" s="1"/>
  <c r="H100" i="14" s="1"/>
  <c r="E99" i="14"/>
  <c r="F99" i="14" s="1"/>
  <c r="G99" i="14" s="1"/>
  <c r="H99" i="14" s="1"/>
  <c r="E98" i="14"/>
  <c r="F98" i="14" s="1"/>
  <c r="G98" i="14" s="1"/>
  <c r="H98" i="14" s="1"/>
  <c r="E97" i="14"/>
  <c r="F97" i="14" s="1"/>
  <c r="G97" i="14" s="1"/>
  <c r="H97" i="14" s="1"/>
  <c r="E96" i="14"/>
  <c r="F96" i="14" s="1"/>
  <c r="G96" i="14" s="1"/>
  <c r="H96" i="14" s="1"/>
  <c r="E95" i="14"/>
  <c r="F95" i="14" s="1"/>
  <c r="G95" i="14" s="1"/>
  <c r="H95" i="14" s="1"/>
  <c r="E94" i="14"/>
  <c r="F94" i="14" s="1"/>
  <c r="G94" i="14" s="1"/>
  <c r="H94" i="14" s="1"/>
  <c r="E93" i="14"/>
  <c r="F93" i="14" s="1"/>
  <c r="G93" i="14" s="1"/>
  <c r="H93" i="14" s="1"/>
  <c r="E92" i="14"/>
  <c r="F92" i="14" s="1"/>
  <c r="G92" i="14" s="1"/>
  <c r="H92" i="14" s="1"/>
  <c r="E91" i="14"/>
  <c r="F91" i="14" s="1"/>
  <c r="G91" i="14" s="1"/>
  <c r="H91" i="14" s="1"/>
  <c r="E90" i="14"/>
  <c r="F90" i="14" s="1"/>
  <c r="G90" i="14" s="1"/>
  <c r="H90" i="14" s="1"/>
  <c r="E89" i="14"/>
  <c r="F89" i="14" s="1"/>
  <c r="G89" i="14" s="1"/>
  <c r="H89" i="14" s="1"/>
  <c r="E88" i="14"/>
  <c r="F88" i="14" s="1"/>
  <c r="G88" i="14" s="1"/>
  <c r="H88" i="14" s="1"/>
  <c r="E87" i="14"/>
  <c r="F87" i="14" s="1"/>
  <c r="G87" i="14" s="1"/>
  <c r="H87" i="14" s="1"/>
  <c r="E86" i="14"/>
  <c r="F86" i="14" s="1"/>
  <c r="G86" i="14" s="1"/>
  <c r="H86" i="14" s="1"/>
  <c r="E85" i="14"/>
  <c r="F85" i="14" s="1"/>
  <c r="G85" i="14" s="1"/>
  <c r="H85" i="14" s="1"/>
  <c r="E84" i="14"/>
  <c r="F84" i="14" s="1"/>
  <c r="G84" i="14" s="1"/>
  <c r="H84" i="14" s="1"/>
  <c r="E83" i="14"/>
  <c r="F83" i="14" s="1"/>
  <c r="G83" i="14" s="1"/>
  <c r="H83" i="14" s="1"/>
  <c r="E82" i="14"/>
  <c r="F82" i="14" s="1"/>
  <c r="G82" i="14" s="1"/>
  <c r="H82" i="14" s="1"/>
  <c r="E81" i="14"/>
  <c r="F81" i="14" s="1"/>
  <c r="G81" i="14" s="1"/>
  <c r="H81" i="14" s="1"/>
  <c r="E80" i="14"/>
  <c r="F80" i="14" s="1"/>
  <c r="G80" i="14" s="1"/>
  <c r="H80" i="14" s="1"/>
  <c r="E79" i="14"/>
  <c r="F79" i="14" s="1"/>
  <c r="G79" i="14" s="1"/>
  <c r="H79" i="14" s="1"/>
  <c r="E78" i="14"/>
  <c r="F78" i="14" s="1"/>
  <c r="G78" i="14" s="1"/>
  <c r="H78" i="14" s="1"/>
  <c r="E77" i="14"/>
  <c r="F77" i="14" s="1"/>
  <c r="G77" i="14" s="1"/>
  <c r="H77" i="14" s="1"/>
  <c r="E76" i="14"/>
  <c r="F76" i="14" s="1"/>
  <c r="G76" i="14" s="1"/>
  <c r="H76" i="14" s="1"/>
  <c r="E75" i="14"/>
  <c r="F75" i="14" s="1"/>
  <c r="G75" i="14" s="1"/>
  <c r="H75" i="14" s="1"/>
  <c r="E74" i="14"/>
  <c r="F74" i="14" s="1"/>
  <c r="G74" i="14" s="1"/>
  <c r="H74" i="14" s="1"/>
  <c r="E73" i="14"/>
  <c r="F73" i="14" s="1"/>
  <c r="G73" i="14" s="1"/>
  <c r="H73" i="14" s="1"/>
  <c r="E72" i="14"/>
  <c r="F72" i="14" s="1"/>
  <c r="G72" i="14" s="1"/>
  <c r="H72" i="14" s="1"/>
  <c r="E71" i="14"/>
  <c r="F71" i="14" s="1"/>
  <c r="G71" i="14" s="1"/>
  <c r="H71" i="14" s="1"/>
  <c r="E70" i="14"/>
  <c r="F70" i="14" s="1"/>
  <c r="G70" i="14" s="1"/>
  <c r="H70" i="14" s="1"/>
  <c r="E69" i="14"/>
  <c r="F69" i="14" s="1"/>
  <c r="G69" i="14" s="1"/>
  <c r="H69" i="14" s="1"/>
  <c r="E68" i="14"/>
  <c r="F68" i="14" s="1"/>
  <c r="G68" i="14" s="1"/>
  <c r="H68" i="14" s="1"/>
  <c r="E67" i="14"/>
  <c r="F67" i="14" s="1"/>
  <c r="G67" i="14" s="1"/>
  <c r="H67" i="14" s="1"/>
  <c r="E66" i="14"/>
  <c r="F66" i="14" s="1"/>
  <c r="G66" i="14" s="1"/>
  <c r="H66" i="14" s="1"/>
  <c r="E65" i="14"/>
  <c r="F65" i="14" s="1"/>
  <c r="G65" i="14" s="1"/>
  <c r="H65" i="14" s="1"/>
  <c r="E64" i="14"/>
  <c r="F64" i="14" s="1"/>
  <c r="G64" i="14" s="1"/>
  <c r="H64" i="14" s="1"/>
  <c r="E63" i="14"/>
  <c r="F63" i="14" s="1"/>
  <c r="G63" i="14" s="1"/>
  <c r="H63" i="14" s="1"/>
  <c r="E62" i="14"/>
  <c r="F62" i="14" s="1"/>
  <c r="G62" i="14" s="1"/>
  <c r="H62" i="14" s="1"/>
  <c r="E61" i="14"/>
  <c r="F61" i="14" s="1"/>
  <c r="G61" i="14" s="1"/>
  <c r="H61" i="14" s="1"/>
  <c r="E60" i="14"/>
  <c r="F60" i="14" s="1"/>
  <c r="G60" i="14" s="1"/>
  <c r="H60" i="14" s="1"/>
  <c r="E59" i="14"/>
  <c r="F59" i="14" s="1"/>
  <c r="G59" i="14" s="1"/>
  <c r="H59" i="14" s="1"/>
  <c r="E58" i="14"/>
  <c r="F58" i="14" s="1"/>
  <c r="G58" i="14" s="1"/>
  <c r="H58" i="14" s="1"/>
  <c r="E57" i="14"/>
  <c r="F57" i="14" s="1"/>
  <c r="G57" i="14" s="1"/>
  <c r="H57" i="14" s="1"/>
  <c r="E56" i="14"/>
  <c r="F56" i="14" s="1"/>
  <c r="G56" i="14" s="1"/>
  <c r="H56" i="14" s="1"/>
  <c r="E55" i="14"/>
  <c r="F55" i="14" s="1"/>
  <c r="G55" i="14" s="1"/>
  <c r="H55" i="14" s="1"/>
  <c r="E54" i="14"/>
  <c r="E53" i="14"/>
  <c r="F53" i="14" s="1"/>
  <c r="G53" i="14" s="1"/>
  <c r="H53" i="14" s="1"/>
  <c r="E52" i="14"/>
  <c r="F52" i="14" s="1"/>
  <c r="G52" i="14" s="1"/>
  <c r="H52" i="14" s="1"/>
  <c r="E51" i="14"/>
  <c r="F51" i="14" s="1"/>
  <c r="G51" i="14" s="1"/>
  <c r="H51" i="14" s="1"/>
  <c r="E50" i="14"/>
  <c r="F50" i="14" s="1"/>
  <c r="G50" i="14" s="1"/>
  <c r="H50" i="14" s="1"/>
  <c r="E49" i="14"/>
  <c r="F49" i="14" s="1"/>
  <c r="G49" i="14" s="1"/>
  <c r="H49" i="14" s="1"/>
  <c r="E48" i="14"/>
  <c r="F48" i="14" s="1"/>
  <c r="G48" i="14" s="1"/>
  <c r="H48" i="14" s="1"/>
  <c r="E47" i="14"/>
  <c r="F47" i="14" s="1"/>
  <c r="G47" i="14" s="1"/>
  <c r="H47" i="14" s="1"/>
  <c r="E46" i="14"/>
  <c r="F46" i="14" s="1"/>
  <c r="G46" i="14" s="1"/>
  <c r="H46" i="14" s="1"/>
  <c r="E45" i="14"/>
  <c r="F45" i="14" s="1"/>
  <c r="G45" i="14" s="1"/>
  <c r="H45" i="14" s="1"/>
  <c r="E44" i="14"/>
  <c r="F44" i="14" s="1"/>
  <c r="G44" i="14" s="1"/>
  <c r="H44" i="14" s="1"/>
  <c r="E43" i="14"/>
  <c r="F43" i="14" s="1"/>
  <c r="G43" i="14" s="1"/>
  <c r="H43" i="14" s="1"/>
  <c r="E42" i="14"/>
  <c r="F42" i="14" s="1"/>
  <c r="G42" i="14" s="1"/>
  <c r="H42" i="14" s="1"/>
  <c r="E41" i="14"/>
  <c r="F41" i="14" s="1"/>
  <c r="G41" i="14" s="1"/>
  <c r="H41" i="14" s="1"/>
  <c r="E40" i="14"/>
  <c r="F40" i="14" s="1"/>
  <c r="G40" i="14" s="1"/>
  <c r="H40" i="14" s="1"/>
  <c r="E39" i="14"/>
  <c r="F39" i="14" s="1"/>
  <c r="G39" i="14" s="1"/>
  <c r="H39" i="14" s="1"/>
  <c r="E38" i="14"/>
  <c r="F38" i="14" s="1"/>
  <c r="G38" i="14" s="1"/>
  <c r="H38" i="14" s="1"/>
  <c r="E37" i="14"/>
  <c r="F37" i="14" s="1"/>
  <c r="G37" i="14" s="1"/>
  <c r="H37" i="14" s="1"/>
  <c r="E36" i="14"/>
  <c r="F36" i="14" s="1"/>
  <c r="G36" i="14" s="1"/>
  <c r="H36" i="14" s="1"/>
  <c r="E35" i="14"/>
  <c r="F35" i="14" s="1"/>
  <c r="G35" i="14" s="1"/>
  <c r="H35" i="14" s="1"/>
  <c r="E34" i="14"/>
  <c r="F34" i="14" s="1"/>
  <c r="G34" i="14" s="1"/>
  <c r="H34" i="14" s="1"/>
  <c r="E33" i="14"/>
  <c r="F33" i="14" s="1"/>
  <c r="G33" i="14" s="1"/>
  <c r="H33" i="14" s="1"/>
  <c r="E32" i="14"/>
  <c r="F32" i="14" s="1"/>
  <c r="G32" i="14" s="1"/>
  <c r="H32" i="14" s="1"/>
  <c r="E31" i="14"/>
  <c r="F31" i="14" s="1"/>
  <c r="G31" i="14" s="1"/>
  <c r="H31" i="14" s="1"/>
  <c r="E30" i="14"/>
  <c r="F30" i="14" s="1"/>
  <c r="G30" i="14" s="1"/>
  <c r="H30" i="14" s="1"/>
  <c r="E29" i="14"/>
  <c r="F29" i="14" s="1"/>
  <c r="G29" i="14" s="1"/>
  <c r="H29" i="14" s="1"/>
  <c r="E28" i="14"/>
  <c r="F28" i="14" s="1"/>
  <c r="G28" i="14" s="1"/>
  <c r="H28" i="14" s="1"/>
  <c r="E27" i="14"/>
  <c r="F27" i="14" s="1"/>
  <c r="G27" i="14" s="1"/>
  <c r="H27" i="14" s="1"/>
  <c r="E26" i="14"/>
  <c r="F26" i="14" s="1"/>
  <c r="G26" i="14" s="1"/>
  <c r="H26" i="14" s="1"/>
  <c r="E25" i="14"/>
  <c r="F25" i="14" s="1"/>
  <c r="G25" i="14" s="1"/>
  <c r="H25" i="14" s="1"/>
  <c r="E24" i="14"/>
  <c r="F24" i="14" s="1"/>
  <c r="G24" i="14" s="1"/>
  <c r="H24" i="14" s="1"/>
  <c r="E23" i="14"/>
  <c r="F23" i="14" s="1"/>
  <c r="G23" i="14" s="1"/>
  <c r="H23" i="14" s="1"/>
  <c r="E22" i="14"/>
  <c r="F22" i="14" s="1"/>
  <c r="G22" i="14" s="1"/>
  <c r="H22" i="14" s="1"/>
  <c r="E21" i="14"/>
  <c r="F21" i="14" s="1"/>
  <c r="G21" i="14" s="1"/>
  <c r="H21" i="14" s="1"/>
  <c r="E20" i="14"/>
  <c r="F20" i="14" s="1"/>
  <c r="G20" i="14" s="1"/>
  <c r="H20" i="14" s="1"/>
  <c r="E19" i="14"/>
  <c r="F19" i="14" l="1"/>
  <c r="F54" i="14"/>
  <c r="G54" i="14" s="1"/>
  <c r="H54" i="14" s="1"/>
  <c r="C6" i="18" a="1"/>
  <c r="G19" i="14" l="1"/>
  <c r="C12" i="18"/>
  <c r="C20" i="18"/>
  <c r="C9" i="18"/>
  <c r="C17" i="18"/>
  <c r="C25" i="18"/>
  <c r="C11" i="18"/>
  <c r="C19" i="18"/>
  <c r="C6" i="18"/>
  <c r="C14" i="18"/>
  <c r="C22" i="18"/>
  <c r="C8" i="18"/>
  <c r="C16" i="18"/>
  <c r="C24" i="18"/>
  <c r="C13" i="18"/>
  <c r="C21" i="18"/>
  <c r="C7" i="18"/>
  <c r="C15" i="18"/>
  <c r="C23" i="18"/>
  <c r="C10" i="18"/>
  <c r="C18" i="18"/>
  <c r="G7" i="17" a="1"/>
  <c r="D6" i="18" a="1"/>
  <c r="G7" i="17" l="1"/>
  <c r="H19" i="14"/>
  <c r="D7" i="18"/>
  <c r="D6" i="18"/>
  <c r="D15" i="18"/>
  <c r="D14" i="18"/>
  <c r="D17" i="18"/>
  <c r="D10" i="18"/>
  <c r="D12" i="18"/>
  <c r="D16" i="18"/>
  <c r="D22" i="18"/>
  <c r="D25" i="18"/>
  <c r="D8" i="18"/>
  <c r="D23" i="18"/>
  <c r="D21" i="18"/>
  <c r="D20" i="18"/>
  <c r="D24" i="18"/>
  <c r="D11" i="18"/>
  <c r="D13" i="18"/>
  <c r="D9" i="18"/>
  <c r="D19" i="18"/>
  <c r="D18" i="18"/>
  <c r="C9" i="14" a="1"/>
  <c r="C9" i="14" l="1"/>
  <c r="G11" i="14"/>
  <c r="E14" i="14"/>
  <c r="H9" i="14"/>
  <c r="F12" i="14"/>
  <c r="D15" i="14"/>
  <c r="G10" i="14"/>
  <c r="E13" i="14"/>
  <c r="F9" i="14"/>
  <c r="D12" i="14"/>
  <c r="H14" i="14"/>
  <c r="G9" i="14"/>
  <c r="E12" i="14"/>
  <c r="C15" i="14"/>
  <c r="F10" i="14"/>
  <c r="D13" i="14"/>
  <c r="H15" i="14"/>
  <c r="E11" i="14"/>
  <c r="C14" i="14"/>
  <c r="D10" i="14"/>
  <c r="H12" i="14"/>
  <c r="F15" i="14"/>
  <c r="E10" i="14"/>
  <c r="C13" i="14"/>
  <c r="G15" i="14"/>
  <c r="D11" i="14"/>
  <c r="H13" i="14"/>
  <c r="E9" i="14"/>
  <c r="C12" i="14"/>
  <c r="G14" i="14"/>
  <c r="H10" i="14"/>
  <c r="F13" i="14"/>
  <c r="C11" i="14"/>
  <c r="G13" i="14"/>
  <c r="D9" i="14"/>
  <c r="H11" i="14"/>
  <c r="F14" i="14"/>
  <c r="C10" i="14"/>
  <c r="G12" i="14"/>
  <c r="E15" i="14"/>
  <c r="F11" i="14"/>
  <c r="D14" i="14"/>
  <c r="G7" i="16" a="1"/>
  <c r="G8" i="16" l="1"/>
  <c r="G10" i="16"/>
  <c r="G13" i="16"/>
  <c r="G7" i="16"/>
  <c r="G19" i="16"/>
  <c r="G14" i="16"/>
  <c r="G15" i="16"/>
  <c r="G9" i="16"/>
  <c r="G22" i="16"/>
  <c r="G20" i="16"/>
  <c r="G25" i="16"/>
  <c r="G11" i="16"/>
  <c r="G16" i="16"/>
  <c r="G17" i="16"/>
  <c r="G27" i="16"/>
  <c r="G24" i="16"/>
  <c r="G18" i="16"/>
  <c r="G12" i="16"/>
  <c r="G21" i="16"/>
  <c r="G26" i="16"/>
  <c r="G23" i="16"/>
</calcChain>
</file>

<file path=xl/sharedStrings.xml><?xml version="1.0" encoding="utf-8"?>
<sst xmlns="http://schemas.openxmlformats.org/spreadsheetml/2006/main" count="139" uniqueCount="124">
  <si>
    <t>C5. 指数および対数積分</t>
    <rPh sb="4" eb="6">
      <t>シスウ</t>
    </rPh>
    <rPh sb="9" eb="13">
      <t>タイスウセキブン</t>
    </rPh>
    <phoneticPr fontId="1"/>
  </si>
  <si>
    <t>C14. 楕円積分</t>
    <rPh sb="5" eb="7">
      <t>ダエン</t>
    </rPh>
    <rPh sb="7" eb="9">
      <t>セキブン</t>
    </rPh>
    <phoneticPr fontId="1"/>
  </si>
  <si>
    <t>特殊関数</t>
    <rPh sb="0" eb="2">
      <t>トクシュ</t>
    </rPh>
    <rPh sb="2" eb="4">
      <t>カンスウ</t>
    </rPh>
    <phoneticPr fontId="1"/>
  </si>
  <si>
    <t>対数積分</t>
  </si>
  <si>
    <t>指数積分Ei(X)</t>
  </si>
  <si>
    <t>第1種完全楕円積分 K(k)</t>
  </si>
  <si>
    <t>第2種完全楕円積分 E(k)</t>
  </si>
  <si>
    <t>第3種完全楕円積分 P(n, k)</t>
  </si>
  <si>
    <t>連立一次方程式</t>
    <rPh sb="0" eb="2">
      <t>レンリツ</t>
    </rPh>
    <rPh sb="2" eb="7">
      <t>イチジホウテイシキ</t>
    </rPh>
    <phoneticPr fontId="1"/>
  </si>
  <si>
    <t>係数行列 A</t>
    <rPh sb="0" eb="2">
      <t>ケイスウ</t>
    </rPh>
    <rPh sb="2" eb="4">
      <t>ギョウレツ</t>
    </rPh>
    <phoneticPr fontId="1"/>
  </si>
  <si>
    <t>固有値・固有ベクトル</t>
    <rPh sb="0" eb="3">
      <t>コユウチ</t>
    </rPh>
    <rPh sb="4" eb="6">
      <t>コユウ</t>
    </rPh>
    <phoneticPr fontId="1"/>
  </si>
  <si>
    <t>固有値</t>
    <rPh sb="0" eb="3">
      <t>コユウチ</t>
    </rPh>
    <phoneticPr fontId="1"/>
  </si>
  <si>
    <t>固有ベクトル</t>
    <rPh sb="0" eb="2">
      <t>コユウ</t>
    </rPh>
    <phoneticPr fontId="1"/>
  </si>
  <si>
    <t>λ</t>
    <phoneticPr fontId="1"/>
  </si>
  <si>
    <t>↑n+1行: リターンコード</t>
    <rPh sb="4" eb="5">
      <t>ギョウ</t>
    </rPh>
    <phoneticPr fontId="1"/>
  </si>
  <si>
    <t>次元</t>
    <rPh sb="0" eb="2">
      <t>ジゲン</t>
    </rPh>
    <phoneticPr fontId="1"/>
  </si>
  <si>
    <t>値</t>
    <rPh sb="0" eb="1">
      <t>アタイ</t>
    </rPh>
    <phoneticPr fontId="1"/>
  </si>
  <si>
    <t>例: NISTデータ http://www.itl.nist.gov/div898/strd/lls/data/Longley.shtml</t>
    <rPh sb="0" eb="1">
      <t>レイ</t>
    </rPh>
    <phoneticPr fontId="1"/>
  </si>
  <si>
    <t>M</t>
    <phoneticPr fontId="1"/>
  </si>
  <si>
    <t>観測点数</t>
    <rPh sb="0" eb="2">
      <t>カンソク</t>
    </rPh>
    <rPh sb="2" eb="3">
      <t>テン</t>
    </rPh>
    <rPh sb="3" eb="4">
      <t>スウ</t>
    </rPh>
    <phoneticPr fontId="1"/>
  </si>
  <si>
    <t>N</t>
    <phoneticPr fontId="1"/>
  </si>
  <si>
    <t>パラメータ数</t>
    <rPh sb="5" eb="6">
      <t>スウ</t>
    </rPh>
    <phoneticPr fontId="1"/>
  </si>
  <si>
    <t>推定パラメータ</t>
    <rPh sb="0" eb="2">
      <t>スイテイ</t>
    </rPh>
    <phoneticPr fontId="1"/>
  </si>
  <si>
    <t>推定パラメータの分散共分散行列</t>
    <rPh sb="0" eb="2">
      <t>スイテイ</t>
    </rPh>
    <rPh sb="8" eb="10">
      <t>ブンサン</t>
    </rPh>
    <rPh sb="10" eb="11">
      <t>キョウ</t>
    </rPh>
    <rPh sb="11" eb="13">
      <t>ブンサン</t>
    </rPh>
    <rPh sb="13" eb="15">
      <t>ギョウレツ</t>
    </rPh>
    <phoneticPr fontId="1"/>
  </si>
  <si>
    <t>Y
(観測値)</t>
    <rPh sb="3" eb="6">
      <t>カンソクチ</t>
    </rPh>
    <phoneticPr fontId="1"/>
  </si>
  <si>
    <t>A (係数行列)</t>
    <rPh sb="3" eb="5">
      <t>ケイスウ</t>
    </rPh>
    <rPh sb="5" eb="7">
      <t>ギョウレツ</t>
    </rPh>
    <phoneticPr fontId="1"/>
  </si>
  <si>
    <t>y = a0 + a1*x + a2*x^2 + ・・・ + an*x^n</t>
    <phoneticPr fontId="1"/>
  </si>
  <si>
    <t>例: NISTデータ http://www.itl.nist.gov/div898/strd/lls/data/Norris.shtml</t>
    <rPh sb="0" eb="1">
      <t>レイ</t>
    </rPh>
    <phoneticPr fontId="1"/>
  </si>
  <si>
    <t>M</t>
    <phoneticPr fontId="1"/>
  </si>
  <si>
    <t>N</t>
    <phoneticPr fontId="1"/>
  </si>
  <si>
    <t>X</t>
    <phoneticPr fontId="1"/>
  </si>
  <si>
    <t>a0 x^n + a1 x^(n-1) + … + a(n-1)x + an = 0</t>
    <phoneticPr fontId="1"/>
  </si>
  <si>
    <t xml:space="preserve">n = </t>
    <phoneticPr fontId="1"/>
  </si>
  <si>
    <t>a</t>
    <phoneticPr fontId="1"/>
  </si>
  <si>
    <t>実数部</t>
    <rPh sb="0" eb="3">
      <t>ジッスウブ</t>
    </rPh>
    <phoneticPr fontId="1"/>
  </si>
  <si>
    <t>虚数部</t>
    <rPh sb="0" eb="3">
      <t>キョスウブ</t>
    </rPh>
    <phoneticPr fontId="1"/>
  </si>
  <si>
    <t>↑ n+1行: リターンコード</t>
    <rPh sb="5" eb="6">
      <t>ギョウ</t>
    </rPh>
    <phoneticPr fontId="1"/>
  </si>
  <si>
    <t>補間 (3次スプライン補間)</t>
    <rPh sb="0" eb="2">
      <t>ホカン</t>
    </rPh>
    <rPh sb="5" eb="6">
      <t>ジ</t>
    </rPh>
    <rPh sb="11" eb="13">
      <t>ホカン</t>
    </rPh>
    <phoneticPr fontId="1"/>
  </si>
  <si>
    <t>例: 1/(1 + 25*x^2)</t>
    <rPh sb="0" eb="1">
      <t>レイ</t>
    </rPh>
    <phoneticPr fontId="1"/>
  </si>
  <si>
    <t xml:space="preserve">N = </t>
    <phoneticPr fontId="1"/>
  </si>
  <si>
    <t xml:space="preserve">N = </t>
    <phoneticPr fontId="1"/>
  </si>
  <si>
    <t>データ</t>
    <phoneticPr fontId="1"/>
  </si>
  <si>
    <t>補間係数</t>
    <rPh sb="0" eb="2">
      <t>ホカン</t>
    </rPh>
    <rPh sb="2" eb="4">
      <t>ケイスウ</t>
    </rPh>
    <phoneticPr fontId="1"/>
  </si>
  <si>
    <t>補間計算</t>
    <rPh sb="0" eb="2">
      <t>ホカン</t>
    </rPh>
    <rPh sb="2" eb="4">
      <t>ケイサン</t>
    </rPh>
    <phoneticPr fontId="1"/>
  </si>
  <si>
    <t>X(I)</t>
    <phoneticPr fontId="1"/>
  </si>
  <si>
    <t>X(I)</t>
    <phoneticPr fontId="1"/>
  </si>
  <si>
    <t>Y(I)</t>
    <phoneticPr fontId="1"/>
  </si>
  <si>
    <t>補間ポイント</t>
    <rPh sb="0" eb="2">
      <t>ホカン</t>
    </rPh>
    <phoneticPr fontId="1"/>
  </si>
  <si>
    <t>補間値</t>
    <rPh sb="0" eb="2">
      <t>ホカン</t>
    </rPh>
    <rPh sb="2" eb="3">
      <t>アタイ</t>
    </rPh>
    <phoneticPr fontId="1"/>
  </si>
  <si>
    <t>例: 1/(1 + x^2)</t>
    <rPh sb="0" eb="1">
      <t>レイ</t>
    </rPh>
    <phoneticPr fontId="1"/>
  </si>
  <si>
    <t xml:space="preserve">N = </t>
    <phoneticPr fontId="1"/>
  </si>
  <si>
    <t>データ</t>
    <phoneticPr fontId="1"/>
  </si>
  <si>
    <t>積分計算</t>
    <rPh sb="0" eb="2">
      <t>セキブン</t>
    </rPh>
    <rPh sb="2" eb="4">
      <t>ケイサン</t>
    </rPh>
    <phoneticPr fontId="1"/>
  </si>
  <si>
    <t>Y(I)</t>
    <phoneticPr fontId="1"/>
  </si>
  <si>
    <t>積分範囲</t>
    <rPh sb="0" eb="2">
      <t>セキブン</t>
    </rPh>
    <rPh sb="2" eb="4">
      <t>ハンイ</t>
    </rPh>
    <phoneticPr fontId="1"/>
  </si>
  <si>
    <t>積分値</t>
    <rPh sb="0" eb="2">
      <t>セキブン</t>
    </rPh>
    <rPh sb="2" eb="3">
      <t>アタイ</t>
    </rPh>
    <phoneticPr fontId="1"/>
  </si>
  <si>
    <t>FFT (実フーリエ変換)</t>
    <rPh sb="5" eb="6">
      <t>ジツ</t>
    </rPh>
    <rPh sb="10" eb="12">
      <t>ヘンカン</t>
    </rPh>
    <phoneticPr fontId="1"/>
  </si>
  <si>
    <t>データ</t>
    <phoneticPr fontId="1"/>
  </si>
  <si>
    <t>DFT結果</t>
    <rPh sb="3" eb="5">
      <t>ケッカ</t>
    </rPh>
    <phoneticPr fontId="1"/>
  </si>
  <si>
    <t>IDFT結果</t>
    <rPh sb="4" eb="6">
      <t>ケッカ</t>
    </rPh>
    <phoneticPr fontId="1"/>
  </si>
  <si>
    <t>高次代数方程式 (実数係数)</t>
    <rPh sb="0" eb="7">
      <t>コウジダイスウホウテイシキ</t>
    </rPh>
    <rPh sb="9" eb="11">
      <t>ジッスウ</t>
    </rPh>
    <rPh sb="11" eb="13">
      <t>ケイスウ</t>
    </rPh>
    <phoneticPr fontId="1"/>
  </si>
  <si>
    <t>ｘ</t>
    <phoneticPr fontId="1"/>
  </si>
  <si>
    <t>実数</t>
    <rPh sb="0" eb="2">
      <t>ジッスウ</t>
    </rPh>
    <phoneticPr fontId="1"/>
  </si>
  <si>
    <t>補間による数値積分 (3次スプライン補間)</t>
    <rPh sb="0" eb="2">
      <t>ホカン</t>
    </rPh>
    <rPh sb="5" eb="7">
      <t>スウチ</t>
    </rPh>
    <rPh sb="7" eb="9">
      <t>セキブン</t>
    </rPh>
    <phoneticPr fontId="1"/>
  </si>
  <si>
    <t>誤差限界</t>
    <rPh sb="0" eb="2">
      <t>ゴサ</t>
    </rPh>
    <rPh sb="2" eb="4">
      <t>ゲンカイ</t>
    </rPh>
    <phoneticPr fontId="1"/>
  </si>
  <si>
    <t>一般行列 (Dgesv)</t>
    <rPh sb="0" eb="2">
      <t>イッパン</t>
    </rPh>
    <rPh sb="2" eb="4">
      <t>ギョウレツ</t>
    </rPh>
    <phoneticPr fontId="1"/>
  </si>
  <si>
    <t>↑ n+1行:1/条件数、n+2行:リターンコード</t>
    <rPh sb="5" eb="6">
      <t>ギョウ</t>
    </rPh>
    <rPh sb="9" eb="12">
      <t>ジョウケンスウ</t>
    </rPh>
    <rPh sb="16" eb="17">
      <t>ギョウ</t>
    </rPh>
    <phoneticPr fontId="1"/>
  </si>
  <si>
    <t>正定値対称行列 (Dposv)</t>
    <rPh sb="0" eb="3">
      <t>セイテイチ</t>
    </rPh>
    <rPh sb="3" eb="5">
      <t>タイショウ</t>
    </rPh>
    <rPh sb="5" eb="7">
      <t>ギョウレツ</t>
    </rPh>
    <rPh sb="6" eb="7">
      <t>イッコウ</t>
    </rPh>
    <phoneticPr fontId="1"/>
  </si>
  <si>
    <t>L</t>
    <phoneticPr fontId="1"/>
  </si>
  <si>
    <t>係数行列 A (上(Uplo="U")または下(Uplo="L")三角要素のみ有効)</t>
    <rPh sb="0" eb="2">
      <t>ケイスウ</t>
    </rPh>
    <rPh sb="2" eb="4">
      <t>ギョウレツ</t>
    </rPh>
    <rPh sb="8" eb="9">
      <t>ウエ</t>
    </rPh>
    <rPh sb="22" eb="23">
      <t>シタ</t>
    </rPh>
    <rPh sb="33" eb="35">
      <t>サンカク</t>
    </rPh>
    <rPh sb="35" eb="37">
      <t>ヨウソ</t>
    </rPh>
    <rPh sb="39" eb="41">
      <t>ユウコウ</t>
    </rPh>
    <phoneticPr fontId="1"/>
  </si>
  <si>
    <t xml:space="preserve">Uplo = </t>
    <phoneticPr fontId="1"/>
  </si>
  <si>
    <t xml:space="preserve">N = </t>
    <phoneticPr fontId="1"/>
  </si>
  <si>
    <t xml:space="preserve">Nrhs = </t>
    <phoneticPr fontId="1"/>
  </si>
  <si>
    <t>解ベクトル X</t>
    <rPh sb="0" eb="1">
      <t>カイ</t>
    </rPh>
    <phoneticPr fontId="1"/>
  </si>
  <si>
    <t>右辺ベクトル B</t>
    <rPh sb="0" eb="2">
      <t>ウヘン</t>
    </rPh>
    <phoneticPr fontId="1"/>
  </si>
  <si>
    <t>解行列 X</t>
    <rPh sb="0" eb="1">
      <t>カイ</t>
    </rPh>
    <rPh sb="1" eb="3">
      <t>ギョウレツ</t>
    </rPh>
    <phoneticPr fontId="1"/>
  </si>
  <si>
    <t>右辺行列 B</t>
    <rPh sb="0" eb="2">
      <t>ウヘン</t>
    </rPh>
    <rPh sb="2" eb="4">
      <t>ギョウレツ</t>
    </rPh>
    <phoneticPr fontId="1"/>
  </si>
  <si>
    <t xml:space="preserve">N = </t>
    <phoneticPr fontId="1"/>
  </si>
  <si>
    <t xml:space="preserve">Jobz = </t>
    <phoneticPr fontId="1"/>
  </si>
  <si>
    <t>V</t>
    <phoneticPr fontId="1"/>
  </si>
  <si>
    <t>対称行列 (Dsyev)</t>
    <rPh sb="0" eb="2">
      <t>タイショウ</t>
    </rPh>
    <rPh sb="2" eb="4">
      <t>ギョウレツ</t>
    </rPh>
    <rPh sb="3" eb="4">
      <t>イッコウ</t>
    </rPh>
    <phoneticPr fontId="1"/>
  </si>
  <si>
    <t>対称行列 A (上(Uplo="U")または下(Uplo="L")三角要素のみ有効)</t>
    <rPh sb="0" eb="2">
      <t>タイショウ</t>
    </rPh>
    <rPh sb="2" eb="4">
      <t>ギョウレツ</t>
    </rPh>
    <rPh sb="8" eb="9">
      <t>ウエ</t>
    </rPh>
    <rPh sb="22" eb="23">
      <t>シタ</t>
    </rPh>
    <rPh sb="33" eb="35">
      <t>サンカク</t>
    </rPh>
    <rPh sb="35" eb="37">
      <t>ヨウソ</t>
    </rPh>
    <rPh sb="39" eb="41">
      <t>ユウコウ</t>
    </rPh>
    <phoneticPr fontId="1"/>
  </si>
  <si>
    <t xml:space="preserve">N = </t>
    <phoneticPr fontId="1"/>
  </si>
  <si>
    <t>線形最小二乗法 (Dgels)</t>
    <rPh sb="0" eb="2">
      <t>センケイ</t>
    </rPh>
    <rPh sb="2" eb="7">
      <t>サイショウジジョウホウ</t>
    </rPh>
    <phoneticPr fontId="1"/>
  </si>
  <si>
    <t>線形最小二乗法 (多項式近似) (Dgels)</t>
    <rPh sb="0" eb="2">
      <t>センケイ</t>
    </rPh>
    <rPh sb="2" eb="7">
      <t>サイショウジジョウホウ</t>
    </rPh>
    <rPh sb="9" eb="12">
      <t>タコウシキ</t>
    </rPh>
    <rPh sb="12" eb="14">
      <t>キンジ</t>
    </rPh>
    <phoneticPr fontId="1"/>
  </si>
  <si>
    <t xml:space="preserve">Ne = </t>
    <phoneticPr fontId="1"/>
  </si>
  <si>
    <t>↑ n+1行: 反復回数</t>
    <rPh sb="5" eb="6">
      <t>ギョウ</t>
    </rPh>
    <rPh sb="8" eb="10">
      <t>ハンプク</t>
    </rPh>
    <rPh sb="10" eb="12">
      <t>カイスウ</t>
    </rPh>
    <phoneticPr fontId="1"/>
  </si>
  <si>
    <t>C19. その他の特殊関数</t>
    <phoneticPr fontId="1"/>
  </si>
  <si>
    <t>基本定数</t>
    <rPh sb="0" eb="2">
      <t>キホン</t>
    </rPh>
    <rPh sb="2" eb="4">
      <t>テイスウ</t>
    </rPh>
    <phoneticPr fontId="1"/>
  </si>
  <si>
    <t>C4. 初等超越関数</t>
    <phoneticPr fontId="1"/>
  </si>
  <si>
    <t>(x*y)+z</t>
  </si>
  <si>
    <t>sqrt(x^2+y^2)</t>
  </si>
  <si>
    <t>立方根</t>
    <rPh sb="0" eb="3">
      <t>リッポウコン</t>
    </rPh>
    <phoneticPr fontId="2"/>
  </si>
  <si>
    <t>exp(x)-1</t>
  </si>
  <si>
    <t>ln(1+x)</t>
  </si>
  <si>
    <t>C2. べき乗、ルート、逆数</t>
    <phoneticPr fontId="1"/>
  </si>
  <si>
    <t>Rpzero2</t>
    <phoneticPr fontId="1"/>
  </si>
  <si>
    <t>D(I)</t>
  </si>
  <si>
    <t>C7c. ポリガンマ関数</t>
    <rPh sb="10" eb="12">
      <t>カンスウ</t>
    </rPh>
    <phoneticPr fontId="1"/>
  </si>
  <si>
    <t>ディガンマ関数(Psi関数) Ψ(x)</t>
    <phoneticPr fontId="1"/>
  </si>
  <si>
    <t>C10a. ベッセル関数</t>
    <rPh sb="10" eb="12">
      <t>カンスウ</t>
    </rPh>
    <phoneticPr fontId="1"/>
  </si>
  <si>
    <t>第1種ν次ベッセル関数 Jν(x)</t>
    <phoneticPr fontId="1"/>
  </si>
  <si>
    <t>WBesj</t>
    <phoneticPr fontId="1"/>
  </si>
  <si>
    <t>第2種ν次ベッセル関数 Yν(x)</t>
    <phoneticPr fontId="1"/>
  </si>
  <si>
    <t>WBesy</t>
    <phoneticPr fontId="1"/>
  </si>
  <si>
    <t>C10b. 変形ベッセル関数</t>
    <rPh sb="6" eb="8">
      <t>ヘンケイ</t>
    </rPh>
    <rPh sb="12" eb="14">
      <t>カンスウ</t>
    </rPh>
    <phoneticPr fontId="1"/>
  </si>
  <si>
    <t>第1種ν次変形ベッセル関数 Iν(x)</t>
    <phoneticPr fontId="1"/>
  </si>
  <si>
    <t>WBesi</t>
    <phoneticPr fontId="1"/>
  </si>
  <si>
    <t>第2種ν次変形ベッセル関数 Kν(x)</t>
    <phoneticPr fontId="1"/>
  </si>
  <si>
    <t>WBesk</t>
    <phoneticPr fontId="1"/>
  </si>
  <si>
    <t>Wdigamma</t>
    <phoneticPr fontId="1"/>
  </si>
  <si>
    <t>WFma</t>
    <phoneticPr fontId="1"/>
  </si>
  <si>
    <t>WHypot</t>
    <phoneticPr fontId="1"/>
  </si>
  <si>
    <t>WCbrt</t>
    <phoneticPr fontId="1"/>
  </si>
  <si>
    <t>WExpm1</t>
    <phoneticPr fontId="1"/>
  </si>
  <si>
    <t>WLog1p</t>
    <phoneticPr fontId="1"/>
  </si>
  <si>
    <t>WLi</t>
    <phoneticPr fontId="1"/>
  </si>
  <si>
    <t>WCelli1</t>
    <phoneticPr fontId="1"/>
  </si>
  <si>
    <t>WCelli2</t>
    <phoneticPr fontId="1"/>
  </si>
  <si>
    <t>WCelli3</t>
    <phoneticPr fontId="1"/>
  </si>
  <si>
    <t>WDconst</t>
    <phoneticPr fontId="1"/>
  </si>
  <si>
    <t>指数積分E1(X)</t>
    <phoneticPr fontId="1"/>
  </si>
  <si>
    <t>WEi</t>
  </si>
  <si>
    <t>WE_1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</si>
</sst>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4" borderId="23" xfId="0" applyFill="1" applyBorder="1" applyAlignment="1">
      <alignment horizontal="left" vertical="center"/>
    </xf>
    <xf numFmtId="0" fontId="0" fillId="4" borderId="2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3" xfId="0" applyFill="1" applyBorder="1">
      <alignment vertical="center"/>
    </xf>
    <xf numFmtId="0" fontId="0" fillId="0" borderId="25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NumberFormat="1" applyFill="1" applyBorder="1">
      <alignment vertical="center"/>
    </xf>
    <xf numFmtId="0" fontId="0" fillId="2" borderId="3" xfId="0" applyNumberFormat="1" applyFill="1" applyBorder="1">
      <alignment vertical="center"/>
    </xf>
    <xf numFmtId="0" fontId="0" fillId="2" borderId="5" xfId="0" applyNumberFormat="1" applyFill="1" applyBorder="1">
      <alignment vertical="center"/>
    </xf>
    <xf numFmtId="0" fontId="0" fillId="2" borderId="4" xfId="0" applyNumberFormat="1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4" borderId="26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26" xfId="0" applyFill="1" applyBorder="1">
      <alignment vertical="center"/>
    </xf>
    <xf numFmtId="0" fontId="0" fillId="2" borderId="27" xfId="0" applyFill="1" applyBorder="1">
      <alignment vertical="center"/>
    </xf>
    <xf numFmtId="0" fontId="0" fillId="4" borderId="6" xfId="0" applyFill="1" applyBorder="1" applyAlignment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0" fillId="4" borderId="31" xfId="0" applyFill="1" applyBorder="1">
      <alignment vertical="center"/>
    </xf>
    <xf numFmtId="0" fontId="0" fillId="0" borderId="33" xfId="0" applyBorder="1">
      <alignment vertical="center"/>
    </xf>
    <xf numFmtId="0" fontId="0" fillId="6" borderId="14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32" xfId="0" applyBorder="1">
      <alignment vertical="center"/>
    </xf>
    <xf numFmtId="0" fontId="0" fillId="3" borderId="32" xfId="0" applyFill="1" applyBorder="1">
      <alignment vertical="center"/>
    </xf>
    <xf numFmtId="0" fontId="0" fillId="2" borderId="32" xfId="0" applyFill="1" applyBorder="1">
      <alignment vertical="center"/>
    </xf>
    <xf numFmtId="0" fontId="0" fillId="0" borderId="6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24" xfId="0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6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76"/>
  <sheetViews>
    <sheetView tabSelected="1" zoomScaleNormal="100" workbookViewId="0"/>
  </sheetViews>
  <sheetFormatPr defaultRowHeight="13.5" x14ac:dyDescent="0.15"/>
  <cols>
    <col min="1" max="1" width="4.625" style="2" customWidth="1"/>
    <col min="2" max="2" width="36.125" style="2" customWidth="1"/>
    <col min="4" max="7" width="18.375" customWidth="1"/>
  </cols>
  <sheetData>
    <row r="1" spans="1:7" s="2" customFormat="1" x14ac:dyDescent="0.15">
      <c r="A1" s="3" t="s">
        <v>2</v>
      </c>
    </row>
    <row r="3" spans="1:7" s="2" customFormat="1" x14ac:dyDescent="0.15">
      <c r="A3" s="3" t="s">
        <v>95</v>
      </c>
    </row>
    <row r="4" spans="1:7" s="2" customFormat="1" x14ac:dyDescent="0.15"/>
    <row r="5" spans="1:7" s="2" customFormat="1" x14ac:dyDescent="0.15">
      <c r="B5" s="2" t="s">
        <v>90</v>
      </c>
      <c r="C5" s="5" t="s">
        <v>111</v>
      </c>
      <c r="D5" s="24">
        <v>0.1</v>
      </c>
      <c r="E5" s="24">
        <v>0.1</v>
      </c>
      <c r="F5" s="24">
        <v>0.1</v>
      </c>
      <c r="G5" s="10">
        <f>_xll.WFma(D5,E5,F5)</f>
        <v>0.11</v>
      </c>
    </row>
    <row r="6" spans="1:7" s="2" customFormat="1" x14ac:dyDescent="0.15">
      <c r="B6" s="2" t="s">
        <v>91</v>
      </c>
      <c r="C6" s="6" t="s">
        <v>112</v>
      </c>
      <c r="D6" s="29">
        <v>0.1</v>
      </c>
      <c r="E6" s="29">
        <v>0.1</v>
      </c>
      <c r="F6" s="9">
        <f>_xll.WHypot(D6,E6)</f>
        <v>0.14142135623730953</v>
      </c>
    </row>
    <row r="7" spans="1:7" s="2" customFormat="1" x14ac:dyDescent="0.15">
      <c r="B7" s="2" t="s">
        <v>92</v>
      </c>
      <c r="C7" s="7" t="s">
        <v>113</v>
      </c>
      <c r="D7" s="34">
        <v>0.1</v>
      </c>
      <c r="E7" s="9">
        <f>_xll.WCbrt(D7)</f>
        <v>0.46415888336127797</v>
      </c>
    </row>
    <row r="8" spans="1:7" s="2" customFormat="1" x14ac:dyDescent="0.15"/>
    <row r="9" spans="1:7" s="2" customFormat="1" x14ac:dyDescent="0.15">
      <c r="A9" s="3" t="s">
        <v>89</v>
      </c>
    </row>
    <row r="10" spans="1:7" s="2" customFormat="1" x14ac:dyDescent="0.15"/>
    <row r="11" spans="1:7" s="2" customFormat="1" x14ac:dyDescent="0.15">
      <c r="B11" s="2" t="s">
        <v>93</v>
      </c>
      <c r="C11" s="5" t="s">
        <v>114</v>
      </c>
      <c r="D11" s="24">
        <v>0.1</v>
      </c>
      <c r="E11" s="8">
        <f>_xll.WExpm1(D11)</f>
        <v>0.10517091807564763</v>
      </c>
    </row>
    <row r="12" spans="1:7" s="2" customFormat="1" x14ac:dyDescent="0.15">
      <c r="B12" s="2" t="s">
        <v>94</v>
      </c>
      <c r="C12" s="7" t="s">
        <v>115</v>
      </c>
      <c r="D12" s="34">
        <v>0.1</v>
      </c>
      <c r="E12" s="9">
        <f>_xll.WLog1p(D12)</f>
        <v>9.5310179804324865E-2</v>
      </c>
    </row>
    <row r="13" spans="1:7" s="2" customFormat="1" x14ac:dyDescent="0.15"/>
    <row r="14" spans="1:7" x14ac:dyDescent="0.15">
      <c r="A14" s="1" t="s">
        <v>0</v>
      </c>
      <c r="D14" s="2"/>
    </row>
    <row r="15" spans="1:7" x14ac:dyDescent="0.15">
      <c r="D15" s="2"/>
    </row>
    <row r="16" spans="1:7" x14ac:dyDescent="0.15">
      <c r="B16" s="2" t="s">
        <v>3</v>
      </c>
      <c r="C16" s="5" t="s">
        <v>116</v>
      </c>
      <c r="D16" s="24">
        <v>0.2</v>
      </c>
      <c r="E16" s="8">
        <f>_xll.WLi(D16)</f>
        <v>-8.5126486728794068E-2</v>
      </c>
    </row>
    <row r="17" spans="1:6" s="2" customFormat="1" x14ac:dyDescent="0.15">
      <c r="B17" s="2" t="s">
        <v>4</v>
      </c>
      <c r="C17" s="91" t="s">
        <v>122</v>
      </c>
      <c r="D17" s="92">
        <v>0.5</v>
      </c>
      <c r="E17" s="93">
        <f>_xll.WEi(D17)</f>
        <v>0.45421990486317354</v>
      </c>
    </row>
    <row r="18" spans="1:6" x14ac:dyDescent="0.15">
      <c r="B18" s="2" t="s">
        <v>121</v>
      </c>
      <c r="C18" s="7" t="s">
        <v>123</v>
      </c>
      <c r="D18" s="34">
        <v>0.5</v>
      </c>
      <c r="E18" s="9">
        <f>_xll.WE_1(D18)</f>
        <v>0.55977359477616095</v>
      </c>
    </row>
    <row r="19" spans="1:6" x14ac:dyDescent="0.15">
      <c r="D19" s="2"/>
    </row>
    <row r="20" spans="1:6" x14ac:dyDescent="0.15">
      <c r="A20" s="3" t="s">
        <v>98</v>
      </c>
      <c r="D20" s="2"/>
    </row>
    <row r="21" spans="1:6" x14ac:dyDescent="0.15">
      <c r="D21" s="2"/>
    </row>
    <row r="22" spans="1:6" x14ac:dyDescent="0.15">
      <c r="B22" s="2" t="s">
        <v>99</v>
      </c>
      <c r="C22" s="4" t="s">
        <v>110</v>
      </c>
      <c r="D22" s="14">
        <v>3.5</v>
      </c>
      <c r="E22" s="10">
        <f>_xll.WDigamma(D22)</f>
        <v>1.1031566406452431</v>
      </c>
    </row>
    <row r="23" spans="1:6" x14ac:dyDescent="0.15">
      <c r="D23" s="2"/>
    </row>
    <row r="24" spans="1:6" s="2" customFormat="1" x14ac:dyDescent="0.15">
      <c r="A24" s="3" t="s">
        <v>100</v>
      </c>
    </row>
    <row r="25" spans="1:6" s="2" customFormat="1" x14ac:dyDescent="0.15"/>
    <row r="26" spans="1:6" s="2" customFormat="1" x14ac:dyDescent="0.15">
      <c r="B26" s="2" t="s">
        <v>101</v>
      </c>
      <c r="C26" s="5" t="s">
        <v>102</v>
      </c>
      <c r="D26" s="24">
        <v>1</v>
      </c>
      <c r="E26" s="24">
        <v>1.5</v>
      </c>
      <c r="F26" s="8">
        <f>_xll.WBesj(D26,E26)</f>
        <v>0.24029783912342695</v>
      </c>
    </row>
    <row r="27" spans="1:6" s="2" customFormat="1" x14ac:dyDescent="0.15">
      <c r="B27" s="2" t="s">
        <v>103</v>
      </c>
      <c r="C27" s="4" t="s">
        <v>104</v>
      </c>
      <c r="D27" s="14">
        <v>1</v>
      </c>
      <c r="E27" s="14">
        <v>1.5</v>
      </c>
      <c r="F27" s="10">
        <f>_xll.WBesy(D27,E27)</f>
        <v>-1.102495575160179</v>
      </c>
    </row>
    <row r="28" spans="1:6" s="2" customFormat="1" x14ac:dyDescent="0.15"/>
    <row r="29" spans="1:6" s="2" customFormat="1" x14ac:dyDescent="0.15">
      <c r="A29" s="3" t="s">
        <v>105</v>
      </c>
    </row>
    <row r="30" spans="1:6" s="2" customFormat="1" x14ac:dyDescent="0.15"/>
    <row r="31" spans="1:6" s="2" customFormat="1" x14ac:dyDescent="0.15">
      <c r="B31" s="2" t="s">
        <v>106</v>
      </c>
      <c r="C31" s="5" t="s">
        <v>107</v>
      </c>
      <c r="D31" s="24">
        <v>1</v>
      </c>
      <c r="E31" s="24">
        <v>1.5</v>
      </c>
      <c r="F31" s="8">
        <f>_xll.WBesi(D31,E31)</f>
        <v>0.29352532634747969</v>
      </c>
    </row>
    <row r="32" spans="1:6" s="2" customFormat="1" x14ac:dyDescent="0.15">
      <c r="B32" s="2" t="s">
        <v>108</v>
      </c>
      <c r="C32" s="4" t="s">
        <v>109</v>
      </c>
      <c r="D32" s="14">
        <v>1</v>
      </c>
      <c r="E32" s="14">
        <v>1.5</v>
      </c>
      <c r="F32" s="10">
        <f>_xll.WBesk(D32,E32)</f>
        <v>0.92213700889578942</v>
      </c>
    </row>
    <row r="33" spans="1:6" s="2" customFormat="1" x14ac:dyDescent="0.15"/>
    <row r="34" spans="1:6" x14ac:dyDescent="0.15">
      <c r="A34" s="1" t="s">
        <v>1</v>
      </c>
      <c r="D34" s="2"/>
    </row>
    <row r="35" spans="1:6" x14ac:dyDescent="0.15">
      <c r="D35" s="2"/>
    </row>
    <row r="36" spans="1:6" x14ac:dyDescent="0.15">
      <c r="B36" s="2" t="s">
        <v>5</v>
      </c>
      <c r="C36" s="5" t="s">
        <v>117</v>
      </c>
      <c r="D36" s="24">
        <v>0.5</v>
      </c>
      <c r="E36" s="8">
        <f>_xll.WCelli1(D36)</f>
        <v>1.6857503548125961</v>
      </c>
    </row>
    <row r="37" spans="1:6" x14ac:dyDescent="0.15">
      <c r="B37" s="2" t="s">
        <v>6</v>
      </c>
      <c r="C37" s="6" t="s">
        <v>118</v>
      </c>
      <c r="D37" s="29">
        <v>0.5</v>
      </c>
      <c r="E37" s="11">
        <f>_xll.WCelli2(D37)</f>
        <v>1.4674622093394269</v>
      </c>
    </row>
    <row r="38" spans="1:6" x14ac:dyDescent="0.15">
      <c r="B38" s="2" t="s">
        <v>7</v>
      </c>
      <c r="C38" s="7" t="s">
        <v>119</v>
      </c>
      <c r="D38" s="34">
        <v>0.7</v>
      </c>
      <c r="E38" s="34">
        <v>0.5</v>
      </c>
      <c r="F38" s="10">
        <f>_xll.WCelli3(D38,E38)</f>
        <v>3.1433945297859216</v>
      </c>
    </row>
    <row r="39" spans="1:6" x14ac:dyDescent="0.15">
      <c r="D39" s="2"/>
    </row>
    <row r="40" spans="1:6" x14ac:dyDescent="0.15">
      <c r="A40" s="3" t="s">
        <v>87</v>
      </c>
      <c r="D40" s="2"/>
    </row>
    <row r="41" spans="1:6" x14ac:dyDescent="0.15">
      <c r="D41" s="2"/>
    </row>
    <row r="42" spans="1:6" x14ac:dyDescent="0.15">
      <c r="B42" s="2" t="s">
        <v>88</v>
      </c>
      <c r="C42" s="94" t="s">
        <v>120</v>
      </c>
      <c r="D42" s="24">
        <v>1</v>
      </c>
      <c r="E42" s="8">
        <f>_xll.WDconst(D42)</f>
        <v>1.4142135623730951</v>
      </c>
    </row>
    <row r="43" spans="1:6" x14ac:dyDescent="0.15">
      <c r="C43" s="95"/>
      <c r="D43" s="29">
        <v>2</v>
      </c>
      <c r="E43" s="11">
        <f>_xll.WDconst(D43)</f>
        <v>1.7320508075688772</v>
      </c>
    </row>
    <row r="44" spans="1:6" x14ac:dyDescent="0.15">
      <c r="C44" s="95"/>
      <c r="D44" s="29">
        <v>3</v>
      </c>
      <c r="E44" s="11">
        <f>_xll.WDconst(D44)</f>
        <v>2.2360679774997898</v>
      </c>
    </row>
    <row r="45" spans="1:6" x14ac:dyDescent="0.15">
      <c r="C45" s="95"/>
      <c r="D45" s="29">
        <v>4</v>
      </c>
      <c r="E45" s="11">
        <f>_xll.WDconst(D45)</f>
        <v>3.1622776601683795</v>
      </c>
    </row>
    <row r="46" spans="1:6" x14ac:dyDescent="0.15">
      <c r="C46" s="95"/>
      <c r="D46" s="34">
        <v>5</v>
      </c>
      <c r="E46" s="9">
        <f>_xll.WDconst(D46)</f>
        <v>1.2599210498948732</v>
      </c>
    </row>
    <row r="47" spans="1:6" x14ac:dyDescent="0.15">
      <c r="C47" s="95"/>
      <c r="D47" s="24">
        <v>6</v>
      </c>
      <c r="E47" s="8">
        <f>_xll.WDconst(D47)</f>
        <v>1.4422495703074083</v>
      </c>
    </row>
    <row r="48" spans="1:6" x14ac:dyDescent="0.15">
      <c r="C48" s="95"/>
      <c r="D48" s="29">
        <v>7</v>
      </c>
      <c r="E48" s="11">
        <f>_xll.WDconst(D48)</f>
        <v>1.189207115002721</v>
      </c>
    </row>
    <row r="49" spans="3:5" x14ac:dyDescent="0.15">
      <c r="C49" s="95"/>
      <c r="D49" s="29">
        <v>8</v>
      </c>
      <c r="E49" s="11">
        <f>_xll.WDconst(D49)</f>
        <v>0.69314718055994529</v>
      </c>
    </row>
    <row r="50" spans="3:5" x14ac:dyDescent="0.15">
      <c r="C50" s="95"/>
      <c r="D50" s="29">
        <v>9</v>
      </c>
      <c r="E50" s="11">
        <f>_xll.WDconst(D50)</f>
        <v>1.0986122886681098</v>
      </c>
    </row>
    <row r="51" spans="3:5" x14ac:dyDescent="0.15">
      <c r="C51" s="95"/>
      <c r="D51" s="34">
        <v>10</v>
      </c>
      <c r="E51" s="9">
        <f>_xll.WDconst(D51)</f>
        <v>2.3025850929940459</v>
      </c>
    </row>
    <row r="52" spans="3:5" x14ac:dyDescent="0.15">
      <c r="C52" s="95"/>
      <c r="D52" s="24">
        <v>11</v>
      </c>
      <c r="E52" s="8">
        <f>_xll.WDconst(D52)</f>
        <v>1.4426950408889634</v>
      </c>
    </row>
    <row r="53" spans="3:5" x14ac:dyDescent="0.15">
      <c r="C53" s="95"/>
      <c r="D53" s="29">
        <v>12</v>
      </c>
      <c r="E53" s="11">
        <f>_xll.WDconst(D53)</f>
        <v>0.43429448190325182</v>
      </c>
    </row>
    <row r="54" spans="3:5" x14ac:dyDescent="0.15">
      <c r="C54" s="95"/>
      <c r="D54" s="29">
        <v>13</v>
      </c>
      <c r="E54" s="11">
        <f>_xll.WDconst(D54)</f>
        <v>3.1415926535897931</v>
      </c>
    </row>
    <row r="55" spans="3:5" x14ac:dyDescent="0.15">
      <c r="C55" s="95"/>
      <c r="D55" s="29">
        <v>14</v>
      </c>
      <c r="E55" s="11">
        <f>_xll.WDconst(D55)</f>
        <v>1.7453292519943295E-2</v>
      </c>
    </row>
    <row r="56" spans="3:5" x14ac:dyDescent="0.15">
      <c r="C56" s="95"/>
      <c r="D56" s="34">
        <v>15</v>
      </c>
      <c r="E56" s="9">
        <f>_xll.WDconst(D56)</f>
        <v>0.31830988618379069</v>
      </c>
    </row>
    <row r="57" spans="3:5" x14ac:dyDescent="0.15">
      <c r="C57" s="95"/>
      <c r="D57" s="24">
        <v>16</v>
      </c>
      <c r="E57" s="8">
        <f>_xll.WDconst(D57)</f>
        <v>9.869604401089358</v>
      </c>
    </row>
    <row r="58" spans="3:5" x14ac:dyDescent="0.15">
      <c r="C58" s="95"/>
      <c r="D58" s="29">
        <v>17</v>
      </c>
      <c r="E58" s="11">
        <f>_xll.WDconst(D58)</f>
        <v>1.7724538509055161</v>
      </c>
    </row>
    <row r="59" spans="3:5" x14ac:dyDescent="0.15">
      <c r="C59" s="95"/>
      <c r="D59" s="29">
        <v>18</v>
      </c>
      <c r="E59" s="11">
        <f>_xll.WDconst(D59)</f>
        <v>2.6789385347077475</v>
      </c>
    </row>
    <row r="60" spans="3:5" x14ac:dyDescent="0.15">
      <c r="C60" s="95"/>
      <c r="D60" s="29">
        <v>19</v>
      </c>
      <c r="E60" s="11">
        <f>_xll.WDconst(D60)</f>
        <v>1.3541179394264005</v>
      </c>
    </row>
    <row r="61" spans="3:5" x14ac:dyDescent="0.15">
      <c r="C61" s="95"/>
      <c r="D61" s="34">
        <v>20</v>
      </c>
      <c r="E61" s="9">
        <f>_xll.WDconst(D61)</f>
        <v>2.7182818284590451</v>
      </c>
    </row>
    <row r="62" spans="3:5" x14ac:dyDescent="0.15">
      <c r="C62" s="95"/>
      <c r="D62" s="24">
        <v>21</v>
      </c>
      <c r="E62" s="8">
        <f>_xll.WDconst(D62)</f>
        <v>0.36787944117144233</v>
      </c>
    </row>
    <row r="63" spans="3:5" x14ac:dyDescent="0.15">
      <c r="C63" s="95"/>
      <c r="D63" s="29">
        <v>22</v>
      </c>
      <c r="E63" s="11">
        <f>_xll.WDconst(D63)</f>
        <v>7.3890560989306504</v>
      </c>
    </row>
    <row r="64" spans="3:5" x14ac:dyDescent="0.15">
      <c r="C64" s="95"/>
      <c r="D64" s="29">
        <v>23</v>
      </c>
      <c r="E64" s="11">
        <f>_xll.WDconst(D64)</f>
        <v>0.57721566490153287</v>
      </c>
    </row>
    <row r="65" spans="3:5" x14ac:dyDescent="0.15">
      <c r="C65" s="95"/>
      <c r="D65" s="29">
        <v>24</v>
      </c>
      <c r="E65" s="11">
        <f>_xll.WDconst(D65)</f>
        <v>1.1447298858494002</v>
      </c>
    </row>
    <row r="66" spans="3:5" x14ac:dyDescent="0.15">
      <c r="C66" s="95"/>
      <c r="D66" s="34">
        <v>25</v>
      </c>
      <c r="E66" s="9">
        <f>_xll.WDconst(D66)</f>
        <v>1.6180339887498949</v>
      </c>
    </row>
    <row r="67" spans="3:5" x14ac:dyDescent="0.15">
      <c r="C67" s="95"/>
      <c r="D67" s="24">
        <v>26</v>
      </c>
      <c r="E67" s="8">
        <f>_xll.WDconst(D67)</f>
        <v>1.781072417990198</v>
      </c>
    </row>
    <row r="68" spans="3:5" x14ac:dyDescent="0.15">
      <c r="C68" s="95"/>
      <c r="D68" s="29">
        <v>27</v>
      </c>
      <c r="E68" s="11">
        <f>_xll.WDconst(D68)</f>
        <v>2.1932800507380152</v>
      </c>
    </row>
    <row r="69" spans="3:5" x14ac:dyDescent="0.15">
      <c r="C69" s="95"/>
      <c r="D69" s="29">
        <v>28</v>
      </c>
      <c r="E69" s="11">
        <f>_xll.WDconst(D69)</f>
        <v>0.8414709848078965</v>
      </c>
    </row>
    <row r="70" spans="3:5" x14ac:dyDescent="0.15">
      <c r="C70" s="95"/>
      <c r="D70" s="29">
        <v>29</v>
      </c>
      <c r="E70" s="11">
        <f>_xll.WDconst(D70)</f>
        <v>0.54030230586813977</v>
      </c>
    </row>
    <row r="71" spans="3:5" x14ac:dyDescent="0.15">
      <c r="C71" s="95"/>
      <c r="D71" s="34">
        <v>30</v>
      </c>
      <c r="E71" s="9">
        <f>_xll.WDconst(D71)</f>
        <v>0.93754825431584377</v>
      </c>
    </row>
    <row r="72" spans="3:5" x14ac:dyDescent="0.15">
      <c r="C72" s="95"/>
      <c r="D72" s="24">
        <v>31</v>
      </c>
      <c r="E72" s="8">
        <f>_xll.WDconst(D72)</f>
        <v>1.2020569031595942</v>
      </c>
    </row>
    <row r="73" spans="3:5" x14ac:dyDescent="0.15">
      <c r="C73" s="95"/>
      <c r="D73" s="29">
        <v>32</v>
      </c>
      <c r="E73" s="11">
        <f>_xll.WDconst(D73)</f>
        <v>0.48121182505960347</v>
      </c>
    </row>
    <row r="74" spans="3:5" x14ac:dyDescent="0.15">
      <c r="C74" s="95"/>
      <c r="D74" s="29">
        <v>33</v>
      </c>
      <c r="E74" s="11">
        <f>_xll.WDconst(D74)</f>
        <v>2.0780869212350277</v>
      </c>
    </row>
    <row r="75" spans="3:5" x14ac:dyDescent="0.15">
      <c r="C75" s="95"/>
      <c r="D75" s="29">
        <v>34</v>
      </c>
      <c r="E75" s="11">
        <f>_xll.WDconst(D75)</f>
        <v>0.36651292058166435</v>
      </c>
    </row>
    <row r="76" spans="3:5" x14ac:dyDescent="0.15">
      <c r="C76" s="96"/>
      <c r="D76" s="34">
        <v>35</v>
      </c>
      <c r="E76" s="9">
        <f>_xll.WDconst(D76)</f>
        <v>0</v>
      </c>
    </row>
  </sheetData>
  <mergeCells count="1">
    <mergeCell ref="C42:C76"/>
  </mergeCells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32"/>
  <sheetViews>
    <sheetView workbookViewId="0"/>
  </sheetViews>
  <sheetFormatPr defaultColWidth="9" defaultRowHeight="13.5" x14ac:dyDescent="0.15"/>
  <cols>
    <col min="1" max="2" width="9" style="2"/>
    <col min="3" max="3" width="9" style="2" customWidth="1"/>
    <col min="4" max="6" width="9" style="2"/>
    <col min="7" max="7" width="4.625" style="2" customWidth="1"/>
    <col min="8" max="16384" width="9" style="2"/>
  </cols>
  <sheetData>
    <row r="1" spans="1:27" x14ac:dyDescent="0.15">
      <c r="A1" s="3" t="s">
        <v>8</v>
      </c>
      <c r="B1" s="3"/>
    </row>
    <row r="2" spans="1:27" x14ac:dyDescent="0.15">
      <c r="A2" s="12"/>
      <c r="B2" s="12"/>
    </row>
    <row r="3" spans="1:27" x14ac:dyDescent="0.15">
      <c r="A3" s="3" t="s">
        <v>65</v>
      </c>
      <c r="B3" s="3"/>
    </row>
    <row r="5" spans="1:27" x14ac:dyDescent="0.15">
      <c r="A5" s="13" t="s">
        <v>77</v>
      </c>
      <c r="B5" s="14">
        <v>10</v>
      </c>
    </row>
    <row r="6" spans="1:27" x14ac:dyDescent="0.15">
      <c r="A6" s="13" t="s">
        <v>72</v>
      </c>
      <c r="B6" s="14">
        <v>3</v>
      </c>
    </row>
    <row r="8" spans="1:27" x14ac:dyDescent="0.15">
      <c r="A8" s="97" t="s">
        <v>75</v>
      </c>
      <c r="B8" s="98"/>
      <c r="C8" s="99"/>
      <c r="D8" s="97" t="s">
        <v>76</v>
      </c>
      <c r="E8" s="98"/>
      <c r="F8" s="99"/>
      <c r="G8" s="16"/>
      <c r="H8" s="17" t="s">
        <v>9</v>
      </c>
      <c r="I8" s="18"/>
      <c r="J8" s="18"/>
      <c r="K8" s="18"/>
      <c r="L8" s="18"/>
      <c r="M8" s="18"/>
      <c r="N8" s="18"/>
      <c r="O8" s="18"/>
      <c r="P8" s="18"/>
      <c r="Q8" s="19"/>
      <c r="R8" s="17"/>
      <c r="S8" s="18"/>
      <c r="T8" s="18"/>
      <c r="U8" s="18"/>
      <c r="V8" s="18"/>
      <c r="W8" s="18"/>
      <c r="X8" s="18"/>
      <c r="Y8" s="18"/>
      <c r="Z8" s="18"/>
      <c r="AA8" s="19"/>
    </row>
    <row r="9" spans="1:27" x14ac:dyDescent="0.15">
      <c r="A9" s="20">
        <v>1</v>
      </c>
      <c r="B9" s="20">
        <v>2</v>
      </c>
      <c r="C9" s="20">
        <v>3</v>
      </c>
      <c r="D9" s="20">
        <v>1</v>
      </c>
      <c r="E9" s="20">
        <v>2</v>
      </c>
      <c r="F9" s="20">
        <v>3</v>
      </c>
      <c r="G9" s="20"/>
      <c r="H9" s="21">
        <v>1</v>
      </c>
      <c r="I9" s="22">
        <v>2</v>
      </c>
      <c r="J9" s="22">
        <v>3</v>
      </c>
      <c r="K9" s="22">
        <v>4</v>
      </c>
      <c r="L9" s="22">
        <v>5</v>
      </c>
      <c r="M9" s="22">
        <v>6</v>
      </c>
      <c r="N9" s="22">
        <v>7</v>
      </c>
      <c r="O9" s="22">
        <v>8</v>
      </c>
      <c r="P9" s="22">
        <v>9</v>
      </c>
      <c r="Q9" s="23">
        <v>10</v>
      </c>
      <c r="R9" s="21">
        <v>11</v>
      </c>
      <c r="S9" s="22">
        <v>12</v>
      </c>
      <c r="T9" s="22">
        <v>13</v>
      </c>
      <c r="U9" s="22">
        <v>14</v>
      </c>
      <c r="V9" s="22">
        <v>15</v>
      </c>
      <c r="W9" s="22">
        <v>16</v>
      </c>
      <c r="X9" s="22">
        <v>17</v>
      </c>
      <c r="Y9" s="22">
        <v>18</v>
      </c>
      <c r="Z9" s="22">
        <v>19</v>
      </c>
      <c r="AA9" s="23">
        <v>20</v>
      </c>
    </row>
    <row r="10" spans="1:27" x14ac:dyDescent="0.15">
      <c r="A10" s="8">
        <f t="array" ref="A10:C31">_xll.WDgesv(B5,H10:AA29,D10:F29,B6)</f>
        <v>-0.81999999999999684</v>
      </c>
      <c r="B10" s="8">
        <v>0.21000000000000088</v>
      </c>
      <c r="C10" s="8">
        <v>0.24000000000000227</v>
      </c>
      <c r="D10" s="24">
        <v>-0.8516999999999999</v>
      </c>
      <c r="E10" s="24">
        <v>0.42730000000000001</v>
      </c>
      <c r="F10" s="24">
        <v>-0.37169999999999997</v>
      </c>
      <c r="G10" s="25">
        <v>1</v>
      </c>
      <c r="H10" s="26">
        <v>0.21</v>
      </c>
      <c r="I10" s="27">
        <v>-0.49</v>
      </c>
      <c r="J10" s="27">
        <v>0.1</v>
      </c>
      <c r="K10" s="27">
        <v>0.26</v>
      </c>
      <c r="L10" s="27">
        <v>-0.2</v>
      </c>
      <c r="M10" s="27">
        <v>0.21</v>
      </c>
      <c r="N10" s="27">
        <v>0.22</v>
      </c>
      <c r="O10" s="27">
        <v>0</v>
      </c>
      <c r="P10" s="27">
        <v>-0.36</v>
      </c>
      <c r="Q10" s="28">
        <v>-0.11</v>
      </c>
      <c r="R10" s="26"/>
      <c r="S10" s="27"/>
      <c r="T10" s="27"/>
      <c r="U10" s="27"/>
      <c r="V10" s="27"/>
      <c r="W10" s="27"/>
      <c r="X10" s="27"/>
      <c r="Y10" s="27"/>
      <c r="Z10" s="27"/>
      <c r="AA10" s="28"/>
    </row>
    <row r="11" spans="1:27" x14ac:dyDescent="0.15">
      <c r="A11" s="11">
        <v>0.48000000000000104</v>
      </c>
      <c r="B11" s="11">
        <v>-0.49999999999999906</v>
      </c>
      <c r="C11" s="11">
        <v>0.66000000000000159</v>
      </c>
      <c r="D11" s="29">
        <v>0.19500000000000001</v>
      </c>
      <c r="E11" s="29">
        <v>7.8400000000000053E-2</v>
      </c>
      <c r="F11" s="29">
        <v>0.58849999999999991</v>
      </c>
      <c r="G11" s="30">
        <v>2</v>
      </c>
      <c r="H11" s="31">
        <v>0.46</v>
      </c>
      <c r="I11" s="32">
        <v>0.5</v>
      </c>
      <c r="J11" s="32">
        <v>0.04</v>
      </c>
      <c r="K11" s="32">
        <v>-0.17</v>
      </c>
      <c r="L11" s="32">
        <v>-0.18</v>
      </c>
      <c r="M11" s="32">
        <v>-0.14000000000000001</v>
      </c>
      <c r="N11" s="32">
        <v>-0.08</v>
      </c>
      <c r="O11" s="32">
        <v>0.01</v>
      </c>
      <c r="P11" s="32">
        <v>0.84</v>
      </c>
      <c r="Q11" s="33">
        <v>0.35000000000000003</v>
      </c>
      <c r="R11" s="31"/>
      <c r="S11" s="32"/>
      <c r="T11" s="32"/>
      <c r="U11" s="32"/>
      <c r="V11" s="32"/>
      <c r="W11" s="32"/>
      <c r="X11" s="32"/>
      <c r="Y11" s="32"/>
      <c r="Z11" s="32"/>
      <c r="AA11" s="33"/>
    </row>
    <row r="12" spans="1:27" x14ac:dyDescent="0.15">
      <c r="A12" s="11">
        <v>-0.94000000000000128</v>
      </c>
      <c r="B12" s="11">
        <v>0.58999999999999975</v>
      </c>
      <c r="C12" s="11">
        <v>-0.49000000000000127</v>
      </c>
      <c r="D12" s="29">
        <v>0.66069999999999984</v>
      </c>
      <c r="E12" s="29">
        <v>0.38670000000000004</v>
      </c>
      <c r="F12" s="29">
        <v>0.90229999999999999</v>
      </c>
      <c r="G12" s="30">
        <v>3</v>
      </c>
      <c r="H12" s="31">
        <v>0.17</v>
      </c>
      <c r="I12" s="32">
        <v>0.18</v>
      </c>
      <c r="J12" s="32">
        <v>-0.08</v>
      </c>
      <c r="K12" s="32">
        <v>-0.26</v>
      </c>
      <c r="L12" s="32">
        <v>-0.27</v>
      </c>
      <c r="M12" s="32">
        <v>0.53</v>
      </c>
      <c r="N12" s="32">
        <v>0.65</v>
      </c>
      <c r="O12" s="32">
        <v>0.02</v>
      </c>
      <c r="P12" s="32">
        <v>0.74</v>
      </c>
      <c r="Q12" s="33">
        <v>0.05</v>
      </c>
      <c r="R12" s="31"/>
      <c r="S12" s="32"/>
      <c r="T12" s="32"/>
      <c r="U12" s="32"/>
      <c r="V12" s="32"/>
      <c r="W12" s="32"/>
      <c r="X12" s="32"/>
      <c r="Y12" s="32"/>
      <c r="Z12" s="32"/>
      <c r="AA12" s="33"/>
    </row>
    <row r="13" spans="1:27" x14ac:dyDescent="0.15">
      <c r="A13" s="11">
        <v>-0.50000000000000322</v>
      </c>
      <c r="B13" s="11">
        <v>-0.21000000000000155</v>
      </c>
      <c r="C13" s="11">
        <v>0.53999999999999848</v>
      </c>
      <c r="D13" s="29">
        <v>0.12039999999999995</v>
      </c>
      <c r="E13" s="29">
        <v>-0.25630000000000008</v>
      </c>
      <c r="F13" s="29">
        <v>4.8299999999999899E-2</v>
      </c>
      <c r="G13" s="30">
        <v>4</v>
      </c>
      <c r="H13" s="31">
        <v>-0.41000000000000003</v>
      </c>
      <c r="I13" s="32">
        <v>-0.70000000000000007</v>
      </c>
      <c r="J13" s="32">
        <v>-0.65</v>
      </c>
      <c r="K13" s="32">
        <v>0.25</v>
      </c>
      <c r="L13" s="32">
        <v>-0.25</v>
      </c>
      <c r="M13" s="32">
        <v>0.72</v>
      </c>
      <c r="N13" s="32">
        <v>0.24</v>
      </c>
      <c r="O13" s="32">
        <v>0.34</v>
      </c>
      <c r="P13" s="32">
        <v>-0.6</v>
      </c>
      <c r="Q13" s="33">
        <v>-0.82000000000000006</v>
      </c>
      <c r="R13" s="31"/>
      <c r="S13" s="32"/>
      <c r="T13" s="32"/>
      <c r="U13" s="32"/>
      <c r="V13" s="32"/>
      <c r="W13" s="32"/>
      <c r="X13" s="32"/>
      <c r="Y13" s="32"/>
      <c r="Z13" s="32"/>
      <c r="AA13" s="33"/>
    </row>
    <row r="14" spans="1:27" x14ac:dyDescent="0.15">
      <c r="A14" s="11">
        <v>0.74000000000000143</v>
      </c>
      <c r="B14" s="11">
        <v>-0.28000000000000136</v>
      </c>
      <c r="C14" s="11">
        <v>0.66000000000000136</v>
      </c>
      <c r="D14" s="29">
        <v>-3.1199999999999943E-2</v>
      </c>
      <c r="E14" s="29">
        <v>-2.2700000000000109E-2</v>
      </c>
      <c r="F14" s="29">
        <v>-0.27879999999999994</v>
      </c>
      <c r="G14" s="30">
        <v>5</v>
      </c>
      <c r="H14" s="31">
        <v>-0.13</v>
      </c>
      <c r="I14" s="32">
        <v>0.14000000000000001</v>
      </c>
      <c r="J14" s="32">
        <v>0.28999999999999998</v>
      </c>
      <c r="K14" s="32">
        <v>-0.01</v>
      </c>
      <c r="L14" s="32">
        <v>0.35000000000000003</v>
      </c>
      <c r="M14" s="32">
        <v>-0.35000000000000003</v>
      </c>
      <c r="N14" s="32">
        <v>-0.12</v>
      </c>
      <c r="O14" s="32">
        <v>-0.26</v>
      </c>
      <c r="P14" s="32">
        <v>-0.22</v>
      </c>
      <c r="Q14" s="33">
        <v>0.22</v>
      </c>
      <c r="R14" s="31"/>
      <c r="S14" s="32"/>
      <c r="T14" s="32"/>
      <c r="U14" s="32"/>
      <c r="V14" s="32"/>
      <c r="W14" s="32"/>
      <c r="X14" s="32"/>
      <c r="Y14" s="32"/>
      <c r="Z14" s="32"/>
      <c r="AA14" s="33"/>
    </row>
    <row r="15" spans="1:27" x14ac:dyDescent="0.15">
      <c r="A15" s="11">
        <v>0.40000000000000058</v>
      </c>
      <c r="B15" s="11">
        <v>0.91999999999999926</v>
      </c>
      <c r="C15" s="11">
        <v>0.71000000000000096</v>
      </c>
      <c r="D15" s="29">
        <v>0.21239999999999992</v>
      </c>
      <c r="E15" s="29">
        <v>-0.67519999999999991</v>
      </c>
      <c r="F15" s="29">
        <v>-0.66810000000000014</v>
      </c>
      <c r="G15" s="30">
        <v>6</v>
      </c>
      <c r="H15" s="31">
        <v>-0.57999999999999996</v>
      </c>
      <c r="I15" s="32">
        <v>-0.32</v>
      </c>
      <c r="J15" s="32">
        <v>-0.35000000000000003</v>
      </c>
      <c r="K15" s="32">
        <v>7.0000000000000007E-2</v>
      </c>
      <c r="L15" s="32">
        <v>0.2</v>
      </c>
      <c r="M15" s="32">
        <v>-0.32</v>
      </c>
      <c r="N15" s="32">
        <v>-0.12</v>
      </c>
      <c r="O15" s="32">
        <v>-0.02</v>
      </c>
      <c r="P15" s="32">
        <v>-0.70000000000000007</v>
      </c>
      <c r="Q15" s="33">
        <v>-0.26</v>
      </c>
      <c r="R15" s="31"/>
      <c r="S15" s="32"/>
      <c r="T15" s="32"/>
      <c r="U15" s="32"/>
      <c r="V15" s="32"/>
      <c r="W15" s="32"/>
      <c r="X15" s="32"/>
      <c r="Y15" s="32"/>
      <c r="Z15" s="32"/>
      <c r="AA15" s="33"/>
    </row>
    <row r="16" spans="1:27" x14ac:dyDescent="0.15">
      <c r="A16" s="11">
        <v>0.20000000000000007</v>
      </c>
      <c r="B16" s="11">
        <v>-0.19999999999999982</v>
      </c>
      <c r="C16" s="11">
        <v>0.12000000000000008</v>
      </c>
      <c r="D16" s="29">
        <v>-0.59060000000000001</v>
      </c>
      <c r="E16" s="29">
        <v>-0.1195</v>
      </c>
      <c r="F16" s="29">
        <v>-0.27059999999999995</v>
      </c>
      <c r="G16" s="30">
        <v>7</v>
      </c>
      <c r="H16" s="31">
        <v>-0.04</v>
      </c>
      <c r="I16" s="32">
        <v>-0.17</v>
      </c>
      <c r="J16" s="32">
        <v>7.0000000000000007E-2</v>
      </c>
      <c r="K16" s="32">
        <v>0.28000000000000003</v>
      </c>
      <c r="L16" s="32">
        <v>0.02</v>
      </c>
      <c r="M16" s="32">
        <v>0.03</v>
      </c>
      <c r="N16" s="32">
        <v>-0.3</v>
      </c>
      <c r="O16" s="32">
        <v>0.1</v>
      </c>
      <c r="P16" s="32">
        <v>-0.46</v>
      </c>
      <c r="Q16" s="33">
        <v>-0.3</v>
      </c>
      <c r="R16" s="31"/>
      <c r="S16" s="32"/>
      <c r="T16" s="32"/>
      <c r="U16" s="32"/>
      <c r="V16" s="32"/>
      <c r="W16" s="32"/>
      <c r="X16" s="32"/>
      <c r="Y16" s="32"/>
      <c r="Z16" s="32"/>
      <c r="AA16" s="33"/>
    </row>
    <row r="17" spans="1:27" x14ac:dyDescent="0.15">
      <c r="A17" s="11">
        <v>-6.9999999999999729E-2</v>
      </c>
      <c r="B17" s="11">
        <v>-0.45000000000000062</v>
      </c>
      <c r="C17" s="11">
        <v>-0.54999999999999949</v>
      </c>
      <c r="D17" s="29">
        <v>-0.85739999999999994</v>
      </c>
      <c r="E17" s="29">
        <v>-8.0100000000000032E-2</v>
      </c>
      <c r="F17" s="29">
        <v>-0.96199999999999997</v>
      </c>
      <c r="G17" s="30">
        <v>8</v>
      </c>
      <c r="H17" s="31">
        <v>-0.11</v>
      </c>
      <c r="I17" s="32">
        <v>-0.48</v>
      </c>
      <c r="J17" s="32">
        <v>-0.02</v>
      </c>
      <c r="K17" s="32">
        <v>0.33</v>
      </c>
      <c r="L17" s="32">
        <v>-0.01</v>
      </c>
      <c r="M17" s="32">
        <v>-0.19</v>
      </c>
      <c r="N17" s="32">
        <v>-0.43</v>
      </c>
      <c r="O17" s="32">
        <v>0.13</v>
      </c>
      <c r="P17" s="32">
        <v>-0.75</v>
      </c>
      <c r="Q17" s="33">
        <v>-0.13</v>
      </c>
      <c r="R17" s="31"/>
      <c r="S17" s="32"/>
      <c r="T17" s="32"/>
      <c r="U17" s="32"/>
      <c r="V17" s="32"/>
      <c r="W17" s="32"/>
      <c r="X17" s="32"/>
      <c r="Y17" s="32"/>
      <c r="Z17" s="32"/>
      <c r="AA17" s="33"/>
    </row>
    <row r="18" spans="1:27" x14ac:dyDescent="0.15">
      <c r="A18" s="11">
        <v>0.47999999999999754</v>
      </c>
      <c r="B18" s="11">
        <v>-4.0000000000001097E-2</v>
      </c>
      <c r="C18" s="11">
        <v>0.81999999999999773</v>
      </c>
      <c r="D18" s="29">
        <v>-0.61450000000000005</v>
      </c>
      <c r="E18" s="29">
        <v>0.83159999999999989</v>
      </c>
      <c r="F18" s="29">
        <v>0.46149999999999997</v>
      </c>
      <c r="G18" s="30">
        <v>9</v>
      </c>
      <c r="H18" s="31">
        <v>0.81</v>
      </c>
      <c r="I18" s="32">
        <v>0.39</v>
      </c>
      <c r="J18" s="32">
        <v>0.71</v>
      </c>
      <c r="K18" s="32">
        <v>-7.0000000000000007E-2</v>
      </c>
      <c r="L18" s="32">
        <v>-0.1</v>
      </c>
      <c r="M18" s="32">
        <v>-0.11</v>
      </c>
      <c r="N18" s="32">
        <v>0.27</v>
      </c>
      <c r="O18" s="32">
        <v>-0.28999999999999998</v>
      </c>
      <c r="P18" s="32">
        <v>0.82000000000000006</v>
      </c>
      <c r="Q18" s="33">
        <v>0.57999999999999996</v>
      </c>
      <c r="R18" s="31"/>
      <c r="S18" s="32"/>
      <c r="T18" s="32"/>
      <c r="U18" s="32"/>
      <c r="V18" s="32"/>
      <c r="W18" s="32"/>
      <c r="X18" s="32"/>
      <c r="Y18" s="32"/>
      <c r="Z18" s="32"/>
      <c r="AA18" s="33"/>
    </row>
    <row r="19" spans="1:27" x14ac:dyDescent="0.15">
      <c r="A19" s="9">
        <v>0.24999999999999964</v>
      </c>
      <c r="B19" s="9">
        <v>0.77999999999999892</v>
      </c>
      <c r="C19" s="9">
        <v>-0.55999999999999939</v>
      </c>
      <c r="D19" s="34">
        <v>-0.34399999999999997</v>
      </c>
      <c r="E19" s="34">
        <v>0.3649</v>
      </c>
      <c r="F19" s="34">
        <v>0.27800000000000002</v>
      </c>
      <c r="G19" s="35">
        <v>10</v>
      </c>
      <c r="H19" s="36">
        <v>0.44</v>
      </c>
      <c r="I19" s="37">
        <v>0.44</v>
      </c>
      <c r="J19" s="37">
        <v>0.43</v>
      </c>
      <c r="K19" s="37">
        <v>-0.03</v>
      </c>
      <c r="L19" s="37">
        <v>0.01</v>
      </c>
      <c r="M19" s="37">
        <v>-0.2</v>
      </c>
      <c r="N19" s="37">
        <v>-0.32</v>
      </c>
      <c r="O19" s="37">
        <v>-0.19</v>
      </c>
      <c r="P19" s="37">
        <v>0.47000000000000003</v>
      </c>
      <c r="Q19" s="38">
        <v>0.37</v>
      </c>
      <c r="R19" s="36"/>
      <c r="S19" s="37"/>
      <c r="T19" s="37"/>
      <c r="U19" s="37"/>
      <c r="V19" s="37"/>
      <c r="W19" s="37"/>
      <c r="X19" s="37"/>
      <c r="Y19" s="37"/>
      <c r="Z19" s="37"/>
      <c r="AA19" s="38"/>
    </row>
    <row r="20" spans="1:27" x14ac:dyDescent="0.15">
      <c r="A20" s="8">
        <v>3.8570161163245277E-3</v>
      </c>
      <c r="B20" s="8">
        <v>0</v>
      </c>
      <c r="C20" s="8">
        <v>0</v>
      </c>
      <c r="D20" s="24"/>
      <c r="E20" s="24"/>
      <c r="F20" s="24"/>
      <c r="G20" s="25">
        <v>11</v>
      </c>
      <c r="H20" s="26"/>
      <c r="I20" s="27"/>
      <c r="J20" s="27"/>
      <c r="K20" s="27"/>
      <c r="L20" s="27"/>
      <c r="M20" s="27"/>
      <c r="N20" s="27"/>
      <c r="O20" s="27"/>
      <c r="P20" s="27"/>
      <c r="Q20" s="28"/>
      <c r="R20" s="26"/>
      <c r="S20" s="27"/>
      <c r="T20" s="27"/>
      <c r="U20" s="27"/>
      <c r="V20" s="27"/>
      <c r="W20" s="27"/>
      <c r="X20" s="27"/>
      <c r="Y20" s="27"/>
      <c r="Z20" s="27"/>
      <c r="AA20" s="28"/>
    </row>
    <row r="21" spans="1:27" x14ac:dyDescent="0.15">
      <c r="A21" s="11">
        <v>0</v>
      </c>
      <c r="B21" s="11">
        <v>0</v>
      </c>
      <c r="C21" s="11">
        <v>0</v>
      </c>
      <c r="D21" s="29"/>
      <c r="E21" s="29"/>
      <c r="F21" s="29"/>
      <c r="G21" s="30">
        <v>12</v>
      </c>
      <c r="H21" s="31"/>
      <c r="I21" s="32"/>
      <c r="J21" s="32"/>
      <c r="K21" s="32"/>
      <c r="L21" s="32"/>
      <c r="M21" s="32"/>
      <c r="N21" s="32"/>
      <c r="O21" s="32"/>
      <c r="P21" s="32"/>
      <c r="Q21" s="33"/>
      <c r="R21" s="31"/>
      <c r="S21" s="32"/>
      <c r="T21" s="32"/>
      <c r="U21" s="32"/>
      <c r="V21" s="32"/>
      <c r="W21" s="32"/>
      <c r="X21" s="32"/>
      <c r="Y21" s="32"/>
      <c r="Z21" s="32"/>
      <c r="AA21" s="33"/>
    </row>
    <row r="22" spans="1:27" x14ac:dyDescent="0.15">
      <c r="A22" s="11" t="e">
        <v>#N/A</v>
      </c>
      <c r="B22" s="11" t="e">
        <v>#N/A</v>
      </c>
      <c r="C22" s="11" t="e">
        <v>#N/A</v>
      </c>
      <c r="D22" s="29"/>
      <c r="E22" s="29"/>
      <c r="F22" s="29"/>
      <c r="G22" s="30">
        <v>13</v>
      </c>
      <c r="H22" s="31"/>
      <c r="I22" s="32"/>
      <c r="J22" s="32"/>
      <c r="K22" s="32"/>
      <c r="L22" s="32"/>
      <c r="M22" s="32"/>
      <c r="N22" s="32"/>
      <c r="O22" s="32"/>
      <c r="P22" s="32"/>
      <c r="Q22" s="33"/>
      <c r="R22" s="31"/>
      <c r="S22" s="32"/>
      <c r="T22" s="32"/>
      <c r="U22" s="32"/>
      <c r="V22" s="32"/>
      <c r="W22" s="32"/>
      <c r="X22" s="32"/>
      <c r="Y22" s="32"/>
      <c r="Z22" s="32"/>
      <c r="AA22" s="33"/>
    </row>
    <row r="23" spans="1:27" x14ac:dyDescent="0.15">
      <c r="A23" s="11" t="e">
        <v>#N/A</v>
      </c>
      <c r="B23" s="11" t="e">
        <v>#N/A</v>
      </c>
      <c r="C23" s="11" t="e">
        <v>#N/A</v>
      </c>
      <c r="D23" s="29"/>
      <c r="E23" s="29"/>
      <c r="F23" s="29"/>
      <c r="G23" s="30">
        <v>14</v>
      </c>
      <c r="H23" s="31"/>
      <c r="I23" s="32"/>
      <c r="J23" s="32"/>
      <c r="K23" s="32"/>
      <c r="L23" s="32"/>
      <c r="M23" s="32"/>
      <c r="N23" s="32"/>
      <c r="O23" s="32"/>
      <c r="P23" s="32"/>
      <c r="Q23" s="33"/>
      <c r="R23" s="31"/>
      <c r="S23" s="32"/>
      <c r="T23" s="32"/>
      <c r="U23" s="32"/>
      <c r="V23" s="32"/>
      <c r="W23" s="32"/>
      <c r="X23" s="32"/>
      <c r="Y23" s="32"/>
      <c r="Z23" s="32"/>
      <c r="AA23" s="33"/>
    </row>
    <row r="24" spans="1:27" x14ac:dyDescent="0.15">
      <c r="A24" s="11" t="e">
        <v>#N/A</v>
      </c>
      <c r="B24" s="11" t="e">
        <v>#N/A</v>
      </c>
      <c r="C24" s="11" t="e">
        <v>#N/A</v>
      </c>
      <c r="D24" s="29"/>
      <c r="E24" s="29"/>
      <c r="F24" s="29"/>
      <c r="G24" s="30">
        <v>15</v>
      </c>
      <c r="H24" s="31"/>
      <c r="I24" s="32"/>
      <c r="J24" s="32"/>
      <c r="K24" s="32"/>
      <c r="L24" s="32"/>
      <c r="M24" s="32"/>
      <c r="N24" s="32"/>
      <c r="O24" s="32"/>
      <c r="P24" s="32"/>
      <c r="Q24" s="33"/>
      <c r="R24" s="31"/>
      <c r="S24" s="32"/>
      <c r="T24" s="32"/>
      <c r="U24" s="32"/>
      <c r="V24" s="32"/>
      <c r="W24" s="32"/>
      <c r="X24" s="32"/>
      <c r="Y24" s="32"/>
      <c r="Z24" s="32"/>
      <c r="AA24" s="33"/>
    </row>
    <row r="25" spans="1:27" x14ac:dyDescent="0.15">
      <c r="A25" s="11" t="e">
        <v>#N/A</v>
      </c>
      <c r="B25" s="11" t="e">
        <v>#N/A</v>
      </c>
      <c r="C25" s="11" t="e">
        <v>#N/A</v>
      </c>
      <c r="D25" s="29"/>
      <c r="E25" s="29"/>
      <c r="F25" s="29"/>
      <c r="G25" s="30">
        <v>16</v>
      </c>
      <c r="H25" s="31"/>
      <c r="I25" s="32"/>
      <c r="J25" s="32"/>
      <c r="K25" s="32"/>
      <c r="L25" s="32"/>
      <c r="M25" s="32"/>
      <c r="N25" s="32"/>
      <c r="O25" s="32"/>
      <c r="P25" s="32"/>
      <c r="Q25" s="33"/>
      <c r="R25" s="31"/>
      <c r="S25" s="32"/>
      <c r="T25" s="32"/>
      <c r="U25" s="32"/>
      <c r="V25" s="32"/>
      <c r="W25" s="32"/>
      <c r="X25" s="32"/>
      <c r="Y25" s="32"/>
      <c r="Z25" s="32"/>
      <c r="AA25" s="33"/>
    </row>
    <row r="26" spans="1:27" x14ac:dyDescent="0.15">
      <c r="A26" s="11" t="e">
        <v>#N/A</v>
      </c>
      <c r="B26" s="11" t="e">
        <v>#N/A</v>
      </c>
      <c r="C26" s="11" t="e">
        <v>#N/A</v>
      </c>
      <c r="D26" s="29"/>
      <c r="E26" s="29"/>
      <c r="F26" s="29"/>
      <c r="G26" s="30">
        <v>17</v>
      </c>
      <c r="H26" s="31"/>
      <c r="I26" s="32"/>
      <c r="J26" s="32"/>
      <c r="K26" s="32"/>
      <c r="L26" s="32"/>
      <c r="M26" s="32"/>
      <c r="N26" s="32"/>
      <c r="O26" s="32"/>
      <c r="P26" s="32"/>
      <c r="Q26" s="33"/>
      <c r="R26" s="31"/>
      <c r="S26" s="32"/>
      <c r="T26" s="32"/>
      <c r="U26" s="32"/>
      <c r="V26" s="32"/>
      <c r="W26" s="32"/>
      <c r="X26" s="32"/>
      <c r="Y26" s="32"/>
      <c r="Z26" s="32"/>
      <c r="AA26" s="33"/>
    </row>
    <row r="27" spans="1:27" x14ac:dyDescent="0.15">
      <c r="A27" s="11" t="e">
        <v>#N/A</v>
      </c>
      <c r="B27" s="11" t="e">
        <v>#N/A</v>
      </c>
      <c r="C27" s="11" t="e">
        <v>#N/A</v>
      </c>
      <c r="D27" s="29"/>
      <c r="E27" s="29"/>
      <c r="F27" s="29"/>
      <c r="G27" s="30">
        <v>18</v>
      </c>
      <c r="H27" s="31"/>
      <c r="I27" s="32"/>
      <c r="J27" s="32"/>
      <c r="K27" s="32"/>
      <c r="L27" s="32"/>
      <c r="M27" s="32"/>
      <c r="N27" s="32"/>
      <c r="O27" s="32"/>
      <c r="P27" s="32"/>
      <c r="Q27" s="33"/>
      <c r="R27" s="31"/>
      <c r="S27" s="32"/>
      <c r="T27" s="32"/>
      <c r="U27" s="32"/>
      <c r="V27" s="32"/>
      <c r="W27" s="32"/>
      <c r="X27" s="32"/>
      <c r="Y27" s="32"/>
      <c r="Z27" s="32"/>
      <c r="AA27" s="33"/>
    </row>
    <row r="28" spans="1:27" x14ac:dyDescent="0.15">
      <c r="A28" s="11" t="e">
        <v>#N/A</v>
      </c>
      <c r="B28" s="11" t="e">
        <v>#N/A</v>
      </c>
      <c r="C28" s="11" t="e">
        <v>#N/A</v>
      </c>
      <c r="D28" s="29"/>
      <c r="E28" s="29"/>
      <c r="F28" s="29"/>
      <c r="G28" s="30">
        <v>19</v>
      </c>
      <c r="H28" s="31"/>
      <c r="I28" s="32"/>
      <c r="J28" s="32"/>
      <c r="K28" s="32"/>
      <c r="L28" s="32"/>
      <c r="M28" s="32"/>
      <c r="N28" s="32"/>
      <c r="O28" s="32"/>
      <c r="P28" s="32"/>
      <c r="Q28" s="33"/>
      <c r="R28" s="31"/>
      <c r="S28" s="32"/>
      <c r="T28" s="32"/>
      <c r="U28" s="32"/>
      <c r="V28" s="32"/>
      <c r="W28" s="32"/>
      <c r="X28" s="32"/>
      <c r="Y28" s="32"/>
      <c r="Z28" s="32"/>
      <c r="AA28" s="33"/>
    </row>
    <row r="29" spans="1:27" x14ac:dyDescent="0.15">
      <c r="A29" s="9" t="e">
        <v>#N/A</v>
      </c>
      <c r="B29" s="9" t="e">
        <v>#N/A</v>
      </c>
      <c r="C29" s="9" t="e">
        <v>#N/A</v>
      </c>
      <c r="D29" s="34"/>
      <c r="E29" s="34"/>
      <c r="F29" s="34"/>
      <c r="G29" s="35">
        <v>20</v>
      </c>
      <c r="H29" s="36"/>
      <c r="I29" s="37"/>
      <c r="J29" s="37"/>
      <c r="K29" s="37"/>
      <c r="L29" s="37"/>
      <c r="M29" s="37"/>
      <c r="N29" s="37"/>
      <c r="O29" s="37"/>
      <c r="P29" s="37"/>
      <c r="Q29" s="38"/>
      <c r="R29" s="36"/>
      <c r="S29" s="37"/>
      <c r="T29" s="37"/>
      <c r="U29" s="37"/>
      <c r="V29" s="37"/>
      <c r="W29" s="37"/>
      <c r="X29" s="37"/>
      <c r="Y29" s="37"/>
      <c r="Z29" s="37"/>
      <c r="AA29" s="38"/>
    </row>
    <row r="30" spans="1:27" x14ac:dyDescent="0.15">
      <c r="A30" s="10" t="e">
        <v>#N/A</v>
      </c>
      <c r="B30" s="15" t="e">
        <v>#N/A</v>
      </c>
      <c r="C30" s="2" t="e">
        <v>#N/A</v>
      </c>
    </row>
    <row r="31" spans="1:27" x14ac:dyDescent="0.15">
      <c r="A31" s="10" t="e">
        <v>#N/A</v>
      </c>
      <c r="B31" s="2" t="e">
        <v>#N/A</v>
      </c>
      <c r="C31" s="2" t="e">
        <v>#N/A</v>
      </c>
    </row>
    <row r="32" spans="1:27" x14ac:dyDescent="0.15">
      <c r="A32" s="2" t="s">
        <v>66</v>
      </c>
    </row>
  </sheetData>
  <mergeCells count="2">
    <mergeCell ref="A8:C8"/>
    <mergeCell ref="D8:F8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A33"/>
  <sheetViews>
    <sheetView workbookViewId="0"/>
  </sheetViews>
  <sheetFormatPr defaultColWidth="9" defaultRowHeight="13.5" x14ac:dyDescent="0.15"/>
  <cols>
    <col min="1" max="1" width="9" style="2"/>
    <col min="2" max="6" width="9" style="2" customWidth="1"/>
    <col min="7" max="7" width="4.625" style="2" customWidth="1"/>
    <col min="8" max="8" width="9" style="2"/>
    <col min="9" max="9" width="9" style="2" customWidth="1"/>
    <col min="10" max="16384" width="9" style="2"/>
  </cols>
  <sheetData>
    <row r="1" spans="1:27" x14ac:dyDescent="0.15">
      <c r="A1" s="3" t="s">
        <v>8</v>
      </c>
    </row>
    <row r="2" spans="1:27" x14ac:dyDescent="0.15">
      <c r="A2" s="12"/>
    </row>
    <row r="3" spans="1:27" x14ac:dyDescent="0.15">
      <c r="A3" s="3" t="s">
        <v>67</v>
      </c>
    </row>
    <row r="5" spans="1:27" x14ac:dyDescent="0.15">
      <c r="A5" s="13" t="s">
        <v>70</v>
      </c>
      <c r="B5" s="14" t="s">
        <v>68</v>
      </c>
    </row>
    <row r="6" spans="1:27" x14ac:dyDescent="0.15">
      <c r="A6" s="13" t="s">
        <v>71</v>
      </c>
      <c r="B6" s="14">
        <v>10</v>
      </c>
      <c r="C6" s="15"/>
      <c r="D6" s="15"/>
      <c r="E6" s="15"/>
      <c r="F6" s="15"/>
      <c r="G6" s="15"/>
      <c r="H6" s="15"/>
    </row>
    <row r="7" spans="1:27" x14ac:dyDescent="0.15">
      <c r="A7" s="13" t="s">
        <v>72</v>
      </c>
      <c r="B7" s="14">
        <v>3</v>
      </c>
      <c r="C7" s="15"/>
      <c r="D7" s="15"/>
      <c r="E7" s="15"/>
      <c r="F7" s="15"/>
      <c r="G7" s="15"/>
      <c r="H7" s="15"/>
    </row>
    <row r="9" spans="1:27" x14ac:dyDescent="0.15">
      <c r="A9" s="97" t="s">
        <v>73</v>
      </c>
      <c r="B9" s="98"/>
      <c r="C9" s="99"/>
      <c r="D9" s="97" t="s">
        <v>74</v>
      </c>
      <c r="E9" s="98"/>
      <c r="F9" s="99"/>
      <c r="G9" s="85"/>
      <c r="H9" s="17" t="s">
        <v>69</v>
      </c>
      <c r="I9" s="18"/>
      <c r="J9" s="18"/>
      <c r="K9" s="18"/>
      <c r="L9" s="18"/>
      <c r="M9" s="18"/>
      <c r="N9" s="18"/>
      <c r="O9" s="18"/>
      <c r="P9" s="18"/>
      <c r="Q9" s="19"/>
      <c r="R9" s="17"/>
      <c r="S9" s="18"/>
      <c r="T9" s="18"/>
      <c r="U9" s="18"/>
      <c r="V9" s="18"/>
      <c r="W9" s="18"/>
      <c r="X9" s="18"/>
      <c r="Y9" s="18"/>
      <c r="Z9" s="18"/>
      <c r="AA9" s="19"/>
    </row>
    <row r="10" spans="1:27" x14ac:dyDescent="0.15">
      <c r="A10" s="20">
        <v>1</v>
      </c>
      <c r="B10" s="20">
        <v>2</v>
      </c>
      <c r="C10" s="20">
        <v>3</v>
      </c>
      <c r="D10" s="20">
        <v>1</v>
      </c>
      <c r="E10" s="20">
        <v>2</v>
      </c>
      <c r="F10" s="20">
        <v>3</v>
      </c>
      <c r="G10" s="86"/>
      <c r="H10" s="21">
        <v>1</v>
      </c>
      <c r="I10" s="22">
        <v>2</v>
      </c>
      <c r="J10" s="22">
        <v>3</v>
      </c>
      <c r="K10" s="22">
        <v>4</v>
      </c>
      <c r="L10" s="22">
        <v>5</v>
      </c>
      <c r="M10" s="22">
        <v>6</v>
      </c>
      <c r="N10" s="22">
        <v>7</v>
      </c>
      <c r="O10" s="22">
        <v>8</v>
      </c>
      <c r="P10" s="22">
        <v>9</v>
      </c>
      <c r="Q10" s="23">
        <v>10</v>
      </c>
      <c r="R10" s="21">
        <v>11</v>
      </c>
      <c r="S10" s="22">
        <v>12</v>
      </c>
      <c r="T10" s="22">
        <v>13</v>
      </c>
      <c r="U10" s="22">
        <v>14</v>
      </c>
      <c r="V10" s="22">
        <v>15</v>
      </c>
      <c r="W10" s="22">
        <v>16</v>
      </c>
      <c r="X10" s="22">
        <v>17</v>
      </c>
      <c r="Y10" s="22">
        <v>18</v>
      </c>
      <c r="Z10" s="22">
        <v>19</v>
      </c>
      <c r="AA10" s="23">
        <v>20</v>
      </c>
    </row>
    <row r="11" spans="1:27" x14ac:dyDescent="0.15">
      <c r="A11" s="8">
        <f t="array" ref="A11:C32">_xll.WDposv(B5,B6,H11:AA30,D11:F30,B7)</f>
        <v>-0.82000000000000339</v>
      </c>
      <c r="B11" s="8">
        <v>0.20999999999999969</v>
      </c>
      <c r="C11" s="8">
        <v>0.23999999999999991</v>
      </c>
      <c r="D11" s="24">
        <v>-0.48909999999999998</v>
      </c>
      <c r="E11" s="24">
        <v>0.84139999999999993</v>
      </c>
      <c r="F11" s="24">
        <v>-2.7500000000000066E-2</v>
      </c>
      <c r="G11" s="25">
        <v>1</v>
      </c>
      <c r="H11" s="88">
        <v>0.36</v>
      </c>
      <c r="I11" s="39">
        <v>0.04</v>
      </c>
      <c r="J11" s="39">
        <v>0.36</v>
      </c>
      <c r="K11" s="39">
        <v>-0.14000000000000001</v>
      </c>
      <c r="L11" s="39">
        <v>-0.25</v>
      </c>
      <c r="M11" s="39">
        <v>0.43</v>
      </c>
      <c r="N11" s="39">
        <v>-0.04</v>
      </c>
      <c r="O11" s="39">
        <v>0.06</v>
      </c>
      <c r="P11" s="39">
        <v>0.1</v>
      </c>
      <c r="Q11" s="40">
        <v>0.13</v>
      </c>
      <c r="R11" s="41"/>
      <c r="S11" s="39"/>
      <c r="T11" s="39"/>
      <c r="U11" s="39"/>
      <c r="V11" s="39"/>
      <c r="W11" s="39"/>
      <c r="X11" s="39"/>
      <c r="Y11" s="39"/>
      <c r="Z11" s="39"/>
      <c r="AA11" s="40"/>
    </row>
    <row r="12" spans="1:27" x14ac:dyDescent="0.15">
      <c r="A12" s="11">
        <v>0.47999999999999965</v>
      </c>
      <c r="B12" s="11">
        <v>-0.50000000000000067</v>
      </c>
      <c r="C12" s="11">
        <v>0.66000000000000092</v>
      </c>
      <c r="D12" s="29">
        <v>0.65229999999999999</v>
      </c>
      <c r="E12" s="29">
        <v>-1.6009</v>
      </c>
      <c r="F12" s="29">
        <v>0.7572000000000001</v>
      </c>
      <c r="G12" s="30">
        <v>2</v>
      </c>
      <c r="H12" s="31">
        <v>0.04</v>
      </c>
      <c r="I12" s="89">
        <v>1.22</v>
      </c>
      <c r="J12" s="42">
        <v>-0.44</v>
      </c>
      <c r="K12" s="42">
        <v>-0.22</v>
      </c>
      <c r="L12" s="42">
        <v>-0.21</v>
      </c>
      <c r="M12" s="42">
        <v>-0.31</v>
      </c>
      <c r="N12" s="42">
        <v>0.41000000000000003</v>
      </c>
      <c r="O12" s="42">
        <v>7.0000000000000007E-2</v>
      </c>
      <c r="P12" s="42">
        <v>-0.16</v>
      </c>
      <c r="Q12" s="43">
        <v>-0.57999999999999996</v>
      </c>
      <c r="R12" s="44"/>
      <c r="S12" s="42"/>
      <c r="T12" s="42"/>
      <c r="U12" s="42"/>
      <c r="V12" s="42"/>
      <c r="W12" s="42"/>
      <c r="X12" s="42"/>
      <c r="Y12" s="42"/>
      <c r="Z12" s="42"/>
      <c r="AA12" s="43"/>
    </row>
    <row r="13" spans="1:27" x14ac:dyDescent="0.15">
      <c r="A13" s="11">
        <v>-0.93999999999999651</v>
      </c>
      <c r="B13" s="11">
        <v>0.59000000000000052</v>
      </c>
      <c r="C13" s="11">
        <v>-0.4900000000000011</v>
      </c>
      <c r="D13" s="29">
        <v>-0.90569999999999973</v>
      </c>
      <c r="E13" s="29">
        <v>1.7293999999999998</v>
      </c>
      <c r="F13" s="29">
        <v>-0.49320000000000008</v>
      </c>
      <c r="G13" s="30">
        <v>3</v>
      </c>
      <c r="H13" s="31">
        <v>0.36</v>
      </c>
      <c r="I13" s="32">
        <v>-0.44</v>
      </c>
      <c r="J13" s="89">
        <v>0.75</v>
      </c>
      <c r="K13" s="42">
        <v>0</v>
      </c>
      <c r="L13" s="42">
        <v>-0.08</v>
      </c>
      <c r="M13" s="42">
        <v>0.57999999999999996</v>
      </c>
      <c r="N13" s="42">
        <v>-0.25</v>
      </c>
      <c r="O13" s="42">
        <v>7.0000000000000007E-2</v>
      </c>
      <c r="P13" s="42">
        <v>0.11</v>
      </c>
      <c r="Q13" s="43">
        <v>0.54</v>
      </c>
      <c r="R13" s="44"/>
      <c r="S13" s="42"/>
      <c r="T13" s="42"/>
      <c r="U13" s="42"/>
      <c r="V13" s="42"/>
      <c r="W13" s="42"/>
      <c r="X13" s="42"/>
      <c r="Y13" s="42"/>
      <c r="Z13" s="42"/>
      <c r="AA13" s="43"/>
    </row>
    <row r="14" spans="1:27" x14ac:dyDescent="0.15">
      <c r="A14" s="11">
        <v>-0.50000000000000222</v>
      </c>
      <c r="B14" s="11">
        <v>-0.21000000000000058</v>
      </c>
      <c r="C14" s="11">
        <v>0.54000000000000126</v>
      </c>
      <c r="D14" s="29">
        <v>-3.2800000000000024E-2</v>
      </c>
      <c r="E14" s="29">
        <v>-0.23560000000000006</v>
      </c>
      <c r="F14" s="29">
        <v>-0.11809999999999996</v>
      </c>
      <c r="G14" s="30">
        <v>4</v>
      </c>
      <c r="H14" s="31">
        <v>-0.14000000000000001</v>
      </c>
      <c r="I14" s="32">
        <v>-0.22</v>
      </c>
      <c r="J14" s="32">
        <v>0</v>
      </c>
      <c r="K14" s="89">
        <v>0.27</v>
      </c>
      <c r="L14" s="42">
        <v>0.27</v>
      </c>
      <c r="M14" s="42">
        <v>-0.26</v>
      </c>
      <c r="N14" s="42">
        <v>0.08</v>
      </c>
      <c r="O14" s="42">
        <v>-0.03</v>
      </c>
      <c r="P14" s="42">
        <v>-0.08</v>
      </c>
      <c r="Q14" s="43">
        <v>7.0000000000000007E-2</v>
      </c>
      <c r="R14" s="44"/>
      <c r="S14" s="42"/>
      <c r="T14" s="42"/>
      <c r="U14" s="42"/>
      <c r="V14" s="42"/>
      <c r="W14" s="42"/>
      <c r="X14" s="42"/>
      <c r="Y14" s="42"/>
      <c r="Z14" s="42"/>
      <c r="AA14" s="43"/>
    </row>
    <row r="15" spans="1:27" x14ac:dyDescent="0.15">
      <c r="A15" s="11">
        <v>0.74</v>
      </c>
      <c r="B15" s="11">
        <v>-0.27999999999999797</v>
      </c>
      <c r="C15" s="11">
        <v>0.66000000000000125</v>
      </c>
      <c r="D15" s="29">
        <v>0.30359999999999987</v>
      </c>
      <c r="E15" s="29">
        <v>-0.59630000000000016</v>
      </c>
      <c r="F15" s="29">
        <v>-0.1651999999999999</v>
      </c>
      <c r="G15" s="30">
        <v>5</v>
      </c>
      <c r="H15" s="31">
        <v>-0.25</v>
      </c>
      <c r="I15" s="32">
        <v>-0.21</v>
      </c>
      <c r="J15" s="32">
        <v>-0.08</v>
      </c>
      <c r="K15" s="32">
        <v>0.27</v>
      </c>
      <c r="L15" s="89">
        <v>0.65</v>
      </c>
      <c r="M15" s="42">
        <v>-0.57000000000000006</v>
      </c>
      <c r="N15" s="42">
        <v>0.17</v>
      </c>
      <c r="O15" s="42">
        <v>-0.09</v>
      </c>
      <c r="P15" s="42">
        <v>-0.17</v>
      </c>
      <c r="Q15" s="43">
        <v>0.19</v>
      </c>
      <c r="R15" s="44"/>
      <c r="S15" s="42"/>
      <c r="T15" s="42"/>
      <c r="U15" s="42"/>
      <c r="V15" s="42"/>
      <c r="W15" s="42"/>
      <c r="X15" s="42"/>
      <c r="Y15" s="42"/>
      <c r="Z15" s="42"/>
      <c r="AA15" s="43"/>
    </row>
    <row r="16" spans="1:27" x14ac:dyDescent="0.15">
      <c r="A16" s="11">
        <v>0.40000000000000024</v>
      </c>
      <c r="B16" s="11">
        <v>0.92000000000000204</v>
      </c>
      <c r="C16" s="11">
        <v>0.7100000000000013</v>
      </c>
      <c r="D16" s="29">
        <v>-0.87439999999999984</v>
      </c>
      <c r="E16" s="29">
        <v>2.1371000000000002</v>
      </c>
      <c r="F16" s="29">
        <v>-0.41450000000000009</v>
      </c>
      <c r="G16" s="30">
        <v>6</v>
      </c>
      <c r="H16" s="31">
        <v>0.43</v>
      </c>
      <c r="I16" s="32">
        <v>-0.31</v>
      </c>
      <c r="J16" s="32">
        <v>0.57999999999999996</v>
      </c>
      <c r="K16" s="32">
        <v>-0.26</v>
      </c>
      <c r="L16" s="32">
        <v>-0.57000000000000006</v>
      </c>
      <c r="M16" s="89">
        <v>1.1100000000000001</v>
      </c>
      <c r="N16" s="42">
        <v>-0.61</v>
      </c>
      <c r="O16" s="42">
        <v>0.22</v>
      </c>
      <c r="P16" s="42">
        <v>0.13</v>
      </c>
      <c r="Q16" s="43">
        <v>0.38</v>
      </c>
      <c r="R16" s="44"/>
      <c r="S16" s="42"/>
      <c r="T16" s="42"/>
      <c r="U16" s="42"/>
      <c r="V16" s="42"/>
      <c r="W16" s="42"/>
      <c r="X16" s="42"/>
      <c r="Y16" s="42"/>
      <c r="Z16" s="42"/>
      <c r="AA16" s="43"/>
    </row>
    <row r="17" spans="1:27" x14ac:dyDescent="0.15">
      <c r="A17" s="11">
        <v>0.20000000000000043</v>
      </c>
      <c r="B17" s="11">
        <v>-0.19999999999999982</v>
      </c>
      <c r="C17" s="11">
        <v>0.11999999999999993</v>
      </c>
      <c r="D17" s="29">
        <v>0.50780000000000003</v>
      </c>
      <c r="E17" s="29">
        <v>-1.63</v>
      </c>
      <c r="F17" s="29">
        <v>0.75910000000000011</v>
      </c>
      <c r="G17" s="30">
        <v>7</v>
      </c>
      <c r="H17" s="31">
        <v>-0.04</v>
      </c>
      <c r="I17" s="32">
        <v>0.41000000000000003</v>
      </c>
      <c r="J17" s="32">
        <v>-0.25</v>
      </c>
      <c r="K17" s="32">
        <v>0.08</v>
      </c>
      <c r="L17" s="32">
        <v>0.17</v>
      </c>
      <c r="M17" s="32">
        <v>-0.61</v>
      </c>
      <c r="N17" s="89">
        <v>1.19</v>
      </c>
      <c r="O17" s="42">
        <v>-7.0000000000000007E-2</v>
      </c>
      <c r="P17" s="42">
        <v>0.2</v>
      </c>
      <c r="Q17" s="43">
        <v>-0.55000000000000004</v>
      </c>
      <c r="R17" s="44"/>
      <c r="S17" s="42"/>
      <c r="T17" s="42"/>
      <c r="U17" s="42"/>
      <c r="V17" s="42"/>
      <c r="W17" s="42"/>
      <c r="X17" s="42"/>
      <c r="Y17" s="42"/>
      <c r="Z17" s="42"/>
      <c r="AA17" s="43"/>
    </row>
    <row r="18" spans="1:27" x14ac:dyDescent="0.15">
      <c r="A18" s="11">
        <v>-7.0000000000000076E-2</v>
      </c>
      <c r="B18" s="11">
        <v>-0.45000000000000007</v>
      </c>
      <c r="C18" s="11">
        <v>-0.55000000000000016</v>
      </c>
      <c r="D18" s="29">
        <v>-0.1132</v>
      </c>
      <c r="E18" s="29">
        <v>0.15650000000000003</v>
      </c>
      <c r="F18" s="29">
        <v>-0.25940000000000007</v>
      </c>
      <c r="G18" s="30">
        <v>8</v>
      </c>
      <c r="H18" s="31">
        <v>0.06</v>
      </c>
      <c r="I18" s="32">
        <v>7.0000000000000007E-2</v>
      </c>
      <c r="J18" s="32">
        <v>7.0000000000000007E-2</v>
      </c>
      <c r="K18" s="32">
        <v>-0.03</v>
      </c>
      <c r="L18" s="32">
        <v>-0.09</v>
      </c>
      <c r="M18" s="32">
        <v>0.22</v>
      </c>
      <c r="N18" s="32">
        <v>-7.0000000000000007E-2</v>
      </c>
      <c r="O18" s="89">
        <v>0.41000000000000003</v>
      </c>
      <c r="P18" s="42">
        <v>-0.1</v>
      </c>
      <c r="Q18" s="43">
        <v>0.09</v>
      </c>
      <c r="R18" s="44"/>
      <c r="S18" s="42"/>
      <c r="T18" s="42"/>
      <c r="U18" s="42"/>
      <c r="V18" s="42"/>
      <c r="W18" s="42"/>
      <c r="X18" s="42"/>
      <c r="Y18" s="42"/>
      <c r="Z18" s="42"/>
      <c r="AA18" s="43"/>
    </row>
    <row r="19" spans="1:27" x14ac:dyDescent="0.15">
      <c r="A19" s="11">
        <v>0.47999999999999837</v>
      </c>
      <c r="B19" s="11">
        <v>-4.0000000000001194E-2</v>
      </c>
      <c r="C19" s="11">
        <v>0.82000000000000162</v>
      </c>
      <c r="D19" s="29">
        <v>-9.6599999999999991E-2</v>
      </c>
      <c r="E19" s="29">
        <v>0.24609999999999993</v>
      </c>
      <c r="F19" s="29">
        <v>0.25919999999999999</v>
      </c>
      <c r="G19" s="30">
        <v>9</v>
      </c>
      <c r="H19" s="31">
        <v>0.1</v>
      </c>
      <c r="I19" s="32">
        <v>-0.16</v>
      </c>
      <c r="J19" s="32">
        <v>0.11</v>
      </c>
      <c r="K19" s="32">
        <v>-0.08</v>
      </c>
      <c r="L19" s="32">
        <v>-0.17</v>
      </c>
      <c r="M19" s="32">
        <v>0.13</v>
      </c>
      <c r="N19" s="32">
        <v>0.2</v>
      </c>
      <c r="O19" s="32">
        <v>-0.1</v>
      </c>
      <c r="P19" s="89">
        <v>0.38</v>
      </c>
      <c r="Q19" s="43">
        <v>-0.12</v>
      </c>
      <c r="R19" s="44"/>
      <c r="S19" s="42"/>
      <c r="T19" s="42"/>
      <c r="U19" s="42"/>
      <c r="V19" s="42"/>
      <c r="W19" s="42"/>
      <c r="X19" s="42"/>
      <c r="Y19" s="42"/>
      <c r="Z19" s="42"/>
      <c r="AA19" s="43"/>
    </row>
    <row r="20" spans="1:27" x14ac:dyDescent="0.15">
      <c r="A20" s="9">
        <v>0.24999999999999784</v>
      </c>
      <c r="B20" s="9">
        <v>0.77999999999999725</v>
      </c>
      <c r="C20" s="9">
        <v>-0.55999999999999928</v>
      </c>
      <c r="D20" s="34">
        <v>-0.61390000000000011</v>
      </c>
      <c r="E20" s="34">
        <v>1.6002999999999998</v>
      </c>
      <c r="F20" s="34">
        <v>-0.83389999999999997</v>
      </c>
      <c r="G20" s="35">
        <v>10</v>
      </c>
      <c r="H20" s="36">
        <v>0.13</v>
      </c>
      <c r="I20" s="37">
        <v>-0.57999999999999996</v>
      </c>
      <c r="J20" s="37">
        <v>0.54</v>
      </c>
      <c r="K20" s="37">
        <v>7.0000000000000007E-2</v>
      </c>
      <c r="L20" s="37">
        <v>0.19</v>
      </c>
      <c r="M20" s="37">
        <v>0.38</v>
      </c>
      <c r="N20" s="37">
        <v>-0.55000000000000004</v>
      </c>
      <c r="O20" s="37">
        <v>0.09</v>
      </c>
      <c r="P20" s="37">
        <v>-0.12</v>
      </c>
      <c r="Q20" s="90">
        <v>0.78</v>
      </c>
      <c r="R20" s="45"/>
      <c r="S20" s="46"/>
      <c r="T20" s="46"/>
      <c r="U20" s="46"/>
      <c r="V20" s="46"/>
      <c r="W20" s="46"/>
      <c r="X20" s="46"/>
      <c r="Y20" s="46"/>
      <c r="Z20" s="46"/>
      <c r="AA20" s="47"/>
    </row>
    <row r="21" spans="1:27" x14ac:dyDescent="0.15">
      <c r="A21" s="8">
        <v>5.1774689539650677E-3</v>
      </c>
      <c r="B21" s="8">
        <v>0</v>
      </c>
      <c r="C21" s="8">
        <v>0</v>
      </c>
      <c r="D21" s="24"/>
      <c r="E21" s="24"/>
      <c r="F21" s="24"/>
      <c r="G21" s="25">
        <v>11</v>
      </c>
      <c r="H21" s="26"/>
      <c r="I21" s="27"/>
      <c r="J21" s="27"/>
      <c r="K21" s="27"/>
      <c r="L21" s="27"/>
      <c r="M21" s="27"/>
      <c r="N21" s="27"/>
      <c r="O21" s="27"/>
      <c r="P21" s="27"/>
      <c r="Q21" s="28"/>
      <c r="R21" s="88"/>
      <c r="S21" s="39"/>
      <c r="T21" s="39"/>
      <c r="U21" s="39"/>
      <c r="V21" s="39"/>
      <c r="W21" s="39"/>
      <c r="X21" s="39"/>
      <c r="Y21" s="39"/>
      <c r="Z21" s="39"/>
      <c r="AA21" s="40"/>
    </row>
    <row r="22" spans="1:27" x14ac:dyDescent="0.15">
      <c r="A22" s="11">
        <v>0</v>
      </c>
      <c r="B22" s="11">
        <v>0</v>
      </c>
      <c r="C22" s="11">
        <v>0</v>
      </c>
      <c r="D22" s="29"/>
      <c r="E22" s="29"/>
      <c r="F22" s="29"/>
      <c r="G22" s="30">
        <v>12</v>
      </c>
      <c r="H22" s="31"/>
      <c r="I22" s="32"/>
      <c r="J22" s="32"/>
      <c r="K22" s="32"/>
      <c r="L22" s="32"/>
      <c r="M22" s="32"/>
      <c r="N22" s="32"/>
      <c r="O22" s="32"/>
      <c r="P22" s="32"/>
      <c r="Q22" s="33"/>
      <c r="R22" s="31"/>
      <c r="S22" s="89"/>
      <c r="T22" s="42"/>
      <c r="U22" s="42"/>
      <c r="V22" s="42"/>
      <c r="W22" s="42"/>
      <c r="X22" s="42"/>
      <c r="Y22" s="42"/>
      <c r="Z22" s="42"/>
      <c r="AA22" s="43"/>
    </row>
    <row r="23" spans="1:27" x14ac:dyDescent="0.15">
      <c r="A23" s="11" t="e">
        <v>#N/A</v>
      </c>
      <c r="B23" s="11" t="e">
        <v>#N/A</v>
      </c>
      <c r="C23" s="11" t="e">
        <v>#N/A</v>
      </c>
      <c r="D23" s="29"/>
      <c r="E23" s="29"/>
      <c r="F23" s="29"/>
      <c r="G23" s="30">
        <v>13</v>
      </c>
      <c r="H23" s="31"/>
      <c r="I23" s="32"/>
      <c r="J23" s="32"/>
      <c r="K23" s="32"/>
      <c r="L23" s="32"/>
      <c r="M23" s="32"/>
      <c r="N23" s="32"/>
      <c r="O23" s="32"/>
      <c r="P23" s="32"/>
      <c r="Q23" s="33"/>
      <c r="R23" s="31"/>
      <c r="S23" s="32"/>
      <c r="T23" s="89"/>
      <c r="U23" s="42"/>
      <c r="V23" s="42"/>
      <c r="W23" s="42"/>
      <c r="X23" s="42"/>
      <c r="Y23" s="42"/>
      <c r="Z23" s="42"/>
      <c r="AA23" s="43"/>
    </row>
    <row r="24" spans="1:27" x14ac:dyDescent="0.15">
      <c r="A24" s="11" t="e">
        <v>#N/A</v>
      </c>
      <c r="B24" s="11" t="e">
        <v>#N/A</v>
      </c>
      <c r="C24" s="11" t="e">
        <v>#N/A</v>
      </c>
      <c r="D24" s="29"/>
      <c r="E24" s="29"/>
      <c r="F24" s="29"/>
      <c r="G24" s="30">
        <v>14</v>
      </c>
      <c r="H24" s="31"/>
      <c r="I24" s="32"/>
      <c r="J24" s="32"/>
      <c r="K24" s="32"/>
      <c r="L24" s="32"/>
      <c r="M24" s="32"/>
      <c r="N24" s="32"/>
      <c r="O24" s="32"/>
      <c r="P24" s="32"/>
      <c r="Q24" s="33"/>
      <c r="R24" s="31"/>
      <c r="S24" s="32"/>
      <c r="T24" s="32"/>
      <c r="U24" s="89"/>
      <c r="V24" s="42"/>
      <c r="W24" s="42"/>
      <c r="X24" s="42"/>
      <c r="Y24" s="42"/>
      <c r="Z24" s="42"/>
      <c r="AA24" s="43"/>
    </row>
    <row r="25" spans="1:27" x14ac:dyDescent="0.15">
      <c r="A25" s="11" t="e">
        <v>#N/A</v>
      </c>
      <c r="B25" s="11" t="e">
        <v>#N/A</v>
      </c>
      <c r="C25" s="11" t="e">
        <v>#N/A</v>
      </c>
      <c r="D25" s="29"/>
      <c r="E25" s="29"/>
      <c r="F25" s="29"/>
      <c r="G25" s="30">
        <v>15</v>
      </c>
      <c r="H25" s="31"/>
      <c r="I25" s="32"/>
      <c r="J25" s="32"/>
      <c r="K25" s="32"/>
      <c r="L25" s="32"/>
      <c r="M25" s="32"/>
      <c r="N25" s="32"/>
      <c r="O25" s="32"/>
      <c r="P25" s="32"/>
      <c r="Q25" s="33"/>
      <c r="R25" s="31"/>
      <c r="S25" s="32"/>
      <c r="T25" s="32"/>
      <c r="U25" s="32"/>
      <c r="V25" s="89"/>
      <c r="W25" s="42"/>
      <c r="X25" s="42"/>
      <c r="Y25" s="42"/>
      <c r="Z25" s="42"/>
      <c r="AA25" s="43"/>
    </row>
    <row r="26" spans="1:27" x14ac:dyDescent="0.15">
      <c r="A26" s="11" t="e">
        <v>#N/A</v>
      </c>
      <c r="B26" s="11" t="e">
        <v>#N/A</v>
      </c>
      <c r="C26" s="11" t="e">
        <v>#N/A</v>
      </c>
      <c r="D26" s="29"/>
      <c r="E26" s="29"/>
      <c r="F26" s="29"/>
      <c r="G26" s="30">
        <v>16</v>
      </c>
      <c r="H26" s="31"/>
      <c r="I26" s="32"/>
      <c r="J26" s="32"/>
      <c r="K26" s="32"/>
      <c r="L26" s="32"/>
      <c r="M26" s="32"/>
      <c r="N26" s="32"/>
      <c r="O26" s="32"/>
      <c r="P26" s="32"/>
      <c r="Q26" s="33"/>
      <c r="R26" s="31"/>
      <c r="S26" s="32"/>
      <c r="T26" s="32"/>
      <c r="U26" s="32"/>
      <c r="V26" s="32"/>
      <c r="W26" s="89"/>
      <c r="X26" s="42"/>
      <c r="Y26" s="42"/>
      <c r="Z26" s="42"/>
      <c r="AA26" s="43"/>
    </row>
    <row r="27" spans="1:27" x14ac:dyDescent="0.15">
      <c r="A27" s="11" t="e">
        <v>#N/A</v>
      </c>
      <c r="B27" s="11" t="e">
        <v>#N/A</v>
      </c>
      <c r="C27" s="11" t="e">
        <v>#N/A</v>
      </c>
      <c r="D27" s="29"/>
      <c r="E27" s="29"/>
      <c r="F27" s="29"/>
      <c r="G27" s="30">
        <v>17</v>
      </c>
      <c r="H27" s="31"/>
      <c r="I27" s="32"/>
      <c r="J27" s="32"/>
      <c r="K27" s="32"/>
      <c r="L27" s="32"/>
      <c r="M27" s="32"/>
      <c r="N27" s="32"/>
      <c r="O27" s="32"/>
      <c r="P27" s="32"/>
      <c r="Q27" s="33"/>
      <c r="R27" s="31"/>
      <c r="S27" s="32"/>
      <c r="T27" s="32"/>
      <c r="U27" s="32"/>
      <c r="V27" s="32"/>
      <c r="W27" s="32"/>
      <c r="X27" s="89"/>
      <c r="Y27" s="42"/>
      <c r="Z27" s="42"/>
      <c r="AA27" s="43"/>
    </row>
    <row r="28" spans="1:27" x14ac:dyDescent="0.15">
      <c r="A28" s="11" t="e">
        <v>#N/A</v>
      </c>
      <c r="B28" s="11" t="e">
        <v>#N/A</v>
      </c>
      <c r="C28" s="11" t="e">
        <v>#N/A</v>
      </c>
      <c r="D28" s="29"/>
      <c r="E28" s="29"/>
      <c r="F28" s="29"/>
      <c r="G28" s="30">
        <v>18</v>
      </c>
      <c r="H28" s="31"/>
      <c r="I28" s="32"/>
      <c r="J28" s="32"/>
      <c r="K28" s="32"/>
      <c r="L28" s="32"/>
      <c r="M28" s="32"/>
      <c r="N28" s="32"/>
      <c r="O28" s="32"/>
      <c r="P28" s="32"/>
      <c r="Q28" s="33"/>
      <c r="R28" s="31"/>
      <c r="S28" s="32"/>
      <c r="T28" s="32"/>
      <c r="U28" s="32"/>
      <c r="V28" s="32"/>
      <c r="W28" s="32"/>
      <c r="X28" s="32"/>
      <c r="Y28" s="89"/>
      <c r="Z28" s="42"/>
      <c r="AA28" s="43"/>
    </row>
    <row r="29" spans="1:27" x14ac:dyDescent="0.15">
      <c r="A29" s="11" t="e">
        <v>#N/A</v>
      </c>
      <c r="B29" s="11" t="e">
        <v>#N/A</v>
      </c>
      <c r="C29" s="11" t="e">
        <v>#N/A</v>
      </c>
      <c r="D29" s="29"/>
      <c r="E29" s="29"/>
      <c r="F29" s="29"/>
      <c r="G29" s="30">
        <v>19</v>
      </c>
      <c r="H29" s="31"/>
      <c r="I29" s="32"/>
      <c r="J29" s="32"/>
      <c r="K29" s="32"/>
      <c r="L29" s="32"/>
      <c r="M29" s="32"/>
      <c r="N29" s="32"/>
      <c r="O29" s="32"/>
      <c r="P29" s="32"/>
      <c r="Q29" s="33"/>
      <c r="R29" s="31"/>
      <c r="S29" s="32"/>
      <c r="T29" s="32"/>
      <c r="U29" s="32"/>
      <c r="V29" s="32"/>
      <c r="W29" s="32"/>
      <c r="X29" s="32"/>
      <c r="Y29" s="32"/>
      <c r="Z29" s="89"/>
      <c r="AA29" s="43"/>
    </row>
    <row r="30" spans="1:27" x14ac:dyDescent="0.15">
      <c r="A30" s="9" t="e">
        <v>#N/A</v>
      </c>
      <c r="B30" s="9" t="e">
        <v>#N/A</v>
      </c>
      <c r="C30" s="9" t="e">
        <v>#N/A</v>
      </c>
      <c r="D30" s="34"/>
      <c r="E30" s="34"/>
      <c r="F30" s="34"/>
      <c r="G30" s="35">
        <v>20</v>
      </c>
      <c r="H30" s="36"/>
      <c r="I30" s="37"/>
      <c r="J30" s="37"/>
      <c r="K30" s="37"/>
      <c r="L30" s="37"/>
      <c r="M30" s="37"/>
      <c r="N30" s="37"/>
      <c r="O30" s="37"/>
      <c r="P30" s="37"/>
      <c r="Q30" s="38"/>
      <c r="R30" s="36"/>
      <c r="S30" s="37"/>
      <c r="T30" s="37"/>
      <c r="U30" s="37"/>
      <c r="V30" s="37"/>
      <c r="W30" s="37"/>
      <c r="X30" s="37"/>
      <c r="Y30" s="37"/>
      <c r="Z30" s="37"/>
      <c r="AA30" s="90"/>
    </row>
    <row r="31" spans="1:27" x14ac:dyDescent="0.15">
      <c r="A31" s="10" t="e">
        <v>#N/A</v>
      </c>
      <c r="B31" s="2" t="e">
        <v>#N/A</v>
      </c>
      <c r="C31" s="2" t="e">
        <v>#N/A</v>
      </c>
    </row>
    <row r="32" spans="1:27" x14ac:dyDescent="0.15">
      <c r="A32" s="10" t="e">
        <v>#N/A</v>
      </c>
      <c r="B32" s="2" t="e">
        <v>#N/A</v>
      </c>
      <c r="C32" s="2" t="e">
        <v>#N/A</v>
      </c>
    </row>
    <row r="33" spans="1:1" x14ac:dyDescent="0.15">
      <c r="A33" s="2" t="s">
        <v>66</v>
      </c>
    </row>
  </sheetData>
  <mergeCells count="2">
    <mergeCell ref="A9:C9"/>
    <mergeCell ref="D9:F9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5"/>
  <sheetViews>
    <sheetView workbookViewId="0"/>
  </sheetViews>
  <sheetFormatPr defaultColWidth="9" defaultRowHeight="13.5" x14ac:dyDescent="0.15"/>
  <cols>
    <col min="1" max="1" width="6.625" style="2" customWidth="1"/>
    <col min="2" max="2" width="9.75" style="2" customWidth="1"/>
    <col min="3" max="16384" width="9" style="2"/>
  </cols>
  <sheetData>
    <row r="1" spans="1:12" x14ac:dyDescent="0.15">
      <c r="A1" s="3" t="s">
        <v>10</v>
      </c>
    </row>
    <row r="2" spans="1:12" x14ac:dyDescent="0.15">
      <c r="A2" s="12"/>
    </row>
    <row r="3" spans="1:12" x14ac:dyDescent="0.15">
      <c r="A3" s="3" t="s">
        <v>80</v>
      </c>
    </row>
    <row r="5" spans="1:12" x14ac:dyDescent="0.15">
      <c r="A5" s="13" t="s">
        <v>78</v>
      </c>
      <c r="B5" s="14" t="s">
        <v>79</v>
      </c>
    </row>
    <row r="6" spans="1:12" x14ac:dyDescent="0.15">
      <c r="A6" s="13" t="s">
        <v>70</v>
      </c>
      <c r="B6" s="14" t="s">
        <v>68</v>
      </c>
    </row>
    <row r="7" spans="1:12" x14ac:dyDescent="0.15">
      <c r="A7" s="13" t="s">
        <v>82</v>
      </c>
      <c r="B7" s="14">
        <v>10</v>
      </c>
    </row>
    <row r="9" spans="1:12" x14ac:dyDescent="0.15">
      <c r="A9" s="16"/>
      <c r="B9" s="16"/>
      <c r="C9" s="17" t="s">
        <v>81</v>
      </c>
      <c r="D9" s="18"/>
      <c r="E9" s="18"/>
      <c r="F9" s="18"/>
      <c r="G9" s="18"/>
      <c r="H9" s="18"/>
      <c r="I9" s="18"/>
      <c r="J9" s="18"/>
      <c r="K9" s="18"/>
      <c r="L9" s="19"/>
    </row>
    <row r="10" spans="1:12" x14ac:dyDescent="0.15">
      <c r="A10" s="20"/>
      <c r="B10" s="20"/>
      <c r="C10" s="21">
        <v>1</v>
      </c>
      <c r="D10" s="22">
        <v>2</v>
      </c>
      <c r="E10" s="22">
        <v>3</v>
      </c>
      <c r="F10" s="22">
        <v>4</v>
      </c>
      <c r="G10" s="22">
        <v>5</v>
      </c>
      <c r="H10" s="22">
        <v>6</v>
      </c>
      <c r="I10" s="22">
        <v>7</v>
      </c>
      <c r="J10" s="22">
        <v>8</v>
      </c>
      <c r="K10" s="22">
        <v>9</v>
      </c>
      <c r="L10" s="23">
        <v>10</v>
      </c>
    </row>
    <row r="11" spans="1:12" x14ac:dyDescent="0.15">
      <c r="A11" s="25">
        <v>1</v>
      </c>
      <c r="B11" s="48"/>
      <c r="C11" s="88">
        <v>0.2</v>
      </c>
      <c r="D11" s="39">
        <v>-0.11</v>
      </c>
      <c r="E11" s="39">
        <v>-0.32</v>
      </c>
      <c r="F11" s="39">
        <v>-0.8</v>
      </c>
      <c r="G11" s="39">
        <v>0.64</v>
      </c>
      <c r="H11" s="39">
        <v>0.19</v>
      </c>
      <c r="I11" s="39">
        <v>0.75</v>
      </c>
      <c r="J11" s="39">
        <v>-0.47</v>
      </c>
      <c r="K11" s="39">
        <v>0.65</v>
      </c>
      <c r="L11" s="40">
        <v>-0.87</v>
      </c>
    </row>
    <row r="12" spans="1:12" x14ac:dyDescent="0.15">
      <c r="A12" s="30">
        <v>2</v>
      </c>
      <c r="B12" s="49"/>
      <c r="C12" s="31">
        <v>-0.11</v>
      </c>
      <c r="D12" s="89">
        <v>-0.93</v>
      </c>
      <c r="E12" s="42">
        <v>0.81</v>
      </c>
      <c r="F12" s="42">
        <v>-0.92</v>
      </c>
      <c r="G12" s="42">
        <v>0.51</v>
      </c>
      <c r="H12" s="42">
        <v>0.2</v>
      </c>
      <c r="I12" s="42">
        <v>-0.91</v>
      </c>
      <c r="J12" s="42">
        <v>0.5</v>
      </c>
      <c r="K12" s="42">
        <v>-0.36</v>
      </c>
      <c r="L12" s="43">
        <v>-0.44</v>
      </c>
    </row>
    <row r="13" spans="1:12" x14ac:dyDescent="0.15">
      <c r="A13" s="30">
        <v>3</v>
      </c>
      <c r="B13" s="49"/>
      <c r="C13" s="31">
        <v>-0.32</v>
      </c>
      <c r="D13" s="32">
        <v>0.81</v>
      </c>
      <c r="E13" s="89">
        <v>0.37</v>
      </c>
      <c r="F13" s="42">
        <v>-0.28999999999999998</v>
      </c>
      <c r="G13" s="42">
        <v>0.71</v>
      </c>
      <c r="H13" s="42">
        <v>0.94</v>
      </c>
      <c r="I13" s="42">
        <v>0.3</v>
      </c>
      <c r="J13" s="42">
        <v>0.98</v>
      </c>
      <c r="K13" s="42">
        <v>-0.9</v>
      </c>
      <c r="L13" s="43">
        <v>-0.89</v>
      </c>
    </row>
    <row r="14" spans="1:12" x14ac:dyDescent="0.15">
      <c r="A14" s="30">
        <v>4</v>
      </c>
      <c r="B14" s="49"/>
      <c r="C14" s="31">
        <v>-0.8</v>
      </c>
      <c r="D14" s="32">
        <v>-0.92</v>
      </c>
      <c r="E14" s="32">
        <v>-0.28999999999999998</v>
      </c>
      <c r="F14" s="89">
        <v>0.86</v>
      </c>
      <c r="G14" s="42">
        <v>0.59</v>
      </c>
      <c r="H14" s="42">
        <v>0.79</v>
      </c>
      <c r="I14" s="42">
        <v>-0.66</v>
      </c>
      <c r="J14" s="42">
        <v>0.26</v>
      </c>
      <c r="K14" s="42">
        <v>0.31</v>
      </c>
      <c r="L14" s="43">
        <v>-0.71</v>
      </c>
    </row>
    <row r="15" spans="1:12" x14ac:dyDescent="0.15">
      <c r="A15" s="30">
        <v>5</v>
      </c>
      <c r="B15" s="49"/>
      <c r="C15" s="31">
        <v>0.64</v>
      </c>
      <c r="D15" s="32">
        <v>0.51</v>
      </c>
      <c r="E15" s="32">
        <v>0.71</v>
      </c>
      <c r="F15" s="32">
        <v>0.59</v>
      </c>
      <c r="G15" s="89">
        <v>-0.15</v>
      </c>
      <c r="H15" s="42">
        <v>-0.13</v>
      </c>
      <c r="I15" s="42">
        <v>0.08</v>
      </c>
      <c r="J15" s="42">
        <v>-0.39</v>
      </c>
      <c r="K15" s="42">
        <v>-0.75</v>
      </c>
      <c r="L15" s="43">
        <v>0.12</v>
      </c>
    </row>
    <row r="16" spans="1:12" x14ac:dyDescent="0.15">
      <c r="A16" s="30">
        <v>6</v>
      </c>
      <c r="B16" s="49"/>
      <c r="C16" s="31">
        <v>0.19</v>
      </c>
      <c r="D16" s="32">
        <v>0.2</v>
      </c>
      <c r="E16" s="32">
        <v>0.94</v>
      </c>
      <c r="F16" s="32">
        <v>0.79</v>
      </c>
      <c r="G16" s="32">
        <v>-0.13</v>
      </c>
      <c r="H16" s="89">
        <v>0.13</v>
      </c>
      <c r="I16" s="42">
        <v>0.69</v>
      </c>
      <c r="J16" s="42">
        <v>-0.13</v>
      </c>
      <c r="K16" s="42">
        <v>0.57999999999999996</v>
      </c>
      <c r="L16" s="43">
        <v>-0.11</v>
      </c>
    </row>
    <row r="17" spans="1:12" x14ac:dyDescent="0.15">
      <c r="A17" s="30">
        <v>7</v>
      </c>
      <c r="B17" s="49"/>
      <c r="C17" s="31">
        <v>0.75</v>
      </c>
      <c r="D17" s="32">
        <v>-0.91</v>
      </c>
      <c r="E17" s="32">
        <v>0.3</v>
      </c>
      <c r="F17" s="32">
        <v>-0.66</v>
      </c>
      <c r="G17" s="32">
        <v>0.08</v>
      </c>
      <c r="H17" s="32">
        <v>0.69</v>
      </c>
      <c r="I17" s="89">
        <v>-0.7</v>
      </c>
      <c r="J17" s="42">
        <v>0.51</v>
      </c>
      <c r="K17" s="42">
        <v>0.5</v>
      </c>
      <c r="L17" s="43">
        <v>0.69</v>
      </c>
    </row>
    <row r="18" spans="1:12" x14ac:dyDescent="0.15">
      <c r="A18" s="30">
        <v>8</v>
      </c>
      <c r="B18" s="49"/>
      <c r="C18" s="31">
        <v>-0.47</v>
      </c>
      <c r="D18" s="32">
        <v>0.5</v>
      </c>
      <c r="E18" s="32">
        <v>0.98</v>
      </c>
      <c r="F18" s="32">
        <v>0.26</v>
      </c>
      <c r="G18" s="32">
        <v>-0.39</v>
      </c>
      <c r="H18" s="32">
        <v>-0.13</v>
      </c>
      <c r="I18" s="32">
        <v>0.51</v>
      </c>
      <c r="J18" s="89">
        <v>-0.79</v>
      </c>
      <c r="K18" s="42">
        <v>-0.08</v>
      </c>
      <c r="L18" s="43">
        <v>-0.65</v>
      </c>
    </row>
    <row r="19" spans="1:12" x14ac:dyDescent="0.15">
      <c r="A19" s="30">
        <v>9</v>
      </c>
      <c r="B19" s="49"/>
      <c r="C19" s="31">
        <v>0.65</v>
      </c>
      <c r="D19" s="32">
        <v>-0.36</v>
      </c>
      <c r="E19" s="32">
        <v>-0.9</v>
      </c>
      <c r="F19" s="32">
        <v>0.31</v>
      </c>
      <c r="G19" s="32">
        <v>-0.75</v>
      </c>
      <c r="H19" s="32">
        <v>0.57999999999999996</v>
      </c>
      <c r="I19" s="32">
        <v>0.5</v>
      </c>
      <c r="J19" s="32">
        <v>-0.08</v>
      </c>
      <c r="K19" s="89">
        <v>-0.51</v>
      </c>
      <c r="L19" s="43">
        <v>0.09</v>
      </c>
    </row>
    <row r="20" spans="1:12" x14ac:dyDescent="0.15">
      <c r="A20" s="35">
        <v>10</v>
      </c>
      <c r="B20" s="50"/>
      <c r="C20" s="36">
        <v>-0.87</v>
      </c>
      <c r="D20" s="37">
        <v>-0.44</v>
      </c>
      <c r="E20" s="37">
        <v>-0.89</v>
      </c>
      <c r="F20" s="37">
        <v>-0.71</v>
      </c>
      <c r="G20" s="37">
        <v>0.12</v>
      </c>
      <c r="H20" s="37">
        <v>-0.11</v>
      </c>
      <c r="I20" s="37">
        <v>0.69</v>
      </c>
      <c r="J20" s="37">
        <v>-0.65</v>
      </c>
      <c r="K20" s="37">
        <v>0.09</v>
      </c>
      <c r="L20" s="90">
        <v>0.01</v>
      </c>
    </row>
    <row r="22" spans="1:12" x14ac:dyDescent="0.15">
      <c r="A22" s="16"/>
      <c r="B22" s="16" t="s">
        <v>11</v>
      </c>
      <c r="C22" s="17" t="s">
        <v>12</v>
      </c>
      <c r="D22" s="18"/>
      <c r="E22" s="18"/>
      <c r="F22" s="18"/>
      <c r="G22" s="18"/>
      <c r="H22" s="18"/>
      <c r="I22" s="18"/>
      <c r="J22" s="18"/>
      <c r="K22" s="18"/>
      <c r="L22" s="19"/>
    </row>
    <row r="23" spans="1:12" x14ac:dyDescent="0.15">
      <c r="A23" s="20"/>
      <c r="B23" s="20" t="s">
        <v>13</v>
      </c>
      <c r="C23" s="21">
        <v>1</v>
      </c>
      <c r="D23" s="22">
        <v>2</v>
      </c>
      <c r="E23" s="22">
        <v>3</v>
      </c>
      <c r="F23" s="22">
        <v>4</v>
      </c>
      <c r="G23" s="22">
        <v>5</v>
      </c>
      <c r="H23" s="22">
        <v>6</v>
      </c>
      <c r="I23" s="22">
        <v>7</v>
      </c>
      <c r="J23" s="22">
        <v>8</v>
      </c>
      <c r="K23" s="22">
        <v>9</v>
      </c>
      <c r="L23" s="23">
        <v>10</v>
      </c>
    </row>
    <row r="24" spans="1:12" x14ac:dyDescent="0.15">
      <c r="A24" s="25">
        <v>1</v>
      </c>
      <c r="B24" s="8">
        <f t="array" ref="B24:L34">_xll.WDsyev(B5,B6,B7,C11:L20)</f>
        <v>-2.9828026240656818</v>
      </c>
      <c r="C24" s="51">
        <v>6.2665236620159034E-2</v>
      </c>
      <c r="D24" s="52">
        <v>0.51808816202215224</v>
      </c>
      <c r="E24" s="52">
        <v>0.17465548421471536</v>
      </c>
      <c r="F24" s="52">
        <v>3.481308041960151E-2</v>
      </c>
      <c r="G24" s="52">
        <v>-6.5146379880659258E-2</v>
      </c>
      <c r="H24" s="52">
        <v>3.8051188884313386E-2</v>
      </c>
      <c r="I24" s="52">
        <v>-0.51668639220939427</v>
      </c>
      <c r="J24" s="52">
        <v>0.56721625380425933</v>
      </c>
      <c r="K24" s="52">
        <v>0.30506643278597317</v>
      </c>
      <c r="L24" s="53">
        <v>9.2112198341738352E-2</v>
      </c>
    </row>
    <row r="25" spans="1:12" x14ac:dyDescent="0.15">
      <c r="A25" s="30">
        <v>2</v>
      </c>
      <c r="B25" s="11">
        <v>-2.4758980302513316</v>
      </c>
      <c r="C25" s="54">
        <v>0.52988828388119069</v>
      </c>
      <c r="D25" s="55">
        <v>-5.0762493740779902E-2</v>
      </c>
      <c r="E25" s="55">
        <v>0.23032360982536962</v>
      </c>
      <c r="F25" s="55">
        <v>-0.51396448852935761</v>
      </c>
      <c r="G25" s="55">
        <v>0.45086082811527961</v>
      </c>
      <c r="H25" s="55">
        <v>0.10956939040449282</v>
      </c>
      <c r="I25" s="55">
        <v>-6.1781521341041132E-2</v>
      </c>
      <c r="J25" s="55">
        <v>-0.14521674797813725</v>
      </c>
      <c r="K25" s="55">
        <v>0.24681176904681854</v>
      </c>
      <c r="L25" s="56">
        <v>-0.31357816867161276</v>
      </c>
    </row>
    <row r="26" spans="1:12" x14ac:dyDescent="0.15">
      <c r="A26" s="30">
        <v>3</v>
      </c>
      <c r="B26" s="11">
        <v>-1.9265746396113448</v>
      </c>
      <c r="C26" s="54">
        <v>0.11147991117302063</v>
      </c>
      <c r="D26" s="55">
        <v>0.31199839280897418</v>
      </c>
      <c r="E26" s="55">
        <v>-0.54959006881805628</v>
      </c>
      <c r="F26" s="55">
        <v>0.17731861394888088</v>
      </c>
      <c r="G26" s="55">
        <v>-7.6043927371220968E-2</v>
      </c>
      <c r="H26" s="55">
        <v>-9.6477115921272102E-2</v>
      </c>
      <c r="I26" s="55">
        <v>0.25312064325821187</v>
      </c>
      <c r="J26" s="55">
        <v>0.10352914235503709</v>
      </c>
      <c r="K26" s="55">
        <v>0.17322874158015492</v>
      </c>
      <c r="L26" s="56">
        <v>-0.66094708157090265</v>
      </c>
    </row>
    <row r="27" spans="1:12" x14ac:dyDescent="0.15">
      <c r="A27" s="30">
        <v>4</v>
      </c>
      <c r="B27" s="11">
        <v>-1.2075565298267583</v>
      </c>
      <c r="C27" s="54">
        <v>0.37581128197343239</v>
      </c>
      <c r="D27" s="55">
        <v>0.2314610081177173</v>
      </c>
      <c r="E27" s="55">
        <v>6.0828707111689646E-2</v>
      </c>
      <c r="F27" s="55">
        <v>-8.8842474581212652E-2</v>
      </c>
      <c r="G27" s="55">
        <v>-0.15334278828911257</v>
      </c>
      <c r="H27" s="55">
        <v>-0.1462060437961894</v>
      </c>
      <c r="I27" s="55">
        <v>-0.16056163778937016</v>
      </c>
      <c r="J27" s="55">
        <v>5.2312816863565162E-2</v>
      </c>
      <c r="K27" s="55">
        <v>-0.83773093224679906</v>
      </c>
      <c r="L27" s="56">
        <v>-0.13564129909549325</v>
      </c>
    </row>
    <row r="28" spans="1:12" x14ac:dyDescent="0.15">
      <c r="A28" s="30">
        <v>5</v>
      </c>
      <c r="B28" s="11">
        <v>-0.40051657160476961</v>
      </c>
      <c r="C28" s="54">
        <v>-0.31849879095860989</v>
      </c>
      <c r="D28" s="55">
        <v>-0.29599791559794941</v>
      </c>
      <c r="E28" s="55">
        <v>-8.2716155310636974E-2</v>
      </c>
      <c r="F28" s="55">
        <v>-0.34732945952709915</v>
      </c>
      <c r="G28" s="55">
        <v>-0.10008220997494259</v>
      </c>
      <c r="H28" s="55">
        <v>-0.66804799475850452</v>
      </c>
      <c r="I28" s="55">
        <v>-0.40423162287414227</v>
      </c>
      <c r="J28" s="55">
        <v>2.4998702453575591E-2</v>
      </c>
      <c r="K28" s="55">
        <v>5.9634184473189876E-2</v>
      </c>
      <c r="L28" s="56">
        <v>-0.24408008982069113</v>
      </c>
    </row>
    <row r="29" spans="1:12" x14ac:dyDescent="0.15">
      <c r="A29" s="30">
        <v>6</v>
      </c>
      <c r="B29" s="11">
        <v>0.52111161298786168</v>
      </c>
      <c r="C29" s="54">
        <v>-0.28459158362362935</v>
      </c>
      <c r="D29" s="55">
        <v>-7.4605968774255682E-2</v>
      </c>
      <c r="E29" s="55">
        <v>0.33287740583009673</v>
      </c>
      <c r="F29" s="55">
        <v>0.13492325307947498</v>
      </c>
      <c r="G29" s="55">
        <v>0.53474987448935252</v>
      </c>
      <c r="H29" s="55">
        <v>-0.15545912085623631</v>
      </c>
      <c r="I29" s="55">
        <v>0.34399287665083711</v>
      </c>
      <c r="J29" s="55">
        <v>0.51989228543714183</v>
      </c>
      <c r="K29" s="55">
        <v>-0.20954352314129743</v>
      </c>
      <c r="L29" s="56">
        <v>-0.20439517157289561</v>
      </c>
    </row>
    <row r="30" spans="1:12" x14ac:dyDescent="0.15">
      <c r="A30" s="30">
        <v>7</v>
      </c>
      <c r="B30" s="11">
        <v>0.83796058078335378</v>
      </c>
      <c r="C30" s="54">
        <v>0.47602619311909683</v>
      </c>
      <c r="D30" s="55">
        <v>-0.40647484806722911</v>
      </c>
      <c r="E30" s="55">
        <v>0.12428578349287001</v>
      </c>
      <c r="F30" s="55">
        <v>-4.0441423844479645E-3</v>
      </c>
      <c r="G30" s="55">
        <v>-0.46171200392972822</v>
      </c>
      <c r="H30" s="55">
        <v>-0.19959757892493771</v>
      </c>
      <c r="I30" s="55">
        <v>0.33261599797150415</v>
      </c>
      <c r="J30" s="55">
        <v>0.43197021805877883</v>
      </c>
      <c r="K30" s="55">
        <v>0.17588215910696303</v>
      </c>
      <c r="L30" s="56">
        <v>0.10738052390095124</v>
      </c>
    </row>
    <row r="31" spans="1:12" x14ac:dyDescent="0.15">
      <c r="A31" s="30">
        <v>8</v>
      </c>
      <c r="B31" s="11">
        <v>1.5913288515498671</v>
      </c>
      <c r="C31" s="54">
        <v>-0.37992049507786613</v>
      </c>
      <c r="D31" s="55">
        <v>0.19048587061018893</v>
      </c>
      <c r="E31" s="55">
        <v>0.35949021167603729</v>
      </c>
      <c r="F31" s="55">
        <v>-0.46161588604211867</v>
      </c>
      <c r="G31" s="55">
        <v>-0.47702572477701249</v>
      </c>
      <c r="H31" s="55">
        <v>0.31134986577024876</v>
      </c>
      <c r="I31" s="55">
        <v>0.26035803934150831</v>
      </c>
      <c r="J31" s="55">
        <v>1.0768588108672967E-3</v>
      </c>
      <c r="K31" s="55">
        <v>-1.2501838026649175E-2</v>
      </c>
      <c r="L31" s="56">
        <v>-0.29089012829150984</v>
      </c>
    </row>
    <row r="32" spans="1:12" x14ac:dyDescent="0.15">
      <c r="A32" s="30">
        <v>9</v>
      </c>
      <c r="B32" s="11">
        <v>1.930800686987088</v>
      </c>
      <c r="C32" s="54">
        <v>-8.539047900730154E-2</v>
      </c>
      <c r="D32" s="55">
        <v>-7.8147423527701668E-2</v>
      </c>
      <c r="E32" s="55">
        <v>-0.58954656892022228</v>
      </c>
      <c r="F32" s="55">
        <v>-0.53396395915169514</v>
      </c>
      <c r="G32" s="55">
        <v>0.14337348747073975</v>
      </c>
      <c r="H32" s="55">
        <v>0.25712012614923019</v>
      </c>
      <c r="I32" s="55">
        <v>7.0146766983085501E-2</v>
      </c>
      <c r="J32" s="55">
        <v>0.39343894521775163</v>
      </c>
      <c r="K32" s="55">
        <v>-0.15303300348439855</v>
      </c>
      <c r="L32" s="56">
        <v>0.2900313617940562</v>
      </c>
    </row>
    <row r="33" spans="1:12" x14ac:dyDescent="0.15">
      <c r="A33" s="35">
        <v>10</v>
      </c>
      <c r="B33" s="9">
        <v>2.6021466630517152</v>
      </c>
      <c r="C33" s="57">
        <v>3.104323016145881E-2</v>
      </c>
      <c r="D33" s="58">
        <v>0.52658914228739939</v>
      </c>
      <c r="E33" s="58">
        <v>2.832783757973556E-2</v>
      </c>
      <c r="F33" s="58">
        <v>-0.24130592436992379</v>
      </c>
      <c r="G33" s="58">
        <v>7.6957278071147842E-2</v>
      </c>
      <c r="H33" s="58">
        <v>-0.53152446915900153</v>
      </c>
      <c r="I33" s="58">
        <v>0.41748476901663961</v>
      </c>
      <c r="J33" s="58">
        <v>-0.17724657201713362</v>
      </c>
      <c r="K33" s="58">
        <v>0.11064563454926415</v>
      </c>
      <c r="L33" s="59">
        <v>0.39536838202846425</v>
      </c>
    </row>
    <row r="34" spans="1:12" x14ac:dyDescent="0.15">
      <c r="B34" s="10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</row>
    <row r="35" spans="1:12" x14ac:dyDescent="0.15">
      <c r="B35" s="2" t="s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28"/>
  <sheetViews>
    <sheetView workbookViewId="0"/>
  </sheetViews>
  <sheetFormatPr defaultColWidth="9" defaultRowHeight="13.5" x14ac:dyDescent="0.15"/>
  <cols>
    <col min="1" max="1" width="4.5" style="2" customWidth="1"/>
    <col min="2" max="17" width="11.625" style="2" bestFit="1" customWidth="1"/>
    <col min="18" max="16384" width="9" style="2"/>
  </cols>
  <sheetData>
    <row r="1" spans="1:17" x14ac:dyDescent="0.15">
      <c r="A1" s="3" t="s">
        <v>83</v>
      </c>
    </row>
    <row r="3" spans="1:17" x14ac:dyDescent="0.15">
      <c r="B3" s="60" t="s">
        <v>15</v>
      </c>
      <c r="C3" s="61"/>
      <c r="D3" s="62" t="s">
        <v>16</v>
      </c>
      <c r="F3" s="2" t="s">
        <v>17</v>
      </c>
    </row>
    <row r="4" spans="1:17" x14ac:dyDescent="0.15">
      <c r="B4" s="63" t="s">
        <v>18</v>
      </c>
      <c r="C4" s="64" t="s">
        <v>19</v>
      </c>
      <c r="D4" s="14">
        <v>16</v>
      </c>
    </row>
    <row r="5" spans="1:17" x14ac:dyDescent="0.15">
      <c r="B5" s="63" t="s">
        <v>20</v>
      </c>
      <c r="C5" s="64" t="s">
        <v>21</v>
      </c>
      <c r="D5" s="14">
        <v>7</v>
      </c>
    </row>
    <row r="7" spans="1:17" x14ac:dyDescent="0.15">
      <c r="B7" s="100" t="s">
        <v>22</v>
      </c>
      <c r="C7" s="102" t="s">
        <v>23</v>
      </c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</row>
    <row r="8" spans="1:17" x14ac:dyDescent="0.15">
      <c r="B8" s="101"/>
      <c r="C8" s="65">
        <v>1</v>
      </c>
      <c r="D8" s="65">
        <v>2</v>
      </c>
      <c r="E8" s="65">
        <v>3</v>
      </c>
      <c r="F8" s="65">
        <v>4</v>
      </c>
      <c r="G8" s="65">
        <v>5</v>
      </c>
      <c r="H8" s="65">
        <v>6</v>
      </c>
      <c r="I8" s="65">
        <v>7</v>
      </c>
      <c r="J8" s="65">
        <v>8</v>
      </c>
      <c r="K8" s="65">
        <v>9</v>
      </c>
      <c r="L8" s="65">
        <v>10</v>
      </c>
      <c r="M8" s="65">
        <v>11</v>
      </c>
      <c r="N8" s="65">
        <v>12</v>
      </c>
      <c r="O8" s="65">
        <v>13</v>
      </c>
      <c r="P8" s="65">
        <v>14</v>
      </c>
      <c r="Q8" s="65">
        <v>15</v>
      </c>
    </row>
    <row r="9" spans="1:17" x14ac:dyDescent="0.15">
      <c r="A9" s="2">
        <v>1</v>
      </c>
      <c r="B9" s="66">
        <f t="array" ref="B9:Q25">_xll.WDgels(D4,D5,C29:Q128,B29:B128,,,"C")</f>
        <v>-3482258.6345978216</v>
      </c>
      <c r="C9" s="66">
        <v>8531122.5674578268</v>
      </c>
      <c r="D9" s="66">
        <v>-166.72779982962513</v>
      </c>
      <c r="E9" s="66">
        <v>0.26187370814707589</v>
      </c>
      <c r="F9" s="66">
        <v>3.9118831719308655</v>
      </c>
      <c r="G9" s="66">
        <v>1.1285582053647822</v>
      </c>
      <c r="H9" s="66">
        <v>-0.88955086924033822</v>
      </c>
      <c r="I9" s="66">
        <v>-4362.5870985219162</v>
      </c>
      <c r="J9" s="66" t="e">
        <v>#N/A</v>
      </c>
      <c r="K9" s="66" t="e">
        <v>#N/A</v>
      </c>
      <c r="L9" s="66" t="e">
        <v>#N/A</v>
      </c>
      <c r="M9" s="66" t="e">
        <v>#N/A</v>
      </c>
      <c r="N9" s="66" t="e">
        <v>#N/A</v>
      </c>
      <c r="O9" s="66" t="e">
        <v>#N/A</v>
      </c>
      <c r="P9" s="66" t="e">
        <v>#N/A</v>
      </c>
      <c r="Q9" s="66" t="e">
        <v>#N/A</v>
      </c>
    </row>
    <row r="10" spans="1:17" x14ac:dyDescent="0.15">
      <c r="A10" s="2">
        <v>2</v>
      </c>
      <c r="B10" s="67">
        <v>15.061872271550053</v>
      </c>
      <c r="C10" s="67">
        <v>-166.72779982962513</v>
      </c>
      <c r="D10" s="67">
        <v>7.7586125299524217E-2</v>
      </c>
      <c r="E10" s="67">
        <v>-1.9872521036709782E-5</v>
      </c>
      <c r="F10" s="67">
        <v>-2.4766709667926629E-4</v>
      </c>
      <c r="G10" s="67">
        <v>-6.8291192058161232E-5</v>
      </c>
      <c r="H10" s="67">
        <v>1.361607975149392E-4</v>
      </c>
      <c r="I10" s="67">
        <v>7.752552454673807E-2</v>
      </c>
      <c r="J10" s="67" t="e">
        <v>#N/A</v>
      </c>
      <c r="K10" s="67" t="e">
        <v>#N/A</v>
      </c>
      <c r="L10" s="67" t="e">
        <v>#N/A</v>
      </c>
      <c r="M10" s="67" t="e">
        <v>#N/A</v>
      </c>
      <c r="N10" s="67" t="e">
        <v>#N/A</v>
      </c>
      <c r="O10" s="67" t="e">
        <v>#N/A</v>
      </c>
      <c r="P10" s="67" t="e">
        <v>#N/A</v>
      </c>
      <c r="Q10" s="67" t="e">
        <v>#N/A</v>
      </c>
    </row>
    <row r="11" spans="1:17" x14ac:dyDescent="0.15">
      <c r="A11" s="2">
        <v>3</v>
      </c>
      <c r="B11" s="67">
        <v>-3.5819179292644512E-2</v>
      </c>
      <c r="C11" s="67">
        <v>0.26187370814707589</v>
      </c>
      <c r="D11" s="67">
        <v>-1.9872521036709782E-5</v>
      </c>
      <c r="E11" s="67">
        <v>1.206903166874713E-8</v>
      </c>
      <c r="F11" s="67">
        <v>1.664295467532402E-7</v>
      </c>
      <c r="G11" s="67">
        <v>3.6184360043210126E-8</v>
      </c>
      <c r="H11" s="67">
        <v>-6.7880581440904577E-8</v>
      </c>
      <c r="I11" s="67">
        <v>-1.3158719036246761E-4</v>
      </c>
      <c r="J11" s="67" t="e">
        <v>#N/A</v>
      </c>
      <c r="K11" s="67" t="e">
        <v>#N/A</v>
      </c>
      <c r="L11" s="67" t="e">
        <v>#N/A</v>
      </c>
      <c r="M11" s="67" t="e">
        <v>#N/A</v>
      </c>
      <c r="N11" s="67" t="e">
        <v>#N/A</v>
      </c>
      <c r="O11" s="67" t="e">
        <v>#N/A</v>
      </c>
      <c r="P11" s="67" t="e">
        <v>#N/A</v>
      </c>
      <c r="Q11" s="67" t="e">
        <v>#N/A</v>
      </c>
    </row>
    <row r="12" spans="1:17" x14ac:dyDescent="0.15">
      <c r="A12" s="15">
        <v>4</v>
      </c>
      <c r="B12" s="67">
        <v>-2.0202298038173736</v>
      </c>
      <c r="C12" s="67">
        <v>3.9118831719308655</v>
      </c>
      <c r="D12" s="67">
        <v>-2.4766709667926629E-4</v>
      </c>
      <c r="E12" s="67">
        <v>1.664295467532402E-7</v>
      </c>
      <c r="F12" s="67">
        <v>2.5666505251789737E-6</v>
      </c>
      <c r="G12" s="67">
        <v>6.9654140914000247E-7</v>
      </c>
      <c r="H12" s="67">
        <v>-9.0085830766634958E-7</v>
      </c>
      <c r="I12" s="67">
        <v>-1.972603706450202E-3</v>
      </c>
      <c r="J12" s="67" t="e">
        <v>#N/A</v>
      </c>
      <c r="K12" s="67" t="e">
        <v>#N/A</v>
      </c>
      <c r="L12" s="67" t="e">
        <v>#N/A</v>
      </c>
      <c r="M12" s="67" t="e">
        <v>#N/A</v>
      </c>
      <c r="N12" s="67" t="e">
        <v>#N/A</v>
      </c>
      <c r="O12" s="67" t="e">
        <v>#N/A</v>
      </c>
      <c r="P12" s="67" t="e">
        <v>#N/A</v>
      </c>
      <c r="Q12" s="67" t="e">
        <v>#N/A</v>
      </c>
    </row>
    <row r="13" spans="1:17" x14ac:dyDescent="0.15">
      <c r="A13" s="15">
        <v>5</v>
      </c>
      <c r="B13" s="68">
        <v>-1.0332268671736526</v>
      </c>
      <c r="C13" s="68">
        <v>1.1285582053647822</v>
      </c>
      <c r="D13" s="68">
        <v>-6.8291192058161232E-5</v>
      </c>
      <c r="E13" s="68">
        <v>3.6184360043210126E-8</v>
      </c>
      <c r="F13" s="68">
        <v>6.9654140914000247E-7</v>
      </c>
      <c r="G13" s="68">
        <v>4.9403260256266784E-7</v>
      </c>
      <c r="H13" s="68">
        <v>-9.8469143731081624E-8</v>
      </c>
      <c r="I13" s="68">
        <v>-5.7692111215543423E-4</v>
      </c>
      <c r="J13" s="68" t="e">
        <v>#N/A</v>
      </c>
      <c r="K13" s="68" t="e">
        <v>#N/A</v>
      </c>
      <c r="L13" s="68" t="e">
        <v>#N/A</v>
      </c>
      <c r="M13" s="68" t="e">
        <v>#N/A</v>
      </c>
      <c r="N13" s="68" t="e">
        <v>#N/A</v>
      </c>
      <c r="O13" s="68" t="e">
        <v>#N/A</v>
      </c>
      <c r="P13" s="68" t="e">
        <v>#N/A</v>
      </c>
      <c r="Q13" s="68" t="e">
        <v>#N/A</v>
      </c>
    </row>
    <row r="14" spans="1:17" x14ac:dyDescent="0.15">
      <c r="A14" s="15">
        <v>6</v>
      </c>
      <c r="B14" s="66">
        <v>-5.1104105653698023E-2</v>
      </c>
      <c r="C14" s="66">
        <v>-0.88955086924033822</v>
      </c>
      <c r="D14" s="66">
        <v>1.361607975149392E-4</v>
      </c>
      <c r="E14" s="66">
        <v>-6.7880581440904577E-8</v>
      </c>
      <c r="F14" s="66">
        <v>-9.0085830766634958E-7</v>
      </c>
      <c r="G14" s="66">
        <v>-9.8469143731081624E-8</v>
      </c>
      <c r="H14" s="66">
        <v>5.4993854263086047E-7</v>
      </c>
      <c r="I14" s="66">
        <v>4.3007443410594289E-4</v>
      </c>
      <c r="J14" s="66" t="e">
        <v>#N/A</v>
      </c>
      <c r="K14" s="66" t="e">
        <v>#N/A</v>
      </c>
      <c r="L14" s="66" t="e">
        <v>#N/A</v>
      </c>
      <c r="M14" s="66" t="e">
        <v>#N/A</v>
      </c>
      <c r="N14" s="66" t="e">
        <v>#N/A</v>
      </c>
      <c r="O14" s="66" t="e">
        <v>#N/A</v>
      </c>
      <c r="P14" s="66" t="e">
        <v>#N/A</v>
      </c>
      <c r="Q14" s="66" t="e">
        <v>#N/A</v>
      </c>
    </row>
    <row r="15" spans="1:17" x14ac:dyDescent="0.15">
      <c r="A15" s="15">
        <v>7</v>
      </c>
      <c r="B15" s="67">
        <v>1829.1514646145856</v>
      </c>
      <c r="C15" s="67">
        <v>-4362.5870985219162</v>
      </c>
      <c r="D15" s="67">
        <v>7.752552454673807E-2</v>
      </c>
      <c r="E15" s="67">
        <v>-1.3158719036246761E-4</v>
      </c>
      <c r="F15" s="67">
        <v>-1.972603706450202E-3</v>
      </c>
      <c r="G15" s="67">
        <v>-5.7692111215543423E-4</v>
      </c>
      <c r="H15" s="67">
        <v>4.3007443410594289E-4</v>
      </c>
      <c r="I15" s="67">
        <v>2.2322958747260571</v>
      </c>
      <c r="J15" s="67" t="e">
        <v>#N/A</v>
      </c>
      <c r="K15" s="67" t="e">
        <v>#N/A</v>
      </c>
      <c r="L15" s="67" t="e">
        <v>#N/A</v>
      </c>
      <c r="M15" s="67" t="e">
        <v>#N/A</v>
      </c>
      <c r="N15" s="67" t="e">
        <v>#N/A</v>
      </c>
      <c r="O15" s="67" t="e">
        <v>#N/A</v>
      </c>
      <c r="P15" s="67" t="e">
        <v>#N/A</v>
      </c>
      <c r="Q15" s="67" t="e">
        <v>#N/A</v>
      </c>
    </row>
    <row r="16" spans="1:17" x14ac:dyDescent="0.15">
      <c r="A16" s="15">
        <v>8</v>
      </c>
      <c r="B16" s="67">
        <v>836424.05550416908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67">
        <v>0</v>
      </c>
      <c r="I16" s="67">
        <v>0</v>
      </c>
      <c r="J16" s="67" t="e">
        <v>#N/A</v>
      </c>
      <c r="K16" s="67" t="e">
        <v>#N/A</v>
      </c>
      <c r="L16" s="67" t="e">
        <v>#N/A</v>
      </c>
      <c r="M16" s="67" t="e">
        <v>#N/A</v>
      </c>
      <c r="N16" s="67" t="e">
        <v>#N/A</v>
      </c>
      <c r="O16" s="67" t="e">
        <v>#N/A</v>
      </c>
      <c r="P16" s="67" t="e">
        <v>#N/A</v>
      </c>
      <c r="Q16" s="67" t="e">
        <v>#N/A</v>
      </c>
    </row>
    <row r="17" spans="1:17" x14ac:dyDescent="0.15">
      <c r="A17" s="15">
        <v>9</v>
      </c>
      <c r="B17" s="67">
        <v>0</v>
      </c>
      <c r="C17" s="67">
        <v>0</v>
      </c>
      <c r="D17" s="67">
        <v>0</v>
      </c>
      <c r="E17" s="67">
        <v>0</v>
      </c>
      <c r="F17" s="67">
        <v>0</v>
      </c>
      <c r="G17" s="67">
        <v>0</v>
      </c>
      <c r="H17" s="67">
        <v>0</v>
      </c>
      <c r="I17" s="67">
        <v>0</v>
      </c>
      <c r="J17" s="67" t="e">
        <v>#N/A</v>
      </c>
      <c r="K17" s="67" t="e">
        <v>#N/A</v>
      </c>
      <c r="L17" s="67" t="e">
        <v>#N/A</v>
      </c>
      <c r="M17" s="67" t="e">
        <v>#N/A</v>
      </c>
      <c r="N17" s="67" t="e">
        <v>#N/A</v>
      </c>
      <c r="O17" s="67" t="e">
        <v>#N/A</v>
      </c>
      <c r="P17" s="67" t="e">
        <v>#N/A</v>
      </c>
      <c r="Q17" s="67" t="e">
        <v>#N/A</v>
      </c>
    </row>
    <row r="18" spans="1:17" x14ac:dyDescent="0.15">
      <c r="A18" s="15">
        <v>10</v>
      </c>
      <c r="B18" s="69" t="e">
        <v>#N/A</v>
      </c>
      <c r="C18" s="69" t="e">
        <v>#N/A</v>
      </c>
      <c r="D18" s="69" t="e">
        <v>#N/A</v>
      </c>
      <c r="E18" s="69" t="e">
        <v>#N/A</v>
      </c>
      <c r="F18" s="69" t="e">
        <v>#N/A</v>
      </c>
      <c r="G18" s="69" t="e">
        <v>#N/A</v>
      </c>
      <c r="H18" s="69" t="e">
        <v>#N/A</v>
      </c>
      <c r="I18" s="69" t="e">
        <v>#N/A</v>
      </c>
      <c r="J18" s="69" t="e">
        <v>#N/A</v>
      </c>
      <c r="K18" s="69" t="e">
        <v>#N/A</v>
      </c>
      <c r="L18" s="69" t="e">
        <v>#N/A</v>
      </c>
      <c r="M18" s="69" t="e">
        <v>#N/A</v>
      </c>
      <c r="N18" s="69" t="e">
        <v>#N/A</v>
      </c>
      <c r="O18" s="69" t="e">
        <v>#N/A</v>
      </c>
      <c r="P18" s="69" t="e">
        <v>#N/A</v>
      </c>
      <c r="Q18" s="69" t="e">
        <v>#N/A</v>
      </c>
    </row>
    <row r="19" spans="1:17" x14ac:dyDescent="0.15">
      <c r="A19" s="15">
        <v>11</v>
      </c>
      <c r="B19" s="66" t="e">
        <v>#N/A</v>
      </c>
      <c r="C19" s="66" t="e">
        <v>#N/A</v>
      </c>
      <c r="D19" s="66" t="e">
        <v>#N/A</v>
      </c>
      <c r="E19" s="66" t="e">
        <v>#N/A</v>
      </c>
      <c r="F19" s="66" t="e">
        <v>#N/A</v>
      </c>
      <c r="G19" s="66" t="e">
        <v>#N/A</v>
      </c>
      <c r="H19" s="66" t="e">
        <v>#N/A</v>
      </c>
      <c r="I19" s="66" t="e">
        <v>#N/A</v>
      </c>
      <c r="J19" s="66" t="e">
        <v>#N/A</v>
      </c>
      <c r="K19" s="66" t="e">
        <v>#N/A</v>
      </c>
      <c r="L19" s="66" t="e">
        <v>#N/A</v>
      </c>
      <c r="M19" s="66" t="e">
        <v>#N/A</v>
      </c>
      <c r="N19" s="66" t="e">
        <v>#N/A</v>
      </c>
      <c r="O19" s="66" t="e">
        <v>#N/A</v>
      </c>
      <c r="P19" s="66" t="e">
        <v>#N/A</v>
      </c>
      <c r="Q19" s="66" t="e">
        <v>#N/A</v>
      </c>
    </row>
    <row r="20" spans="1:17" x14ac:dyDescent="0.15">
      <c r="A20" s="15">
        <v>12</v>
      </c>
      <c r="B20" s="67" t="e">
        <v>#N/A</v>
      </c>
      <c r="C20" s="67" t="e">
        <v>#N/A</v>
      </c>
      <c r="D20" s="67" t="e">
        <v>#N/A</v>
      </c>
      <c r="E20" s="67" t="e">
        <v>#N/A</v>
      </c>
      <c r="F20" s="67" t="e">
        <v>#N/A</v>
      </c>
      <c r="G20" s="67" t="e">
        <v>#N/A</v>
      </c>
      <c r="H20" s="67" t="e">
        <v>#N/A</v>
      </c>
      <c r="I20" s="67" t="e">
        <v>#N/A</v>
      </c>
      <c r="J20" s="67" t="e">
        <v>#N/A</v>
      </c>
      <c r="K20" s="67" t="e">
        <v>#N/A</v>
      </c>
      <c r="L20" s="67" t="e">
        <v>#N/A</v>
      </c>
      <c r="M20" s="67" t="e">
        <v>#N/A</v>
      </c>
      <c r="N20" s="67" t="e">
        <v>#N/A</v>
      </c>
      <c r="O20" s="67" t="e">
        <v>#N/A</v>
      </c>
      <c r="P20" s="67" t="e">
        <v>#N/A</v>
      </c>
      <c r="Q20" s="67" t="e">
        <v>#N/A</v>
      </c>
    </row>
    <row r="21" spans="1:17" x14ac:dyDescent="0.15">
      <c r="A21" s="15">
        <v>13</v>
      </c>
      <c r="B21" s="67" t="e">
        <v>#N/A</v>
      </c>
      <c r="C21" s="67" t="e">
        <v>#N/A</v>
      </c>
      <c r="D21" s="67" t="e">
        <v>#N/A</v>
      </c>
      <c r="E21" s="67" t="e">
        <v>#N/A</v>
      </c>
      <c r="F21" s="67" t="e">
        <v>#N/A</v>
      </c>
      <c r="G21" s="67" t="e">
        <v>#N/A</v>
      </c>
      <c r="H21" s="67" t="e">
        <v>#N/A</v>
      </c>
      <c r="I21" s="67" t="e">
        <v>#N/A</v>
      </c>
      <c r="J21" s="67" t="e">
        <v>#N/A</v>
      </c>
      <c r="K21" s="67" t="e">
        <v>#N/A</v>
      </c>
      <c r="L21" s="67" t="e">
        <v>#N/A</v>
      </c>
      <c r="M21" s="67" t="e">
        <v>#N/A</v>
      </c>
      <c r="N21" s="67" t="e">
        <v>#N/A</v>
      </c>
      <c r="O21" s="67" t="e">
        <v>#N/A</v>
      </c>
      <c r="P21" s="67" t="e">
        <v>#N/A</v>
      </c>
      <c r="Q21" s="67" t="e">
        <v>#N/A</v>
      </c>
    </row>
    <row r="22" spans="1:17" x14ac:dyDescent="0.15">
      <c r="A22" s="15">
        <v>14</v>
      </c>
      <c r="B22" s="67" t="e">
        <v>#N/A</v>
      </c>
      <c r="C22" s="67" t="e">
        <v>#N/A</v>
      </c>
      <c r="D22" s="67" t="e">
        <v>#N/A</v>
      </c>
      <c r="E22" s="67" t="e">
        <v>#N/A</v>
      </c>
      <c r="F22" s="67" t="e">
        <v>#N/A</v>
      </c>
      <c r="G22" s="67" t="e">
        <v>#N/A</v>
      </c>
      <c r="H22" s="67" t="e">
        <v>#N/A</v>
      </c>
      <c r="I22" s="67" t="e">
        <v>#N/A</v>
      </c>
      <c r="J22" s="67" t="e">
        <v>#N/A</v>
      </c>
      <c r="K22" s="67" t="e">
        <v>#N/A</v>
      </c>
      <c r="L22" s="67" t="e">
        <v>#N/A</v>
      </c>
      <c r="M22" s="67" t="e">
        <v>#N/A</v>
      </c>
      <c r="N22" s="67" t="e">
        <v>#N/A</v>
      </c>
      <c r="O22" s="67" t="e">
        <v>#N/A</v>
      </c>
      <c r="P22" s="67" t="e">
        <v>#N/A</v>
      </c>
      <c r="Q22" s="67" t="e">
        <v>#N/A</v>
      </c>
    </row>
    <row r="23" spans="1:17" x14ac:dyDescent="0.15">
      <c r="A23" s="15">
        <v>15</v>
      </c>
      <c r="B23" s="69" t="e">
        <v>#N/A</v>
      </c>
      <c r="C23" s="69" t="e">
        <v>#N/A</v>
      </c>
      <c r="D23" s="69" t="e">
        <v>#N/A</v>
      </c>
      <c r="E23" s="69" t="e">
        <v>#N/A</v>
      </c>
      <c r="F23" s="69" t="e">
        <v>#N/A</v>
      </c>
      <c r="G23" s="69" t="e">
        <v>#N/A</v>
      </c>
      <c r="H23" s="69" t="e">
        <v>#N/A</v>
      </c>
      <c r="I23" s="69" t="e">
        <v>#N/A</v>
      </c>
      <c r="J23" s="69" t="e">
        <v>#N/A</v>
      </c>
      <c r="K23" s="69" t="e">
        <v>#N/A</v>
      </c>
      <c r="L23" s="69" t="e">
        <v>#N/A</v>
      </c>
      <c r="M23" s="69" t="e">
        <v>#N/A</v>
      </c>
      <c r="N23" s="69" t="e">
        <v>#N/A</v>
      </c>
      <c r="O23" s="69" t="e">
        <v>#N/A</v>
      </c>
      <c r="P23" s="69" t="e">
        <v>#N/A</v>
      </c>
      <c r="Q23" s="69" t="e">
        <v>#N/A</v>
      </c>
    </row>
    <row r="24" spans="1:17" x14ac:dyDescent="0.15">
      <c r="A24" s="15"/>
      <c r="B24" s="70" t="e">
        <v>#N/A</v>
      </c>
      <c r="C24" s="71" t="e">
        <v>#N/A</v>
      </c>
      <c r="D24" s="71" t="e">
        <v>#N/A</v>
      </c>
      <c r="E24" s="71" t="e">
        <v>#N/A</v>
      </c>
      <c r="F24" s="71" t="e">
        <v>#N/A</v>
      </c>
      <c r="G24" s="71" t="e">
        <v>#N/A</v>
      </c>
      <c r="H24" s="71" t="e">
        <v>#N/A</v>
      </c>
      <c r="I24" s="71" t="e">
        <v>#N/A</v>
      </c>
      <c r="J24" s="71" t="e">
        <v>#N/A</v>
      </c>
      <c r="K24" s="71" t="e">
        <v>#N/A</v>
      </c>
      <c r="L24" s="71" t="e">
        <v>#N/A</v>
      </c>
      <c r="M24" s="71" t="e">
        <v>#N/A</v>
      </c>
      <c r="N24" s="71" t="e">
        <v>#N/A</v>
      </c>
      <c r="O24" s="71" t="e">
        <v>#N/A</v>
      </c>
      <c r="P24" s="71" t="e">
        <v>#N/A</v>
      </c>
      <c r="Q24" s="71" t="e">
        <v>#N/A</v>
      </c>
    </row>
    <row r="25" spans="1:17" x14ac:dyDescent="0.15">
      <c r="A25" s="15"/>
      <c r="B25" s="70" t="e">
        <v>#N/A</v>
      </c>
      <c r="C25" s="71" t="e">
        <v>#N/A</v>
      </c>
      <c r="D25" s="71" t="e">
        <v>#N/A</v>
      </c>
      <c r="E25" s="71" t="e">
        <v>#N/A</v>
      </c>
      <c r="F25" s="71" t="e">
        <v>#N/A</v>
      </c>
      <c r="G25" s="71" t="e">
        <v>#N/A</v>
      </c>
      <c r="H25" s="71" t="e">
        <v>#N/A</v>
      </c>
      <c r="I25" s="71" t="e">
        <v>#N/A</v>
      </c>
      <c r="J25" s="71" t="e">
        <v>#N/A</v>
      </c>
      <c r="K25" s="71" t="e">
        <v>#N/A</v>
      </c>
      <c r="L25" s="71" t="e">
        <v>#N/A</v>
      </c>
      <c r="M25" s="71" t="e">
        <v>#N/A</v>
      </c>
      <c r="N25" s="71" t="e">
        <v>#N/A</v>
      </c>
      <c r="O25" s="71" t="e">
        <v>#N/A</v>
      </c>
      <c r="P25" s="71" t="e">
        <v>#N/A</v>
      </c>
      <c r="Q25" s="71" t="e">
        <v>#N/A</v>
      </c>
    </row>
    <row r="26" spans="1:17" x14ac:dyDescent="0.15">
      <c r="A26" s="15"/>
    </row>
    <row r="27" spans="1:17" ht="13.5" customHeight="1" x14ac:dyDescent="0.15">
      <c r="A27" s="15"/>
      <c r="B27" s="100" t="s">
        <v>24</v>
      </c>
      <c r="C27" s="102" t="s">
        <v>25</v>
      </c>
      <c r="D27" s="103"/>
      <c r="E27" s="103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4"/>
    </row>
    <row r="28" spans="1:17" x14ac:dyDescent="0.15">
      <c r="B28" s="101"/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N28" s="62">
        <v>12</v>
      </c>
      <c r="O28" s="62">
        <v>13</v>
      </c>
      <c r="P28" s="62">
        <v>14</v>
      </c>
      <c r="Q28" s="62">
        <v>15</v>
      </c>
    </row>
    <row r="29" spans="1:17" x14ac:dyDescent="0.15">
      <c r="A29" s="2">
        <v>1</v>
      </c>
      <c r="B29" s="24">
        <v>60323</v>
      </c>
      <c r="C29" s="24">
        <v>1</v>
      </c>
      <c r="D29" s="24">
        <v>83</v>
      </c>
      <c r="E29" s="24">
        <v>234289</v>
      </c>
      <c r="F29" s="24">
        <v>2356</v>
      </c>
      <c r="G29" s="24">
        <v>1590</v>
      </c>
      <c r="H29" s="24">
        <v>107608</v>
      </c>
      <c r="I29" s="24">
        <v>1947</v>
      </c>
      <c r="J29" s="24"/>
      <c r="K29" s="24"/>
      <c r="L29" s="24"/>
      <c r="M29" s="24"/>
      <c r="N29" s="24"/>
      <c r="O29" s="24"/>
      <c r="P29" s="24"/>
      <c r="Q29" s="24"/>
    </row>
    <row r="30" spans="1:17" x14ac:dyDescent="0.15">
      <c r="A30" s="2">
        <v>2</v>
      </c>
      <c r="B30" s="29">
        <v>61122</v>
      </c>
      <c r="C30" s="29">
        <v>1</v>
      </c>
      <c r="D30" s="29">
        <v>88.5</v>
      </c>
      <c r="E30" s="29">
        <v>259426</v>
      </c>
      <c r="F30" s="29">
        <v>2325</v>
      </c>
      <c r="G30" s="29">
        <v>1456</v>
      </c>
      <c r="H30" s="29">
        <v>108632</v>
      </c>
      <c r="I30" s="29">
        <v>1948</v>
      </c>
      <c r="J30" s="29"/>
      <c r="K30" s="29"/>
      <c r="L30" s="29"/>
      <c r="M30" s="29"/>
      <c r="N30" s="29"/>
      <c r="O30" s="29"/>
      <c r="P30" s="29"/>
      <c r="Q30" s="29"/>
    </row>
    <row r="31" spans="1:17" x14ac:dyDescent="0.15">
      <c r="A31" s="2">
        <v>3</v>
      </c>
      <c r="B31" s="29">
        <v>60171</v>
      </c>
      <c r="C31" s="29">
        <v>1</v>
      </c>
      <c r="D31" s="29">
        <v>88.2</v>
      </c>
      <c r="E31" s="29">
        <v>258054</v>
      </c>
      <c r="F31" s="29">
        <v>3682</v>
      </c>
      <c r="G31" s="29">
        <v>1616</v>
      </c>
      <c r="H31" s="29">
        <v>109773</v>
      </c>
      <c r="I31" s="29">
        <v>1949</v>
      </c>
      <c r="J31" s="29"/>
      <c r="K31" s="29"/>
      <c r="L31" s="29"/>
      <c r="M31" s="29"/>
      <c r="N31" s="29"/>
      <c r="O31" s="29"/>
      <c r="P31" s="29"/>
      <c r="Q31" s="29"/>
    </row>
    <row r="32" spans="1:17" x14ac:dyDescent="0.15">
      <c r="A32" s="15">
        <v>4</v>
      </c>
      <c r="B32" s="29">
        <v>61187</v>
      </c>
      <c r="C32" s="29">
        <v>1</v>
      </c>
      <c r="D32" s="29">
        <v>89.5</v>
      </c>
      <c r="E32" s="29">
        <v>284599</v>
      </c>
      <c r="F32" s="29">
        <v>3351</v>
      </c>
      <c r="G32" s="29">
        <v>1650</v>
      </c>
      <c r="H32" s="29">
        <v>110929</v>
      </c>
      <c r="I32" s="29">
        <v>1950</v>
      </c>
      <c r="J32" s="29"/>
      <c r="K32" s="29"/>
      <c r="L32" s="29"/>
      <c r="M32" s="29"/>
      <c r="N32" s="29"/>
      <c r="O32" s="29"/>
      <c r="P32" s="29"/>
      <c r="Q32" s="29"/>
    </row>
    <row r="33" spans="1:17" x14ac:dyDescent="0.15">
      <c r="A33" s="15">
        <v>5</v>
      </c>
      <c r="B33" s="34">
        <v>63221</v>
      </c>
      <c r="C33" s="34">
        <v>1</v>
      </c>
      <c r="D33" s="34">
        <v>96.2</v>
      </c>
      <c r="E33" s="34">
        <v>328975</v>
      </c>
      <c r="F33" s="34">
        <v>2099</v>
      </c>
      <c r="G33" s="34">
        <v>3099</v>
      </c>
      <c r="H33" s="34">
        <v>112075</v>
      </c>
      <c r="I33" s="34">
        <v>1951</v>
      </c>
      <c r="J33" s="34"/>
      <c r="K33" s="34"/>
      <c r="L33" s="34"/>
      <c r="M33" s="34"/>
      <c r="N33" s="34"/>
      <c r="O33" s="34"/>
      <c r="P33" s="34"/>
      <c r="Q33" s="34"/>
    </row>
    <row r="34" spans="1:17" x14ac:dyDescent="0.15">
      <c r="A34" s="15">
        <v>6</v>
      </c>
      <c r="B34" s="24">
        <v>63639</v>
      </c>
      <c r="C34" s="24">
        <v>1</v>
      </c>
      <c r="D34" s="24">
        <v>98.1</v>
      </c>
      <c r="E34" s="24">
        <v>346999</v>
      </c>
      <c r="F34" s="24">
        <v>1932</v>
      </c>
      <c r="G34" s="24">
        <v>3594</v>
      </c>
      <c r="H34" s="24">
        <v>113270</v>
      </c>
      <c r="I34" s="24">
        <v>1952</v>
      </c>
      <c r="J34" s="24"/>
      <c r="K34" s="24"/>
      <c r="L34" s="24"/>
      <c r="M34" s="24"/>
      <c r="N34" s="24"/>
      <c r="O34" s="24"/>
      <c r="P34" s="24"/>
      <c r="Q34" s="24"/>
    </row>
    <row r="35" spans="1:17" x14ac:dyDescent="0.15">
      <c r="A35" s="15">
        <v>7</v>
      </c>
      <c r="B35" s="29">
        <v>64989</v>
      </c>
      <c r="C35" s="29">
        <v>1</v>
      </c>
      <c r="D35" s="29">
        <v>99</v>
      </c>
      <c r="E35" s="29">
        <v>365385</v>
      </c>
      <c r="F35" s="29">
        <v>1870</v>
      </c>
      <c r="G35" s="29">
        <v>3547</v>
      </c>
      <c r="H35" s="29">
        <v>115094</v>
      </c>
      <c r="I35" s="29">
        <v>1953</v>
      </c>
      <c r="J35" s="29"/>
      <c r="K35" s="29"/>
      <c r="L35" s="29"/>
      <c r="M35" s="29"/>
      <c r="N35" s="29"/>
      <c r="O35" s="29"/>
      <c r="P35" s="29"/>
      <c r="Q35" s="29"/>
    </row>
    <row r="36" spans="1:17" x14ac:dyDescent="0.15">
      <c r="A36" s="15">
        <v>8</v>
      </c>
      <c r="B36" s="29">
        <v>63761</v>
      </c>
      <c r="C36" s="29">
        <v>1</v>
      </c>
      <c r="D36" s="29">
        <v>100</v>
      </c>
      <c r="E36" s="29">
        <v>363112</v>
      </c>
      <c r="F36" s="29">
        <v>3578</v>
      </c>
      <c r="G36" s="29">
        <v>3350</v>
      </c>
      <c r="H36" s="29">
        <v>116219</v>
      </c>
      <c r="I36" s="29">
        <v>1954</v>
      </c>
      <c r="J36" s="29"/>
      <c r="K36" s="29"/>
      <c r="L36" s="29"/>
      <c r="M36" s="29"/>
      <c r="N36" s="29"/>
      <c r="O36" s="29"/>
      <c r="P36" s="29"/>
      <c r="Q36" s="29"/>
    </row>
    <row r="37" spans="1:17" x14ac:dyDescent="0.15">
      <c r="A37" s="15">
        <v>9</v>
      </c>
      <c r="B37" s="29">
        <v>66019</v>
      </c>
      <c r="C37" s="29">
        <v>1</v>
      </c>
      <c r="D37" s="29">
        <v>101.2</v>
      </c>
      <c r="E37" s="29">
        <v>397469</v>
      </c>
      <c r="F37" s="29">
        <v>2904</v>
      </c>
      <c r="G37" s="29">
        <v>3048</v>
      </c>
      <c r="H37" s="29">
        <v>117388</v>
      </c>
      <c r="I37" s="29">
        <v>1955</v>
      </c>
      <c r="J37" s="29"/>
      <c r="K37" s="29"/>
      <c r="L37" s="29"/>
      <c r="M37" s="29"/>
      <c r="N37" s="29"/>
      <c r="O37" s="29"/>
      <c r="P37" s="29"/>
      <c r="Q37" s="29"/>
    </row>
    <row r="38" spans="1:17" x14ac:dyDescent="0.15">
      <c r="A38" s="15">
        <v>10</v>
      </c>
      <c r="B38" s="34">
        <v>67857</v>
      </c>
      <c r="C38" s="34">
        <v>1</v>
      </c>
      <c r="D38" s="34">
        <v>104.6</v>
      </c>
      <c r="E38" s="34">
        <v>419180</v>
      </c>
      <c r="F38" s="34">
        <v>2822</v>
      </c>
      <c r="G38" s="34">
        <v>2857</v>
      </c>
      <c r="H38" s="34">
        <v>118734</v>
      </c>
      <c r="I38" s="34">
        <v>1956</v>
      </c>
      <c r="J38" s="34"/>
      <c r="K38" s="34"/>
      <c r="L38" s="34"/>
      <c r="M38" s="34"/>
      <c r="N38" s="34"/>
      <c r="O38" s="34"/>
      <c r="P38" s="34"/>
      <c r="Q38" s="34"/>
    </row>
    <row r="39" spans="1:17" x14ac:dyDescent="0.15">
      <c r="A39" s="15">
        <v>11</v>
      </c>
      <c r="B39" s="24">
        <v>68169</v>
      </c>
      <c r="C39" s="24">
        <v>1</v>
      </c>
      <c r="D39" s="24">
        <v>108.4</v>
      </c>
      <c r="E39" s="24">
        <v>442769</v>
      </c>
      <c r="F39" s="24">
        <v>2936</v>
      </c>
      <c r="G39" s="24">
        <v>2798</v>
      </c>
      <c r="H39" s="24">
        <v>120445</v>
      </c>
      <c r="I39" s="24">
        <v>1957</v>
      </c>
      <c r="J39" s="24"/>
      <c r="K39" s="24"/>
      <c r="L39" s="24"/>
      <c r="M39" s="24"/>
      <c r="N39" s="24"/>
      <c r="O39" s="24"/>
      <c r="P39" s="24"/>
      <c r="Q39" s="24"/>
    </row>
    <row r="40" spans="1:17" x14ac:dyDescent="0.15">
      <c r="A40" s="15">
        <v>12</v>
      </c>
      <c r="B40" s="29">
        <v>66513</v>
      </c>
      <c r="C40" s="29">
        <v>1</v>
      </c>
      <c r="D40" s="29">
        <v>110.8</v>
      </c>
      <c r="E40" s="29">
        <v>444546</v>
      </c>
      <c r="F40" s="29">
        <v>4681</v>
      </c>
      <c r="G40" s="29">
        <v>2637</v>
      </c>
      <c r="H40" s="29">
        <v>121950</v>
      </c>
      <c r="I40" s="29">
        <v>1958</v>
      </c>
      <c r="J40" s="29"/>
      <c r="K40" s="29"/>
      <c r="L40" s="29"/>
      <c r="M40" s="29"/>
      <c r="N40" s="29"/>
      <c r="O40" s="29"/>
      <c r="P40" s="29"/>
      <c r="Q40" s="29"/>
    </row>
    <row r="41" spans="1:17" x14ac:dyDescent="0.15">
      <c r="A41" s="15">
        <v>13</v>
      </c>
      <c r="B41" s="29">
        <v>68655</v>
      </c>
      <c r="C41" s="29">
        <v>1</v>
      </c>
      <c r="D41" s="29">
        <v>112.6</v>
      </c>
      <c r="E41" s="29">
        <v>482704</v>
      </c>
      <c r="F41" s="29">
        <v>3813</v>
      </c>
      <c r="G41" s="29">
        <v>2552</v>
      </c>
      <c r="H41" s="29">
        <v>123366</v>
      </c>
      <c r="I41" s="29">
        <v>1959</v>
      </c>
      <c r="J41" s="29"/>
      <c r="K41" s="29"/>
      <c r="L41" s="29"/>
      <c r="M41" s="29"/>
      <c r="N41" s="29"/>
      <c r="O41" s="29"/>
      <c r="P41" s="29"/>
      <c r="Q41" s="29"/>
    </row>
    <row r="42" spans="1:17" x14ac:dyDescent="0.15">
      <c r="A42" s="15">
        <v>14</v>
      </c>
      <c r="B42" s="29">
        <v>69564</v>
      </c>
      <c r="C42" s="29">
        <v>1</v>
      </c>
      <c r="D42" s="29">
        <v>114.2</v>
      </c>
      <c r="E42" s="29">
        <v>502601</v>
      </c>
      <c r="F42" s="29">
        <v>3931</v>
      </c>
      <c r="G42" s="29">
        <v>2514</v>
      </c>
      <c r="H42" s="29">
        <v>125368</v>
      </c>
      <c r="I42" s="29">
        <v>1960</v>
      </c>
      <c r="J42" s="29"/>
      <c r="K42" s="29"/>
      <c r="L42" s="29"/>
      <c r="M42" s="29"/>
      <c r="N42" s="29"/>
      <c r="O42" s="29"/>
      <c r="P42" s="29"/>
      <c r="Q42" s="29"/>
    </row>
    <row r="43" spans="1:17" x14ac:dyDescent="0.15">
      <c r="A43" s="15">
        <v>15</v>
      </c>
      <c r="B43" s="34">
        <v>69331</v>
      </c>
      <c r="C43" s="34">
        <v>1</v>
      </c>
      <c r="D43" s="34">
        <v>115.7</v>
      </c>
      <c r="E43" s="34">
        <v>518173</v>
      </c>
      <c r="F43" s="34">
        <v>4806</v>
      </c>
      <c r="G43" s="34">
        <v>2572</v>
      </c>
      <c r="H43" s="34">
        <v>127852</v>
      </c>
      <c r="I43" s="34">
        <v>1961</v>
      </c>
      <c r="J43" s="34"/>
      <c r="K43" s="34"/>
      <c r="L43" s="34"/>
      <c r="M43" s="34"/>
      <c r="N43" s="34"/>
      <c r="O43" s="34"/>
      <c r="P43" s="34"/>
      <c r="Q43" s="34"/>
    </row>
    <row r="44" spans="1:17" x14ac:dyDescent="0.15">
      <c r="A44" s="15">
        <v>16</v>
      </c>
      <c r="B44" s="24">
        <v>70551</v>
      </c>
      <c r="C44" s="24">
        <v>1</v>
      </c>
      <c r="D44" s="24">
        <v>116.9</v>
      </c>
      <c r="E44" s="24">
        <v>554894</v>
      </c>
      <c r="F44" s="24">
        <v>4007</v>
      </c>
      <c r="G44" s="24">
        <v>2827</v>
      </c>
      <c r="H44" s="24">
        <v>130081</v>
      </c>
      <c r="I44" s="24">
        <v>1962</v>
      </c>
      <c r="J44" s="24"/>
      <c r="K44" s="24"/>
      <c r="L44" s="24"/>
      <c r="M44" s="24"/>
      <c r="N44" s="24"/>
      <c r="O44" s="24"/>
      <c r="P44" s="24"/>
      <c r="Q44" s="24"/>
    </row>
    <row r="45" spans="1:17" x14ac:dyDescent="0.15">
      <c r="A45" s="15">
        <v>17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1:17" x14ac:dyDescent="0.15">
      <c r="A46" s="15">
        <v>18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1:17" x14ac:dyDescent="0.15">
      <c r="A47" s="15">
        <v>19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1:17" x14ac:dyDescent="0.15">
      <c r="A48" s="15">
        <v>20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</row>
    <row r="49" spans="1:17" x14ac:dyDescent="0.15">
      <c r="A49" s="15">
        <v>21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 x14ac:dyDescent="0.15">
      <c r="A50" s="15">
        <v>22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1:17" x14ac:dyDescent="0.15">
      <c r="A51" s="15">
        <v>23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1:17" x14ac:dyDescent="0.15">
      <c r="A52" s="15">
        <v>24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1:17" x14ac:dyDescent="0.15">
      <c r="A53" s="15">
        <v>25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</row>
    <row r="54" spans="1:17" x14ac:dyDescent="0.15">
      <c r="A54" s="15">
        <v>26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</row>
    <row r="55" spans="1:17" x14ac:dyDescent="0.15">
      <c r="A55" s="15">
        <v>27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1:17" x14ac:dyDescent="0.15">
      <c r="A56" s="15">
        <v>28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1:17" x14ac:dyDescent="0.15">
      <c r="A57" s="15">
        <v>29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1:17" x14ac:dyDescent="0.15">
      <c r="A58" s="15">
        <v>30</v>
      </c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</row>
    <row r="59" spans="1:17" x14ac:dyDescent="0.15">
      <c r="A59" s="15">
        <v>31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 x14ac:dyDescent="0.15">
      <c r="A60" s="15">
        <v>32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1:17" x14ac:dyDescent="0.15">
      <c r="A61" s="15">
        <v>33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1:17" x14ac:dyDescent="0.15">
      <c r="A62" s="15">
        <v>34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1:17" x14ac:dyDescent="0.15">
      <c r="A63" s="15">
        <v>35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</row>
    <row r="64" spans="1:17" x14ac:dyDescent="0.15">
      <c r="A64" s="15">
        <v>36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</row>
    <row r="65" spans="1:17" x14ac:dyDescent="0.15">
      <c r="A65" s="15">
        <v>37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1:17" x14ac:dyDescent="0.15">
      <c r="A66" s="15">
        <v>38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1:17" x14ac:dyDescent="0.15">
      <c r="A67" s="15">
        <v>39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1:17" x14ac:dyDescent="0.15">
      <c r="A68" s="15">
        <v>40</v>
      </c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</row>
    <row r="69" spans="1:17" x14ac:dyDescent="0.15">
      <c r="A69" s="15">
        <v>41</v>
      </c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 x14ac:dyDescent="0.15">
      <c r="A70" s="15">
        <v>42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1:17" x14ac:dyDescent="0.15">
      <c r="A71" s="15">
        <v>43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1:17" x14ac:dyDescent="0.15">
      <c r="A72" s="15">
        <v>44</v>
      </c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1:17" x14ac:dyDescent="0.15">
      <c r="A73" s="15">
        <v>45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</row>
    <row r="74" spans="1:17" x14ac:dyDescent="0.15">
      <c r="A74" s="15">
        <v>46</v>
      </c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</row>
    <row r="75" spans="1:17" x14ac:dyDescent="0.15">
      <c r="A75" s="15">
        <v>47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1:17" x14ac:dyDescent="0.15">
      <c r="A76" s="15">
        <v>48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1:17" x14ac:dyDescent="0.15">
      <c r="A77" s="15">
        <v>49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1:17" x14ac:dyDescent="0.15">
      <c r="A78" s="15">
        <v>50</v>
      </c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</row>
    <row r="79" spans="1:17" x14ac:dyDescent="0.15">
      <c r="A79" s="15">
        <v>51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 x14ac:dyDescent="0.15">
      <c r="A80" s="15">
        <v>52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1:17" x14ac:dyDescent="0.15">
      <c r="A81" s="15">
        <v>53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1:17" x14ac:dyDescent="0.15">
      <c r="A82" s="15">
        <v>54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1:17" x14ac:dyDescent="0.15">
      <c r="A83" s="15">
        <v>55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</row>
    <row r="84" spans="1:17" x14ac:dyDescent="0.15">
      <c r="A84" s="15">
        <v>56</v>
      </c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</row>
    <row r="85" spans="1:17" x14ac:dyDescent="0.15">
      <c r="A85" s="15">
        <v>57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1:17" x14ac:dyDescent="0.15">
      <c r="A86" s="15">
        <v>58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1:17" x14ac:dyDescent="0.15">
      <c r="A87" s="15">
        <v>59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1:17" x14ac:dyDescent="0.15">
      <c r="A88" s="15">
        <v>60</v>
      </c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</row>
    <row r="89" spans="1:17" x14ac:dyDescent="0.15">
      <c r="A89" s="15">
        <v>61</v>
      </c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 x14ac:dyDescent="0.15">
      <c r="A90" s="15">
        <v>62</v>
      </c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1:17" x14ac:dyDescent="0.15">
      <c r="A91" s="15">
        <v>63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1:17" x14ac:dyDescent="0.15">
      <c r="A92" s="15">
        <v>64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1:17" x14ac:dyDescent="0.15">
      <c r="A93" s="15">
        <v>65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</row>
    <row r="94" spans="1:17" x14ac:dyDescent="0.15">
      <c r="A94" s="15">
        <v>66</v>
      </c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</row>
    <row r="95" spans="1:17" x14ac:dyDescent="0.15">
      <c r="A95" s="15">
        <v>67</v>
      </c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1:17" x14ac:dyDescent="0.15">
      <c r="A96" s="15">
        <v>68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1:17" x14ac:dyDescent="0.15">
      <c r="A97" s="15">
        <v>69</v>
      </c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1:17" x14ac:dyDescent="0.15">
      <c r="A98" s="15">
        <v>70</v>
      </c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</row>
    <row r="99" spans="1:17" x14ac:dyDescent="0.15">
      <c r="A99" s="15">
        <v>71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</row>
    <row r="100" spans="1:17" x14ac:dyDescent="0.15">
      <c r="A100" s="15">
        <v>72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1:17" x14ac:dyDescent="0.15">
      <c r="A101" s="15">
        <v>73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1:17" x14ac:dyDescent="0.15">
      <c r="A102" s="15">
        <v>74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1:17" x14ac:dyDescent="0.15">
      <c r="A103" s="15">
        <v>75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</row>
    <row r="104" spans="1:17" x14ac:dyDescent="0.15">
      <c r="A104" s="15">
        <v>76</v>
      </c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 x14ac:dyDescent="0.15">
      <c r="A105" s="15">
        <v>77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1:17" x14ac:dyDescent="0.15">
      <c r="A106" s="15">
        <v>78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1:17" x14ac:dyDescent="0.15">
      <c r="A107" s="15">
        <v>79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1:17" x14ac:dyDescent="0.15">
      <c r="A108" s="15">
        <v>80</v>
      </c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</row>
    <row r="109" spans="1:17" x14ac:dyDescent="0.15">
      <c r="A109" s="15">
        <v>81</v>
      </c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 x14ac:dyDescent="0.15">
      <c r="A110" s="15">
        <v>82</v>
      </c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1:17" x14ac:dyDescent="0.15">
      <c r="A111" s="15">
        <v>83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1:17" x14ac:dyDescent="0.15">
      <c r="A112" s="15">
        <v>84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1:17" x14ac:dyDescent="0.15">
      <c r="A113" s="15">
        <v>85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</row>
    <row r="114" spans="1:17" x14ac:dyDescent="0.15">
      <c r="A114" s="15">
        <v>86</v>
      </c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 x14ac:dyDescent="0.15">
      <c r="A115" s="15">
        <v>87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1:17" x14ac:dyDescent="0.15">
      <c r="A116" s="15">
        <v>88</v>
      </c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1:17" x14ac:dyDescent="0.15">
      <c r="A117" s="15">
        <v>89</v>
      </c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1:17" x14ac:dyDescent="0.15">
      <c r="A118" s="15">
        <v>90</v>
      </c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</row>
    <row r="119" spans="1:17" x14ac:dyDescent="0.15">
      <c r="A119" s="15">
        <v>91</v>
      </c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 x14ac:dyDescent="0.15">
      <c r="A120" s="15">
        <v>92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1:17" x14ac:dyDescent="0.15">
      <c r="A121" s="15">
        <v>93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1:17" x14ac:dyDescent="0.15">
      <c r="A122" s="15">
        <v>94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1:17" x14ac:dyDescent="0.15">
      <c r="A123" s="15">
        <v>95</v>
      </c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</row>
    <row r="124" spans="1:17" x14ac:dyDescent="0.15">
      <c r="A124" s="15">
        <v>96</v>
      </c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 x14ac:dyDescent="0.15">
      <c r="A125" s="15">
        <v>97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1:17" x14ac:dyDescent="0.15">
      <c r="A126" s="15">
        <v>98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1:17" x14ac:dyDescent="0.15">
      <c r="A127" s="15">
        <v>99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1:17" x14ac:dyDescent="0.15">
      <c r="A128" s="15">
        <v>100</v>
      </c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</row>
  </sheetData>
  <mergeCells count="4">
    <mergeCell ref="B7:B8"/>
    <mergeCell ref="C7:Q7"/>
    <mergeCell ref="B27:B28"/>
    <mergeCell ref="C27:Q27"/>
  </mergeCells>
  <phoneticPr fontId="1"/>
  <dataValidations count="2">
    <dataValidation type="whole" allowBlank="1" showInputMessage="1" showErrorMessage="1" sqref="D4" xr:uid="{00000000-0002-0000-0400-000000000000}">
      <formula1>2</formula1>
      <formula2>1000</formula2>
    </dataValidation>
    <dataValidation type="whole" allowBlank="1" showInputMessage="1" showErrorMessage="1" sqref="D5" xr:uid="{00000000-0002-0000-0400-000001000000}">
      <formula1>2</formula1>
      <formula2>15</formula2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18"/>
  <sheetViews>
    <sheetView workbookViewId="0"/>
  </sheetViews>
  <sheetFormatPr defaultColWidth="9" defaultRowHeight="13.5" x14ac:dyDescent="0.15"/>
  <cols>
    <col min="1" max="1" width="4.5" style="2" customWidth="1"/>
    <col min="2" max="2" width="11.625" style="2" customWidth="1"/>
    <col min="3" max="3" width="11.75" style="2" bestFit="1" customWidth="1"/>
    <col min="4" max="5" width="13.875" style="2" bestFit="1" customWidth="1"/>
    <col min="6" max="8" width="11.75" style="2" bestFit="1" customWidth="1"/>
    <col min="9" max="16384" width="9" style="2"/>
  </cols>
  <sheetData>
    <row r="1" spans="1:8" x14ac:dyDescent="0.15">
      <c r="A1" s="3" t="s">
        <v>84</v>
      </c>
      <c r="B1" s="3"/>
      <c r="F1" s="15" t="s">
        <v>26</v>
      </c>
    </row>
    <row r="3" spans="1:8" x14ac:dyDescent="0.15">
      <c r="C3" s="60" t="s">
        <v>15</v>
      </c>
      <c r="D3" s="61"/>
      <c r="E3" s="62" t="s">
        <v>16</v>
      </c>
      <c r="G3" s="2" t="s">
        <v>27</v>
      </c>
    </row>
    <row r="4" spans="1:8" x14ac:dyDescent="0.15">
      <c r="C4" s="63" t="s">
        <v>28</v>
      </c>
      <c r="D4" s="64" t="s">
        <v>19</v>
      </c>
      <c r="E4" s="14">
        <v>36</v>
      </c>
    </row>
    <row r="5" spans="1:8" x14ac:dyDescent="0.15">
      <c r="C5" s="63" t="s">
        <v>29</v>
      </c>
      <c r="D5" s="64" t="s">
        <v>21</v>
      </c>
      <c r="E5" s="14">
        <v>2</v>
      </c>
    </row>
    <row r="7" spans="1:8" x14ac:dyDescent="0.15">
      <c r="C7" s="100" t="s">
        <v>22</v>
      </c>
      <c r="D7" s="102" t="s">
        <v>23</v>
      </c>
      <c r="E7" s="103"/>
      <c r="F7" s="103"/>
      <c r="G7" s="103"/>
      <c r="H7" s="104"/>
    </row>
    <row r="8" spans="1:8" x14ac:dyDescent="0.15">
      <c r="C8" s="101"/>
      <c r="D8" s="65">
        <v>1</v>
      </c>
      <c r="E8" s="65">
        <v>2</v>
      </c>
      <c r="F8" s="65">
        <v>3</v>
      </c>
      <c r="G8" s="65">
        <v>4</v>
      </c>
      <c r="H8" s="65">
        <v>5</v>
      </c>
    </row>
    <row r="9" spans="1:8" x14ac:dyDescent="0.15">
      <c r="B9" s="2">
        <v>1</v>
      </c>
      <c r="C9" s="66">
        <f t="array" ref="C9:H15">_xll.WDgels(E4,E5,D19:H118,C19:C118,,,"C")</f>
        <v>-0.26232307377411718</v>
      </c>
      <c r="D9" s="66">
        <v>6.9238442875942829E-2</v>
      </c>
      <c r="E9" s="66">
        <v>-9.8909501639051476E-5</v>
      </c>
      <c r="F9" s="66" t="e">
        <v>#N/A</v>
      </c>
      <c r="G9" s="66" t="e">
        <v>#N/A</v>
      </c>
      <c r="H9" s="66" t="e">
        <v>#N/A</v>
      </c>
    </row>
    <row r="10" spans="1:8" x14ac:dyDescent="0.15">
      <c r="B10" s="2">
        <v>2</v>
      </c>
      <c r="C10" s="67">
        <v>1.0021168180204543</v>
      </c>
      <c r="D10" s="67">
        <v>-9.8909501639051476E-5</v>
      </c>
      <c r="E10" s="67">
        <v>2.3596074716414764E-7</v>
      </c>
      <c r="F10" s="67" t="e">
        <v>#N/A</v>
      </c>
      <c r="G10" s="67" t="e">
        <v>#N/A</v>
      </c>
      <c r="H10" s="67" t="e">
        <v>#N/A</v>
      </c>
    </row>
    <row r="11" spans="1:8" x14ac:dyDescent="0.15">
      <c r="B11" s="2">
        <v>3</v>
      </c>
      <c r="C11" s="67">
        <v>26.617398529422641</v>
      </c>
      <c r="D11" s="67">
        <v>0</v>
      </c>
      <c r="E11" s="67">
        <v>0</v>
      </c>
      <c r="F11" s="67" t="e">
        <v>#N/A</v>
      </c>
      <c r="G11" s="67" t="e">
        <v>#N/A</v>
      </c>
      <c r="H11" s="67" t="e">
        <v>#N/A</v>
      </c>
    </row>
    <row r="12" spans="1:8" x14ac:dyDescent="0.15">
      <c r="B12" s="15">
        <v>4</v>
      </c>
      <c r="C12" s="67">
        <v>0</v>
      </c>
      <c r="D12" s="67">
        <v>0</v>
      </c>
      <c r="E12" s="67">
        <v>0</v>
      </c>
      <c r="F12" s="67" t="e">
        <v>#N/A</v>
      </c>
      <c r="G12" s="67" t="e">
        <v>#N/A</v>
      </c>
      <c r="H12" s="67" t="e">
        <v>#N/A</v>
      </c>
    </row>
    <row r="13" spans="1:8" x14ac:dyDescent="0.15">
      <c r="B13" s="15">
        <v>5</v>
      </c>
      <c r="C13" s="69" t="e">
        <v>#N/A</v>
      </c>
      <c r="D13" s="69" t="e">
        <v>#N/A</v>
      </c>
      <c r="E13" s="69" t="e">
        <v>#N/A</v>
      </c>
      <c r="F13" s="69" t="e">
        <v>#N/A</v>
      </c>
      <c r="G13" s="69" t="e">
        <v>#N/A</v>
      </c>
      <c r="H13" s="69" t="e">
        <v>#N/A</v>
      </c>
    </row>
    <row r="14" spans="1:8" x14ac:dyDescent="0.15">
      <c r="A14" s="15"/>
      <c r="B14" s="15"/>
      <c r="C14" s="70" t="e">
        <v>#N/A</v>
      </c>
      <c r="D14" s="71" t="e">
        <v>#N/A</v>
      </c>
      <c r="E14" s="71" t="e">
        <v>#N/A</v>
      </c>
      <c r="F14" s="71" t="e">
        <v>#N/A</v>
      </c>
      <c r="G14" s="71" t="e">
        <v>#N/A</v>
      </c>
      <c r="H14" s="71" t="e">
        <v>#N/A</v>
      </c>
    </row>
    <row r="15" spans="1:8" x14ac:dyDescent="0.15">
      <c r="A15" s="15"/>
      <c r="B15" s="15"/>
      <c r="C15" s="70" t="e">
        <v>#N/A</v>
      </c>
      <c r="D15" s="71" t="e">
        <v>#N/A</v>
      </c>
      <c r="E15" s="71" t="e">
        <v>#N/A</v>
      </c>
      <c r="F15" s="71" t="e">
        <v>#N/A</v>
      </c>
      <c r="G15" s="71" t="e">
        <v>#N/A</v>
      </c>
      <c r="H15" s="71" t="e">
        <v>#N/A</v>
      </c>
    </row>
    <row r="16" spans="1:8" x14ac:dyDescent="0.15">
      <c r="A16" s="15"/>
      <c r="B16" s="15"/>
    </row>
    <row r="17" spans="1:8" ht="13.5" customHeight="1" x14ac:dyDescent="0.15">
      <c r="A17" s="15"/>
      <c r="B17" s="100" t="s">
        <v>30</v>
      </c>
      <c r="C17" s="100" t="s">
        <v>24</v>
      </c>
      <c r="D17" s="102" t="s">
        <v>25</v>
      </c>
      <c r="E17" s="103"/>
      <c r="F17" s="103"/>
      <c r="G17" s="103"/>
      <c r="H17" s="104"/>
    </row>
    <row r="18" spans="1:8" x14ac:dyDescent="0.15">
      <c r="B18" s="101"/>
      <c r="C18" s="101"/>
      <c r="D18" s="62">
        <v>1</v>
      </c>
      <c r="E18" s="62">
        <v>2</v>
      </c>
      <c r="F18" s="62">
        <v>3</v>
      </c>
      <c r="G18" s="62">
        <v>4</v>
      </c>
      <c r="H18" s="62">
        <v>5</v>
      </c>
    </row>
    <row r="19" spans="1:8" x14ac:dyDescent="0.15">
      <c r="A19" s="2">
        <v>1</v>
      </c>
      <c r="B19" s="24">
        <v>0.2</v>
      </c>
      <c r="C19" s="24">
        <v>0.1</v>
      </c>
      <c r="D19" s="72">
        <v>1</v>
      </c>
      <c r="E19" s="72">
        <f>B19</f>
        <v>0.2</v>
      </c>
      <c r="F19" s="72">
        <f>B19*E19</f>
        <v>4.0000000000000008E-2</v>
      </c>
      <c r="G19" s="72">
        <f>B19*F19</f>
        <v>8.0000000000000019E-3</v>
      </c>
      <c r="H19" s="72">
        <f>B19*G19</f>
        <v>1.6000000000000005E-3</v>
      </c>
    </row>
    <row r="20" spans="1:8" x14ac:dyDescent="0.15">
      <c r="A20" s="2">
        <v>2</v>
      </c>
      <c r="B20" s="29">
        <v>337.4</v>
      </c>
      <c r="C20" s="29">
        <v>338.8</v>
      </c>
      <c r="D20" s="73">
        <v>1</v>
      </c>
      <c r="E20" s="73">
        <f t="shared" ref="E20:E83" si="0">B20</f>
        <v>337.4</v>
      </c>
      <c r="F20" s="73">
        <f t="shared" ref="F20:F83" si="1">B20*E20</f>
        <v>113838.75999999998</v>
      </c>
      <c r="G20" s="73">
        <f t="shared" ref="G20:G83" si="2">B20*F20</f>
        <v>38409197.623999991</v>
      </c>
      <c r="H20" s="73">
        <f t="shared" ref="H20:H83" si="3">B20*G20</f>
        <v>12959263278.337595</v>
      </c>
    </row>
    <row r="21" spans="1:8" x14ac:dyDescent="0.15">
      <c r="A21" s="2">
        <v>3</v>
      </c>
      <c r="B21" s="29">
        <v>118.2</v>
      </c>
      <c r="C21" s="29">
        <v>118.1</v>
      </c>
      <c r="D21" s="73">
        <v>1</v>
      </c>
      <c r="E21" s="73">
        <f t="shared" si="0"/>
        <v>118.2</v>
      </c>
      <c r="F21" s="73">
        <f t="shared" si="1"/>
        <v>13971.24</v>
      </c>
      <c r="G21" s="73">
        <f t="shared" si="2"/>
        <v>1651400.568</v>
      </c>
      <c r="H21" s="73">
        <f t="shared" si="3"/>
        <v>195195547.1376</v>
      </c>
    </row>
    <row r="22" spans="1:8" x14ac:dyDescent="0.15">
      <c r="A22" s="15">
        <v>4</v>
      </c>
      <c r="B22" s="29">
        <v>884.6</v>
      </c>
      <c r="C22" s="29">
        <v>888</v>
      </c>
      <c r="D22" s="73">
        <v>1</v>
      </c>
      <c r="E22" s="73">
        <f t="shared" si="0"/>
        <v>884.6</v>
      </c>
      <c r="F22" s="73">
        <f t="shared" si="1"/>
        <v>782517.16</v>
      </c>
      <c r="G22" s="73">
        <f t="shared" si="2"/>
        <v>692214679.73600006</v>
      </c>
      <c r="H22" s="73">
        <f t="shared" si="3"/>
        <v>612333105694.4657</v>
      </c>
    </row>
    <row r="23" spans="1:8" x14ac:dyDescent="0.15">
      <c r="A23" s="15">
        <v>5</v>
      </c>
      <c r="B23" s="34">
        <v>10.1</v>
      </c>
      <c r="C23" s="34">
        <v>9.1999999999999993</v>
      </c>
      <c r="D23" s="74">
        <v>1</v>
      </c>
      <c r="E23" s="74">
        <f t="shared" si="0"/>
        <v>10.1</v>
      </c>
      <c r="F23" s="74">
        <f t="shared" si="1"/>
        <v>102.00999999999999</v>
      </c>
      <c r="G23" s="74">
        <f t="shared" si="2"/>
        <v>1030.3009999999999</v>
      </c>
      <c r="H23" s="74">
        <f t="shared" si="3"/>
        <v>10406.040099999998</v>
      </c>
    </row>
    <row r="24" spans="1:8" x14ac:dyDescent="0.15">
      <c r="A24" s="15">
        <v>6</v>
      </c>
      <c r="B24" s="24">
        <v>226.5</v>
      </c>
      <c r="C24" s="24">
        <v>228.1</v>
      </c>
      <c r="D24" s="72">
        <v>1</v>
      </c>
      <c r="E24" s="72">
        <f t="shared" si="0"/>
        <v>226.5</v>
      </c>
      <c r="F24" s="72">
        <f t="shared" si="1"/>
        <v>51302.25</v>
      </c>
      <c r="G24" s="72">
        <f t="shared" si="2"/>
        <v>11619959.625</v>
      </c>
      <c r="H24" s="72">
        <f t="shared" si="3"/>
        <v>2631920855.0625</v>
      </c>
    </row>
    <row r="25" spans="1:8" x14ac:dyDescent="0.15">
      <c r="A25" s="15">
        <v>7</v>
      </c>
      <c r="B25" s="29">
        <v>666.3</v>
      </c>
      <c r="C25" s="29">
        <v>668.5</v>
      </c>
      <c r="D25" s="73">
        <v>1</v>
      </c>
      <c r="E25" s="73">
        <f t="shared" si="0"/>
        <v>666.3</v>
      </c>
      <c r="F25" s="73">
        <f t="shared" si="1"/>
        <v>443955.68999999994</v>
      </c>
      <c r="G25" s="73">
        <f t="shared" si="2"/>
        <v>295807676.24699992</v>
      </c>
      <c r="H25" s="73">
        <f t="shared" si="3"/>
        <v>197096654683.37604</v>
      </c>
    </row>
    <row r="26" spans="1:8" x14ac:dyDescent="0.15">
      <c r="A26" s="15">
        <v>8</v>
      </c>
      <c r="B26" s="29">
        <v>996.3</v>
      </c>
      <c r="C26" s="29">
        <v>998.5</v>
      </c>
      <c r="D26" s="73">
        <v>1</v>
      </c>
      <c r="E26" s="73">
        <f t="shared" si="0"/>
        <v>996.3</v>
      </c>
      <c r="F26" s="73">
        <f t="shared" si="1"/>
        <v>992613.69</v>
      </c>
      <c r="G26" s="73">
        <f t="shared" si="2"/>
        <v>988941019.34699988</v>
      </c>
      <c r="H26" s="73">
        <f t="shared" si="3"/>
        <v>985281937575.41589</v>
      </c>
    </row>
    <row r="27" spans="1:8" x14ac:dyDescent="0.15">
      <c r="A27" s="15">
        <v>9</v>
      </c>
      <c r="B27" s="29">
        <v>448.6</v>
      </c>
      <c r="C27" s="29">
        <v>449.1</v>
      </c>
      <c r="D27" s="73">
        <v>1</v>
      </c>
      <c r="E27" s="73">
        <f t="shared" si="0"/>
        <v>448.6</v>
      </c>
      <c r="F27" s="73">
        <f t="shared" si="1"/>
        <v>201241.96000000002</v>
      </c>
      <c r="G27" s="73">
        <f t="shared" si="2"/>
        <v>90277143.256000012</v>
      </c>
      <c r="H27" s="73">
        <f t="shared" si="3"/>
        <v>40498326464.641609</v>
      </c>
    </row>
    <row r="28" spans="1:8" x14ac:dyDescent="0.15">
      <c r="A28" s="15">
        <v>10</v>
      </c>
      <c r="B28" s="34">
        <v>777</v>
      </c>
      <c r="C28" s="34">
        <v>778.9</v>
      </c>
      <c r="D28" s="74">
        <v>1</v>
      </c>
      <c r="E28" s="74">
        <f t="shared" si="0"/>
        <v>777</v>
      </c>
      <c r="F28" s="74">
        <f t="shared" si="1"/>
        <v>603729</v>
      </c>
      <c r="G28" s="74">
        <f t="shared" si="2"/>
        <v>469097433</v>
      </c>
      <c r="H28" s="74">
        <f t="shared" si="3"/>
        <v>364488705441</v>
      </c>
    </row>
    <row r="29" spans="1:8" x14ac:dyDescent="0.15">
      <c r="A29" s="15">
        <v>11</v>
      </c>
      <c r="B29" s="24">
        <v>558.20000000000005</v>
      </c>
      <c r="C29" s="24">
        <v>559.20000000000005</v>
      </c>
      <c r="D29" s="72">
        <v>1</v>
      </c>
      <c r="E29" s="72">
        <f t="shared" si="0"/>
        <v>558.20000000000005</v>
      </c>
      <c r="F29" s="72">
        <f t="shared" si="1"/>
        <v>311587.24000000005</v>
      </c>
      <c r="G29" s="72">
        <f t="shared" si="2"/>
        <v>173927997.36800003</v>
      </c>
      <c r="H29" s="72">
        <f t="shared" si="3"/>
        <v>97086608130.817627</v>
      </c>
    </row>
    <row r="30" spans="1:8" x14ac:dyDescent="0.15">
      <c r="A30" s="15">
        <v>12</v>
      </c>
      <c r="B30" s="29">
        <v>0.4</v>
      </c>
      <c r="C30" s="29">
        <v>0.3</v>
      </c>
      <c r="D30" s="73">
        <v>1</v>
      </c>
      <c r="E30" s="73">
        <f t="shared" si="0"/>
        <v>0.4</v>
      </c>
      <c r="F30" s="73">
        <f t="shared" si="1"/>
        <v>0.16000000000000003</v>
      </c>
      <c r="G30" s="73">
        <f t="shared" si="2"/>
        <v>6.4000000000000015E-2</v>
      </c>
      <c r="H30" s="73">
        <f t="shared" si="3"/>
        <v>2.5600000000000008E-2</v>
      </c>
    </row>
    <row r="31" spans="1:8" x14ac:dyDescent="0.15">
      <c r="A31" s="15">
        <v>13</v>
      </c>
      <c r="B31" s="29">
        <v>0.6</v>
      </c>
      <c r="C31" s="29">
        <v>0.1</v>
      </c>
      <c r="D31" s="73">
        <v>1</v>
      </c>
      <c r="E31" s="73">
        <f t="shared" si="0"/>
        <v>0.6</v>
      </c>
      <c r="F31" s="73">
        <f t="shared" si="1"/>
        <v>0.36</v>
      </c>
      <c r="G31" s="73">
        <f t="shared" si="2"/>
        <v>0.216</v>
      </c>
      <c r="H31" s="73">
        <f t="shared" si="3"/>
        <v>0.12959999999999999</v>
      </c>
    </row>
    <row r="32" spans="1:8" x14ac:dyDescent="0.15">
      <c r="A32" s="15">
        <v>14</v>
      </c>
      <c r="B32" s="29">
        <v>775.5</v>
      </c>
      <c r="C32" s="29">
        <v>778.1</v>
      </c>
      <c r="D32" s="73">
        <v>1</v>
      </c>
      <c r="E32" s="73">
        <f t="shared" si="0"/>
        <v>775.5</v>
      </c>
      <c r="F32" s="73">
        <f t="shared" si="1"/>
        <v>601400.25</v>
      </c>
      <c r="G32" s="73">
        <f t="shared" si="2"/>
        <v>466385893.875</v>
      </c>
      <c r="H32" s="73">
        <f t="shared" si="3"/>
        <v>361682260700.0625</v>
      </c>
    </row>
    <row r="33" spans="1:8" x14ac:dyDescent="0.15">
      <c r="A33" s="15">
        <v>15</v>
      </c>
      <c r="B33" s="34">
        <v>666.9</v>
      </c>
      <c r="C33" s="34">
        <v>668.8</v>
      </c>
      <c r="D33" s="74">
        <v>1</v>
      </c>
      <c r="E33" s="74">
        <f t="shared" si="0"/>
        <v>666.9</v>
      </c>
      <c r="F33" s="74">
        <f t="shared" si="1"/>
        <v>444755.61</v>
      </c>
      <c r="G33" s="74">
        <f t="shared" si="2"/>
        <v>296607516.30899996</v>
      </c>
      <c r="H33" s="74">
        <f t="shared" si="3"/>
        <v>197807552626.47208</v>
      </c>
    </row>
    <row r="34" spans="1:8" x14ac:dyDescent="0.15">
      <c r="A34" s="15">
        <v>16</v>
      </c>
      <c r="B34" s="24">
        <v>338</v>
      </c>
      <c r="C34" s="24">
        <v>339.3</v>
      </c>
      <c r="D34" s="72">
        <v>1</v>
      </c>
      <c r="E34" s="72">
        <f t="shared" si="0"/>
        <v>338</v>
      </c>
      <c r="F34" s="72">
        <f t="shared" si="1"/>
        <v>114244</v>
      </c>
      <c r="G34" s="72">
        <f t="shared" si="2"/>
        <v>38614472</v>
      </c>
      <c r="H34" s="72">
        <f t="shared" si="3"/>
        <v>13051691536</v>
      </c>
    </row>
    <row r="35" spans="1:8" x14ac:dyDescent="0.15">
      <c r="A35" s="15">
        <v>17</v>
      </c>
      <c r="B35" s="29">
        <v>447.5</v>
      </c>
      <c r="C35" s="29">
        <v>448.9</v>
      </c>
      <c r="D35" s="73">
        <v>1</v>
      </c>
      <c r="E35" s="73">
        <f t="shared" si="0"/>
        <v>447.5</v>
      </c>
      <c r="F35" s="73">
        <f t="shared" si="1"/>
        <v>200256.25</v>
      </c>
      <c r="G35" s="73">
        <f t="shared" si="2"/>
        <v>89614671.875</v>
      </c>
      <c r="H35" s="73">
        <f t="shared" si="3"/>
        <v>40102565664.0625</v>
      </c>
    </row>
    <row r="36" spans="1:8" x14ac:dyDescent="0.15">
      <c r="A36" s="15">
        <v>18</v>
      </c>
      <c r="B36" s="29">
        <v>11.6</v>
      </c>
      <c r="C36" s="29">
        <v>10.8</v>
      </c>
      <c r="D36" s="73">
        <v>1</v>
      </c>
      <c r="E36" s="73">
        <f t="shared" si="0"/>
        <v>11.6</v>
      </c>
      <c r="F36" s="73">
        <f t="shared" si="1"/>
        <v>134.56</v>
      </c>
      <c r="G36" s="73">
        <f t="shared" si="2"/>
        <v>1560.896</v>
      </c>
      <c r="H36" s="73">
        <f t="shared" si="3"/>
        <v>18106.393599999999</v>
      </c>
    </row>
    <row r="37" spans="1:8" x14ac:dyDescent="0.15">
      <c r="A37" s="15">
        <v>19</v>
      </c>
      <c r="B37" s="29">
        <v>556</v>
      </c>
      <c r="C37" s="29">
        <v>557.70000000000005</v>
      </c>
      <c r="D37" s="73">
        <v>1</v>
      </c>
      <c r="E37" s="73">
        <f t="shared" si="0"/>
        <v>556</v>
      </c>
      <c r="F37" s="73">
        <f t="shared" si="1"/>
        <v>309136</v>
      </c>
      <c r="G37" s="73">
        <f t="shared" si="2"/>
        <v>171879616</v>
      </c>
      <c r="H37" s="73">
        <f t="shared" si="3"/>
        <v>95565066496</v>
      </c>
    </row>
    <row r="38" spans="1:8" x14ac:dyDescent="0.15">
      <c r="A38" s="15">
        <v>20</v>
      </c>
      <c r="B38" s="34">
        <v>228.1</v>
      </c>
      <c r="C38" s="34">
        <v>228.3</v>
      </c>
      <c r="D38" s="74">
        <v>1</v>
      </c>
      <c r="E38" s="74">
        <f t="shared" si="0"/>
        <v>228.1</v>
      </c>
      <c r="F38" s="74">
        <f t="shared" si="1"/>
        <v>52029.61</v>
      </c>
      <c r="G38" s="74">
        <f t="shared" si="2"/>
        <v>11867954.040999999</v>
      </c>
      <c r="H38" s="74">
        <f t="shared" si="3"/>
        <v>2707080316.7521</v>
      </c>
    </row>
    <row r="39" spans="1:8" x14ac:dyDescent="0.15">
      <c r="A39" s="15">
        <v>21</v>
      </c>
      <c r="B39" s="24">
        <v>995.8</v>
      </c>
      <c r="C39" s="24">
        <v>998</v>
      </c>
      <c r="D39" s="72">
        <v>1</v>
      </c>
      <c r="E39" s="72">
        <f t="shared" si="0"/>
        <v>995.8</v>
      </c>
      <c r="F39" s="72">
        <f t="shared" si="1"/>
        <v>991617.6399999999</v>
      </c>
      <c r="G39" s="72">
        <f t="shared" si="2"/>
        <v>987452845.91199982</v>
      </c>
      <c r="H39" s="72">
        <f t="shared" si="3"/>
        <v>983305543959.16943</v>
      </c>
    </row>
    <row r="40" spans="1:8" x14ac:dyDescent="0.15">
      <c r="A40" s="15">
        <v>22</v>
      </c>
      <c r="B40" s="29">
        <v>887.6</v>
      </c>
      <c r="C40" s="29">
        <v>888.8</v>
      </c>
      <c r="D40" s="73">
        <v>1</v>
      </c>
      <c r="E40" s="73">
        <f t="shared" si="0"/>
        <v>887.6</v>
      </c>
      <c r="F40" s="73">
        <f t="shared" si="1"/>
        <v>787833.76</v>
      </c>
      <c r="G40" s="73">
        <f t="shared" si="2"/>
        <v>699281245.37600005</v>
      </c>
      <c r="H40" s="73">
        <f t="shared" si="3"/>
        <v>620682033395.73767</v>
      </c>
    </row>
    <row r="41" spans="1:8" x14ac:dyDescent="0.15">
      <c r="A41" s="15">
        <v>23</v>
      </c>
      <c r="B41" s="29">
        <v>120.2</v>
      </c>
      <c r="C41" s="29">
        <v>119.6</v>
      </c>
      <c r="D41" s="73">
        <v>1</v>
      </c>
      <c r="E41" s="73">
        <f t="shared" si="0"/>
        <v>120.2</v>
      </c>
      <c r="F41" s="73">
        <f t="shared" si="1"/>
        <v>14448.04</v>
      </c>
      <c r="G41" s="73">
        <f t="shared" si="2"/>
        <v>1736654.4080000001</v>
      </c>
      <c r="H41" s="73">
        <f t="shared" si="3"/>
        <v>208745859.8416</v>
      </c>
    </row>
    <row r="42" spans="1:8" x14ac:dyDescent="0.15">
      <c r="A42" s="15">
        <v>24</v>
      </c>
      <c r="B42" s="29">
        <v>0.3</v>
      </c>
      <c r="C42" s="29">
        <v>0.3</v>
      </c>
      <c r="D42" s="73">
        <v>1</v>
      </c>
      <c r="E42" s="73">
        <f t="shared" si="0"/>
        <v>0.3</v>
      </c>
      <c r="F42" s="73">
        <f t="shared" si="1"/>
        <v>0.09</v>
      </c>
      <c r="G42" s="73">
        <f t="shared" si="2"/>
        <v>2.7E-2</v>
      </c>
      <c r="H42" s="73">
        <f t="shared" si="3"/>
        <v>8.0999999999999996E-3</v>
      </c>
    </row>
    <row r="43" spans="1:8" x14ac:dyDescent="0.15">
      <c r="A43" s="15">
        <v>25</v>
      </c>
      <c r="B43" s="34">
        <v>0.3</v>
      </c>
      <c r="C43" s="34">
        <v>0.6</v>
      </c>
      <c r="D43" s="74">
        <v>1</v>
      </c>
      <c r="E43" s="74">
        <f t="shared" si="0"/>
        <v>0.3</v>
      </c>
      <c r="F43" s="74">
        <f t="shared" si="1"/>
        <v>0.09</v>
      </c>
      <c r="G43" s="74">
        <f t="shared" si="2"/>
        <v>2.7E-2</v>
      </c>
      <c r="H43" s="74">
        <f t="shared" si="3"/>
        <v>8.0999999999999996E-3</v>
      </c>
    </row>
    <row r="44" spans="1:8" x14ac:dyDescent="0.15">
      <c r="A44" s="15">
        <v>26</v>
      </c>
      <c r="B44" s="24">
        <v>556.79999999999995</v>
      </c>
      <c r="C44" s="24">
        <v>557.6</v>
      </c>
      <c r="D44" s="72">
        <v>1</v>
      </c>
      <c r="E44" s="72">
        <f t="shared" si="0"/>
        <v>556.79999999999995</v>
      </c>
      <c r="F44" s="72">
        <f t="shared" si="1"/>
        <v>310026.23999999993</v>
      </c>
      <c r="G44" s="72">
        <f t="shared" si="2"/>
        <v>172622610.43199995</v>
      </c>
      <c r="H44" s="72">
        <f t="shared" si="3"/>
        <v>96116269488.537567</v>
      </c>
    </row>
    <row r="45" spans="1:8" x14ac:dyDescent="0.15">
      <c r="A45" s="15">
        <v>27</v>
      </c>
      <c r="B45" s="29">
        <v>339.1</v>
      </c>
      <c r="C45" s="29">
        <v>339.3</v>
      </c>
      <c r="D45" s="73">
        <v>1</v>
      </c>
      <c r="E45" s="73">
        <f t="shared" si="0"/>
        <v>339.1</v>
      </c>
      <c r="F45" s="73">
        <f t="shared" si="1"/>
        <v>114988.81000000001</v>
      </c>
      <c r="G45" s="73">
        <f t="shared" si="2"/>
        <v>38992705.471000008</v>
      </c>
      <c r="H45" s="73">
        <f t="shared" si="3"/>
        <v>13222426425.216105</v>
      </c>
    </row>
    <row r="46" spans="1:8" x14ac:dyDescent="0.15">
      <c r="A46" s="15">
        <v>28</v>
      </c>
      <c r="B46" s="29">
        <v>887.2</v>
      </c>
      <c r="C46" s="29">
        <v>888</v>
      </c>
      <c r="D46" s="73">
        <v>1</v>
      </c>
      <c r="E46" s="73">
        <f t="shared" si="0"/>
        <v>887.2</v>
      </c>
      <c r="F46" s="73">
        <f t="shared" si="1"/>
        <v>787123.84000000008</v>
      </c>
      <c r="G46" s="73">
        <f t="shared" si="2"/>
        <v>698336270.84800017</v>
      </c>
      <c r="H46" s="73">
        <f t="shared" si="3"/>
        <v>619563939496.34583</v>
      </c>
    </row>
    <row r="47" spans="1:8" x14ac:dyDescent="0.15">
      <c r="A47" s="15">
        <v>29</v>
      </c>
      <c r="B47" s="29">
        <v>999</v>
      </c>
      <c r="C47" s="29">
        <v>998.5</v>
      </c>
      <c r="D47" s="73">
        <v>1</v>
      </c>
      <c r="E47" s="73">
        <f t="shared" si="0"/>
        <v>999</v>
      </c>
      <c r="F47" s="73">
        <f t="shared" si="1"/>
        <v>998001</v>
      </c>
      <c r="G47" s="73">
        <f t="shared" si="2"/>
        <v>997002999</v>
      </c>
      <c r="H47" s="73">
        <f t="shared" si="3"/>
        <v>996005996001</v>
      </c>
    </row>
    <row r="48" spans="1:8" x14ac:dyDescent="0.15">
      <c r="A48" s="15">
        <v>30</v>
      </c>
      <c r="B48" s="34">
        <v>779</v>
      </c>
      <c r="C48" s="34">
        <v>778.9</v>
      </c>
      <c r="D48" s="74">
        <v>1</v>
      </c>
      <c r="E48" s="74">
        <f t="shared" si="0"/>
        <v>779</v>
      </c>
      <c r="F48" s="74">
        <f t="shared" si="1"/>
        <v>606841</v>
      </c>
      <c r="G48" s="74">
        <f t="shared" si="2"/>
        <v>472729139</v>
      </c>
      <c r="H48" s="74">
        <f t="shared" si="3"/>
        <v>368255999281</v>
      </c>
    </row>
    <row r="49" spans="1:8" x14ac:dyDescent="0.15">
      <c r="A49" s="15">
        <v>31</v>
      </c>
      <c r="B49" s="24">
        <v>11.1</v>
      </c>
      <c r="C49" s="24">
        <v>10.199999999999999</v>
      </c>
      <c r="D49" s="72">
        <v>1</v>
      </c>
      <c r="E49" s="72">
        <f t="shared" si="0"/>
        <v>11.1</v>
      </c>
      <c r="F49" s="72">
        <f t="shared" si="1"/>
        <v>123.21</v>
      </c>
      <c r="G49" s="72">
        <f t="shared" si="2"/>
        <v>1367.6309999999999</v>
      </c>
      <c r="H49" s="72">
        <f t="shared" si="3"/>
        <v>15180.704099999997</v>
      </c>
    </row>
    <row r="50" spans="1:8" x14ac:dyDescent="0.15">
      <c r="A50" s="15">
        <v>32</v>
      </c>
      <c r="B50" s="29">
        <v>118.3</v>
      </c>
      <c r="C50" s="29">
        <v>117.6</v>
      </c>
      <c r="D50" s="73">
        <v>1</v>
      </c>
      <c r="E50" s="73">
        <f t="shared" si="0"/>
        <v>118.3</v>
      </c>
      <c r="F50" s="73">
        <f t="shared" si="1"/>
        <v>13994.89</v>
      </c>
      <c r="G50" s="73">
        <f t="shared" si="2"/>
        <v>1655595.487</v>
      </c>
      <c r="H50" s="73">
        <f t="shared" si="3"/>
        <v>195856946.11210001</v>
      </c>
    </row>
    <row r="51" spans="1:8" x14ac:dyDescent="0.15">
      <c r="A51" s="15">
        <v>33</v>
      </c>
      <c r="B51" s="29">
        <v>229.2</v>
      </c>
      <c r="C51" s="29">
        <v>228.9</v>
      </c>
      <c r="D51" s="73">
        <v>1</v>
      </c>
      <c r="E51" s="73">
        <f t="shared" si="0"/>
        <v>229.2</v>
      </c>
      <c r="F51" s="73">
        <f t="shared" si="1"/>
        <v>52532.639999999992</v>
      </c>
      <c r="G51" s="73">
        <f t="shared" si="2"/>
        <v>12040481.087999998</v>
      </c>
      <c r="H51" s="73">
        <f t="shared" si="3"/>
        <v>2759678265.3695993</v>
      </c>
    </row>
    <row r="52" spans="1:8" x14ac:dyDescent="0.15">
      <c r="A52" s="15">
        <v>34</v>
      </c>
      <c r="B52" s="29">
        <v>669.1</v>
      </c>
      <c r="C52" s="29">
        <v>668.4</v>
      </c>
      <c r="D52" s="73">
        <v>1</v>
      </c>
      <c r="E52" s="73">
        <f t="shared" si="0"/>
        <v>669.1</v>
      </c>
      <c r="F52" s="73">
        <f t="shared" si="1"/>
        <v>447694.81000000006</v>
      </c>
      <c r="G52" s="73">
        <f t="shared" si="2"/>
        <v>299552597.37100005</v>
      </c>
      <c r="H52" s="73">
        <f t="shared" si="3"/>
        <v>200430642900.93613</v>
      </c>
    </row>
    <row r="53" spans="1:8" x14ac:dyDescent="0.15">
      <c r="A53" s="15">
        <v>35</v>
      </c>
      <c r="B53" s="34">
        <v>448.9</v>
      </c>
      <c r="C53" s="34">
        <v>449.2</v>
      </c>
      <c r="D53" s="74">
        <v>1</v>
      </c>
      <c r="E53" s="74">
        <f t="shared" si="0"/>
        <v>448.9</v>
      </c>
      <c r="F53" s="74">
        <f t="shared" si="1"/>
        <v>201511.21</v>
      </c>
      <c r="G53" s="74">
        <f t="shared" si="2"/>
        <v>90458382.168999985</v>
      </c>
      <c r="H53" s="74">
        <f t="shared" si="3"/>
        <v>40606767755.664093</v>
      </c>
    </row>
    <row r="54" spans="1:8" x14ac:dyDescent="0.15">
      <c r="A54" s="15">
        <v>36</v>
      </c>
      <c r="B54" s="24">
        <v>0.5</v>
      </c>
      <c r="C54" s="24">
        <v>0.2</v>
      </c>
      <c r="D54" s="72">
        <v>1</v>
      </c>
      <c r="E54" s="72">
        <f t="shared" si="0"/>
        <v>0.5</v>
      </c>
      <c r="F54" s="72">
        <f t="shared" si="1"/>
        <v>0.25</v>
      </c>
      <c r="G54" s="72">
        <f t="shared" si="2"/>
        <v>0.125</v>
      </c>
      <c r="H54" s="72">
        <f t="shared" si="3"/>
        <v>6.25E-2</v>
      </c>
    </row>
    <row r="55" spans="1:8" x14ac:dyDescent="0.15">
      <c r="A55" s="15">
        <v>37</v>
      </c>
      <c r="B55" s="29"/>
      <c r="C55" s="29"/>
      <c r="D55" s="73">
        <v>1</v>
      </c>
      <c r="E55" s="73">
        <f t="shared" si="0"/>
        <v>0</v>
      </c>
      <c r="F55" s="73">
        <f t="shared" si="1"/>
        <v>0</v>
      </c>
      <c r="G55" s="73">
        <f t="shared" si="2"/>
        <v>0</v>
      </c>
      <c r="H55" s="73">
        <f t="shared" si="3"/>
        <v>0</v>
      </c>
    </row>
    <row r="56" spans="1:8" x14ac:dyDescent="0.15">
      <c r="A56" s="15">
        <v>38</v>
      </c>
      <c r="B56" s="29"/>
      <c r="C56" s="29"/>
      <c r="D56" s="73">
        <v>1</v>
      </c>
      <c r="E56" s="73">
        <f t="shared" si="0"/>
        <v>0</v>
      </c>
      <c r="F56" s="73">
        <f t="shared" si="1"/>
        <v>0</v>
      </c>
      <c r="G56" s="73">
        <f t="shared" si="2"/>
        <v>0</v>
      </c>
      <c r="H56" s="73">
        <f t="shared" si="3"/>
        <v>0</v>
      </c>
    </row>
    <row r="57" spans="1:8" x14ac:dyDescent="0.15">
      <c r="A57" s="15">
        <v>39</v>
      </c>
      <c r="B57" s="29"/>
      <c r="C57" s="29"/>
      <c r="D57" s="73">
        <v>1</v>
      </c>
      <c r="E57" s="73">
        <f t="shared" si="0"/>
        <v>0</v>
      </c>
      <c r="F57" s="73">
        <f t="shared" si="1"/>
        <v>0</v>
      </c>
      <c r="G57" s="73">
        <f t="shared" si="2"/>
        <v>0</v>
      </c>
      <c r="H57" s="73">
        <f t="shared" si="3"/>
        <v>0</v>
      </c>
    </row>
    <row r="58" spans="1:8" x14ac:dyDescent="0.15">
      <c r="A58" s="15">
        <v>40</v>
      </c>
      <c r="B58" s="34"/>
      <c r="C58" s="34"/>
      <c r="D58" s="74">
        <v>1</v>
      </c>
      <c r="E58" s="74">
        <f t="shared" si="0"/>
        <v>0</v>
      </c>
      <c r="F58" s="74">
        <f t="shared" si="1"/>
        <v>0</v>
      </c>
      <c r="G58" s="74">
        <f t="shared" si="2"/>
        <v>0</v>
      </c>
      <c r="H58" s="74">
        <f t="shared" si="3"/>
        <v>0</v>
      </c>
    </row>
    <row r="59" spans="1:8" x14ac:dyDescent="0.15">
      <c r="A59" s="15">
        <v>41</v>
      </c>
      <c r="B59" s="24"/>
      <c r="C59" s="24"/>
      <c r="D59" s="72">
        <v>1</v>
      </c>
      <c r="E59" s="72">
        <f t="shared" si="0"/>
        <v>0</v>
      </c>
      <c r="F59" s="72">
        <f t="shared" si="1"/>
        <v>0</v>
      </c>
      <c r="G59" s="72">
        <f t="shared" si="2"/>
        <v>0</v>
      </c>
      <c r="H59" s="72">
        <f t="shared" si="3"/>
        <v>0</v>
      </c>
    </row>
    <row r="60" spans="1:8" x14ac:dyDescent="0.15">
      <c r="A60" s="15">
        <v>42</v>
      </c>
      <c r="B60" s="29"/>
      <c r="C60" s="29"/>
      <c r="D60" s="73">
        <v>1</v>
      </c>
      <c r="E60" s="73">
        <f t="shared" si="0"/>
        <v>0</v>
      </c>
      <c r="F60" s="73">
        <f t="shared" si="1"/>
        <v>0</v>
      </c>
      <c r="G60" s="73">
        <f t="shared" si="2"/>
        <v>0</v>
      </c>
      <c r="H60" s="73">
        <f t="shared" si="3"/>
        <v>0</v>
      </c>
    </row>
    <row r="61" spans="1:8" x14ac:dyDescent="0.15">
      <c r="A61" s="15">
        <v>43</v>
      </c>
      <c r="B61" s="29"/>
      <c r="C61" s="29"/>
      <c r="D61" s="73">
        <v>1</v>
      </c>
      <c r="E61" s="73">
        <f t="shared" si="0"/>
        <v>0</v>
      </c>
      <c r="F61" s="73">
        <f t="shared" si="1"/>
        <v>0</v>
      </c>
      <c r="G61" s="73">
        <f t="shared" si="2"/>
        <v>0</v>
      </c>
      <c r="H61" s="73">
        <f t="shared" si="3"/>
        <v>0</v>
      </c>
    </row>
    <row r="62" spans="1:8" x14ac:dyDescent="0.15">
      <c r="A62" s="15">
        <v>44</v>
      </c>
      <c r="B62" s="29"/>
      <c r="C62" s="29"/>
      <c r="D62" s="73">
        <v>1</v>
      </c>
      <c r="E62" s="73">
        <f t="shared" si="0"/>
        <v>0</v>
      </c>
      <c r="F62" s="73">
        <f t="shared" si="1"/>
        <v>0</v>
      </c>
      <c r="G62" s="73">
        <f t="shared" si="2"/>
        <v>0</v>
      </c>
      <c r="H62" s="73">
        <f t="shared" si="3"/>
        <v>0</v>
      </c>
    </row>
    <row r="63" spans="1:8" x14ac:dyDescent="0.15">
      <c r="A63" s="15">
        <v>45</v>
      </c>
      <c r="B63" s="34"/>
      <c r="C63" s="34"/>
      <c r="D63" s="74">
        <v>1</v>
      </c>
      <c r="E63" s="74">
        <f t="shared" si="0"/>
        <v>0</v>
      </c>
      <c r="F63" s="74">
        <f t="shared" si="1"/>
        <v>0</v>
      </c>
      <c r="G63" s="74">
        <f t="shared" si="2"/>
        <v>0</v>
      </c>
      <c r="H63" s="74">
        <f t="shared" si="3"/>
        <v>0</v>
      </c>
    </row>
    <row r="64" spans="1:8" x14ac:dyDescent="0.15">
      <c r="A64" s="15">
        <v>46</v>
      </c>
      <c r="B64" s="24"/>
      <c r="C64" s="24"/>
      <c r="D64" s="72">
        <v>1</v>
      </c>
      <c r="E64" s="72">
        <f t="shared" si="0"/>
        <v>0</v>
      </c>
      <c r="F64" s="72">
        <f t="shared" si="1"/>
        <v>0</v>
      </c>
      <c r="G64" s="72">
        <f t="shared" si="2"/>
        <v>0</v>
      </c>
      <c r="H64" s="72">
        <f t="shared" si="3"/>
        <v>0</v>
      </c>
    </row>
    <row r="65" spans="1:8" x14ac:dyDescent="0.15">
      <c r="A65" s="15">
        <v>47</v>
      </c>
      <c r="B65" s="29"/>
      <c r="C65" s="29"/>
      <c r="D65" s="73">
        <v>1</v>
      </c>
      <c r="E65" s="73">
        <f t="shared" si="0"/>
        <v>0</v>
      </c>
      <c r="F65" s="73">
        <f t="shared" si="1"/>
        <v>0</v>
      </c>
      <c r="G65" s="73">
        <f t="shared" si="2"/>
        <v>0</v>
      </c>
      <c r="H65" s="73">
        <f t="shared" si="3"/>
        <v>0</v>
      </c>
    </row>
    <row r="66" spans="1:8" x14ac:dyDescent="0.15">
      <c r="A66" s="15">
        <v>48</v>
      </c>
      <c r="B66" s="29"/>
      <c r="C66" s="29"/>
      <c r="D66" s="73">
        <v>1</v>
      </c>
      <c r="E66" s="73">
        <f t="shared" si="0"/>
        <v>0</v>
      </c>
      <c r="F66" s="73">
        <f t="shared" si="1"/>
        <v>0</v>
      </c>
      <c r="G66" s="73">
        <f t="shared" si="2"/>
        <v>0</v>
      </c>
      <c r="H66" s="73">
        <f t="shared" si="3"/>
        <v>0</v>
      </c>
    </row>
    <row r="67" spans="1:8" x14ac:dyDescent="0.15">
      <c r="A67" s="15">
        <v>49</v>
      </c>
      <c r="B67" s="29"/>
      <c r="C67" s="29"/>
      <c r="D67" s="73">
        <v>1</v>
      </c>
      <c r="E67" s="73">
        <f t="shared" si="0"/>
        <v>0</v>
      </c>
      <c r="F67" s="73">
        <f t="shared" si="1"/>
        <v>0</v>
      </c>
      <c r="G67" s="73">
        <f t="shared" si="2"/>
        <v>0</v>
      </c>
      <c r="H67" s="73">
        <f t="shared" si="3"/>
        <v>0</v>
      </c>
    </row>
    <row r="68" spans="1:8" x14ac:dyDescent="0.15">
      <c r="A68" s="15">
        <v>50</v>
      </c>
      <c r="B68" s="34"/>
      <c r="C68" s="34"/>
      <c r="D68" s="74">
        <v>1</v>
      </c>
      <c r="E68" s="74">
        <f t="shared" si="0"/>
        <v>0</v>
      </c>
      <c r="F68" s="74">
        <f t="shared" si="1"/>
        <v>0</v>
      </c>
      <c r="G68" s="74">
        <f t="shared" si="2"/>
        <v>0</v>
      </c>
      <c r="H68" s="74">
        <f t="shared" si="3"/>
        <v>0</v>
      </c>
    </row>
    <row r="69" spans="1:8" x14ac:dyDescent="0.15">
      <c r="A69" s="15">
        <v>51</v>
      </c>
      <c r="B69" s="24"/>
      <c r="C69" s="24"/>
      <c r="D69" s="72">
        <v>1</v>
      </c>
      <c r="E69" s="72">
        <f t="shared" si="0"/>
        <v>0</v>
      </c>
      <c r="F69" s="72">
        <f t="shared" si="1"/>
        <v>0</v>
      </c>
      <c r="G69" s="72">
        <f t="shared" si="2"/>
        <v>0</v>
      </c>
      <c r="H69" s="72">
        <f t="shared" si="3"/>
        <v>0</v>
      </c>
    </row>
    <row r="70" spans="1:8" x14ac:dyDescent="0.15">
      <c r="A70" s="15">
        <v>52</v>
      </c>
      <c r="B70" s="29"/>
      <c r="C70" s="29"/>
      <c r="D70" s="73">
        <v>1</v>
      </c>
      <c r="E70" s="73">
        <f t="shared" si="0"/>
        <v>0</v>
      </c>
      <c r="F70" s="73">
        <f t="shared" si="1"/>
        <v>0</v>
      </c>
      <c r="G70" s="73">
        <f t="shared" si="2"/>
        <v>0</v>
      </c>
      <c r="H70" s="73">
        <f t="shared" si="3"/>
        <v>0</v>
      </c>
    </row>
    <row r="71" spans="1:8" x14ac:dyDescent="0.15">
      <c r="A71" s="15">
        <v>53</v>
      </c>
      <c r="B71" s="29"/>
      <c r="C71" s="29"/>
      <c r="D71" s="73">
        <v>1</v>
      </c>
      <c r="E71" s="73">
        <f t="shared" si="0"/>
        <v>0</v>
      </c>
      <c r="F71" s="73">
        <f t="shared" si="1"/>
        <v>0</v>
      </c>
      <c r="G71" s="73">
        <f t="shared" si="2"/>
        <v>0</v>
      </c>
      <c r="H71" s="73">
        <f t="shared" si="3"/>
        <v>0</v>
      </c>
    </row>
    <row r="72" spans="1:8" x14ac:dyDescent="0.15">
      <c r="A72" s="15">
        <v>54</v>
      </c>
      <c r="B72" s="29"/>
      <c r="C72" s="29"/>
      <c r="D72" s="73">
        <v>1</v>
      </c>
      <c r="E72" s="73">
        <f t="shared" si="0"/>
        <v>0</v>
      </c>
      <c r="F72" s="73">
        <f t="shared" si="1"/>
        <v>0</v>
      </c>
      <c r="G72" s="73">
        <f t="shared" si="2"/>
        <v>0</v>
      </c>
      <c r="H72" s="73">
        <f t="shared" si="3"/>
        <v>0</v>
      </c>
    </row>
    <row r="73" spans="1:8" x14ac:dyDescent="0.15">
      <c r="A73" s="15">
        <v>55</v>
      </c>
      <c r="B73" s="34"/>
      <c r="C73" s="34"/>
      <c r="D73" s="74">
        <v>1</v>
      </c>
      <c r="E73" s="74">
        <f t="shared" si="0"/>
        <v>0</v>
      </c>
      <c r="F73" s="74">
        <f t="shared" si="1"/>
        <v>0</v>
      </c>
      <c r="G73" s="74">
        <f t="shared" si="2"/>
        <v>0</v>
      </c>
      <c r="H73" s="74">
        <f t="shared" si="3"/>
        <v>0</v>
      </c>
    </row>
    <row r="74" spans="1:8" x14ac:dyDescent="0.15">
      <c r="A74" s="15">
        <v>56</v>
      </c>
      <c r="B74" s="24"/>
      <c r="C74" s="24"/>
      <c r="D74" s="72">
        <v>1</v>
      </c>
      <c r="E74" s="72">
        <f t="shared" si="0"/>
        <v>0</v>
      </c>
      <c r="F74" s="72">
        <f t="shared" si="1"/>
        <v>0</v>
      </c>
      <c r="G74" s="72">
        <f t="shared" si="2"/>
        <v>0</v>
      </c>
      <c r="H74" s="72">
        <f t="shared" si="3"/>
        <v>0</v>
      </c>
    </row>
    <row r="75" spans="1:8" x14ac:dyDescent="0.15">
      <c r="A75" s="15">
        <v>57</v>
      </c>
      <c r="B75" s="29"/>
      <c r="C75" s="29"/>
      <c r="D75" s="73">
        <v>1</v>
      </c>
      <c r="E75" s="73">
        <f t="shared" si="0"/>
        <v>0</v>
      </c>
      <c r="F75" s="73">
        <f t="shared" si="1"/>
        <v>0</v>
      </c>
      <c r="G75" s="73">
        <f t="shared" si="2"/>
        <v>0</v>
      </c>
      <c r="H75" s="73">
        <f t="shared" si="3"/>
        <v>0</v>
      </c>
    </row>
    <row r="76" spans="1:8" x14ac:dyDescent="0.15">
      <c r="A76" s="15">
        <v>58</v>
      </c>
      <c r="B76" s="29"/>
      <c r="C76" s="29"/>
      <c r="D76" s="73">
        <v>1</v>
      </c>
      <c r="E76" s="73">
        <f t="shared" si="0"/>
        <v>0</v>
      </c>
      <c r="F76" s="73">
        <f t="shared" si="1"/>
        <v>0</v>
      </c>
      <c r="G76" s="73">
        <f t="shared" si="2"/>
        <v>0</v>
      </c>
      <c r="H76" s="73">
        <f t="shared" si="3"/>
        <v>0</v>
      </c>
    </row>
    <row r="77" spans="1:8" x14ac:dyDescent="0.15">
      <c r="A77" s="15">
        <v>59</v>
      </c>
      <c r="B77" s="29"/>
      <c r="C77" s="29"/>
      <c r="D77" s="73">
        <v>1</v>
      </c>
      <c r="E77" s="73">
        <f t="shared" si="0"/>
        <v>0</v>
      </c>
      <c r="F77" s="73">
        <f t="shared" si="1"/>
        <v>0</v>
      </c>
      <c r="G77" s="73">
        <f t="shared" si="2"/>
        <v>0</v>
      </c>
      <c r="H77" s="73">
        <f t="shared" si="3"/>
        <v>0</v>
      </c>
    </row>
    <row r="78" spans="1:8" x14ac:dyDescent="0.15">
      <c r="A78" s="15">
        <v>60</v>
      </c>
      <c r="B78" s="34"/>
      <c r="C78" s="34"/>
      <c r="D78" s="74">
        <v>1</v>
      </c>
      <c r="E78" s="74">
        <f t="shared" si="0"/>
        <v>0</v>
      </c>
      <c r="F78" s="74">
        <f t="shared" si="1"/>
        <v>0</v>
      </c>
      <c r="G78" s="74">
        <f t="shared" si="2"/>
        <v>0</v>
      </c>
      <c r="H78" s="74">
        <f t="shared" si="3"/>
        <v>0</v>
      </c>
    </row>
    <row r="79" spans="1:8" x14ac:dyDescent="0.15">
      <c r="A79" s="15">
        <v>61</v>
      </c>
      <c r="B79" s="24"/>
      <c r="C79" s="24"/>
      <c r="D79" s="72">
        <v>1</v>
      </c>
      <c r="E79" s="72">
        <f t="shared" si="0"/>
        <v>0</v>
      </c>
      <c r="F79" s="72">
        <f t="shared" si="1"/>
        <v>0</v>
      </c>
      <c r="G79" s="72">
        <f t="shared" si="2"/>
        <v>0</v>
      </c>
      <c r="H79" s="72">
        <f t="shared" si="3"/>
        <v>0</v>
      </c>
    </row>
    <row r="80" spans="1:8" x14ac:dyDescent="0.15">
      <c r="A80" s="15">
        <v>62</v>
      </c>
      <c r="B80" s="29"/>
      <c r="C80" s="29"/>
      <c r="D80" s="73">
        <v>1</v>
      </c>
      <c r="E80" s="73">
        <f t="shared" si="0"/>
        <v>0</v>
      </c>
      <c r="F80" s="73">
        <f t="shared" si="1"/>
        <v>0</v>
      </c>
      <c r="G80" s="73">
        <f t="shared" si="2"/>
        <v>0</v>
      </c>
      <c r="H80" s="73">
        <f t="shared" si="3"/>
        <v>0</v>
      </c>
    </row>
    <row r="81" spans="1:8" x14ac:dyDescent="0.15">
      <c r="A81" s="15">
        <v>63</v>
      </c>
      <c r="B81" s="29"/>
      <c r="C81" s="29"/>
      <c r="D81" s="73">
        <v>1</v>
      </c>
      <c r="E81" s="73">
        <f t="shared" si="0"/>
        <v>0</v>
      </c>
      <c r="F81" s="73">
        <f t="shared" si="1"/>
        <v>0</v>
      </c>
      <c r="G81" s="73">
        <f t="shared" si="2"/>
        <v>0</v>
      </c>
      <c r="H81" s="73">
        <f t="shared" si="3"/>
        <v>0</v>
      </c>
    </row>
    <row r="82" spans="1:8" x14ac:dyDescent="0.15">
      <c r="A82" s="15">
        <v>64</v>
      </c>
      <c r="B82" s="29"/>
      <c r="C82" s="29"/>
      <c r="D82" s="73">
        <v>1</v>
      </c>
      <c r="E82" s="73">
        <f t="shared" si="0"/>
        <v>0</v>
      </c>
      <c r="F82" s="73">
        <f t="shared" si="1"/>
        <v>0</v>
      </c>
      <c r="G82" s="73">
        <f t="shared" si="2"/>
        <v>0</v>
      </c>
      <c r="H82" s="73">
        <f t="shared" si="3"/>
        <v>0</v>
      </c>
    </row>
    <row r="83" spans="1:8" x14ac:dyDescent="0.15">
      <c r="A83" s="15">
        <v>65</v>
      </c>
      <c r="B83" s="34"/>
      <c r="C83" s="34"/>
      <c r="D83" s="74">
        <v>1</v>
      </c>
      <c r="E83" s="74">
        <f t="shared" si="0"/>
        <v>0</v>
      </c>
      <c r="F83" s="74">
        <f t="shared" si="1"/>
        <v>0</v>
      </c>
      <c r="G83" s="74">
        <f t="shared" si="2"/>
        <v>0</v>
      </c>
      <c r="H83" s="74">
        <f t="shared" si="3"/>
        <v>0</v>
      </c>
    </row>
    <row r="84" spans="1:8" x14ac:dyDescent="0.15">
      <c r="A84" s="15">
        <v>66</v>
      </c>
      <c r="B84" s="24"/>
      <c r="C84" s="24"/>
      <c r="D84" s="72">
        <v>1</v>
      </c>
      <c r="E84" s="72">
        <f t="shared" ref="E84:E118" si="4">B84</f>
        <v>0</v>
      </c>
      <c r="F84" s="72">
        <f t="shared" ref="F84:F118" si="5">B84*E84</f>
        <v>0</v>
      </c>
      <c r="G84" s="72">
        <f t="shared" ref="G84:G118" si="6">B84*F84</f>
        <v>0</v>
      </c>
      <c r="H84" s="72">
        <f t="shared" ref="H84:H118" si="7">B84*G84</f>
        <v>0</v>
      </c>
    </row>
    <row r="85" spans="1:8" x14ac:dyDescent="0.15">
      <c r="A85" s="15">
        <v>67</v>
      </c>
      <c r="B85" s="29"/>
      <c r="C85" s="29"/>
      <c r="D85" s="73">
        <v>1</v>
      </c>
      <c r="E85" s="73">
        <f t="shared" si="4"/>
        <v>0</v>
      </c>
      <c r="F85" s="73">
        <f t="shared" si="5"/>
        <v>0</v>
      </c>
      <c r="G85" s="73">
        <f t="shared" si="6"/>
        <v>0</v>
      </c>
      <c r="H85" s="73">
        <f t="shared" si="7"/>
        <v>0</v>
      </c>
    </row>
    <row r="86" spans="1:8" x14ac:dyDescent="0.15">
      <c r="A86" s="15">
        <v>68</v>
      </c>
      <c r="B86" s="29"/>
      <c r="C86" s="29"/>
      <c r="D86" s="73">
        <v>1</v>
      </c>
      <c r="E86" s="73">
        <f t="shared" si="4"/>
        <v>0</v>
      </c>
      <c r="F86" s="73">
        <f t="shared" si="5"/>
        <v>0</v>
      </c>
      <c r="G86" s="73">
        <f t="shared" si="6"/>
        <v>0</v>
      </c>
      <c r="H86" s="73">
        <f t="shared" si="7"/>
        <v>0</v>
      </c>
    </row>
    <row r="87" spans="1:8" x14ac:dyDescent="0.15">
      <c r="A87" s="15">
        <v>69</v>
      </c>
      <c r="B87" s="29"/>
      <c r="C87" s="29"/>
      <c r="D87" s="73">
        <v>1</v>
      </c>
      <c r="E87" s="73">
        <f t="shared" si="4"/>
        <v>0</v>
      </c>
      <c r="F87" s="73">
        <f t="shared" si="5"/>
        <v>0</v>
      </c>
      <c r="G87" s="73">
        <f t="shared" si="6"/>
        <v>0</v>
      </c>
      <c r="H87" s="73">
        <f t="shared" si="7"/>
        <v>0</v>
      </c>
    </row>
    <row r="88" spans="1:8" x14ac:dyDescent="0.15">
      <c r="A88" s="15">
        <v>70</v>
      </c>
      <c r="B88" s="34"/>
      <c r="C88" s="34"/>
      <c r="D88" s="74">
        <v>1</v>
      </c>
      <c r="E88" s="74">
        <f t="shared" si="4"/>
        <v>0</v>
      </c>
      <c r="F88" s="74">
        <f t="shared" si="5"/>
        <v>0</v>
      </c>
      <c r="G88" s="74">
        <f t="shared" si="6"/>
        <v>0</v>
      </c>
      <c r="H88" s="74">
        <f t="shared" si="7"/>
        <v>0</v>
      </c>
    </row>
    <row r="89" spans="1:8" x14ac:dyDescent="0.15">
      <c r="A89" s="15">
        <v>71</v>
      </c>
      <c r="B89" s="24"/>
      <c r="C89" s="24"/>
      <c r="D89" s="72">
        <v>1</v>
      </c>
      <c r="E89" s="72">
        <f t="shared" si="4"/>
        <v>0</v>
      </c>
      <c r="F89" s="72">
        <f t="shared" si="5"/>
        <v>0</v>
      </c>
      <c r="G89" s="72">
        <f t="shared" si="6"/>
        <v>0</v>
      </c>
      <c r="H89" s="72">
        <f t="shared" si="7"/>
        <v>0</v>
      </c>
    </row>
    <row r="90" spans="1:8" x14ac:dyDescent="0.15">
      <c r="A90" s="15">
        <v>72</v>
      </c>
      <c r="B90" s="29"/>
      <c r="C90" s="29"/>
      <c r="D90" s="73">
        <v>1</v>
      </c>
      <c r="E90" s="73">
        <f t="shared" si="4"/>
        <v>0</v>
      </c>
      <c r="F90" s="73">
        <f t="shared" si="5"/>
        <v>0</v>
      </c>
      <c r="G90" s="73">
        <f t="shared" si="6"/>
        <v>0</v>
      </c>
      <c r="H90" s="73">
        <f t="shared" si="7"/>
        <v>0</v>
      </c>
    </row>
    <row r="91" spans="1:8" x14ac:dyDescent="0.15">
      <c r="A91" s="15">
        <v>73</v>
      </c>
      <c r="B91" s="29"/>
      <c r="C91" s="29"/>
      <c r="D91" s="73">
        <v>1</v>
      </c>
      <c r="E91" s="73">
        <f t="shared" si="4"/>
        <v>0</v>
      </c>
      <c r="F91" s="73">
        <f t="shared" si="5"/>
        <v>0</v>
      </c>
      <c r="G91" s="73">
        <f t="shared" si="6"/>
        <v>0</v>
      </c>
      <c r="H91" s="73">
        <f t="shared" si="7"/>
        <v>0</v>
      </c>
    </row>
    <row r="92" spans="1:8" x14ac:dyDescent="0.15">
      <c r="A92" s="15">
        <v>74</v>
      </c>
      <c r="B92" s="29"/>
      <c r="C92" s="29"/>
      <c r="D92" s="73">
        <v>1</v>
      </c>
      <c r="E92" s="73">
        <f t="shared" si="4"/>
        <v>0</v>
      </c>
      <c r="F92" s="73">
        <f t="shared" si="5"/>
        <v>0</v>
      </c>
      <c r="G92" s="73">
        <f t="shared" si="6"/>
        <v>0</v>
      </c>
      <c r="H92" s="73">
        <f t="shared" si="7"/>
        <v>0</v>
      </c>
    </row>
    <row r="93" spans="1:8" x14ac:dyDescent="0.15">
      <c r="A93" s="15">
        <v>75</v>
      </c>
      <c r="B93" s="34"/>
      <c r="C93" s="34"/>
      <c r="D93" s="74">
        <v>1</v>
      </c>
      <c r="E93" s="74">
        <f t="shared" si="4"/>
        <v>0</v>
      </c>
      <c r="F93" s="74">
        <f t="shared" si="5"/>
        <v>0</v>
      </c>
      <c r="G93" s="74">
        <f t="shared" si="6"/>
        <v>0</v>
      </c>
      <c r="H93" s="74">
        <f t="shared" si="7"/>
        <v>0</v>
      </c>
    </row>
    <row r="94" spans="1:8" x14ac:dyDescent="0.15">
      <c r="A94" s="15">
        <v>76</v>
      </c>
      <c r="B94" s="24"/>
      <c r="C94" s="24"/>
      <c r="D94" s="72">
        <v>1</v>
      </c>
      <c r="E94" s="72">
        <f t="shared" si="4"/>
        <v>0</v>
      </c>
      <c r="F94" s="72">
        <f t="shared" si="5"/>
        <v>0</v>
      </c>
      <c r="G94" s="72">
        <f t="shared" si="6"/>
        <v>0</v>
      </c>
      <c r="H94" s="72">
        <f t="shared" si="7"/>
        <v>0</v>
      </c>
    </row>
    <row r="95" spans="1:8" x14ac:dyDescent="0.15">
      <c r="A95" s="15">
        <v>77</v>
      </c>
      <c r="B95" s="29"/>
      <c r="C95" s="29"/>
      <c r="D95" s="73">
        <v>1</v>
      </c>
      <c r="E95" s="73">
        <f t="shared" si="4"/>
        <v>0</v>
      </c>
      <c r="F95" s="73">
        <f t="shared" si="5"/>
        <v>0</v>
      </c>
      <c r="G95" s="73">
        <f t="shared" si="6"/>
        <v>0</v>
      </c>
      <c r="H95" s="73">
        <f t="shared" si="7"/>
        <v>0</v>
      </c>
    </row>
    <row r="96" spans="1:8" x14ac:dyDescent="0.15">
      <c r="A96" s="15">
        <v>78</v>
      </c>
      <c r="B96" s="29"/>
      <c r="C96" s="29"/>
      <c r="D96" s="73">
        <v>1</v>
      </c>
      <c r="E96" s="73">
        <f t="shared" si="4"/>
        <v>0</v>
      </c>
      <c r="F96" s="73">
        <f t="shared" si="5"/>
        <v>0</v>
      </c>
      <c r="G96" s="73">
        <f t="shared" si="6"/>
        <v>0</v>
      </c>
      <c r="H96" s="73">
        <f t="shared" si="7"/>
        <v>0</v>
      </c>
    </row>
    <row r="97" spans="1:8" x14ac:dyDescent="0.15">
      <c r="A97" s="15">
        <v>79</v>
      </c>
      <c r="B97" s="29"/>
      <c r="C97" s="29"/>
      <c r="D97" s="73">
        <v>1</v>
      </c>
      <c r="E97" s="73">
        <f t="shared" si="4"/>
        <v>0</v>
      </c>
      <c r="F97" s="73">
        <f t="shared" si="5"/>
        <v>0</v>
      </c>
      <c r="G97" s="73">
        <f t="shared" si="6"/>
        <v>0</v>
      </c>
      <c r="H97" s="73">
        <f t="shared" si="7"/>
        <v>0</v>
      </c>
    </row>
    <row r="98" spans="1:8" x14ac:dyDescent="0.15">
      <c r="A98" s="15">
        <v>80</v>
      </c>
      <c r="B98" s="34"/>
      <c r="C98" s="34"/>
      <c r="D98" s="74">
        <v>1</v>
      </c>
      <c r="E98" s="74">
        <f t="shared" si="4"/>
        <v>0</v>
      </c>
      <c r="F98" s="74">
        <f t="shared" si="5"/>
        <v>0</v>
      </c>
      <c r="G98" s="74">
        <f t="shared" si="6"/>
        <v>0</v>
      </c>
      <c r="H98" s="74">
        <f t="shared" si="7"/>
        <v>0</v>
      </c>
    </row>
    <row r="99" spans="1:8" x14ac:dyDescent="0.15">
      <c r="A99" s="15">
        <v>81</v>
      </c>
      <c r="B99" s="24"/>
      <c r="C99" s="24"/>
      <c r="D99" s="72">
        <v>1</v>
      </c>
      <c r="E99" s="72">
        <f t="shared" si="4"/>
        <v>0</v>
      </c>
      <c r="F99" s="72">
        <f t="shared" si="5"/>
        <v>0</v>
      </c>
      <c r="G99" s="72">
        <f t="shared" si="6"/>
        <v>0</v>
      </c>
      <c r="H99" s="72">
        <f t="shared" si="7"/>
        <v>0</v>
      </c>
    </row>
    <row r="100" spans="1:8" x14ac:dyDescent="0.15">
      <c r="A100" s="15">
        <v>82</v>
      </c>
      <c r="B100" s="29"/>
      <c r="C100" s="29"/>
      <c r="D100" s="73">
        <v>1</v>
      </c>
      <c r="E100" s="73">
        <f t="shared" si="4"/>
        <v>0</v>
      </c>
      <c r="F100" s="73">
        <f t="shared" si="5"/>
        <v>0</v>
      </c>
      <c r="G100" s="73">
        <f t="shared" si="6"/>
        <v>0</v>
      </c>
      <c r="H100" s="73">
        <f t="shared" si="7"/>
        <v>0</v>
      </c>
    </row>
    <row r="101" spans="1:8" x14ac:dyDescent="0.15">
      <c r="A101" s="15">
        <v>83</v>
      </c>
      <c r="B101" s="29"/>
      <c r="C101" s="29"/>
      <c r="D101" s="73">
        <v>1</v>
      </c>
      <c r="E101" s="73">
        <f t="shared" si="4"/>
        <v>0</v>
      </c>
      <c r="F101" s="73">
        <f t="shared" si="5"/>
        <v>0</v>
      </c>
      <c r="G101" s="73">
        <f t="shared" si="6"/>
        <v>0</v>
      </c>
      <c r="H101" s="73">
        <f t="shared" si="7"/>
        <v>0</v>
      </c>
    </row>
    <row r="102" spans="1:8" x14ac:dyDescent="0.15">
      <c r="A102" s="15">
        <v>84</v>
      </c>
      <c r="B102" s="29"/>
      <c r="C102" s="29"/>
      <c r="D102" s="73">
        <v>1</v>
      </c>
      <c r="E102" s="73">
        <f t="shared" si="4"/>
        <v>0</v>
      </c>
      <c r="F102" s="73">
        <f t="shared" si="5"/>
        <v>0</v>
      </c>
      <c r="G102" s="73">
        <f t="shared" si="6"/>
        <v>0</v>
      </c>
      <c r="H102" s="73">
        <f t="shared" si="7"/>
        <v>0</v>
      </c>
    </row>
    <row r="103" spans="1:8" x14ac:dyDescent="0.15">
      <c r="A103" s="15">
        <v>85</v>
      </c>
      <c r="B103" s="34"/>
      <c r="C103" s="34"/>
      <c r="D103" s="74">
        <v>1</v>
      </c>
      <c r="E103" s="74">
        <f t="shared" si="4"/>
        <v>0</v>
      </c>
      <c r="F103" s="74">
        <f t="shared" si="5"/>
        <v>0</v>
      </c>
      <c r="G103" s="74">
        <f t="shared" si="6"/>
        <v>0</v>
      </c>
      <c r="H103" s="74">
        <f t="shared" si="7"/>
        <v>0</v>
      </c>
    </row>
    <row r="104" spans="1:8" x14ac:dyDescent="0.15">
      <c r="A104" s="15">
        <v>86</v>
      </c>
      <c r="B104" s="24"/>
      <c r="C104" s="24"/>
      <c r="D104" s="72">
        <v>1</v>
      </c>
      <c r="E104" s="72">
        <f t="shared" si="4"/>
        <v>0</v>
      </c>
      <c r="F104" s="72">
        <f t="shared" si="5"/>
        <v>0</v>
      </c>
      <c r="G104" s="72">
        <f t="shared" si="6"/>
        <v>0</v>
      </c>
      <c r="H104" s="72">
        <f t="shared" si="7"/>
        <v>0</v>
      </c>
    </row>
    <row r="105" spans="1:8" x14ac:dyDescent="0.15">
      <c r="A105" s="15">
        <v>87</v>
      </c>
      <c r="B105" s="29"/>
      <c r="C105" s="29"/>
      <c r="D105" s="73">
        <v>1</v>
      </c>
      <c r="E105" s="73">
        <f t="shared" si="4"/>
        <v>0</v>
      </c>
      <c r="F105" s="73">
        <f t="shared" si="5"/>
        <v>0</v>
      </c>
      <c r="G105" s="73">
        <f t="shared" si="6"/>
        <v>0</v>
      </c>
      <c r="H105" s="73">
        <f t="shared" si="7"/>
        <v>0</v>
      </c>
    </row>
    <row r="106" spans="1:8" x14ac:dyDescent="0.15">
      <c r="A106" s="15">
        <v>88</v>
      </c>
      <c r="B106" s="29"/>
      <c r="C106" s="29"/>
      <c r="D106" s="73">
        <v>1</v>
      </c>
      <c r="E106" s="73">
        <f t="shared" si="4"/>
        <v>0</v>
      </c>
      <c r="F106" s="73">
        <f t="shared" si="5"/>
        <v>0</v>
      </c>
      <c r="G106" s="73">
        <f t="shared" si="6"/>
        <v>0</v>
      </c>
      <c r="H106" s="73">
        <f t="shared" si="7"/>
        <v>0</v>
      </c>
    </row>
    <row r="107" spans="1:8" x14ac:dyDescent="0.15">
      <c r="A107" s="15">
        <v>89</v>
      </c>
      <c r="B107" s="29"/>
      <c r="C107" s="29"/>
      <c r="D107" s="73">
        <v>1</v>
      </c>
      <c r="E107" s="73">
        <f t="shared" si="4"/>
        <v>0</v>
      </c>
      <c r="F107" s="73">
        <f t="shared" si="5"/>
        <v>0</v>
      </c>
      <c r="G107" s="73">
        <f t="shared" si="6"/>
        <v>0</v>
      </c>
      <c r="H107" s="73">
        <f t="shared" si="7"/>
        <v>0</v>
      </c>
    </row>
    <row r="108" spans="1:8" x14ac:dyDescent="0.15">
      <c r="A108" s="15">
        <v>90</v>
      </c>
      <c r="B108" s="34"/>
      <c r="C108" s="34"/>
      <c r="D108" s="74">
        <v>1</v>
      </c>
      <c r="E108" s="74">
        <f t="shared" si="4"/>
        <v>0</v>
      </c>
      <c r="F108" s="74">
        <f t="shared" si="5"/>
        <v>0</v>
      </c>
      <c r="G108" s="74">
        <f t="shared" si="6"/>
        <v>0</v>
      </c>
      <c r="H108" s="74">
        <f t="shared" si="7"/>
        <v>0</v>
      </c>
    </row>
    <row r="109" spans="1:8" x14ac:dyDescent="0.15">
      <c r="A109" s="15">
        <v>91</v>
      </c>
      <c r="B109" s="24"/>
      <c r="C109" s="24"/>
      <c r="D109" s="72">
        <v>1</v>
      </c>
      <c r="E109" s="72">
        <f t="shared" si="4"/>
        <v>0</v>
      </c>
      <c r="F109" s="72">
        <f t="shared" si="5"/>
        <v>0</v>
      </c>
      <c r="G109" s="72">
        <f t="shared" si="6"/>
        <v>0</v>
      </c>
      <c r="H109" s="72">
        <f t="shared" si="7"/>
        <v>0</v>
      </c>
    </row>
    <row r="110" spans="1:8" x14ac:dyDescent="0.15">
      <c r="A110" s="15">
        <v>92</v>
      </c>
      <c r="B110" s="29"/>
      <c r="C110" s="29"/>
      <c r="D110" s="73">
        <v>1</v>
      </c>
      <c r="E110" s="73">
        <f t="shared" si="4"/>
        <v>0</v>
      </c>
      <c r="F110" s="73">
        <f t="shared" si="5"/>
        <v>0</v>
      </c>
      <c r="G110" s="73">
        <f t="shared" si="6"/>
        <v>0</v>
      </c>
      <c r="H110" s="73">
        <f t="shared" si="7"/>
        <v>0</v>
      </c>
    </row>
    <row r="111" spans="1:8" x14ac:dyDescent="0.15">
      <c r="A111" s="15">
        <v>93</v>
      </c>
      <c r="B111" s="29"/>
      <c r="C111" s="29"/>
      <c r="D111" s="73">
        <v>1</v>
      </c>
      <c r="E111" s="73">
        <f t="shared" si="4"/>
        <v>0</v>
      </c>
      <c r="F111" s="73">
        <f t="shared" si="5"/>
        <v>0</v>
      </c>
      <c r="G111" s="73">
        <f t="shared" si="6"/>
        <v>0</v>
      </c>
      <c r="H111" s="73">
        <f t="shared" si="7"/>
        <v>0</v>
      </c>
    </row>
    <row r="112" spans="1:8" x14ac:dyDescent="0.15">
      <c r="A112" s="15">
        <v>94</v>
      </c>
      <c r="B112" s="29"/>
      <c r="C112" s="29"/>
      <c r="D112" s="73">
        <v>1</v>
      </c>
      <c r="E112" s="73">
        <f t="shared" si="4"/>
        <v>0</v>
      </c>
      <c r="F112" s="73">
        <f t="shared" si="5"/>
        <v>0</v>
      </c>
      <c r="G112" s="73">
        <f t="shared" si="6"/>
        <v>0</v>
      </c>
      <c r="H112" s="73">
        <f t="shared" si="7"/>
        <v>0</v>
      </c>
    </row>
    <row r="113" spans="1:8" x14ac:dyDescent="0.15">
      <c r="A113" s="15">
        <v>95</v>
      </c>
      <c r="B113" s="34"/>
      <c r="C113" s="34"/>
      <c r="D113" s="74">
        <v>1</v>
      </c>
      <c r="E113" s="74">
        <f t="shared" si="4"/>
        <v>0</v>
      </c>
      <c r="F113" s="74">
        <f t="shared" si="5"/>
        <v>0</v>
      </c>
      <c r="G113" s="74">
        <f t="shared" si="6"/>
        <v>0</v>
      </c>
      <c r="H113" s="74">
        <f t="shared" si="7"/>
        <v>0</v>
      </c>
    </row>
    <row r="114" spans="1:8" x14ac:dyDescent="0.15">
      <c r="A114" s="15">
        <v>96</v>
      </c>
      <c r="B114" s="24"/>
      <c r="C114" s="24"/>
      <c r="D114" s="72">
        <v>1</v>
      </c>
      <c r="E114" s="72">
        <f t="shared" si="4"/>
        <v>0</v>
      </c>
      <c r="F114" s="72">
        <f t="shared" si="5"/>
        <v>0</v>
      </c>
      <c r="G114" s="72">
        <f t="shared" si="6"/>
        <v>0</v>
      </c>
      <c r="H114" s="72">
        <f t="shared" si="7"/>
        <v>0</v>
      </c>
    </row>
    <row r="115" spans="1:8" x14ac:dyDescent="0.15">
      <c r="A115" s="15">
        <v>97</v>
      </c>
      <c r="B115" s="29"/>
      <c r="C115" s="29"/>
      <c r="D115" s="73">
        <v>1</v>
      </c>
      <c r="E115" s="73">
        <f t="shared" si="4"/>
        <v>0</v>
      </c>
      <c r="F115" s="73">
        <f t="shared" si="5"/>
        <v>0</v>
      </c>
      <c r="G115" s="73">
        <f t="shared" si="6"/>
        <v>0</v>
      </c>
      <c r="H115" s="73">
        <f t="shared" si="7"/>
        <v>0</v>
      </c>
    </row>
    <row r="116" spans="1:8" x14ac:dyDescent="0.15">
      <c r="A116" s="15">
        <v>98</v>
      </c>
      <c r="B116" s="29"/>
      <c r="C116" s="29"/>
      <c r="D116" s="73">
        <v>1</v>
      </c>
      <c r="E116" s="73">
        <f t="shared" si="4"/>
        <v>0</v>
      </c>
      <c r="F116" s="73">
        <f t="shared" si="5"/>
        <v>0</v>
      </c>
      <c r="G116" s="73">
        <f t="shared" si="6"/>
        <v>0</v>
      </c>
      <c r="H116" s="73">
        <f t="shared" si="7"/>
        <v>0</v>
      </c>
    </row>
    <row r="117" spans="1:8" x14ac:dyDescent="0.15">
      <c r="A117" s="15">
        <v>99</v>
      </c>
      <c r="B117" s="29"/>
      <c r="C117" s="29"/>
      <c r="D117" s="73">
        <v>1</v>
      </c>
      <c r="E117" s="73">
        <f t="shared" si="4"/>
        <v>0</v>
      </c>
      <c r="F117" s="73">
        <f t="shared" si="5"/>
        <v>0</v>
      </c>
      <c r="G117" s="73">
        <f t="shared" si="6"/>
        <v>0</v>
      </c>
      <c r="H117" s="73">
        <f t="shared" si="7"/>
        <v>0</v>
      </c>
    </row>
    <row r="118" spans="1:8" x14ac:dyDescent="0.15">
      <c r="A118" s="15">
        <v>100</v>
      </c>
      <c r="B118" s="34"/>
      <c r="C118" s="34"/>
      <c r="D118" s="74">
        <v>1</v>
      </c>
      <c r="E118" s="74">
        <f t="shared" si="4"/>
        <v>0</v>
      </c>
      <c r="F118" s="74">
        <f t="shared" si="5"/>
        <v>0</v>
      </c>
      <c r="G118" s="74">
        <f t="shared" si="6"/>
        <v>0</v>
      </c>
      <c r="H118" s="74">
        <f t="shared" si="7"/>
        <v>0</v>
      </c>
    </row>
  </sheetData>
  <mergeCells count="5">
    <mergeCell ref="C7:C8"/>
    <mergeCell ref="D7:H7"/>
    <mergeCell ref="B17:B18"/>
    <mergeCell ref="C17:C18"/>
    <mergeCell ref="D17:H17"/>
  </mergeCells>
  <phoneticPr fontId="1"/>
  <dataValidations count="2">
    <dataValidation type="whole" allowBlank="1" showInputMessage="1" showErrorMessage="1" sqref="E5" xr:uid="{00000000-0002-0000-0500-000000000000}">
      <formula1>2</formula1>
      <formula2>15</formula2>
    </dataValidation>
    <dataValidation type="whole" allowBlank="1" showInputMessage="1" showErrorMessage="1" sqref="E4" xr:uid="{00000000-0002-0000-0500-000001000000}">
      <formula1>2</formula1>
      <formula2>1000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G27"/>
  <sheetViews>
    <sheetView workbookViewId="0"/>
  </sheetViews>
  <sheetFormatPr defaultColWidth="9" defaultRowHeight="13.5" x14ac:dyDescent="0.15"/>
  <cols>
    <col min="1" max="1" width="9" style="2"/>
    <col min="2" max="4" width="18.375" style="2" customWidth="1"/>
    <col min="5" max="5" width="3.375" style="2" customWidth="1"/>
    <col min="6" max="7" width="18.375" style="2" customWidth="1"/>
    <col min="8" max="16384" width="9" style="2"/>
  </cols>
  <sheetData>
    <row r="1" spans="1:7" x14ac:dyDescent="0.15">
      <c r="A1" s="75" t="s">
        <v>37</v>
      </c>
    </row>
    <row r="3" spans="1:7" x14ac:dyDescent="0.15">
      <c r="A3" s="2" t="s">
        <v>38</v>
      </c>
      <c r="C3" s="13" t="s">
        <v>40</v>
      </c>
      <c r="D3" s="14">
        <v>11</v>
      </c>
      <c r="F3" s="13" t="s">
        <v>85</v>
      </c>
      <c r="G3" s="14">
        <v>10</v>
      </c>
    </row>
    <row r="5" spans="1:7" x14ac:dyDescent="0.15">
      <c r="A5" s="105"/>
      <c r="B5" s="102" t="s">
        <v>41</v>
      </c>
      <c r="C5" s="107"/>
      <c r="D5" s="62" t="s">
        <v>42</v>
      </c>
      <c r="F5" s="102" t="s">
        <v>43</v>
      </c>
      <c r="G5" s="107"/>
    </row>
    <row r="6" spans="1:7" x14ac:dyDescent="0.15">
      <c r="A6" s="106"/>
      <c r="B6" s="76" t="s">
        <v>45</v>
      </c>
      <c r="C6" s="77" t="s">
        <v>46</v>
      </c>
      <c r="D6" s="62" t="s">
        <v>97</v>
      </c>
      <c r="F6" s="62" t="s">
        <v>47</v>
      </c>
      <c r="G6" s="62" t="s">
        <v>48</v>
      </c>
    </row>
    <row r="7" spans="1:7" x14ac:dyDescent="0.15">
      <c r="A7" s="5">
        <v>1</v>
      </c>
      <c r="B7" s="26">
        <v>0</v>
      </c>
      <c r="C7" s="28">
        <f>1/(1+25*B7^2)</f>
        <v>1</v>
      </c>
      <c r="D7" s="8">
        <f t="array" ref="D7:D26">_xll.WPchse(D3,B7:B26,C7:C26)</f>
        <v>-0.60634559753709683</v>
      </c>
      <c r="F7" s="24">
        <v>0.05</v>
      </c>
      <c r="G7" s="8">
        <f t="array" ref="G7:G27">_xll.WPchfe(G3,F7:F26,D3,B7:B26,C7:C26,D7:D26)</f>
        <v>0.92925602004617947</v>
      </c>
    </row>
    <row r="8" spans="1:7" x14ac:dyDescent="0.15">
      <c r="A8" s="6">
        <v>2</v>
      </c>
      <c r="B8" s="31">
        <v>0.1</v>
      </c>
      <c r="C8" s="33">
        <f t="shared" ref="C8:C17" si="0">1/(1+25*B8^2)</f>
        <v>0.8</v>
      </c>
      <c r="D8" s="11">
        <v>-2.9468272012314505</v>
      </c>
      <c r="F8" s="29">
        <v>0.15</v>
      </c>
      <c r="G8" s="11">
        <v>0.64574397995382071</v>
      </c>
    </row>
    <row r="9" spans="1:7" x14ac:dyDescent="0.15">
      <c r="A9" s="6">
        <v>3</v>
      </c>
      <c r="B9" s="31">
        <v>0.2</v>
      </c>
      <c r="C9" s="33">
        <f t="shared" si="0"/>
        <v>0.5</v>
      </c>
      <c r="D9" s="11">
        <v>-2.6063455975371008</v>
      </c>
      <c r="F9" s="29">
        <v>0.25</v>
      </c>
      <c r="G9" s="11">
        <v>0.38872959860007655</v>
      </c>
    </row>
    <row r="10" spans="1:7" x14ac:dyDescent="0.15">
      <c r="A10" s="6">
        <v>4</v>
      </c>
      <c r="B10" s="31">
        <v>0.3</v>
      </c>
      <c r="C10" s="33">
        <f t="shared" si="0"/>
        <v>0.30769230769230771</v>
      </c>
      <c r="D10" s="11">
        <v>-1.3970211778509181</v>
      </c>
      <c r="F10" s="29">
        <v>0.35</v>
      </c>
      <c r="G10" s="11">
        <v>0.24645301026125777</v>
      </c>
    </row>
    <row r="11" spans="1:7" x14ac:dyDescent="0.15">
      <c r="A11" s="6">
        <v>5</v>
      </c>
      <c r="B11" s="31">
        <v>0.4</v>
      </c>
      <c r="C11" s="33">
        <f t="shared" si="0"/>
        <v>0.19999999999999996</v>
      </c>
      <c r="D11" s="11">
        <v>-0.80556969105923071</v>
      </c>
      <c r="F11" s="29">
        <v>0.45</v>
      </c>
      <c r="G11" s="11">
        <v>0.16481512428062178</v>
      </c>
    </row>
    <row r="12" spans="1:7" x14ac:dyDescent="0.15">
      <c r="A12" s="6">
        <v>6</v>
      </c>
      <c r="B12" s="31">
        <v>0.5</v>
      </c>
      <c r="C12" s="33">
        <f t="shared" si="0"/>
        <v>0.13793103448275862</v>
      </c>
      <c r="D12" s="11">
        <v>-0.47353825419863138</v>
      </c>
      <c r="F12" s="29">
        <v>0.55000000000000004</v>
      </c>
      <c r="G12" s="11">
        <v>0.11679975521572443</v>
      </c>
    </row>
    <row r="13" spans="1:7" x14ac:dyDescent="0.15">
      <c r="A13" s="6">
        <v>7</v>
      </c>
      <c r="B13" s="31">
        <v>0.6</v>
      </c>
      <c r="C13" s="33">
        <f t="shared" si="0"/>
        <v>0.1</v>
      </c>
      <c r="D13" s="11">
        <v>-0.30027729214624288</v>
      </c>
      <c r="F13" s="29">
        <v>0.65</v>
      </c>
      <c r="G13" s="11">
        <v>8.6471541258562351E-2</v>
      </c>
    </row>
    <row r="14" spans="1:7" x14ac:dyDescent="0.15">
      <c r="A14" s="6">
        <v>8</v>
      </c>
      <c r="B14" s="31">
        <v>0.7</v>
      </c>
      <c r="C14" s="33">
        <f t="shared" si="0"/>
        <v>7.5471698113207558E-2</v>
      </c>
      <c r="D14" s="11">
        <v>-0.19913266830292917</v>
      </c>
      <c r="F14" s="29">
        <v>0.75</v>
      </c>
      <c r="G14" s="11">
        <v>6.638953231231326E-2</v>
      </c>
    </row>
    <row r="15" spans="1:7" x14ac:dyDescent="0.15">
      <c r="A15" s="6">
        <v>9</v>
      </c>
      <c r="B15" s="31">
        <v>0.8</v>
      </c>
      <c r="C15" s="33">
        <f t="shared" si="0"/>
        <v>5.8823529411764691E-2</v>
      </c>
      <c r="D15" s="11">
        <v>-0.13848615228909983</v>
      </c>
      <c r="F15" s="29">
        <v>0.85</v>
      </c>
      <c r="G15" s="11">
        <v>5.2451461567656302E-2</v>
      </c>
    </row>
    <row r="16" spans="1:7" x14ac:dyDescent="0.15">
      <c r="A16" s="7">
        <v>10</v>
      </c>
      <c r="B16" s="36">
        <v>0.9</v>
      </c>
      <c r="C16" s="38">
        <f t="shared" si="0"/>
        <v>4.7058823529411764E-2</v>
      </c>
      <c r="D16" s="9">
        <v>-9.9308960054544967E-2</v>
      </c>
      <c r="F16" s="34">
        <v>0.95</v>
      </c>
      <c r="G16" s="9">
        <v>4.2458040694787147E-2</v>
      </c>
    </row>
    <row r="17" spans="1:7" x14ac:dyDescent="0.15">
      <c r="A17" s="5">
        <v>11</v>
      </c>
      <c r="B17" s="26">
        <v>1</v>
      </c>
      <c r="C17" s="28">
        <f t="shared" si="0"/>
        <v>3.8461538461538464E-2</v>
      </c>
      <c r="D17" s="8">
        <v>-7.5137735999507238E-2</v>
      </c>
      <c r="F17" s="24"/>
      <c r="G17" s="8">
        <v>0</v>
      </c>
    </row>
    <row r="18" spans="1:7" x14ac:dyDescent="0.15">
      <c r="A18" s="6">
        <v>12</v>
      </c>
      <c r="B18" s="31"/>
      <c r="C18" s="33"/>
      <c r="D18" s="11" t="e">
        <v>#N/A</v>
      </c>
      <c r="F18" s="29"/>
      <c r="G18" s="11" t="e">
        <v>#N/A</v>
      </c>
    </row>
    <row r="19" spans="1:7" x14ac:dyDescent="0.15">
      <c r="A19" s="6">
        <v>13</v>
      </c>
      <c r="B19" s="31"/>
      <c r="C19" s="33"/>
      <c r="D19" s="11" t="e">
        <v>#N/A</v>
      </c>
      <c r="F19" s="29"/>
      <c r="G19" s="11" t="e">
        <v>#N/A</v>
      </c>
    </row>
    <row r="20" spans="1:7" x14ac:dyDescent="0.15">
      <c r="A20" s="6">
        <v>14</v>
      </c>
      <c r="B20" s="31"/>
      <c r="C20" s="33"/>
      <c r="D20" s="11" t="e">
        <v>#N/A</v>
      </c>
      <c r="F20" s="29"/>
      <c r="G20" s="11" t="e">
        <v>#N/A</v>
      </c>
    </row>
    <row r="21" spans="1:7" x14ac:dyDescent="0.15">
      <c r="A21" s="6">
        <v>15</v>
      </c>
      <c r="B21" s="31"/>
      <c r="C21" s="33"/>
      <c r="D21" s="11" t="e">
        <v>#N/A</v>
      </c>
      <c r="F21" s="29"/>
      <c r="G21" s="11" t="e">
        <v>#N/A</v>
      </c>
    </row>
    <row r="22" spans="1:7" x14ac:dyDescent="0.15">
      <c r="A22" s="6">
        <v>16</v>
      </c>
      <c r="B22" s="31"/>
      <c r="C22" s="33"/>
      <c r="D22" s="11" t="e">
        <v>#N/A</v>
      </c>
      <c r="F22" s="29"/>
      <c r="G22" s="11" t="e">
        <v>#N/A</v>
      </c>
    </row>
    <row r="23" spans="1:7" x14ac:dyDescent="0.15">
      <c r="A23" s="6">
        <v>17</v>
      </c>
      <c r="B23" s="31"/>
      <c r="C23" s="33"/>
      <c r="D23" s="11" t="e">
        <v>#N/A</v>
      </c>
      <c r="F23" s="29"/>
      <c r="G23" s="11" t="e">
        <v>#N/A</v>
      </c>
    </row>
    <row r="24" spans="1:7" x14ac:dyDescent="0.15">
      <c r="A24" s="6">
        <v>18</v>
      </c>
      <c r="B24" s="31"/>
      <c r="C24" s="33"/>
      <c r="D24" s="11" t="e">
        <v>#N/A</v>
      </c>
      <c r="F24" s="29"/>
      <c r="G24" s="11" t="e">
        <v>#N/A</v>
      </c>
    </row>
    <row r="25" spans="1:7" x14ac:dyDescent="0.15">
      <c r="A25" s="6">
        <v>19</v>
      </c>
      <c r="B25" s="31"/>
      <c r="C25" s="33"/>
      <c r="D25" s="11" t="e">
        <v>#N/A</v>
      </c>
      <c r="F25" s="29"/>
      <c r="G25" s="11" t="e">
        <v>#N/A</v>
      </c>
    </row>
    <row r="26" spans="1:7" x14ac:dyDescent="0.15">
      <c r="A26" s="7">
        <v>20</v>
      </c>
      <c r="B26" s="36"/>
      <c r="C26" s="38"/>
      <c r="D26" s="9" t="e">
        <v>#N/A</v>
      </c>
      <c r="F26" s="34"/>
      <c r="G26" s="9" t="e">
        <v>#N/A</v>
      </c>
    </row>
    <row r="27" spans="1:7" x14ac:dyDescent="0.15">
      <c r="F27" s="87"/>
      <c r="G27" s="10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G26"/>
  <sheetViews>
    <sheetView workbookViewId="0"/>
  </sheetViews>
  <sheetFormatPr defaultColWidth="9" defaultRowHeight="13.5" x14ac:dyDescent="0.15"/>
  <cols>
    <col min="1" max="1" width="9" style="2"/>
    <col min="2" max="4" width="18.375" style="2" customWidth="1"/>
    <col min="5" max="5" width="3.375" style="2" customWidth="1"/>
    <col min="6" max="7" width="18.375" style="2" customWidth="1"/>
    <col min="8" max="16384" width="9" style="2"/>
  </cols>
  <sheetData>
    <row r="1" spans="1:7" x14ac:dyDescent="0.15">
      <c r="A1" s="75" t="s">
        <v>63</v>
      </c>
    </row>
    <row r="3" spans="1:7" x14ac:dyDescent="0.15">
      <c r="A3" s="2" t="s">
        <v>49</v>
      </c>
      <c r="C3" s="13" t="s">
        <v>50</v>
      </c>
      <c r="D3" s="14">
        <v>10</v>
      </c>
    </row>
    <row r="5" spans="1:7" x14ac:dyDescent="0.15">
      <c r="A5" s="105"/>
      <c r="B5" s="102" t="s">
        <v>51</v>
      </c>
      <c r="C5" s="107"/>
      <c r="D5" s="62" t="s">
        <v>42</v>
      </c>
      <c r="F5" s="102" t="s">
        <v>52</v>
      </c>
      <c r="G5" s="107"/>
    </row>
    <row r="6" spans="1:7" x14ac:dyDescent="0.15">
      <c r="A6" s="106"/>
      <c r="B6" s="76" t="s">
        <v>44</v>
      </c>
      <c r="C6" s="77" t="s">
        <v>53</v>
      </c>
      <c r="D6" s="62" t="s">
        <v>97</v>
      </c>
      <c r="F6" s="76" t="s">
        <v>54</v>
      </c>
      <c r="G6" s="77" t="s">
        <v>55</v>
      </c>
    </row>
    <row r="7" spans="1:7" x14ac:dyDescent="0.15">
      <c r="A7" s="5">
        <v>1</v>
      </c>
      <c r="B7" s="26">
        <v>0</v>
      </c>
      <c r="C7" s="28">
        <f>1/(1+B7^2)</f>
        <v>1</v>
      </c>
      <c r="D7" s="8">
        <f t="array" ref="D7:D26">_xll.WPchse(D3,B7:B26,C7:C26)</f>
        <v>-0.1212690701669441</v>
      </c>
      <c r="F7" s="26">
        <v>0</v>
      </c>
      <c r="G7" s="53">
        <f t="array" ref="G7">_xll.WPchia(F7,F8,D3,B7:B26,C7:C26,D7:D26)</f>
        <v>1.3233013977669099</v>
      </c>
    </row>
    <row r="8" spans="1:7" x14ac:dyDescent="0.15">
      <c r="A8" s="6">
        <v>2</v>
      </c>
      <c r="B8" s="31">
        <v>0.5</v>
      </c>
      <c r="C8" s="33">
        <f t="shared" ref="C8:C16" si="0">1/(1+B8^2)</f>
        <v>0.8</v>
      </c>
      <c r="D8" s="11">
        <v>-0.58936546491652786</v>
      </c>
      <c r="F8" s="36">
        <v>4</v>
      </c>
      <c r="G8" s="47"/>
    </row>
    <row r="9" spans="1:7" x14ac:dyDescent="0.15">
      <c r="A9" s="6">
        <v>3</v>
      </c>
      <c r="B9" s="31">
        <v>1</v>
      </c>
      <c r="C9" s="33">
        <f t="shared" si="0"/>
        <v>0.5</v>
      </c>
      <c r="D9" s="11">
        <v>-0.52126907016694457</v>
      </c>
    </row>
    <row r="10" spans="1:7" x14ac:dyDescent="0.15">
      <c r="A10" s="6">
        <v>4</v>
      </c>
      <c r="B10" s="31">
        <v>1.5</v>
      </c>
      <c r="C10" s="33">
        <f t="shared" si="0"/>
        <v>0.30769230769230771</v>
      </c>
      <c r="D10" s="11">
        <v>-0.27940440826184787</v>
      </c>
    </row>
    <row r="11" spans="1:7" x14ac:dyDescent="0.15">
      <c r="A11" s="6">
        <v>5</v>
      </c>
      <c r="B11" s="31">
        <v>2</v>
      </c>
      <c r="C11" s="33">
        <f t="shared" si="0"/>
        <v>0.2</v>
      </c>
      <c r="D11" s="11">
        <v>-0.16111329678566361</v>
      </c>
    </row>
    <row r="12" spans="1:7" x14ac:dyDescent="0.15">
      <c r="A12" s="6">
        <v>6</v>
      </c>
      <c r="B12" s="31">
        <v>2.5</v>
      </c>
      <c r="C12" s="33">
        <f t="shared" si="0"/>
        <v>0.13793103448275862</v>
      </c>
      <c r="D12" s="11">
        <v>-9.4710043852792372E-2</v>
      </c>
    </row>
    <row r="13" spans="1:7" x14ac:dyDescent="0.15">
      <c r="A13" s="6">
        <v>7</v>
      </c>
      <c r="B13" s="31">
        <v>3</v>
      </c>
      <c r="C13" s="33">
        <f t="shared" si="0"/>
        <v>0.1</v>
      </c>
      <c r="D13" s="11">
        <v>-6.0046527803167007E-2</v>
      </c>
    </row>
    <row r="14" spans="1:7" x14ac:dyDescent="0.15">
      <c r="A14" s="6">
        <v>8</v>
      </c>
      <c r="B14" s="31">
        <v>3.5</v>
      </c>
      <c r="C14" s="33">
        <f t="shared" si="0"/>
        <v>7.5471698113207544E-2</v>
      </c>
      <c r="D14" s="11">
        <v>-3.9859863151846066E-2</v>
      </c>
    </row>
    <row r="15" spans="1:7" x14ac:dyDescent="0.15">
      <c r="A15" s="6">
        <v>9</v>
      </c>
      <c r="B15" s="31">
        <v>4</v>
      </c>
      <c r="C15" s="33">
        <f t="shared" si="0"/>
        <v>5.8823529411764705E-2</v>
      </c>
      <c r="D15" s="11">
        <v>-2.7572843118860536E-2</v>
      </c>
    </row>
    <row r="16" spans="1:7" x14ac:dyDescent="0.15">
      <c r="A16" s="7">
        <v>10</v>
      </c>
      <c r="B16" s="36">
        <v>4.5</v>
      </c>
      <c r="C16" s="38">
        <f t="shared" si="0"/>
        <v>4.7058823529411764E-2</v>
      </c>
      <c r="D16" s="9">
        <v>-2.032601187548647E-2</v>
      </c>
    </row>
    <row r="17" spans="1:4" x14ac:dyDescent="0.15">
      <c r="A17" s="5">
        <v>11</v>
      </c>
      <c r="B17" s="26"/>
      <c r="C17" s="28"/>
      <c r="D17" s="8" t="e">
        <v>#N/A</v>
      </c>
    </row>
    <row r="18" spans="1:4" x14ac:dyDescent="0.15">
      <c r="A18" s="6">
        <v>12</v>
      </c>
      <c r="B18" s="31"/>
      <c r="C18" s="33"/>
      <c r="D18" s="11" t="e">
        <v>#N/A</v>
      </c>
    </row>
    <row r="19" spans="1:4" x14ac:dyDescent="0.15">
      <c r="A19" s="6">
        <v>13</v>
      </c>
      <c r="B19" s="31"/>
      <c r="C19" s="33"/>
      <c r="D19" s="11" t="e">
        <v>#N/A</v>
      </c>
    </row>
    <row r="20" spans="1:4" x14ac:dyDescent="0.15">
      <c r="A20" s="6">
        <v>14</v>
      </c>
      <c r="B20" s="31"/>
      <c r="C20" s="33"/>
      <c r="D20" s="11" t="e">
        <v>#N/A</v>
      </c>
    </row>
    <row r="21" spans="1:4" x14ac:dyDescent="0.15">
      <c r="A21" s="6">
        <v>15</v>
      </c>
      <c r="B21" s="31"/>
      <c r="C21" s="33"/>
      <c r="D21" s="11" t="e">
        <v>#N/A</v>
      </c>
    </row>
    <row r="22" spans="1:4" x14ac:dyDescent="0.15">
      <c r="A22" s="6">
        <v>16</v>
      </c>
      <c r="B22" s="31"/>
      <c r="C22" s="33"/>
      <c r="D22" s="11" t="e">
        <v>#N/A</v>
      </c>
    </row>
    <row r="23" spans="1:4" x14ac:dyDescent="0.15">
      <c r="A23" s="6">
        <v>17</v>
      </c>
      <c r="B23" s="31"/>
      <c r="C23" s="33"/>
      <c r="D23" s="11" t="e">
        <v>#N/A</v>
      </c>
    </row>
    <row r="24" spans="1:4" x14ac:dyDescent="0.15">
      <c r="A24" s="6">
        <v>18</v>
      </c>
      <c r="B24" s="31"/>
      <c r="C24" s="33"/>
      <c r="D24" s="11" t="e">
        <v>#N/A</v>
      </c>
    </row>
    <row r="25" spans="1:4" x14ac:dyDescent="0.15">
      <c r="A25" s="6">
        <v>19</v>
      </c>
      <c r="B25" s="31"/>
      <c r="C25" s="33"/>
      <c r="D25" s="11" t="e">
        <v>#N/A</v>
      </c>
    </row>
    <row r="26" spans="1:4" x14ac:dyDescent="0.15">
      <c r="A26" s="7">
        <v>20</v>
      </c>
      <c r="B26" s="36"/>
      <c r="C26" s="38"/>
      <c r="D26" s="9" t="e">
        <v>#N/A</v>
      </c>
    </row>
  </sheetData>
  <mergeCells count="3">
    <mergeCell ref="A5:A6"/>
    <mergeCell ref="B5:C5"/>
    <mergeCell ref="F5:G5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E29"/>
  <sheetViews>
    <sheetView workbookViewId="0"/>
  </sheetViews>
  <sheetFormatPr defaultColWidth="9" defaultRowHeight="13.5" x14ac:dyDescent="0.15"/>
  <cols>
    <col min="1" max="4" width="18.375" style="2" customWidth="1"/>
    <col min="5" max="5" width="11.625" style="2" bestFit="1" customWidth="1"/>
    <col min="6" max="16384" width="9" style="2"/>
  </cols>
  <sheetData>
    <row r="1" spans="1:5" x14ac:dyDescent="0.15">
      <c r="A1" s="75" t="s">
        <v>60</v>
      </c>
    </row>
    <row r="3" spans="1:5" x14ac:dyDescent="0.15">
      <c r="A3" s="2" t="s">
        <v>31</v>
      </c>
      <c r="C3" s="13" t="s">
        <v>32</v>
      </c>
      <c r="D3" s="14">
        <v>5</v>
      </c>
    </row>
    <row r="5" spans="1:5" x14ac:dyDescent="0.15">
      <c r="A5" s="108" t="s">
        <v>96</v>
      </c>
      <c r="B5" s="84" t="s">
        <v>33</v>
      </c>
      <c r="C5" s="102" t="s">
        <v>61</v>
      </c>
      <c r="D5" s="107"/>
      <c r="E5" s="110" t="s">
        <v>64</v>
      </c>
    </row>
    <row r="6" spans="1:5" x14ac:dyDescent="0.15">
      <c r="A6" s="109"/>
      <c r="B6" s="76" t="s">
        <v>62</v>
      </c>
      <c r="C6" s="76" t="s">
        <v>34</v>
      </c>
      <c r="D6" s="77" t="s">
        <v>35</v>
      </c>
      <c r="E6" s="101"/>
    </row>
    <row r="7" spans="1:5" x14ac:dyDescent="0.15">
      <c r="A7" s="4">
        <v>0</v>
      </c>
      <c r="B7" s="78">
        <v>1</v>
      </c>
      <c r="C7" s="79"/>
      <c r="D7" s="80"/>
      <c r="E7" s="4"/>
    </row>
    <row r="8" spans="1:5" x14ac:dyDescent="0.15">
      <c r="A8" s="5">
        <v>1</v>
      </c>
      <c r="B8" s="26">
        <v>-2.6</v>
      </c>
      <c r="C8" s="51">
        <f t="array" ref="C8:E28">_xll.WRpzero2(D3,B7:B27)</f>
        <v>1.0000000000000018</v>
      </c>
      <c r="D8" s="53">
        <v>1.2534054771713404E-16</v>
      </c>
      <c r="E8" s="8">
        <v>1.7678870771797425E-13</v>
      </c>
    </row>
    <row r="9" spans="1:5" x14ac:dyDescent="0.15">
      <c r="A9" s="6">
        <v>2</v>
      </c>
      <c r="B9" s="31">
        <v>2.5</v>
      </c>
      <c r="C9" s="54">
        <v>0.50000047047762353</v>
      </c>
      <c r="D9" s="56">
        <v>9.3836758427118912E-6</v>
      </c>
      <c r="E9" s="11">
        <v>2.9642025809562737E-5</v>
      </c>
    </row>
    <row r="10" spans="1:5" x14ac:dyDescent="0.15">
      <c r="A10" s="6">
        <v>3</v>
      </c>
      <c r="B10" s="31">
        <v>-1.1000000000000001</v>
      </c>
      <c r="C10" s="54">
        <v>0.10000000000000003</v>
      </c>
      <c r="D10" s="56">
        <v>4.0182436524181968E-17</v>
      </c>
      <c r="E10" s="11">
        <v>2.2984401880362368E-15</v>
      </c>
    </row>
    <row r="11" spans="1:5" x14ac:dyDescent="0.15">
      <c r="A11" s="6">
        <v>4</v>
      </c>
      <c r="B11" s="31">
        <v>0.21249999999999999</v>
      </c>
      <c r="C11" s="54">
        <v>0.49999174450907902</v>
      </c>
      <c r="D11" s="56">
        <v>-4.4466233930658835E-6</v>
      </c>
      <c r="E11" s="11">
        <v>3.0287024577547977E-5</v>
      </c>
    </row>
    <row r="12" spans="1:5" x14ac:dyDescent="0.15">
      <c r="A12" s="6">
        <v>5</v>
      </c>
      <c r="B12" s="31">
        <v>-1.2500000000000001E-2</v>
      </c>
      <c r="C12" s="54">
        <v>0.50000782669206978</v>
      </c>
      <c r="D12" s="56">
        <v>-5.1924036484051555E-6</v>
      </c>
      <c r="E12" s="11">
        <v>3.0006510293197455E-5</v>
      </c>
    </row>
    <row r="13" spans="1:5" x14ac:dyDescent="0.15">
      <c r="A13" s="6">
        <v>6</v>
      </c>
      <c r="B13" s="31"/>
      <c r="C13" s="54">
        <v>0</v>
      </c>
      <c r="D13" s="56">
        <v>28</v>
      </c>
      <c r="E13" s="11">
        <v>0</v>
      </c>
    </row>
    <row r="14" spans="1:5" x14ac:dyDescent="0.15">
      <c r="A14" s="6">
        <v>7</v>
      </c>
      <c r="B14" s="31"/>
      <c r="C14" s="54" t="e">
        <v>#N/A</v>
      </c>
      <c r="D14" s="56" t="e">
        <v>#N/A</v>
      </c>
      <c r="E14" s="11" t="e">
        <v>#N/A</v>
      </c>
    </row>
    <row r="15" spans="1:5" x14ac:dyDescent="0.15">
      <c r="A15" s="6">
        <v>8</v>
      </c>
      <c r="B15" s="31"/>
      <c r="C15" s="54" t="e">
        <v>#N/A</v>
      </c>
      <c r="D15" s="56" t="e">
        <v>#N/A</v>
      </c>
      <c r="E15" s="11" t="e">
        <v>#N/A</v>
      </c>
    </row>
    <row r="16" spans="1:5" x14ac:dyDescent="0.15">
      <c r="A16" s="6">
        <v>9</v>
      </c>
      <c r="B16" s="31"/>
      <c r="C16" s="54" t="e">
        <v>#N/A</v>
      </c>
      <c r="D16" s="56" t="e">
        <v>#N/A</v>
      </c>
      <c r="E16" s="11" t="e">
        <v>#N/A</v>
      </c>
    </row>
    <row r="17" spans="1:5" x14ac:dyDescent="0.15">
      <c r="A17" s="7">
        <v>10</v>
      </c>
      <c r="B17" s="36"/>
      <c r="C17" s="57" t="e">
        <v>#N/A</v>
      </c>
      <c r="D17" s="59" t="e">
        <v>#N/A</v>
      </c>
      <c r="E17" s="9" t="e">
        <v>#N/A</v>
      </c>
    </row>
    <row r="18" spans="1:5" x14ac:dyDescent="0.15">
      <c r="A18" s="5">
        <v>11</v>
      </c>
      <c r="B18" s="26"/>
      <c r="C18" s="51" t="e">
        <v>#N/A</v>
      </c>
      <c r="D18" s="53" t="e">
        <v>#N/A</v>
      </c>
      <c r="E18" s="8" t="e">
        <v>#N/A</v>
      </c>
    </row>
    <row r="19" spans="1:5" x14ac:dyDescent="0.15">
      <c r="A19" s="6">
        <v>12</v>
      </c>
      <c r="B19" s="31"/>
      <c r="C19" s="54" t="e">
        <v>#N/A</v>
      </c>
      <c r="D19" s="56" t="e">
        <v>#N/A</v>
      </c>
      <c r="E19" s="11" t="e">
        <v>#N/A</v>
      </c>
    </row>
    <row r="20" spans="1:5" x14ac:dyDescent="0.15">
      <c r="A20" s="6">
        <v>13</v>
      </c>
      <c r="B20" s="31"/>
      <c r="C20" s="54" t="e">
        <v>#N/A</v>
      </c>
      <c r="D20" s="56" t="e">
        <v>#N/A</v>
      </c>
      <c r="E20" s="11" t="e">
        <v>#N/A</v>
      </c>
    </row>
    <row r="21" spans="1:5" x14ac:dyDescent="0.15">
      <c r="A21" s="6">
        <v>14</v>
      </c>
      <c r="B21" s="31"/>
      <c r="C21" s="54" t="e">
        <v>#N/A</v>
      </c>
      <c r="D21" s="56" t="e">
        <v>#N/A</v>
      </c>
      <c r="E21" s="11" t="e">
        <v>#N/A</v>
      </c>
    </row>
    <row r="22" spans="1:5" x14ac:dyDescent="0.15">
      <c r="A22" s="6">
        <v>15</v>
      </c>
      <c r="B22" s="31"/>
      <c r="C22" s="54" t="e">
        <v>#N/A</v>
      </c>
      <c r="D22" s="56" t="e">
        <v>#N/A</v>
      </c>
      <c r="E22" s="11" t="e">
        <v>#N/A</v>
      </c>
    </row>
    <row r="23" spans="1:5" x14ac:dyDescent="0.15">
      <c r="A23" s="6">
        <v>16</v>
      </c>
      <c r="B23" s="31"/>
      <c r="C23" s="54" t="e">
        <v>#N/A</v>
      </c>
      <c r="D23" s="56" t="e">
        <v>#N/A</v>
      </c>
      <c r="E23" s="11" t="e">
        <v>#N/A</v>
      </c>
    </row>
    <row r="24" spans="1:5" x14ac:dyDescent="0.15">
      <c r="A24" s="6">
        <v>17</v>
      </c>
      <c r="B24" s="31"/>
      <c r="C24" s="54" t="e">
        <v>#N/A</v>
      </c>
      <c r="D24" s="56" t="e">
        <v>#N/A</v>
      </c>
      <c r="E24" s="11" t="e">
        <v>#N/A</v>
      </c>
    </row>
    <row r="25" spans="1:5" x14ac:dyDescent="0.15">
      <c r="A25" s="6">
        <v>18</v>
      </c>
      <c r="B25" s="31"/>
      <c r="C25" s="54" t="e">
        <v>#N/A</v>
      </c>
      <c r="D25" s="56" t="e">
        <v>#N/A</v>
      </c>
      <c r="E25" s="11" t="e">
        <v>#N/A</v>
      </c>
    </row>
    <row r="26" spans="1:5" x14ac:dyDescent="0.15">
      <c r="A26" s="6">
        <v>19</v>
      </c>
      <c r="B26" s="31"/>
      <c r="C26" s="54" t="e">
        <v>#N/A</v>
      </c>
      <c r="D26" s="56" t="e">
        <v>#N/A</v>
      </c>
      <c r="E26" s="11" t="e">
        <v>#N/A</v>
      </c>
    </row>
    <row r="27" spans="1:5" x14ac:dyDescent="0.15">
      <c r="A27" s="7">
        <v>20</v>
      </c>
      <c r="B27" s="36"/>
      <c r="C27" s="57" t="e">
        <v>#N/A</v>
      </c>
      <c r="D27" s="59" t="e">
        <v>#N/A</v>
      </c>
      <c r="E27" s="9" t="e">
        <v>#N/A</v>
      </c>
    </row>
    <row r="28" spans="1:5" x14ac:dyDescent="0.15">
      <c r="C28" s="81" t="e">
        <v>#N/A</v>
      </c>
      <c r="D28" s="82" t="e">
        <v>#N/A</v>
      </c>
      <c r="E28" s="2" t="e">
        <v>#N/A</v>
      </c>
    </row>
    <row r="29" spans="1:5" x14ac:dyDescent="0.15">
      <c r="C29" s="2" t="s">
        <v>36</v>
      </c>
      <c r="D29" s="2" t="s">
        <v>86</v>
      </c>
    </row>
  </sheetData>
  <mergeCells count="3">
    <mergeCell ref="A5:A6"/>
    <mergeCell ref="C5:D5"/>
    <mergeCell ref="E5:E6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25"/>
  <sheetViews>
    <sheetView workbookViewId="0"/>
  </sheetViews>
  <sheetFormatPr defaultColWidth="9" defaultRowHeight="13.5" x14ac:dyDescent="0.15"/>
  <cols>
    <col min="1" max="1" width="9" style="2"/>
    <col min="2" max="4" width="18.375" style="2" customWidth="1"/>
    <col min="5" max="16384" width="9" style="2"/>
  </cols>
  <sheetData>
    <row r="1" spans="1:4" x14ac:dyDescent="0.15">
      <c r="A1" s="75" t="s">
        <v>56</v>
      </c>
    </row>
    <row r="3" spans="1:4" x14ac:dyDescent="0.15">
      <c r="B3" s="13" t="s">
        <v>39</v>
      </c>
      <c r="C3" s="14">
        <v>20</v>
      </c>
    </row>
    <row r="5" spans="1:4" x14ac:dyDescent="0.15">
      <c r="A5" s="83"/>
      <c r="B5" s="84" t="s">
        <v>57</v>
      </c>
      <c r="C5" s="84" t="s">
        <v>58</v>
      </c>
      <c r="D5" s="62" t="s">
        <v>59</v>
      </c>
    </row>
    <row r="6" spans="1:4" x14ac:dyDescent="0.15">
      <c r="A6" s="5">
        <v>1</v>
      </c>
      <c r="B6" s="26">
        <f ca="1">RAND()</f>
        <v>0.52274675156551942</v>
      </c>
      <c r="C6" s="51">
        <f t="array" aca="1" ref="C6:C25" ca="1">_xll.WRfft1f(C3,B6:B25)</f>
        <v>0.3619511411763589</v>
      </c>
      <c r="D6" s="8">
        <f t="array" aca="1" ref="D6:D25" ca="1">_xll.WRfft1b(C3,C6:C25)</f>
        <v>0.52274675156551953</v>
      </c>
    </row>
    <row r="7" spans="1:4" x14ac:dyDescent="0.15">
      <c r="A7" s="6">
        <v>2</v>
      </c>
      <c r="B7" s="31">
        <f t="shared" ref="B7:B25" ca="1" si="0">RAND()</f>
        <v>0.46064331042780871</v>
      </c>
      <c r="C7" s="54">
        <f ca="1"/>
        <v>2.9392632933468222E-3</v>
      </c>
      <c r="D7" s="11">
        <f ca="1"/>
        <v>0.46064331042780882</v>
      </c>
    </row>
    <row r="8" spans="1:4" x14ac:dyDescent="0.15">
      <c r="A8" s="6">
        <v>3</v>
      </c>
      <c r="B8" s="31">
        <f t="shared" ca="1" si="0"/>
        <v>3.8291451294286682E-3</v>
      </c>
      <c r="C8" s="54">
        <f ca="1"/>
        <v>-9.9880412936033336E-2</v>
      </c>
      <c r="D8" s="11">
        <f ca="1"/>
        <v>3.8291451294287654E-3</v>
      </c>
    </row>
    <row r="9" spans="1:4" x14ac:dyDescent="0.15">
      <c r="A9" s="6">
        <v>4</v>
      </c>
      <c r="B9" s="31">
        <f t="shared" ca="1" si="0"/>
        <v>4.6083214209982737E-2</v>
      </c>
      <c r="C9" s="54">
        <f ca="1"/>
        <v>-7.7375887349160177E-2</v>
      </c>
      <c r="D9" s="11">
        <f ca="1"/>
        <v>4.6083214209982848E-2</v>
      </c>
    </row>
    <row r="10" spans="1:4" x14ac:dyDescent="0.15">
      <c r="A10" s="6">
        <v>5</v>
      </c>
      <c r="B10" s="31">
        <f t="shared" ca="1" si="0"/>
        <v>2.34557447468563E-2</v>
      </c>
      <c r="C10" s="54">
        <f ca="1"/>
        <v>-7.8771608607206528E-2</v>
      </c>
      <c r="D10" s="11">
        <f ca="1"/>
        <v>2.3455744746856327E-2</v>
      </c>
    </row>
    <row r="11" spans="1:4" x14ac:dyDescent="0.15">
      <c r="A11" s="6">
        <v>6</v>
      </c>
      <c r="B11" s="31">
        <f t="shared" ca="1" si="0"/>
        <v>0.82318627522448695</v>
      </c>
      <c r="C11" s="54">
        <f ca="1"/>
        <v>0.1574205013649449</v>
      </c>
      <c r="D11" s="11">
        <f ca="1"/>
        <v>0.82318627522448695</v>
      </c>
    </row>
    <row r="12" spans="1:4" x14ac:dyDescent="0.15">
      <c r="A12" s="6">
        <v>7</v>
      </c>
      <c r="B12" s="31">
        <f t="shared" ca="1" si="0"/>
        <v>6.2995884356673026E-2</v>
      </c>
      <c r="C12" s="54">
        <f ca="1"/>
        <v>-7.6553796416425152E-2</v>
      </c>
      <c r="D12" s="11">
        <f ca="1"/>
        <v>6.2995884356673026E-2</v>
      </c>
    </row>
    <row r="13" spans="1:4" x14ac:dyDescent="0.15">
      <c r="A13" s="6">
        <v>8</v>
      </c>
      <c r="B13" s="31">
        <f t="shared" ca="1" si="0"/>
        <v>0.76750236106286485</v>
      </c>
      <c r="C13" s="54">
        <f ca="1"/>
        <v>-6.9735920578042412E-2</v>
      </c>
      <c r="D13" s="11">
        <f ca="1"/>
        <v>0.76750236106286485</v>
      </c>
    </row>
    <row r="14" spans="1:4" x14ac:dyDescent="0.15">
      <c r="A14" s="6">
        <v>9</v>
      </c>
      <c r="B14" s="31">
        <f t="shared" ca="1" si="0"/>
        <v>0.42109826570468634</v>
      </c>
      <c r="C14" s="54">
        <f ca="1"/>
        <v>7.6706629225979206E-2</v>
      </c>
      <c r="D14" s="11">
        <f ca="1"/>
        <v>0.42109826570468639</v>
      </c>
    </row>
    <row r="15" spans="1:4" x14ac:dyDescent="0.15">
      <c r="A15" s="7">
        <v>10</v>
      </c>
      <c r="B15" s="36">
        <f t="shared" ca="1" si="0"/>
        <v>6.2942140655947276E-2</v>
      </c>
      <c r="C15" s="57">
        <f ca="1"/>
        <v>0.11525772266484789</v>
      </c>
      <c r="D15" s="9">
        <f ca="1"/>
        <v>6.2942140655947415E-2</v>
      </c>
    </row>
    <row r="16" spans="1:4" x14ac:dyDescent="0.15">
      <c r="A16" s="5">
        <v>11</v>
      </c>
      <c r="B16" s="26">
        <f t="shared" ca="1" si="0"/>
        <v>4.3724526790872131E-2</v>
      </c>
      <c r="C16" s="51">
        <f ca="1"/>
        <v>0.11655174543912271</v>
      </c>
      <c r="D16" s="8">
        <f ca="1"/>
        <v>4.3724526790871993E-2</v>
      </c>
    </row>
    <row r="17" spans="1:4" x14ac:dyDescent="0.15">
      <c r="A17" s="6">
        <v>12</v>
      </c>
      <c r="B17" s="31">
        <f t="shared" ca="1" si="0"/>
        <v>0.13015280117355732</v>
      </c>
      <c r="C17" s="54">
        <f ca="1"/>
        <v>-2.2819275719165202E-3</v>
      </c>
      <c r="D17" s="11">
        <f ca="1"/>
        <v>0.13015280117355721</v>
      </c>
    </row>
    <row r="18" spans="1:4" x14ac:dyDescent="0.15">
      <c r="A18" s="6">
        <v>13</v>
      </c>
      <c r="B18" s="31">
        <f t="shared" ca="1" si="0"/>
        <v>0.75765995030342426</v>
      </c>
      <c r="C18" s="54">
        <f ca="1"/>
        <v>9.0121011528738318E-2</v>
      </c>
      <c r="D18" s="11">
        <f ca="1"/>
        <v>0.75765995030342426</v>
      </c>
    </row>
    <row r="19" spans="1:4" x14ac:dyDescent="0.15">
      <c r="A19" s="6">
        <v>14</v>
      </c>
      <c r="B19" s="31">
        <f t="shared" ca="1" si="0"/>
        <v>0.49529428358748284</v>
      </c>
      <c r="C19" s="54">
        <f ca="1"/>
        <v>9.3472742845271302E-3</v>
      </c>
      <c r="D19" s="11">
        <f ca="1"/>
        <v>0.49529428358748295</v>
      </c>
    </row>
    <row r="20" spans="1:4" x14ac:dyDescent="0.15">
      <c r="A20" s="6">
        <v>15</v>
      </c>
      <c r="B20" s="31">
        <f t="shared" ca="1" si="0"/>
        <v>0.5359955676938355</v>
      </c>
      <c r="C20" s="54">
        <f ca="1"/>
        <v>-4.7934261510509633E-2</v>
      </c>
      <c r="D20" s="11">
        <f ca="1"/>
        <v>0.53599556769383538</v>
      </c>
    </row>
    <row r="21" spans="1:4" x14ac:dyDescent="0.15">
      <c r="A21" s="6">
        <v>16</v>
      </c>
      <c r="B21" s="31">
        <f t="shared" ca="1" si="0"/>
        <v>0.23530789354265691</v>
      </c>
      <c r="C21" s="54">
        <f ca="1"/>
        <v>0.11402614118256743</v>
      </c>
      <c r="D21" s="11">
        <f ca="1"/>
        <v>0.23530789354265697</v>
      </c>
    </row>
    <row r="22" spans="1:4" x14ac:dyDescent="0.15">
      <c r="A22" s="6">
        <v>17</v>
      </c>
      <c r="B22" s="31">
        <f t="shared" ca="1" si="0"/>
        <v>0.44434406847749042</v>
      </c>
      <c r="C22" s="54">
        <f ca="1"/>
        <v>-7.923096719006581E-2</v>
      </c>
      <c r="D22" s="11">
        <f ca="1"/>
        <v>0.44434406847749042</v>
      </c>
    </row>
    <row r="23" spans="1:4" x14ac:dyDescent="0.15">
      <c r="A23" s="6">
        <v>18</v>
      </c>
      <c r="B23" s="31">
        <f t="shared" ca="1" si="0"/>
        <v>0.76718796158973879</v>
      </c>
      <c r="C23" s="54">
        <f ca="1"/>
        <v>-4.5453649220343034E-2</v>
      </c>
      <c r="D23" s="11">
        <f ca="1"/>
        <v>0.76718796158973879</v>
      </c>
    </row>
    <row r="24" spans="1:4" x14ac:dyDescent="0.15">
      <c r="A24" s="6">
        <v>19</v>
      </c>
      <c r="B24" s="31">
        <f t="shared" ca="1" si="0"/>
        <v>0.37018243017868868</v>
      </c>
      <c r="C24" s="54">
        <f ca="1"/>
        <v>0.15277980041089081</v>
      </c>
      <c r="D24" s="11">
        <f ca="1"/>
        <v>0.37018243017868868</v>
      </c>
    </row>
    <row r="25" spans="1:4" x14ac:dyDescent="0.15">
      <c r="A25" s="7">
        <v>20</v>
      </c>
      <c r="B25" s="36">
        <f t="shared" ca="1" si="0"/>
        <v>0.26469024710517597</v>
      </c>
      <c r="C25" s="57">
        <f ca="1"/>
        <v>-4.334790768161137E-2</v>
      </c>
      <c r="D25" s="9">
        <f ca="1"/>
        <v>0.26469024710517591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SPFUN</vt:lpstr>
      <vt:lpstr>LEQ(GE)</vt:lpstr>
      <vt:lpstr>LEQ(PO)</vt:lpstr>
      <vt:lpstr>EIG(SY)</vt:lpstr>
      <vt:lpstr>LSQ(1)</vt:lpstr>
      <vt:lpstr>LSQ(2)</vt:lpstr>
      <vt:lpstr>INT(1)</vt:lpstr>
      <vt:lpstr>INT(3)</vt:lpstr>
      <vt:lpstr>ALGEQ</vt:lpstr>
      <vt:lpstr>FFT</vt:lpstr>
    </vt:vector>
  </TitlesOfParts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worksheets for XLPack Lite 4.0</dc:title>
  <dc:creator/>
  <dc:description>(C) 2014-2022 K Technologies</dc:description>
  <cp:lastModifiedBy>User</cp:lastModifiedBy>
  <dcterms:created xsi:type="dcterms:W3CDTF">2012-11-18T07:46:25Z</dcterms:created>
  <dcterms:modified xsi:type="dcterms:W3CDTF">2022-05-28T05:09:05Z</dcterms:modified>
</cp:coreProperties>
</file>