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mc:AlternateContent xmlns:mc="http://schemas.openxmlformats.org/markup-compatibility/2006">
    <mc:Choice Requires="x15">
      <x15ac:absPath xmlns:x15ac="http://schemas.microsoft.com/office/spreadsheetml/2010/11/ac" url="C:\Users\Kturov\Downloads\"/>
    </mc:Choice>
  </mc:AlternateContent>
  <xr:revisionPtr revIDLastSave="0" documentId="13_ncr:1_{42CF9E05-8949-4771-ADD4-4C9B50A920B2}" xr6:coauthVersionLast="36" xr6:coauthVersionMax="36" xr10:uidLastSave="{00000000-0000-0000-0000-000000000000}"/>
  <bookViews>
    <workbookView xWindow="0" yWindow="0" windowWidth="14955" windowHeight="8865" activeTab="1" xr2:uid="{00000000-000D-0000-FFFF-FFFF00000000}"/>
  </bookViews>
  <sheets>
    <sheet name="inputs" sheetId="2" r:id="rId1"/>
    <sheet name="pro_forma" sheetId="3" r:id="rId2"/>
    <sheet name="debt" sheetId="1" r:id="rId3"/>
    <sheet name="other" sheetId="4" r:id="rId4"/>
  </sheets>
  <definedNames>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"05/28/2019 19:20:36"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ranche_1">debt!$A$6:$G$126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2" i="3" l="1"/>
  <c r="G61" i="3"/>
  <c r="G60" i="3"/>
  <c r="F60" i="3"/>
  <c r="F41" i="3" s="1"/>
  <c r="F88" i="3"/>
  <c r="G57" i="3" l="1"/>
  <c r="G38" i="3" s="1"/>
  <c r="G59" i="3"/>
  <c r="G40" i="3" s="1"/>
  <c r="G58" i="3"/>
  <c r="G39" i="3" s="1"/>
  <c r="F53" i="3"/>
  <c r="F35" i="3" s="1"/>
  <c r="G56" i="3" l="1"/>
  <c r="H2" i="3"/>
  <c r="I2" i="3" s="1"/>
  <c r="J2" i="3" s="1"/>
  <c r="K2" i="3" s="1"/>
  <c r="L2" i="3" s="1"/>
  <c r="M2" i="3" s="1"/>
  <c r="N2" i="3" s="1"/>
  <c r="O2" i="3" s="1"/>
  <c r="P2" i="3" s="1"/>
  <c r="Q2" i="3" s="1"/>
  <c r="G42" i="3" l="1"/>
  <c r="G37" i="3"/>
  <c r="G6" i="3"/>
  <c r="G24" i="3" s="1"/>
  <c r="G10" i="3" l="1"/>
  <c r="A6" i="1"/>
  <c r="A7" i="1" s="1"/>
  <c r="J7" i="1"/>
  <c r="J9" i="1" s="1"/>
  <c r="J5" i="2"/>
  <c r="J5" i="1" s="1"/>
  <c r="D8" i="2"/>
  <c r="D5" i="2"/>
  <c r="D11" i="2"/>
  <c r="D4" i="2" l="1"/>
  <c r="D16" i="2" s="1"/>
  <c r="B6" i="3"/>
  <c r="B19" i="3" l="1"/>
  <c r="G18" i="3"/>
  <c r="B18" i="3"/>
  <c r="G17" i="3"/>
  <c r="B17" i="3"/>
  <c r="B16" i="3"/>
  <c r="B15" i="3"/>
  <c r="B7" i="3"/>
  <c r="B14" i="3"/>
  <c r="G9" i="3"/>
  <c r="G8" i="3"/>
  <c r="G7" i="3"/>
  <c r="B9" i="3"/>
  <c r="B8" i="3"/>
  <c r="G11" i="3" l="1"/>
  <c r="G19" i="3"/>
  <c r="G16" i="3"/>
  <c r="G15" i="3"/>
  <c r="G14" i="3"/>
  <c r="H1" i="3"/>
  <c r="H6" i="3" l="1"/>
  <c r="H24" i="3" s="1"/>
  <c r="H59" i="3"/>
  <c r="H40" i="3" s="1"/>
  <c r="H57" i="3"/>
  <c r="G20" i="3"/>
  <c r="G22" i="3" s="1"/>
  <c r="H18" i="3"/>
  <c r="H17" i="3"/>
  <c r="H19" i="3"/>
  <c r="H8" i="3"/>
  <c r="H7" i="3"/>
  <c r="H9" i="3"/>
  <c r="H14" i="3"/>
  <c r="I1" i="3"/>
  <c r="H15" i="3"/>
  <c r="H16" i="3"/>
  <c r="B6" i="1"/>
  <c r="J6" i="1"/>
  <c r="H58" i="3" l="1"/>
  <c r="H39" i="3" s="1"/>
  <c r="H38" i="3"/>
  <c r="H10" i="3"/>
  <c r="H11" i="3" s="1"/>
  <c r="I59" i="3"/>
  <c r="I40" i="3" s="1"/>
  <c r="I58" i="3"/>
  <c r="I39" i="3" s="1"/>
  <c r="I57" i="3"/>
  <c r="I38" i="3" s="1"/>
  <c r="G26" i="3"/>
  <c r="G54" i="3" s="1"/>
  <c r="G36" i="3" s="1"/>
  <c r="H20" i="3"/>
  <c r="I18" i="3"/>
  <c r="I17" i="3"/>
  <c r="I19" i="3"/>
  <c r="I7" i="3"/>
  <c r="I6" i="3"/>
  <c r="I24" i="3" s="1"/>
  <c r="I8" i="3"/>
  <c r="I9" i="3"/>
  <c r="E6" i="1"/>
  <c r="I14" i="3"/>
  <c r="J1" i="3"/>
  <c r="I16" i="3"/>
  <c r="I15" i="3"/>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H56" i="3" l="1"/>
  <c r="H61" i="3" s="1"/>
  <c r="H42" i="3" s="1"/>
  <c r="G55" i="3"/>
  <c r="H55" i="3"/>
  <c r="J55" i="3"/>
  <c r="I55" i="3"/>
  <c r="I56" i="3"/>
  <c r="J59" i="3"/>
  <c r="J40" i="3" s="1"/>
  <c r="J58" i="3"/>
  <c r="J39" i="3" s="1"/>
  <c r="J57" i="3"/>
  <c r="J38" i="3" s="1"/>
  <c r="A67" i="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I20" i="3"/>
  <c r="J18" i="3"/>
  <c r="J17" i="3"/>
  <c r="J19" i="3"/>
  <c r="J6" i="3"/>
  <c r="J24" i="3" s="1"/>
  <c r="J7" i="3"/>
  <c r="J8" i="3"/>
  <c r="J9" i="3"/>
  <c r="H22" i="3"/>
  <c r="H26" i="3" s="1"/>
  <c r="K1" i="3"/>
  <c r="K55" i="3" s="1"/>
  <c r="J14" i="3"/>
  <c r="J16" i="3"/>
  <c r="J15" i="3"/>
  <c r="I10" i="3"/>
  <c r="I11" i="3" s="1"/>
  <c r="J14" i="1"/>
  <c r="C6" i="1" s="1"/>
  <c r="H37" i="3" l="1"/>
  <c r="I61" i="3"/>
  <c r="I42" i="3" s="1"/>
  <c r="I37" i="3"/>
  <c r="G74" i="3"/>
  <c r="H54" i="3"/>
  <c r="J56" i="3"/>
  <c r="K59" i="3"/>
  <c r="K40" i="3" s="1"/>
  <c r="K57" i="3"/>
  <c r="J20" i="3"/>
  <c r="K18" i="3"/>
  <c r="K17" i="3"/>
  <c r="K19" i="3"/>
  <c r="K6" i="3"/>
  <c r="K24" i="3" s="1"/>
  <c r="K7" i="3"/>
  <c r="K8" i="3"/>
  <c r="K9" i="3"/>
  <c r="L1" i="3"/>
  <c r="L55" i="3" s="1"/>
  <c r="K16" i="3"/>
  <c r="K15" i="3"/>
  <c r="K14" i="3"/>
  <c r="J10" i="3"/>
  <c r="J11" i="3" s="1"/>
  <c r="J16" i="1"/>
  <c r="J15" i="1" s="1"/>
  <c r="K58" i="3" l="1"/>
  <c r="K39" i="3" s="1"/>
  <c r="K38" i="3"/>
  <c r="J61" i="3"/>
  <c r="J42" i="3" s="1"/>
  <c r="J37" i="3"/>
  <c r="H62" i="3"/>
  <c r="H43" i="3" s="1"/>
  <c r="H36" i="3"/>
  <c r="G43" i="3"/>
  <c r="G78" i="3"/>
  <c r="L59" i="3"/>
  <c r="L40" i="3" s="1"/>
  <c r="L57" i="3"/>
  <c r="L38" i="3" s="1"/>
  <c r="L58" i="3"/>
  <c r="L39" i="3" s="1"/>
  <c r="K56" i="3"/>
  <c r="K20" i="3"/>
  <c r="L18" i="3"/>
  <c r="L17" i="3"/>
  <c r="L19" i="3"/>
  <c r="L9" i="3"/>
  <c r="L6" i="3"/>
  <c r="L24" i="3" s="1"/>
  <c r="L7" i="3"/>
  <c r="L8" i="3"/>
  <c r="I22" i="3"/>
  <c r="I26" i="3" s="1"/>
  <c r="I54" i="3" s="1"/>
  <c r="K10" i="3"/>
  <c r="K11" i="3" s="1"/>
  <c r="M1" i="3"/>
  <c r="M55" i="3" s="1"/>
  <c r="L16" i="3"/>
  <c r="L15" i="3"/>
  <c r="L14" i="3"/>
  <c r="D6" i="1"/>
  <c r="F6" i="1" s="1"/>
  <c r="G6" i="1" s="1"/>
  <c r="G41" i="3" l="1"/>
  <c r="I62" i="3"/>
  <c r="I36" i="3"/>
  <c r="K61" i="3"/>
  <c r="K42" i="3" s="1"/>
  <c r="K37" i="3"/>
  <c r="H78" i="3"/>
  <c r="H60" i="3"/>
  <c r="H41" i="3" s="1"/>
  <c r="M57" i="3"/>
  <c r="M38" i="3" s="1"/>
  <c r="M59" i="3"/>
  <c r="M40" i="3" s="1"/>
  <c r="L56" i="3"/>
  <c r="L20" i="3"/>
  <c r="M19" i="3"/>
  <c r="M18" i="3"/>
  <c r="M17" i="3"/>
  <c r="M9" i="3"/>
  <c r="M7" i="3"/>
  <c r="M8" i="3"/>
  <c r="M6" i="3"/>
  <c r="M24" i="3" s="1"/>
  <c r="J22" i="3"/>
  <c r="J26" i="3" s="1"/>
  <c r="J54" i="3" s="1"/>
  <c r="L10" i="3"/>
  <c r="L11" i="3" s="1"/>
  <c r="N1" i="3"/>
  <c r="N55" i="3" s="1"/>
  <c r="M14" i="3"/>
  <c r="M16" i="3"/>
  <c r="M15" i="3"/>
  <c r="J62" i="3" l="1"/>
  <c r="J36" i="3"/>
  <c r="L61" i="3"/>
  <c r="L42" i="3" s="1"/>
  <c r="L37" i="3"/>
  <c r="I60" i="3"/>
  <c r="I41" i="3" s="1"/>
  <c r="I43" i="3"/>
  <c r="M58" i="3"/>
  <c r="N57" i="3"/>
  <c r="N38" i="3" s="1"/>
  <c r="N59" i="3"/>
  <c r="N40" i="3" s="1"/>
  <c r="N58" i="3"/>
  <c r="N39" i="3" s="1"/>
  <c r="M20" i="3"/>
  <c r="N18" i="3"/>
  <c r="N17" i="3"/>
  <c r="N19" i="3"/>
  <c r="N8" i="3"/>
  <c r="N6" i="3"/>
  <c r="N24" i="3" s="1"/>
  <c r="N7" i="3"/>
  <c r="N9" i="3"/>
  <c r="K22" i="3"/>
  <c r="K26" i="3" s="1"/>
  <c r="K54" i="3" s="1"/>
  <c r="O1" i="3"/>
  <c r="O55" i="3" s="1"/>
  <c r="N14" i="3"/>
  <c r="N16" i="3"/>
  <c r="N15" i="3"/>
  <c r="M10" i="3"/>
  <c r="M11" i="3" s="1"/>
  <c r="B7" i="1"/>
  <c r="E7" i="1" s="1"/>
  <c r="M56" i="3" l="1"/>
  <c r="M39" i="3"/>
  <c r="K62" i="3"/>
  <c r="K36" i="3"/>
  <c r="J60" i="3"/>
  <c r="J41" i="3" s="1"/>
  <c r="J43" i="3"/>
  <c r="N56" i="3"/>
  <c r="O57" i="3"/>
  <c r="O38" i="3" s="1"/>
  <c r="O58" i="3"/>
  <c r="O39" i="3" s="1"/>
  <c r="O59" i="3"/>
  <c r="O40" i="3" s="1"/>
  <c r="N20" i="3"/>
  <c r="O18" i="3"/>
  <c r="O17" i="3"/>
  <c r="O19" i="3"/>
  <c r="O7" i="3"/>
  <c r="O6" i="3"/>
  <c r="O24" i="3" s="1"/>
  <c r="O8" i="3"/>
  <c r="O9" i="3"/>
  <c r="L22" i="3"/>
  <c r="L26" i="3" s="1"/>
  <c r="L54" i="3" s="1"/>
  <c r="P1" i="3"/>
  <c r="P55" i="3" s="1"/>
  <c r="O16" i="3"/>
  <c r="O15" i="3"/>
  <c r="O14" i="3"/>
  <c r="N10" i="3"/>
  <c r="N11" i="3" s="1"/>
  <c r="C7" i="1"/>
  <c r="N61" i="3" l="1"/>
  <c r="N42" i="3" s="1"/>
  <c r="N37" i="3"/>
  <c r="K60" i="3"/>
  <c r="K41" i="3" s="1"/>
  <c r="K43" i="3"/>
  <c r="L62" i="3"/>
  <c r="L36" i="3"/>
  <c r="M61" i="3"/>
  <c r="M42" i="3" s="1"/>
  <c r="M37" i="3"/>
  <c r="P59" i="3"/>
  <c r="P40" i="3" s="1"/>
  <c r="O56" i="3"/>
  <c r="O20" i="3"/>
  <c r="P18" i="3"/>
  <c r="P17" i="3"/>
  <c r="P19" i="3"/>
  <c r="P6" i="3"/>
  <c r="P24" i="3" s="1"/>
  <c r="P7" i="3"/>
  <c r="P8" i="3"/>
  <c r="P9" i="3"/>
  <c r="M22" i="3"/>
  <c r="M26" i="3" s="1"/>
  <c r="M54" i="3" s="1"/>
  <c r="D7" i="1"/>
  <c r="F7" i="1" s="1"/>
  <c r="G7" i="1" s="1"/>
  <c r="O10" i="3"/>
  <c r="O11" i="3" s="1"/>
  <c r="Q1" i="3"/>
  <c r="P16" i="3"/>
  <c r="P15" i="3"/>
  <c r="P14" i="3"/>
  <c r="L60" i="3" l="1"/>
  <c r="L41" i="3" s="1"/>
  <c r="L43" i="3"/>
  <c r="M62" i="3"/>
  <c r="M36" i="3"/>
  <c r="O61" i="3"/>
  <c r="O42" i="3" s="1"/>
  <c r="O37" i="3"/>
  <c r="H74" i="3"/>
  <c r="P20" i="3"/>
  <c r="Q17" i="3"/>
  <c r="Q18" i="3"/>
  <c r="Q19" i="3"/>
  <c r="Q6" i="3"/>
  <c r="Q24" i="3" s="1"/>
  <c r="Q7" i="3"/>
  <c r="Q8" i="3"/>
  <c r="Q9" i="3"/>
  <c r="B8" i="1"/>
  <c r="C8" i="1" s="1"/>
  <c r="N22" i="3"/>
  <c r="N26" i="3" s="1"/>
  <c r="N54" i="3" s="1"/>
  <c r="P10" i="3"/>
  <c r="P11" i="3" s="1"/>
  <c r="Q14" i="3"/>
  <c r="Q16" i="3"/>
  <c r="Q15" i="3"/>
  <c r="M60" i="3" l="1"/>
  <c r="M41" i="3" s="1"/>
  <c r="M43" i="3"/>
  <c r="N62" i="3"/>
  <c r="N36" i="3"/>
  <c r="I74" i="3"/>
  <c r="Q20" i="3"/>
  <c r="E8" i="1"/>
  <c r="D8" i="1" s="1"/>
  <c r="F8" i="1" s="1"/>
  <c r="B9" i="1" s="1"/>
  <c r="O22" i="3"/>
  <c r="O26" i="3" s="1"/>
  <c r="O54" i="3" s="1"/>
  <c r="Q10" i="3"/>
  <c r="Q11" i="3" s="1"/>
  <c r="O62" i="3" l="1"/>
  <c r="O36" i="3"/>
  <c r="N60" i="3"/>
  <c r="N41" i="3" s="1"/>
  <c r="N43" i="3"/>
  <c r="I78" i="3"/>
  <c r="E9" i="1"/>
  <c r="C9" i="1"/>
  <c r="G8" i="1"/>
  <c r="Q22" i="3"/>
  <c r="P57" i="3" s="1"/>
  <c r="P38" i="3" s="1"/>
  <c r="P22" i="3"/>
  <c r="P26" i="3" s="1"/>
  <c r="P54" i="3" s="1"/>
  <c r="P62" i="3" l="1"/>
  <c r="P36" i="3"/>
  <c r="O60" i="3"/>
  <c r="O41" i="3" s="1"/>
  <c r="O43" i="3"/>
  <c r="P58" i="3"/>
  <c r="J74" i="3"/>
  <c r="Q26" i="3"/>
  <c r="D9" i="1"/>
  <c r="F9" i="1" s="1"/>
  <c r="B10" i="1" s="1"/>
  <c r="E10" i="1" s="1"/>
  <c r="P56" i="3" l="1"/>
  <c r="P39" i="3"/>
  <c r="F86" i="3"/>
  <c r="P43" i="3"/>
  <c r="J78" i="3"/>
  <c r="G9" i="1"/>
  <c r="C10" i="1"/>
  <c r="P61" i="3" l="1"/>
  <c r="P37" i="3"/>
  <c r="K74" i="3"/>
  <c r="D10" i="1"/>
  <c r="F10" i="1" s="1"/>
  <c r="B11" i="1" s="1"/>
  <c r="E11" i="1" s="1"/>
  <c r="P42" i="3" l="1"/>
  <c r="P60" i="3"/>
  <c r="F64" i="3" s="1"/>
  <c r="F85" i="3"/>
  <c r="F87" i="3" s="1"/>
  <c r="F89" i="3" s="1"/>
  <c r="K78" i="3"/>
  <c r="C11" i="1"/>
  <c r="G10" i="1"/>
  <c r="P41" i="3" l="1"/>
  <c r="F65" i="3"/>
  <c r="F66" i="3"/>
  <c r="F90" i="3"/>
  <c r="L74" i="3"/>
  <c r="D11" i="1"/>
  <c r="F11" i="1" s="1"/>
  <c r="B12" i="1" s="1"/>
  <c r="E12" i="1" s="1"/>
  <c r="F45" i="3" l="1"/>
  <c r="F47" i="3"/>
  <c r="F46" i="3"/>
  <c r="L78" i="3"/>
  <c r="G11" i="1"/>
  <c r="C12" i="1"/>
  <c r="M74" i="3" l="1"/>
  <c r="D12" i="1"/>
  <c r="F12" i="1" s="1"/>
  <c r="G12" i="1" s="1"/>
  <c r="M78" i="3" l="1"/>
  <c r="B13" i="1"/>
  <c r="C13" i="1" s="1"/>
  <c r="N74" i="3" l="1"/>
  <c r="N78" i="3"/>
  <c r="E13" i="1"/>
  <c r="D13" i="1" s="1"/>
  <c r="F13" i="1" s="1"/>
  <c r="B14" i="1" s="1"/>
  <c r="C14" i="1" s="1"/>
  <c r="O74" i="3" l="1"/>
  <c r="G13" i="1"/>
  <c r="E14" i="1"/>
  <c r="D14" i="1" s="1"/>
  <c r="F14" i="1" s="1"/>
  <c r="B15" i="1" s="1"/>
  <c r="O78" i="3" l="1"/>
  <c r="G14" i="1"/>
  <c r="C15" i="1"/>
  <c r="E15" i="1"/>
  <c r="P74" i="3" l="1"/>
  <c r="G75" i="3" s="1"/>
  <c r="D15" i="1"/>
  <c r="F15" i="1" s="1"/>
  <c r="P78" i="3" l="1"/>
  <c r="G79" i="3" s="1"/>
  <c r="B16" i="1"/>
  <c r="C16" i="1" s="1"/>
  <c r="G15" i="1"/>
  <c r="G85" i="3" l="1"/>
  <c r="E16" i="1"/>
  <c r="D16" i="1" s="1"/>
  <c r="F16" i="1" s="1"/>
  <c r="B17" i="1" s="1"/>
  <c r="G86" i="3" l="1"/>
  <c r="G16" i="1"/>
  <c r="C17" i="1"/>
  <c r="E17" i="1"/>
  <c r="D17" i="1" l="1"/>
  <c r="F17" i="1" s="1"/>
  <c r="G17" i="1" s="1"/>
  <c r="B18" i="1" l="1"/>
  <c r="C18" i="1" s="1"/>
  <c r="E18" i="1" l="1"/>
  <c r="D18" i="1" s="1"/>
  <c r="F18" i="1" s="1"/>
  <c r="B19" i="1" s="1"/>
  <c r="G18" i="1" l="1"/>
  <c r="C19" i="1"/>
  <c r="E19" i="1"/>
  <c r="D19" i="1" l="1"/>
  <c r="F19" i="1" s="1"/>
  <c r="B20" i="1" s="1"/>
  <c r="G19" i="1" l="1"/>
  <c r="E20" i="1"/>
  <c r="C20" i="1"/>
  <c r="D20" i="1" l="1"/>
  <c r="F20" i="1" s="1"/>
  <c r="B21" i="1" l="1"/>
  <c r="E21" i="1" s="1"/>
  <c r="G20" i="1"/>
  <c r="C21" i="1" l="1"/>
  <c r="D21" i="1" s="1"/>
  <c r="F21" i="1" s="1"/>
  <c r="B22" i="1" l="1"/>
  <c r="G21" i="1"/>
  <c r="E22" i="1" l="1"/>
  <c r="C22" i="1"/>
  <c r="D22" i="1" l="1"/>
  <c r="F22" i="1" s="1"/>
  <c r="G22" i="1" s="1"/>
  <c r="B23" i="1" l="1"/>
  <c r="C23" i="1" l="1"/>
  <c r="E23" i="1"/>
  <c r="D23" i="1" l="1"/>
  <c r="F23" i="1" s="1"/>
  <c r="B24" i="1" s="1"/>
  <c r="G23" i="1" l="1"/>
  <c r="C24" i="1"/>
  <c r="E24" i="1"/>
  <c r="D24" i="1" l="1"/>
  <c r="F24" i="1" s="1"/>
  <c r="B25" i="1" l="1"/>
  <c r="G24" i="1"/>
  <c r="C25" i="1" l="1"/>
  <c r="E25" i="1"/>
  <c r="D25" i="1" l="1"/>
  <c r="F25" i="1" s="1"/>
  <c r="B26" i="1" l="1"/>
  <c r="G25" i="1"/>
  <c r="C26" i="1" l="1"/>
  <c r="E26" i="1"/>
  <c r="D26" i="1" l="1"/>
  <c r="F26" i="1" s="1"/>
  <c r="B27" i="1" l="1"/>
  <c r="G26" i="1"/>
  <c r="E27" i="1" l="1"/>
  <c r="C27" i="1"/>
  <c r="D27" i="1" l="1"/>
  <c r="F27" i="1" s="1"/>
  <c r="B28" i="1" s="1"/>
  <c r="G27" i="1" l="1"/>
  <c r="E28" i="1"/>
  <c r="C28" i="1"/>
  <c r="D28" i="1" l="1"/>
  <c r="F28" i="1" s="1"/>
  <c r="B29" i="1" l="1"/>
  <c r="G28" i="1"/>
  <c r="C29" i="1" l="1"/>
  <c r="E29" i="1"/>
  <c r="D29" i="1" l="1"/>
  <c r="F29" i="1" s="1"/>
  <c r="B30" i="1" l="1"/>
  <c r="G29" i="1"/>
  <c r="C30" i="1" l="1"/>
  <c r="E30" i="1"/>
  <c r="D30" i="1" l="1"/>
  <c r="F30" i="1" s="1"/>
  <c r="B31" i="1" l="1"/>
  <c r="G30" i="1"/>
  <c r="C31" i="1" l="1"/>
  <c r="E31" i="1"/>
  <c r="D31" i="1" l="1"/>
  <c r="F31" i="1" s="1"/>
  <c r="B32" i="1" s="1"/>
  <c r="G31" i="1" l="1"/>
  <c r="C32" i="1"/>
  <c r="E32" i="1"/>
  <c r="D32" i="1" l="1"/>
  <c r="F32" i="1" s="1"/>
  <c r="B33" i="1" l="1"/>
  <c r="G32" i="1"/>
  <c r="C33" i="1" l="1"/>
  <c r="E33" i="1"/>
  <c r="D33" i="1" l="1"/>
  <c r="F33" i="1" s="1"/>
  <c r="B34" i="1" s="1"/>
  <c r="G33" i="1" l="1"/>
  <c r="C34" i="1"/>
  <c r="E34" i="1"/>
  <c r="D34" i="1" l="1"/>
  <c r="F34" i="1" s="1"/>
  <c r="B35" i="1" s="1"/>
  <c r="G34" i="1" l="1"/>
  <c r="C35" i="1"/>
  <c r="E35" i="1"/>
  <c r="D35" i="1" l="1"/>
  <c r="F35" i="1" s="1"/>
  <c r="B36" i="1" l="1"/>
  <c r="G35" i="1"/>
  <c r="C36" i="1" l="1"/>
  <c r="E36" i="1"/>
  <c r="D36" i="1" l="1"/>
  <c r="F36" i="1" s="1"/>
  <c r="G36" i="1" s="1"/>
  <c r="B37" i="1" l="1"/>
  <c r="C37" i="1" l="1"/>
  <c r="E37" i="1"/>
  <c r="D37" i="1" l="1"/>
  <c r="F37" i="1" s="1"/>
  <c r="B38" i="1" s="1"/>
  <c r="G37" i="1" l="1"/>
  <c r="E38" i="1"/>
  <c r="C38" i="1"/>
  <c r="D38" i="1" l="1"/>
  <c r="F38" i="1" s="1"/>
  <c r="B39" i="1" s="1"/>
  <c r="G38" i="1" l="1"/>
  <c r="C39" i="1"/>
  <c r="E39" i="1"/>
  <c r="D39" i="1" l="1"/>
  <c r="F39" i="1" s="1"/>
  <c r="B40" i="1" l="1"/>
  <c r="G39" i="1"/>
  <c r="E40" i="1" l="1"/>
  <c r="C40" i="1"/>
  <c r="D40" i="1" l="1"/>
  <c r="F40" i="1" s="1"/>
  <c r="B41" i="1" s="1"/>
  <c r="G40" i="1" l="1"/>
  <c r="E41" i="1"/>
  <c r="C41" i="1"/>
  <c r="D41" i="1" l="1"/>
  <c r="F41" i="1" s="1"/>
  <c r="B42" i="1" s="1"/>
  <c r="G41" i="1" l="1"/>
  <c r="E42" i="1"/>
  <c r="C42" i="1"/>
  <c r="D42" i="1" l="1"/>
  <c r="F42" i="1" s="1"/>
  <c r="B43" i="1" s="1"/>
  <c r="G42" i="1" l="1"/>
  <c r="C43" i="1"/>
  <c r="E43" i="1"/>
  <c r="D43" i="1" l="1"/>
  <c r="F43" i="1" s="1"/>
  <c r="B44" i="1" l="1"/>
  <c r="G43" i="1"/>
  <c r="E44" i="1" l="1"/>
  <c r="C44" i="1"/>
  <c r="D44" i="1" l="1"/>
  <c r="F44" i="1" s="1"/>
  <c r="B45" i="1" l="1"/>
  <c r="G44" i="1"/>
  <c r="E45" i="1" l="1"/>
  <c r="C45" i="1"/>
  <c r="D45" i="1" l="1"/>
  <c r="F45" i="1" s="1"/>
  <c r="B46" i="1" s="1"/>
  <c r="G45" i="1" l="1"/>
  <c r="C46" i="1"/>
  <c r="E46" i="1"/>
  <c r="D46" i="1" l="1"/>
  <c r="F46" i="1" s="1"/>
  <c r="B47" i="1" s="1"/>
  <c r="G46" i="1" l="1"/>
  <c r="E47" i="1"/>
  <c r="C47" i="1"/>
  <c r="D47" i="1" l="1"/>
  <c r="F47" i="1" s="1"/>
  <c r="B48" i="1" s="1"/>
  <c r="G47" i="1" l="1"/>
  <c r="C48" i="1"/>
  <c r="E48" i="1"/>
  <c r="D48" i="1" l="1"/>
  <c r="F48" i="1" s="1"/>
  <c r="B49" i="1" l="1"/>
  <c r="G48" i="1"/>
  <c r="E49" i="1" l="1"/>
  <c r="C49" i="1"/>
  <c r="D49" i="1" l="1"/>
  <c r="F49" i="1" s="1"/>
  <c r="B50" i="1" l="1"/>
  <c r="G49" i="1"/>
  <c r="C50" i="1" l="1"/>
  <c r="E50" i="1"/>
  <c r="D50" i="1" l="1"/>
  <c r="F50" i="1" s="1"/>
  <c r="B51" i="1" s="1"/>
  <c r="G50" i="1" l="1"/>
  <c r="E51" i="1"/>
  <c r="C51" i="1"/>
  <c r="D51" i="1" l="1"/>
  <c r="F51" i="1" s="1"/>
  <c r="B52" i="1" l="1"/>
  <c r="G51" i="1"/>
  <c r="E52" i="1" l="1"/>
  <c r="C52" i="1"/>
  <c r="D52" i="1" l="1"/>
  <c r="F52" i="1" s="1"/>
  <c r="B53" i="1" s="1"/>
  <c r="G52" i="1" l="1"/>
  <c r="C53" i="1"/>
  <c r="E53" i="1"/>
  <c r="D53" i="1" l="1"/>
  <c r="F53" i="1" s="1"/>
  <c r="B54" i="1" s="1"/>
  <c r="G53" i="1" l="1"/>
  <c r="E54" i="1"/>
  <c r="C54" i="1"/>
  <c r="D54" i="1" l="1"/>
  <c r="F54" i="1" s="1"/>
  <c r="G54" i="1" s="1"/>
  <c r="B55" i="1" l="1"/>
  <c r="E55" i="1" s="1"/>
  <c r="C55" i="1" l="1"/>
  <c r="D55" i="1" s="1"/>
  <c r="F55" i="1" s="1"/>
  <c r="B56" i="1" s="1"/>
  <c r="G55" i="1" l="1"/>
  <c r="E56" i="1"/>
  <c r="C56" i="1"/>
  <c r="D56" i="1" l="1"/>
  <c r="F56" i="1" s="1"/>
  <c r="B57" i="1" s="1"/>
  <c r="G56" i="1" l="1"/>
  <c r="E57" i="1"/>
  <c r="C57" i="1"/>
  <c r="D57" i="1" l="1"/>
  <c r="F57" i="1" s="1"/>
  <c r="B58" i="1" s="1"/>
  <c r="G57" i="1" l="1"/>
  <c r="E58" i="1"/>
  <c r="C58" i="1"/>
  <c r="D58" i="1" l="1"/>
  <c r="F58" i="1" s="1"/>
  <c r="B59" i="1" s="1"/>
  <c r="G58" i="1" l="1"/>
  <c r="E59" i="1"/>
  <c r="C59" i="1"/>
  <c r="D59" i="1" l="1"/>
  <c r="F59" i="1" s="1"/>
  <c r="B60" i="1" l="1"/>
  <c r="G59" i="1"/>
  <c r="E60" i="1" l="1"/>
  <c r="C60" i="1"/>
  <c r="D60" i="1" l="1"/>
  <c r="F60" i="1" s="1"/>
  <c r="B61" i="1" s="1"/>
  <c r="G60" i="1" l="1"/>
  <c r="E61" i="1"/>
  <c r="C61" i="1"/>
  <c r="D61" i="1" l="1"/>
  <c r="F61" i="1" s="1"/>
  <c r="B62" i="1" l="1"/>
  <c r="G61" i="1"/>
  <c r="E62" i="1" l="1"/>
  <c r="C62" i="1"/>
  <c r="D62" i="1" l="1"/>
  <c r="F62" i="1" s="1"/>
  <c r="B63" i="1" s="1"/>
  <c r="G62" i="1" l="1"/>
  <c r="E63" i="1"/>
  <c r="C63" i="1"/>
  <c r="D63" i="1" l="1"/>
  <c r="F63" i="1" s="1"/>
  <c r="B64" i="1" s="1"/>
  <c r="G63" i="1" l="1"/>
  <c r="C64" i="1"/>
  <c r="E64" i="1"/>
  <c r="D64" i="1" l="1"/>
  <c r="F64" i="1" s="1"/>
  <c r="B65" i="1" s="1"/>
  <c r="G64" i="1" l="1"/>
  <c r="C65" i="1"/>
  <c r="E65" i="1"/>
  <c r="D65" i="1" l="1"/>
  <c r="F65" i="1" s="1"/>
  <c r="B66" i="1" s="1"/>
  <c r="G65" i="1" l="1"/>
  <c r="E66" i="1"/>
  <c r="C66" i="1"/>
  <c r="D66" i="1" l="1"/>
  <c r="F66" i="1" s="1"/>
  <c r="B67" i="1" s="1"/>
  <c r="G66" i="1" l="1"/>
  <c r="E67" i="1"/>
  <c r="C67" i="1"/>
  <c r="D67" i="1" l="1"/>
  <c r="F67" i="1" s="1"/>
  <c r="B68" i="1" s="1"/>
  <c r="G67" i="1" l="1"/>
  <c r="E68" i="1"/>
  <c r="C68" i="1"/>
  <c r="D68" i="1" l="1"/>
  <c r="F68" i="1" s="1"/>
  <c r="B69" i="1" s="1"/>
  <c r="G68" i="1" l="1"/>
  <c r="E69" i="1"/>
  <c r="C69" i="1"/>
  <c r="D69" i="1" l="1"/>
  <c r="F69" i="1" s="1"/>
  <c r="B70" i="1" s="1"/>
  <c r="G69" i="1" l="1"/>
  <c r="E70" i="1"/>
  <c r="C70" i="1"/>
  <c r="D70" i="1" l="1"/>
  <c r="F70" i="1" s="1"/>
  <c r="B71" i="1" s="1"/>
  <c r="G70" i="1" l="1"/>
  <c r="C71" i="1"/>
  <c r="E71" i="1"/>
  <c r="D71" i="1" l="1"/>
  <c r="F71" i="1" s="1"/>
  <c r="B72" i="1" l="1"/>
  <c r="G71" i="1"/>
  <c r="C72" i="1" l="1"/>
  <c r="E72" i="1"/>
  <c r="D72" i="1" l="1"/>
  <c r="F72" i="1" s="1"/>
  <c r="B73" i="1" l="1"/>
  <c r="G72" i="1"/>
  <c r="E73" i="1" l="1"/>
  <c r="C73" i="1"/>
  <c r="D73" i="1" l="1"/>
  <c r="F73" i="1" s="1"/>
  <c r="B74" i="1" s="1"/>
  <c r="G73" i="1" l="1"/>
  <c r="E74" i="1"/>
  <c r="C74" i="1"/>
  <c r="D74" i="1" l="1"/>
  <c r="F74" i="1" s="1"/>
  <c r="G74" i="1" s="1"/>
  <c r="B75" i="1" l="1"/>
  <c r="E75" i="1" s="1"/>
  <c r="C75" i="1" l="1"/>
  <c r="D75" i="1" s="1"/>
  <c r="F75" i="1" s="1"/>
  <c r="B76" i="1" s="1"/>
  <c r="G75" i="1" l="1"/>
  <c r="E76" i="1"/>
  <c r="C76" i="1"/>
  <c r="D76" i="1" l="1"/>
  <c r="F76" i="1" s="1"/>
  <c r="B77" i="1" s="1"/>
  <c r="G76" i="1" l="1"/>
  <c r="E77" i="1"/>
  <c r="C77" i="1"/>
  <c r="D77" i="1" l="1"/>
  <c r="F77" i="1" s="1"/>
  <c r="B78" i="1" l="1"/>
  <c r="G77" i="1"/>
  <c r="C78" i="1" l="1"/>
  <c r="E78" i="1"/>
  <c r="D78" i="1" l="1"/>
  <c r="F78" i="1" s="1"/>
  <c r="B79" i="1" l="1"/>
  <c r="G78" i="1"/>
  <c r="E79" i="1" l="1"/>
  <c r="C79" i="1"/>
  <c r="D79" i="1" l="1"/>
  <c r="F79" i="1" s="1"/>
  <c r="B80" i="1" s="1"/>
  <c r="G79" i="1" l="1"/>
  <c r="C80" i="1"/>
  <c r="E80" i="1"/>
  <c r="D80" i="1" l="1"/>
  <c r="F80" i="1" s="1"/>
  <c r="B81" i="1" l="1"/>
  <c r="G80" i="1"/>
  <c r="E81" i="1" l="1"/>
  <c r="C81" i="1"/>
  <c r="D81" i="1" l="1"/>
  <c r="F81" i="1" s="1"/>
  <c r="B82" i="1" l="1"/>
  <c r="G81" i="1"/>
  <c r="E82" i="1" l="1"/>
  <c r="C82" i="1"/>
  <c r="D82" i="1" l="1"/>
  <c r="F82" i="1" s="1"/>
  <c r="B83" i="1" s="1"/>
  <c r="G82" i="1" l="1"/>
  <c r="E83" i="1"/>
  <c r="C83" i="1"/>
  <c r="D83" i="1" l="1"/>
  <c r="F83" i="1" s="1"/>
  <c r="B84" i="1" l="1"/>
  <c r="G83" i="1"/>
  <c r="E84" i="1" l="1"/>
  <c r="C84" i="1"/>
  <c r="D84" i="1" l="1"/>
  <c r="F84" i="1" s="1"/>
  <c r="B85" i="1" s="1"/>
  <c r="G84" i="1" l="1"/>
  <c r="E85" i="1"/>
  <c r="C85" i="1"/>
  <c r="D85" i="1" l="1"/>
  <c r="F85" i="1" s="1"/>
  <c r="B86" i="1" l="1"/>
  <c r="G85" i="1"/>
  <c r="E86" i="1" l="1"/>
  <c r="C86" i="1"/>
  <c r="D86" i="1" l="1"/>
  <c r="F86" i="1" s="1"/>
  <c r="B87" i="1" s="1"/>
  <c r="G86" i="1" l="1"/>
  <c r="E87" i="1"/>
  <c r="C87" i="1"/>
  <c r="D87" i="1" l="1"/>
  <c r="F87" i="1" s="1"/>
  <c r="B88" i="1" l="1"/>
  <c r="G87" i="1"/>
  <c r="C88" i="1" l="1"/>
  <c r="E88" i="1"/>
  <c r="D88" i="1" l="1"/>
  <c r="F88" i="1" s="1"/>
  <c r="B89" i="1" s="1"/>
  <c r="G88" i="1" l="1"/>
  <c r="C89" i="1"/>
  <c r="E89" i="1"/>
  <c r="D89" i="1" l="1"/>
  <c r="F89" i="1" s="1"/>
  <c r="G89" i="1" s="1"/>
  <c r="B90" i="1" l="1"/>
  <c r="C90" i="1" s="1"/>
  <c r="E90" i="1" l="1"/>
  <c r="D90" i="1" s="1"/>
  <c r="F90" i="1" s="1"/>
  <c r="B91" i="1" l="1"/>
  <c r="G90" i="1"/>
  <c r="C91" i="1" l="1"/>
  <c r="E91" i="1"/>
  <c r="D91" i="1" l="1"/>
  <c r="F91" i="1" s="1"/>
  <c r="B92" i="1" s="1"/>
  <c r="G91" i="1" l="1"/>
  <c r="E92" i="1"/>
  <c r="C92" i="1"/>
  <c r="D92" i="1" l="1"/>
  <c r="F92" i="1" s="1"/>
  <c r="B93" i="1" s="1"/>
  <c r="G92" i="1" l="1"/>
  <c r="E93" i="1"/>
  <c r="C93" i="1"/>
  <c r="D93" i="1" l="1"/>
  <c r="F93" i="1" s="1"/>
  <c r="B94" i="1" l="1"/>
  <c r="G93" i="1"/>
  <c r="E94" i="1" l="1"/>
  <c r="C94" i="1"/>
  <c r="D94" i="1" l="1"/>
  <c r="F94" i="1" s="1"/>
  <c r="B95" i="1" l="1"/>
  <c r="G94" i="1"/>
  <c r="E95" i="1" l="1"/>
  <c r="C95" i="1"/>
  <c r="D95" i="1" l="1"/>
  <c r="F95" i="1" s="1"/>
  <c r="B96" i="1" s="1"/>
  <c r="G95" i="1" l="1"/>
  <c r="E96" i="1"/>
  <c r="C96" i="1"/>
  <c r="D96" i="1" l="1"/>
  <c r="F96" i="1" s="1"/>
  <c r="B97" i="1" l="1"/>
  <c r="G96" i="1"/>
  <c r="C97" i="1" l="1"/>
  <c r="E97" i="1"/>
  <c r="D97" i="1" l="1"/>
  <c r="F97" i="1" s="1"/>
  <c r="B98" i="1" s="1"/>
  <c r="G97" i="1" l="1"/>
  <c r="E98" i="1"/>
  <c r="C98" i="1"/>
  <c r="D98" i="1" l="1"/>
  <c r="F98" i="1" s="1"/>
  <c r="B99" i="1" l="1"/>
  <c r="G98" i="1"/>
  <c r="E99" i="1" l="1"/>
  <c r="C99" i="1"/>
  <c r="D99" i="1" l="1"/>
  <c r="F99" i="1" s="1"/>
  <c r="B100" i="1" l="1"/>
  <c r="G99" i="1"/>
  <c r="E100" i="1" l="1"/>
  <c r="C100" i="1"/>
  <c r="D100" i="1" l="1"/>
  <c r="F100" i="1" s="1"/>
  <c r="B101" i="1" l="1"/>
  <c r="G100" i="1"/>
  <c r="E101" i="1" l="1"/>
  <c r="C101" i="1"/>
  <c r="D101" i="1" l="1"/>
  <c r="F101" i="1" s="1"/>
  <c r="B102" i="1" l="1"/>
  <c r="G101" i="1"/>
  <c r="E102" i="1" l="1"/>
  <c r="C102" i="1"/>
  <c r="D102" i="1" l="1"/>
  <c r="F102" i="1" s="1"/>
  <c r="B103" i="1" l="1"/>
  <c r="G102" i="1"/>
  <c r="C103" i="1" l="1"/>
  <c r="E103" i="1"/>
  <c r="D103" i="1" l="1"/>
  <c r="F103" i="1" s="1"/>
  <c r="B104" i="1" s="1"/>
  <c r="G103" i="1" l="1"/>
  <c r="C104" i="1"/>
  <c r="E104" i="1"/>
  <c r="D104" i="1" l="1"/>
  <c r="F104" i="1" s="1"/>
  <c r="B105" i="1" l="1"/>
  <c r="G104" i="1"/>
  <c r="C105" i="1" l="1"/>
  <c r="E105" i="1"/>
  <c r="D105" i="1" l="1"/>
  <c r="F105" i="1" s="1"/>
  <c r="B106" i="1" s="1"/>
  <c r="G105" i="1" l="1"/>
  <c r="E106" i="1"/>
  <c r="C106" i="1"/>
  <c r="D106" i="1" l="1"/>
  <c r="F106" i="1" s="1"/>
  <c r="B107" i="1" s="1"/>
  <c r="G106" i="1" l="1"/>
  <c r="C107" i="1"/>
  <c r="E107" i="1"/>
  <c r="D107" i="1" l="1"/>
  <c r="F107" i="1" s="1"/>
  <c r="B108" i="1" l="1"/>
  <c r="G107" i="1"/>
  <c r="C108" i="1" l="1"/>
  <c r="E108" i="1"/>
  <c r="D108" i="1" l="1"/>
  <c r="F108" i="1" s="1"/>
  <c r="B109" i="1" l="1"/>
  <c r="G108" i="1"/>
  <c r="E109" i="1" l="1"/>
  <c r="C109" i="1"/>
  <c r="D109" i="1" l="1"/>
  <c r="F109" i="1" s="1"/>
  <c r="B110" i="1" s="1"/>
  <c r="G109" i="1" l="1"/>
  <c r="C110" i="1"/>
  <c r="E110" i="1"/>
  <c r="D110" i="1" l="1"/>
  <c r="F110" i="1" s="1"/>
  <c r="B111" i="1" s="1"/>
  <c r="G110" i="1" l="1"/>
  <c r="C111" i="1"/>
  <c r="E111" i="1"/>
  <c r="D111" i="1" l="1"/>
  <c r="F111" i="1" s="1"/>
  <c r="B112" i="1" l="1"/>
  <c r="G111" i="1"/>
  <c r="C112" i="1" l="1"/>
  <c r="E112" i="1"/>
  <c r="D112" i="1" l="1"/>
  <c r="F112" i="1" s="1"/>
  <c r="B113" i="1" l="1"/>
  <c r="G112" i="1"/>
  <c r="C113" i="1" l="1"/>
  <c r="E113" i="1"/>
  <c r="D113" i="1" l="1"/>
  <c r="F113" i="1" s="1"/>
  <c r="B114" i="1" l="1"/>
  <c r="G113" i="1"/>
  <c r="C114" i="1" l="1"/>
  <c r="E114" i="1"/>
  <c r="D114" i="1" l="1"/>
  <c r="F114" i="1" s="1"/>
  <c r="B115" i="1" l="1"/>
  <c r="G114" i="1"/>
  <c r="C115" i="1" l="1"/>
  <c r="E115" i="1"/>
  <c r="D115" i="1" l="1"/>
  <c r="F115" i="1" s="1"/>
  <c r="B116" i="1" s="1"/>
  <c r="G115" i="1" l="1"/>
  <c r="C116" i="1"/>
  <c r="E116" i="1"/>
  <c r="D116" i="1" l="1"/>
  <c r="F116" i="1" s="1"/>
  <c r="B117" i="1" s="1"/>
  <c r="G116" i="1" l="1"/>
  <c r="E117" i="1"/>
  <c r="C117" i="1"/>
  <c r="D117" i="1" l="1"/>
  <c r="F117" i="1" s="1"/>
  <c r="B118" i="1" s="1"/>
  <c r="G117" i="1" l="1"/>
  <c r="C118" i="1"/>
  <c r="E118" i="1"/>
  <c r="D118" i="1" l="1"/>
  <c r="F118" i="1" s="1"/>
  <c r="B119" i="1" l="1"/>
  <c r="G118" i="1"/>
  <c r="C119" i="1" l="1"/>
  <c r="E119" i="1"/>
  <c r="D119" i="1" l="1"/>
  <c r="F119" i="1" s="1"/>
  <c r="B120" i="1" s="1"/>
  <c r="G119" i="1" l="1"/>
  <c r="C120" i="1"/>
  <c r="E120" i="1"/>
  <c r="D120" i="1" l="1"/>
  <c r="F120" i="1" s="1"/>
  <c r="B121" i="1" l="1"/>
  <c r="G120" i="1"/>
  <c r="C121" i="1" l="1"/>
  <c r="E121" i="1"/>
  <c r="D121" i="1" l="1"/>
  <c r="F121" i="1" s="1"/>
  <c r="B122" i="1" l="1"/>
  <c r="G121" i="1"/>
  <c r="E122" i="1" l="1"/>
  <c r="C122" i="1"/>
  <c r="D122" i="1" l="1"/>
  <c r="F122" i="1" s="1"/>
  <c r="B123" i="1" s="1"/>
  <c r="G122" i="1" l="1"/>
  <c r="C123" i="1"/>
  <c r="E123" i="1"/>
  <c r="D123" i="1" l="1"/>
  <c r="F123" i="1" s="1"/>
  <c r="B124" i="1" l="1"/>
  <c r="G123" i="1"/>
  <c r="C124" i="1" l="1"/>
  <c r="E124" i="1"/>
  <c r="D124" i="1" l="1"/>
  <c r="F124" i="1" s="1"/>
  <c r="B125" i="1" s="1"/>
  <c r="G124" i="1" l="1"/>
  <c r="C125" i="1"/>
  <c r="E125" i="1"/>
  <c r="D125" i="1" l="1"/>
  <c r="F125" i="1" s="1"/>
  <c r="B126" i="1" l="1"/>
  <c r="G125" i="1"/>
  <c r="E126" i="1" l="1"/>
  <c r="C126" i="1"/>
  <c r="D126" i="1" l="1"/>
  <c r="F126" i="1" s="1"/>
  <c r="G126" i="1" l="1"/>
  <c r="B127" i="1"/>
  <c r="E127" i="1" l="1"/>
  <c r="C127" i="1"/>
  <c r="D127" i="1" l="1"/>
  <c r="F127" i="1" s="1"/>
  <c r="B128" i="1" l="1"/>
  <c r="G127" i="1"/>
  <c r="E128" i="1" l="1"/>
  <c r="C128" i="1"/>
  <c r="D128" i="1" l="1"/>
  <c r="F128" i="1" s="1"/>
  <c r="B129" i="1" l="1"/>
  <c r="G128" i="1"/>
  <c r="E129" i="1" l="1"/>
  <c r="C129" i="1"/>
  <c r="D129" i="1" l="1"/>
  <c r="F129" i="1" s="1"/>
  <c r="B130" i="1" s="1"/>
  <c r="G129" i="1" l="1"/>
  <c r="E130" i="1"/>
  <c r="C130" i="1"/>
  <c r="D130" i="1" l="1"/>
  <c r="F130" i="1" s="1"/>
  <c r="B131" i="1" s="1"/>
  <c r="G130" i="1" l="1"/>
  <c r="E131" i="1"/>
  <c r="C131" i="1"/>
  <c r="D131" i="1" l="1"/>
  <c r="F131" i="1" s="1"/>
  <c r="B132" i="1" s="1"/>
  <c r="G131" i="1" l="1"/>
  <c r="E132" i="1"/>
  <c r="C132" i="1"/>
  <c r="D132" i="1" l="1"/>
  <c r="F132" i="1" s="1"/>
  <c r="B133" i="1" l="1"/>
  <c r="G132" i="1"/>
  <c r="C133" i="1" l="1"/>
  <c r="E133" i="1"/>
  <c r="D133" i="1" l="1"/>
  <c r="F133" i="1" s="1"/>
  <c r="B134" i="1" s="1"/>
  <c r="G133" i="1" l="1"/>
  <c r="C134" i="1"/>
  <c r="E134" i="1"/>
  <c r="D134" i="1" l="1"/>
  <c r="F134" i="1" s="1"/>
  <c r="B135" i="1" l="1"/>
  <c r="G134" i="1"/>
  <c r="C135" i="1" l="1"/>
  <c r="E135" i="1"/>
  <c r="D135" i="1" l="1"/>
  <c r="F135" i="1" s="1"/>
  <c r="G135" i="1" s="1"/>
  <c r="B136" i="1" l="1"/>
  <c r="E136" i="1" s="1"/>
  <c r="C136" i="1" l="1"/>
  <c r="D136" i="1" s="1"/>
  <c r="F136" i="1" s="1"/>
  <c r="B137" i="1" l="1"/>
  <c r="G136" i="1"/>
  <c r="E137" i="1" l="1"/>
  <c r="C137" i="1"/>
  <c r="D137" i="1" l="1"/>
  <c r="F137" i="1" s="1"/>
  <c r="B138" i="1" l="1"/>
  <c r="G137" i="1"/>
  <c r="E138" i="1" l="1"/>
  <c r="C138" i="1"/>
  <c r="D138" i="1" s="1"/>
  <c r="F138" i="1" s="1"/>
  <c r="B139" i="1" l="1"/>
  <c r="G138" i="1"/>
  <c r="E139" i="1" l="1"/>
  <c r="C139" i="1"/>
  <c r="D139" i="1" l="1"/>
  <c r="F139" i="1" s="1"/>
  <c r="B140" i="1" l="1"/>
  <c r="G139" i="1"/>
  <c r="E140" i="1" l="1"/>
  <c r="C140" i="1"/>
  <c r="D140" i="1" l="1"/>
  <c r="F140" i="1" s="1"/>
  <c r="B141" i="1" l="1"/>
  <c r="G140" i="1"/>
  <c r="E141" i="1" l="1"/>
  <c r="C141" i="1"/>
  <c r="D141" i="1" l="1"/>
  <c r="F141" i="1" s="1"/>
  <c r="B142" i="1" s="1"/>
  <c r="G141" i="1" l="1"/>
  <c r="E142" i="1"/>
  <c r="C142" i="1"/>
  <c r="D142" i="1" l="1"/>
  <c r="F142" i="1" s="1"/>
  <c r="B143" i="1" s="1"/>
  <c r="G142" i="1" l="1"/>
  <c r="E143" i="1"/>
  <c r="C143" i="1"/>
  <c r="D143" i="1" s="1"/>
  <c r="F143" i="1" s="1"/>
  <c r="B144" i="1" l="1"/>
  <c r="G143" i="1"/>
  <c r="E144" i="1" l="1"/>
  <c r="C144" i="1"/>
  <c r="D144" i="1" s="1"/>
  <c r="F144" i="1" s="1"/>
  <c r="B145" i="1" l="1"/>
  <c r="G144" i="1"/>
  <c r="C145" i="1" l="1"/>
  <c r="E145" i="1"/>
  <c r="D145" i="1" l="1"/>
  <c r="F145" i="1" s="1"/>
  <c r="B146" i="1" l="1"/>
  <c r="G145" i="1"/>
  <c r="C146" i="1" l="1"/>
  <c r="E146" i="1"/>
  <c r="D146" i="1" l="1"/>
  <c r="F146" i="1" s="1"/>
  <c r="B147" i="1" l="1"/>
  <c r="G146" i="1"/>
  <c r="C147" i="1" l="1"/>
  <c r="E147" i="1"/>
  <c r="D147" i="1" l="1"/>
  <c r="F147" i="1" s="1"/>
  <c r="B148" i="1" s="1"/>
  <c r="G147" i="1" l="1"/>
  <c r="C148" i="1"/>
  <c r="E148" i="1"/>
  <c r="D148" i="1" l="1"/>
  <c r="F148" i="1" s="1"/>
  <c r="B149" i="1" l="1"/>
  <c r="G148" i="1"/>
  <c r="C149" i="1" l="1"/>
  <c r="E149" i="1"/>
  <c r="D149" i="1" l="1"/>
  <c r="F149" i="1" s="1"/>
  <c r="B150" i="1" s="1"/>
  <c r="G149" i="1" l="1"/>
  <c r="C150" i="1"/>
  <c r="E150" i="1"/>
  <c r="D150" i="1" l="1"/>
  <c r="F150" i="1" s="1"/>
  <c r="B151" i="1" s="1"/>
  <c r="G150" i="1" l="1"/>
  <c r="C151" i="1"/>
  <c r="E151" i="1"/>
  <c r="D151" i="1" l="1"/>
  <c r="F151" i="1" s="1"/>
  <c r="B152" i="1" l="1"/>
  <c r="G151" i="1"/>
  <c r="C152" i="1" l="1"/>
  <c r="E152" i="1"/>
  <c r="D152" i="1" l="1"/>
  <c r="F152" i="1" s="1"/>
  <c r="B153" i="1" s="1"/>
  <c r="G152" i="1" l="1"/>
  <c r="C153" i="1"/>
  <c r="E153" i="1"/>
  <c r="D153" i="1" l="1"/>
  <c r="F153" i="1" s="1"/>
  <c r="B154" i="1" s="1"/>
  <c r="G153" i="1" l="1"/>
  <c r="E154" i="1"/>
  <c r="C154" i="1"/>
  <c r="D154" i="1" l="1"/>
  <c r="F154" i="1" s="1"/>
  <c r="B155" i="1" l="1"/>
  <c r="G154" i="1"/>
  <c r="E155" i="1" l="1"/>
  <c r="C155" i="1"/>
  <c r="D155" i="1" l="1"/>
  <c r="F155" i="1" s="1"/>
  <c r="B156" i="1" s="1"/>
  <c r="G155" i="1" l="1"/>
  <c r="E156" i="1"/>
  <c r="C156" i="1"/>
  <c r="D156" i="1" s="1"/>
  <c r="F156" i="1" s="1"/>
  <c r="B157" i="1" l="1"/>
  <c r="G156" i="1"/>
  <c r="C157" i="1" l="1"/>
  <c r="E157" i="1"/>
  <c r="D157" i="1" l="1"/>
  <c r="F157" i="1" s="1"/>
  <c r="B158" i="1" l="1"/>
  <c r="G157" i="1"/>
  <c r="E158" i="1" l="1"/>
  <c r="C158" i="1"/>
  <c r="D158" i="1" l="1"/>
  <c r="F158" i="1" s="1"/>
  <c r="B159" i="1" l="1"/>
  <c r="G158" i="1"/>
  <c r="E159" i="1" l="1"/>
  <c r="C159" i="1"/>
  <c r="D159" i="1" l="1"/>
  <c r="F159" i="1" s="1"/>
  <c r="B160" i="1" s="1"/>
  <c r="G159" i="1" l="1"/>
  <c r="C160" i="1"/>
  <c r="E160" i="1"/>
  <c r="D160" i="1" l="1"/>
  <c r="F160" i="1" s="1"/>
  <c r="G160" i="1" s="1"/>
  <c r="B161" i="1" l="1"/>
  <c r="E161" i="1" s="1"/>
  <c r="C161" i="1"/>
  <c r="D161" i="1" l="1"/>
  <c r="F161" i="1" s="1"/>
  <c r="B162" i="1" s="1"/>
  <c r="G161" i="1" l="1"/>
  <c r="E162" i="1"/>
  <c r="C162" i="1"/>
  <c r="D162" i="1" l="1"/>
  <c r="F162" i="1" s="1"/>
  <c r="B163" i="1" s="1"/>
  <c r="G162" i="1" l="1"/>
  <c r="C163" i="1"/>
  <c r="E163" i="1"/>
  <c r="D163" i="1" l="1"/>
  <c r="F163" i="1" s="1"/>
  <c r="B164" i="1" l="1"/>
  <c r="G163" i="1"/>
  <c r="E164" i="1" l="1"/>
  <c r="C164" i="1"/>
  <c r="D164" i="1" l="1"/>
  <c r="F164" i="1" s="1"/>
  <c r="B165" i="1"/>
  <c r="G164" i="1"/>
  <c r="E165" i="1" l="1"/>
  <c r="C165" i="1"/>
  <c r="D165" i="1" l="1"/>
  <c r="F165" i="1" s="1"/>
  <c r="B166" i="1" l="1"/>
  <c r="G165" i="1"/>
  <c r="E166" i="1" l="1"/>
  <c r="C166" i="1"/>
  <c r="D166" i="1" l="1"/>
  <c r="F166" i="1" s="1"/>
  <c r="B167" i="1" s="1"/>
  <c r="G166" i="1" l="1"/>
  <c r="C167" i="1"/>
  <c r="E167" i="1"/>
  <c r="D167" i="1" l="1"/>
  <c r="F167" i="1" s="1"/>
  <c r="B168" i="1" s="1"/>
  <c r="G167" i="1" l="1"/>
  <c r="E168" i="1"/>
  <c r="C168" i="1"/>
  <c r="D168" i="1" s="1"/>
  <c r="F168" i="1" s="1"/>
  <c r="B169" i="1" l="1"/>
  <c r="G168" i="1"/>
  <c r="E169" i="1" l="1"/>
  <c r="C169" i="1"/>
  <c r="D169" i="1" l="1"/>
  <c r="F169" i="1" s="1"/>
  <c r="B170" i="1" s="1"/>
  <c r="G169" i="1" l="1"/>
  <c r="E170" i="1"/>
  <c r="C170" i="1"/>
  <c r="D170" i="1" s="1"/>
  <c r="F170" i="1" s="1"/>
  <c r="B171" i="1" l="1"/>
  <c r="G170" i="1"/>
  <c r="E171" i="1" l="1"/>
  <c r="C171" i="1"/>
  <c r="D171" i="1" l="1"/>
  <c r="F171" i="1" s="1"/>
  <c r="B172" i="1" l="1"/>
  <c r="G171" i="1"/>
  <c r="C172" i="1" l="1"/>
  <c r="E172" i="1"/>
  <c r="D172" i="1" l="1"/>
  <c r="F172" i="1" s="1"/>
  <c r="B173" i="1" l="1"/>
  <c r="G172" i="1"/>
  <c r="C173" i="1" l="1"/>
  <c r="E173" i="1"/>
  <c r="D173" i="1" l="1"/>
  <c r="F173" i="1" s="1"/>
  <c r="B174" i="1" l="1"/>
  <c r="G173" i="1"/>
  <c r="C174" i="1" l="1"/>
  <c r="E174" i="1"/>
  <c r="D174" i="1" l="1"/>
  <c r="F174" i="1" s="1"/>
  <c r="B175" i="1" l="1"/>
  <c r="G174" i="1"/>
  <c r="E175" i="1" l="1"/>
  <c r="C175" i="1"/>
  <c r="D175" i="1" l="1"/>
  <c r="F175" i="1" s="1"/>
  <c r="B176" i="1" l="1"/>
  <c r="G175" i="1"/>
  <c r="E176" i="1" l="1"/>
  <c r="C176" i="1"/>
  <c r="D176" i="1" l="1"/>
  <c r="F176" i="1" s="1"/>
  <c r="B177" i="1" l="1"/>
  <c r="G176" i="1"/>
  <c r="E177" i="1" l="1"/>
  <c r="C177" i="1"/>
  <c r="D177" i="1" l="1"/>
  <c r="F177" i="1" s="1"/>
  <c r="B178" i="1" s="1"/>
  <c r="G177" i="1" l="1"/>
  <c r="E178" i="1"/>
  <c r="C178" i="1"/>
  <c r="D178" i="1" l="1"/>
  <c r="F178" i="1" s="1"/>
  <c r="B179" i="1" l="1"/>
  <c r="G178" i="1"/>
  <c r="E179" i="1" l="1"/>
  <c r="C179" i="1"/>
  <c r="D179" i="1" l="1"/>
  <c r="F179" i="1" s="1"/>
  <c r="B180" i="1" s="1"/>
  <c r="G179" i="1" l="1"/>
  <c r="E180" i="1"/>
  <c r="C180" i="1"/>
  <c r="D180" i="1" l="1"/>
  <c r="F180" i="1" s="1"/>
  <c r="B181" i="1" s="1"/>
  <c r="G180" i="1" l="1"/>
  <c r="C181" i="1"/>
  <c r="E181" i="1"/>
  <c r="D181" i="1" l="1"/>
  <c r="F181" i="1" s="1"/>
  <c r="B182" i="1" l="1"/>
  <c r="G181" i="1"/>
  <c r="E182" i="1" l="1"/>
  <c r="C182" i="1"/>
  <c r="D182" i="1" l="1"/>
  <c r="F182" i="1" s="1"/>
  <c r="B183" i="1" l="1"/>
  <c r="G182" i="1"/>
  <c r="E183" i="1" l="1"/>
  <c r="C183" i="1"/>
  <c r="D183" i="1" l="1"/>
  <c r="F183" i="1" s="1"/>
  <c r="G183" i="1" s="1"/>
  <c r="B184" i="1" l="1"/>
  <c r="E184" i="1"/>
  <c r="C184" i="1"/>
  <c r="D184" i="1" l="1"/>
  <c r="F184" i="1" s="1"/>
  <c r="B185" i="1" l="1"/>
  <c r="G184" i="1"/>
  <c r="E185" i="1" l="1"/>
  <c r="C185" i="1"/>
  <c r="D185" i="1" l="1"/>
  <c r="F185" i="1" s="1"/>
  <c r="B186" i="1" s="1"/>
  <c r="G185" i="1" l="1"/>
  <c r="E186" i="1"/>
  <c r="C186" i="1"/>
  <c r="D186" i="1" s="1"/>
  <c r="F186" i="1" s="1"/>
  <c r="B187" i="1" l="1"/>
  <c r="G186" i="1"/>
  <c r="C187" i="1" l="1"/>
  <c r="E187" i="1"/>
  <c r="D187" i="1" l="1"/>
  <c r="F187" i="1" s="1"/>
  <c r="B188" i="1" s="1"/>
  <c r="G187" i="1" l="1"/>
  <c r="E188" i="1"/>
  <c r="C188" i="1"/>
  <c r="D188" i="1" s="1"/>
  <c r="F188" i="1" s="1"/>
  <c r="B189" i="1" l="1"/>
  <c r="G188" i="1"/>
  <c r="C189" i="1" l="1"/>
  <c r="E189" i="1"/>
  <c r="D189" i="1" l="1"/>
  <c r="F189" i="1" s="1"/>
  <c r="B190" i="1" l="1"/>
  <c r="G189" i="1"/>
  <c r="E190" i="1" l="1"/>
  <c r="C190" i="1"/>
  <c r="D190" i="1" l="1"/>
  <c r="F190" i="1" s="1"/>
  <c r="B191" i="1" s="1"/>
  <c r="G190" i="1"/>
  <c r="E191" i="1" l="1"/>
  <c r="C191" i="1"/>
  <c r="D191" i="1" l="1"/>
  <c r="F191" i="1" s="1"/>
  <c r="B192" i="1"/>
  <c r="G191" i="1"/>
  <c r="E192" i="1" l="1"/>
  <c r="C192" i="1"/>
  <c r="D192" i="1" l="1"/>
  <c r="F192" i="1" s="1"/>
  <c r="B193" i="1"/>
  <c r="G192" i="1"/>
  <c r="C193" i="1" l="1"/>
  <c r="E193" i="1"/>
  <c r="D193" i="1" l="1"/>
  <c r="F193" i="1" s="1"/>
  <c r="B194" i="1" l="1"/>
  <c r="G193" i="1"/>
  <c r="E194" i="1" l="1"/>
  <c r="C194" i="1"/>
  <c r="D194" i="1" l="1"/>
  <c r="F194" i="1" s="1"/>
  <c r="B195" i="1" s="1"/>
  <c r="G194" i="1" l="1"/>
  <c r="C195" i="1"/>
  <c r="E195" i="1"/>
  <c r="D195" i="1" l="1"/>
  <c r="F195" i="1" s="1"/>
  <c r="B196" i="1" s="1"/>
  <c r="G195" i="1" l="1"/>
  <c r="C196" i="1"/>
  <c r="E196" i="1"/>
  <c r="D196" i="1" l="1"/>
  <c r="F196" i="1" s="1"/>
  <c r="B197" i="1" l="1"/>
  <c r="G196" i="1"/>
  <c r="E197" i="1" l="1"/>
  <c r="C197" i="1"/>
  <c r="D197" i="1" l="1"/>
  <c r="F197" i="1" s="1"/>
  <c r="B198" i="1" s="1"/>
  <c r="G197" i="1" l="1"/>
  <c r="E198" i="1"/>
  <c r="C198" i="1"/>
  <c r="D198" i="1" s="1"/>
  <c r="F198" i="1" s="1"/>
  <c r="B199" i="1" l="1"/>
  <c r="G198" i="1"/>
  <c r="C199" i="1" l="1"/>
  <c r="E199" i="1"/>
  <c r="D199" i="1" l="1"/>
  <c r="F199" i="1" s="1"/>
  <c r="B200" i="1" l="1"/>
  <c r="G199" i="1"/>
  <c r="E200" i="1" l="1"/>
  <c r="C200" i="1"/>
  <c r="D200" i="1" s="1"/>
  <c r="F200" i="1" s="1"/>
  <c r="B201" i="1" l="1"/>
  <c r="G200" i="1"/>
  <c r="E201" i="1" l="1"/>
  <c r="C201" i="1"/>
  <c r="D201" i="1" l="1"/>
  <c r="F201" i="1" s="1"/>
  <c r="B202" i="1"/>
  <c r="G201" i="1"/>
  <c r="E202" i="1" l="1"/>
  <c r="C202" i="1"/>
  <c r="D202" i="1" s="1"/>
  <c r="F202" i="1" s="1"/>
  <c r="B203" i="1" l="1"/>
  <c r="G202" i="1"/>
  <c r="C203" i="1" l="1"/>
  <c r="E203" i="1"/>
  <c r="D203" i="1" l="1"/>
  <c r="F203" i="1" s="1"/>
  <c r="B204" i="1" l="1"/>
  <c r="G203" i="1"/>
  <c r="E204" i="1" l="1"/>
  <c r="C204" i="1"/>
  <c r="D204" i="1" l="1"/>
  <c r="F204" i="1" s="1"/>
  <c r="B205" i="1" l="1"/>
  <c r="G204" i="1"/>
  <c r="E205" i="1" l="1"/>
  <c r="C205" i="1"/>
  <c r="D205" i="1" l="1"/>
  <c r="F205" i="1" s="1"/>
  <c r="B206" i="1" s="1"/>
  <c r="G205" i="1" l="1"/>
  <c r="E206" i="1"/>
  <c r="C206" i="1"/>
  <c r="D206" i="1" l="1"/>
  <c r="F206" i="1" s="1"/>
  <c r="B207" i="1" l="1"/>
  <c r="G206" i="1"/>
  <c r="E207" i="1" l="1"/>
  <c r="C207" i="1"/>
  <c r="D207" i="1" s="1"/>
  <c r="F207" i="1" s="1"/>
  <c r="B208" i="1" l="1"/>
  <c r="G207" i="1"/>
  <c r="C208" i="1" l="1"/>
  <c r="E208" i="1"/>
  <c r="D208" i="1" l="1"/>
  <c r="F208" i="1" s="1"/>
  <c r="B209" i="1" l="1"/>
  <c r="G208" i="1"/>
  <c r="E209" i="1" l="1"/>
  <c r="C209" i="1"/>
  <c r="D209" i="1" s="1"/>
  <c r="F209" i="1" s="1"/>
  <c r="B210" i="1" l="1"/>
  <c r="G209" i="1"/>
  <c r="C210" i="1" l="1"/>
  <c r="E210" i="1"/>
  <c r="D210" i="1" l="1"/>
  <c r="F210" i="1" s="1"/>
  <c r="B211" i="1" s="1"/>
  <c r="G210" i="1" l="1"/>
  <c r="E211" i="1"/>
  <c r="C211" i="1"/>
  <c r="D211" i="1" l="1"/>
  <c r="F211" i="1" s="1"/>
  <c r="B212" i="1" s="1"/>
  <c r="G211" i="1" l="1"/>
  <c r="E212" i="1"/>
  <c r="C212" i="1"/>
  <c r="D212" i="1" l="1"/>
  <c r="F212" i="1" s="1"/>
  <c r="B213" i="1" l="1"/>
  <c r="G212" i="1"/>
  <c r="E213" i="1" l="1"/>
  <c r="C213" i="1"/>
  <c r="D213" i="1" l="1"/>
  <c r="F213" i="1" s="1"/>
  <c r="B214" i="1" s="1"/>
  <c r="G213" i="1"/>
  <c r="E214" i="1" l="1"/>
  <c r="C214" i="1"/>
  <c r="D214" i="1" l="1"/>
  <c r="F214" i="1" s="1"/>
  <c r="B215" i="1" s="1"/>
  <c r="G214" i="1" l="1"/>
  <c r="C215" i="1"/>
  <c r="E215" i="1"/>
  <c r="D215" i="1" l="1"/>
  <c r="F215" i="1" s="1"/>
  <c r="B216" i="1" l="1"/>
  <c r="G215" i="1"/>
  <c r="C216" i="1" l="1"/>
  <c r="E216" i="1"/>
  <c r="D216" i="1" l="1"/>
  <c r="F216" i="1" s="1"/>
  <c r="B217" i="1" l="1"/>
  <c r="G216" i="1"/>
  <c r="C217" i="1" l="1"/>
  <c r="E217" i="1"/>
  <c r="D217" i="1" l="1"/>
  <c r="F217" i="1" s="1"/>
  <c r="B218" i="1" l="1"/>
  <c r="G217" i="1"/>
  <c r="E218" i="1" l="1"/>
  <c r="C218" i="1"/>
  <c r="D218" i="1" l="1"/>
  <c r="F218" i="1" s="1"/>
  <c r="B219" i="1" s="1"/>
  <c r="G218" i="1" l="1"/>
  <c r="E219" i="1"/>
  <c r="C219" i="1"/>
  <c r="D219" i="1" l="1"/>
  <c r="F219" i="1" s="1"/>
  <c r="B220" i="1" l="1"/>
  <c r="G219" i="1"/>
  <c r="E220" i="1" l="1"/>
  <c r="C220" i="1"/>
  <c r="D220" i="1" l="1"/>
  <c r="F220" i="1" s="1"/>
  <c r="B221" i="1" s="1"/>
  <c r="G220" i="1" l="1"/>
  <c r="E221" i="1"/>
  <c r="C221" i="1"/>
  <c r="D221" i="1" s="1"/>
  <c r="F221" i="1" s="1"/>
  <c r="B222" i="1" l="1"/>
  <c r="G221" i="1"/>
  <c r="E222" i="1" l="1"/>
  <c r="C222" i="1"/>
  <c r="D222" i="1" l="1"/>
  <c r="F222" i="1" s="1"/>
  <c r="B223" i="1" s="1"/>
  <c r="G222" i="1" l="1"/>
  <c r="C223" i="1"/>
  <c r="E223" i="1"/>
  <c r="D223" i="1" l="1"/>
  <c r="F223" i="1" s="1"/>
  <c r="B224" i="1" s="1"/>
  <c r="G223" i="1" l="1"/>
  <c r="E224" i="1"/>
  <c r="C224" i="1"/>
  <c r="D224" i="1" s="1"/>
  <c r="F224" i="1" s="1"/>
  <c r="B225" i="1" l="1"/>
  <c r="G224" i="1"/>
  <c r="C225" i="1" l="1"/>
  <c r="E225" i="1"/>
  <c r="D225" i="1" l="1"/>
  <c r="F225" i="1" s="1"/>
  <c r="B226" i="1" l="1"/>
  <c r="G225" i="1"/>
  <c r="E226" i="1" l="1"/>
  <c r="C226" i="1"/>
  <c r="D226" i="1" l="1"/>
  <c r="F226" i="1" s="1"/>
  <c r="B227" i="1" s="1"/>
  <c r="G226" i="1" l="1"/>
  <c r="E227" i="1"/>
  <c r="C227" i="1"/>
  <c r="D227" i="1" l="1"/>
  <c r="F227" i="1" s="1"/>
  <c r="B228" i="1" s="1"/>
  <c r="G227" i="1" l="1"/>
  <c r="E228" i="1"/>
  <c r="C228" i="1"/>
  <c r="D228" i="1" l="1"/>
  <c r="F228" i="1" s="1"/>
  <c r="B229" i="1" s="1"/>
  <c r="G228" i="1" l="1"/>
  <c r="C229" i="1"/>
  <c r="E229" i="1"/>
  <c r="D229" i="1" l="1"/>
  <c r="F229" i="1" s="1"/>
  <c r="B230" i="1" l="1"/>
  <c r="G229" i="1"/>
  <c r="E230" i="1" l="1"/>
  <c r="C230" i="1"/>
  <c r="D230" i="1" l="1"/>
  <c r="F230" i="1" s="1"/>
  <c r="B231" i="1" s="1"/>
  <c r="G230" i="1" l="1"/>
  <c r="E231" i="1"/>
  <c r="C231" i="1"/>
  <c r="D231" i="1" s="1"/>
  <c r="F231" i="1" s="1"/>
  <c r="B232" i="1" l="1"/>
  <c r="G231" i="1"/>
  <c r="C232" i="1" l="1"/>
  <c r="E232" i="1"/>
  <c r="D232" i="1" l="1"/>
  <c r="F232" i="1" s="1"/>
  <c r="B233" i="1" l="1"/>
  <c r="G232" i="1"/>
  <c r="E233" i="1" l="1"/>
  <c r="C233" i="1"/>
  <c r="D233" i="1" l="1"/>
  <c r="F233" i="1" s="1"/>
  <c r="B234" i="1" l="1"/>
  <c r="G233" i="1"/>
  <c r="E234" i="1" l="1"/>
  <c r="C234" i="1"/>
  <c r="D234" i="1" l="1"/>
  <c r="F234" i="1" s="1"/>
  <c r="B235" i="1"/>
  <c r="G234" i="1"/>
  <c r="C235" i="1" l="1"/>
  <c r="E235" i="1"/>
  <c r="D235" i="1" l="1"/>
  <c r="F235" i="1" s="1"/>
  <c r="B236" i="1" s="1"/>
  <c r="G235" i="1" l="1"/>
  <c r="E236" i="1"/>
  <c r="C236" i="1"/>
  <c r="D236" i="1" l="1"/>
  <c r="F236" i="1" s="1"/>
  <c r="B237" i="1"/>
  <c r="G236" i="1"/>
  <c r="E237" i="1" l="1"/>
  <c r="C237" i="1"/>
  <c r="D237" i="1" l="1"/>
  <c r="F237" i="1" s="1"/>
  <c r="B238" i="1" l="1"/>
  <c r="G237" i="1"/>
  <c r="C238" i="1" l="1"/>
  <c r="E238" i="1"/>
  <c r="D238" i="1" l="1"/>
  <c r="F238" i="1" s="1"/>
  <c r="B239" i="1" s="1"/>
  <c r="G238" i="1" l="1"/>
  <c r="C239" i="1"/>
  <c r="E239" i="1"/>
  <c r="D239" i="1" l="1"/>
  <c r="F239" i="1" s="1"/>
  <c r="B240" i="1" s="1"/>
  <c r="G239" i="1" l="1"/>
  <c r="E240" i="1"/>
  <c r="C240" i="1"/>
  <c r="D240" i="1" l="1"/>
  <c r="F240" i="1" s="1"/>
  <c r="B241" i="1" l="1"/>
  <c r="G240" i="1"/>
  <c r="E241" i="1" l="1"/>
  <c r="C241" i="1"/>
  <c r="D241" i="1" l="1"/>
  <c r="F241" i="1" s="1"/>
  <c r="B242" i="1" s="1"/>
  <c r="G241" i="1" l="1"/>
  <c r="E242" i="1"/>
  <c r="C242" i="1"/>
  <c r="D242" i="1" l="1"/>
  <c r="F242" i="1" s="1"/>
  <c r="B243" i="1" l="1"/>
  <c r="G242" i="1"/>
  <c r="E243" i="1" l="1"/>
  <c r="C243" i="1"/>
  <c r="D243" i="1" l="1"/>
  <c r="F243" i="1" s="1"/>
  <c r="B244" i="1" l="1"/>
  <c r="G243" i="1"/>
  <c r="E244" i="1" l="1"/>
  <c r="C244" i="1"/>
  <c r="D244" i="1" l="1"/>
  <c r="F244" i="1" s="1"/>
  <c r="B245" i="1" s="1"/>
  <c r="G244" i="1" l="1"/>
  <c r="E245" i="1"/>
  <c r="C245" i="1"/>
  <c r="D245" i="1" s="1"/>
  <c r="F245" i="1" s="1"/>
  <c r="B246" i="1" l="1"/>
  <c r="G245" i="1"/>
  <c r="C246" i="1" l="1"/>
  <c r="E246" i="1"/>
  <c r="D246" i="1" l="1"/>
  <c r="F246" i="1" s="1"/>
  <c r="B247" i="1" s="1"/>
  <c r="G246" i="1" l="1"/>
  <c r="E247" i="1"/>
  <c r="C247" i="1"/>
  <c r="D247" i="1" l="1"/>
  <c r="F247" i="1" s="1"/>
  <c r="B248" i="1" l="1"/>
  <c r="G247" i="1"/>
  <c r="E248" i="1" l="1"/>
  <c r="C248" i="1"/>
  <c r="D248" i="1" l="1"/>
  <c r="F248" i="1" s="1"/>
  <c r="B249" i="1" s="1"/>
  <c r="G248" i="1" l="1"/>
  <c r="E249" i="1"/>
  <c r="C249" i="1"/>
  <c r="D249" i="1" s="1"/>
  <c r="F249" i="1" s="1"/>
  <c r="B250" i="1" l="1"/>
  <c r="G249" i="1"/>
  <c r="E250" i="1" l="1"/>
  <c r="C250" i="1"/>
  <c r="D250" i="1" l="1"/>
  <c r="F250" i="1" s="1"/>
  <c r="B251" i="1" l="1"/>
  <c r="G250" i="1"/>
  <c r="C251" i="1" l="1"/>
  <c r="E251" i="1"/>
  <c r="D251" i="1" l="1"/>
  <c r="F251" i="1" s="1"/>
  <c r="B252" i="1" l="1"/>
  <c r="G251" i="1"/>
  <c r="E252" i="1" l="1"/>
  <c r="C252" i="1"/>
  <c r="D252" i="1" l="1"/>
  <c r="F252" i="1" s="1"/>
  <c r="B253" i="1" s="1"/>
  <c r="G252" i="1"/>
  <c r="C253" i="1" l="1"/>
  <c r="E253" i="1"/>
  <c r="D253" i="1" l="1"/>
  <c r="F253" i="1" s="1"/>
  <c r="B254" i="1" s="1"/>
  <c r="G253" i="1" l="1"/>
  <c r="E254" i="1"/>
  <c r="C254" i="1"/>
  <c r="D254" i="1" s="1"/>
  <c r="F254" i="1" s="1"/>
  <c r="B255" i="1" l="1"/>
  <c r="G254" i="1"/>
  <c r="E255" i="1" l="1"/>
  <c r="C255" i="1"/>
  <c r="D255" i="1" s="1"/>
  <c r="F255" i="1" s="1"/>
  <c r="B256" i="1" l="1"/>
  <c r="G255" i="1"/>
  <c r="E256" i="1" l="1"/>
  <c r="C256" i="1"/>
  <c r="D256" i="1" l="1"/>
  <c r="F256" i="1" s="1"/>
  <c r="B257" i="1" s="1"/>
  <c r="G256" i="1" l="1"/>
  <c r="E257" i="1"/>
  <c r="C257" i="1"/>
  <c r="D257" i="1" l="1"/>
  <c r="F257" i="1" s="1"/>
  <c r="B258" i="1" l="1"/>
  <c r="G257" i="1"/>
  <c r="C258" i="1" l="1"/>
  <c r="E258" i="1"/>
  <c r="D258" i="1" l="1"/>
  <c r="F258" i="1" s="1"/>
  <c r="B259" i="1" l="1"/>
  <c r="G258" i="1"/>
  <c r="C259" i="1" l="1"/>
  <c r="E259" i="1"/>
  <c r="D259" i="1" l="1"/>
  <c r="F259" i="1" s="1"/>
  <c r="B260" i="1" l="1"/>
  <c r="G259" i="1"/>
  <c r="E260" i="1" l="1"/>
  <c r="C260" i="1"/>
  <c r="D260" i="1" l="1"/>
  <c r="F260" i="1" s="1"/>
  <c r="B261" i="1" s="1"/>
  <c r="G260" i="1" l="1"/>
  <c r="C261" i="1"/>
  <c r="E261" i="1"/>
  <c r="D261" i="1" l="1"/>
  <c r="F261" i="1" s="1"/>
  <c r="B262" i="1" l="1"/>
  <c r="G261" i="1"/>
  <c r="E262" i="1" l="1"/>
  <c r="C262" i="1"/>
  <c r="D262" i="1" l="1"/>
  <c r="F262" i="1" s="1"/>
  <c r="B263" i="1" s="1"/>
  <c r="G262" i="1" l="1"/>
  <c r="E263" i="1"/>
  <c r="C263" i="1"/>
  <c r="D263" i="1" s="1"/>
  <c r="F263" i="1" s="1"/>
  <c r="B264" i="1" l="1"/>
  <c r="G263" i="1"/>
  <c r="E264" i="1" l="1"/>
  <c r="C264" i="1"/>
  <c r="D264" i="1" l="1"/>
  <c r="F264" i="1" s="1"/>
  <c r="B265" i="1" l="1"/>
  <c r="G264" i="1"/>
  <c r="C265" i="1" l="1"/>
  <c r="E265" i="1"/>
  <c r="D265" i="1" l="1"/>
  <c r="F265" i="1" s="1"/>
  <c r="B266" i="1" l="1"/>
  <c r="G265" i="1"/>
  <c r="E266" i="1" l="1"/>
  <c r="C266" i="1"/>
  <c r="D266" i="1" s="1"/>
  <c r="F266" i="1" s="1"/>
  <c r="B267" i="1" l="1"/>
  <c r="G266" i="1"/>
  <c r="E267" i="1" l="1"/>
  <c r="C267" i="1"/>
  <c r="D267" i="1" l="1"/>
  <c r="F267" i="1" s="1"/>
  <c r="B268" i="1" s="1"/>
  <c r="G267" i="1"/>
  <c r="C268" i="1" l="1"/>
  <c r="E268" i="1"/>
  <c r="D268" i="1" l="1"/>
  <c r="F268" i="1" s="1"/>
  <c r="B269" i="1" s="1"/>
  <c r="G268" i="1" l="1"/>
  <c r="E269" i="1"/>
  <c r="C269" i="1"/>
  <c r="D269" i="1" l="1"/>
  <c r="F269" i="1" s="1"/>
  <c r="B270" i="1" l="1"/>
  <c r="G269" i="1"/>
  <c r="E270" i="1" l="1"/>
  <c r="C270" i="1"/>
  <c r="D270" i="1" l="1"/>
  <c r="F270" i="1" s="1"/>
  <c r="B271" i="1" s="1"/>
  <c r="G270" i="1" l="1"/>
  <c r="C271" i="1"/>
  <c r="E271" i="1"/>
  <c r="D271" i="1" l="1"/>
  <c r="F271" i="1" s="1"/>
  <c r="B272" i="1" l="1"/>
  <c r="G271" i="1"/>
  <c r="E272" i="1" l="1"/>
  <c r="C272" i="1"/>
  <c r="D272" i="1" l="1"/>
  <c r="F272" i="1" s="1"/>
  <c r="B273" i="1" s="1"/>
  <c r="G272" i="1" l="1"/>
  <c r="E273" i="1"/>
  <c r="C273" i="1"/>
  <c r="D273" i="1" l="1"/>
  <c r="F273" i="1" s="1"/>
  <c r="B274" i="1"/>
  <c r="G273" i="1"/>
  <c r="E274" i="1" l="1"/>
  <c r="C274" i="1"/>
  <c r="D274" i="1" s="1"/>
  <c r="F274" i="1" s="1"/>
  <c r="B275" i="1" l="1"/>
  <c r="G274" i="1"/>
  <c r="C275" i="1" l="1"/>
  <c r="E275" i="1"/>
  <c r="D275" i="1" l="1"/>
  <c r="F275" i="1" s="1"/>
  <c r="B276" i="1" l="1"/>
  <c r="G275" i="1"/>
  <c r="E276" i="1" l="1"/>
  <c r="C276" i="1"/>
  <c r="D276" i="1" l="1"/>
  <c r="F276" i="1" s="1"/>
  <c r="B277" i="1" s="1"/>
  <c r="G276" i="1" l="1"/>
  <c r="E277" i="1"/>
  <c r="C277" i="1"/>
  <c r="D277" i="1" s="1"/>
  <c r="F277" i="1" s="1"/>
  <c r="B278" i="1" l="1"/>
  <c r="G277" i="1"/>
  <c r="E278" i="1" l="1"/>
  <c r="C278" i="1"/>
  <c r="D278" i="1" l="1"/>
  <c r="F278" i="1" s="1"/>
  <c r="B279" i="1" s="1"/>
  <c r="G278" i="1" l="1"/>
  <c r="E279" i="1"/>
  <c r="C279" i="1"/>
  <c r="D279" i="1" s="1"/>
  <c r="F279" i="1" s="1"/>
  <c r="B280" i="1" l="1"/>
  <c r="G279" i="1"/>
  <c r="C280" i="1" l="1"/>
  <c r="E280" i="1"/>
  <c r="D280" i="1" l="1"/>
  <c r="F280" i="1" s="1"/>
  <c r="B281" i="1" l="1"/>
  <c r="G280" i="1"/>
  <c r="C281" i="1" l="1"/>
  <c r="E281" i="1"/>
  <c r="D281" i="1" l="1"/>
  <c r="F281" i="1" s="1"/>
  <c r="B282" i="1" s="1"/>
  <c r="G281" i="1" l="1"/>
  <c r="C282" i="1"/>
  <c r="E282" i="1"/>
  <c r="D282" i="1" l="1"/>
  <c r="F282" i="1" s="1"/>
  <c r="B283" i="1" s="1"/>
  <c r="G282" i="1" l="1"/>
  <c r="E283" i="1"/>
  <c r="C283" i="1"/>
  <c r="D283" i="1" l="1"/>
  <c r="F283" i="1" s="1"/>
  <c r="B284" i="1" l="1"/>
  <c r="G283" i="1"/>
  <c r="E284" i="1" l="1"/>
  <c r="C284" i="1"/>
  <c r="D284" i="1" s="1"/>
  <c r="F284" i="1" s="1"/>
  <c r="B285" i="1" l="1"/>
  <c r="G284" i="1"/>
  <c r="E285" i="1" l="1"/>
  <c r="C285" i="1"/>
  <c r="D285" i="1" l="1"/>
  <c r="F285" i="1" s="1"/>
  <c r="B286" i="1"/>
  <c r="G285" i="1"/>
  <c r="E286" i="1" l="1"/>
  <c r="C286" i="1"/>
  <c r="D286" i="1" l="1"/>
  <c r="F286" i="1" s="1"/>
  <c r="B287" i="1" l="1"/>
  <c r="G286" i="1"/>
  <c r="E287" i="1" l="1"/>
  <c r="C287" i="1"/>
  <c r="D287" i="1" s="1"/>
  <c r="F287" i="1" s="1"/>
  <c r="B288" i="1" l="1"/>
  <c r="G287" i="1"/>
  <c r="E288" i="1" l="1"/>
  <c r="C288" i="1"/>
  <c r="D288" i="1" l="1"/>
  <c r="F288" i="1" s="1"/>
  <c r="B289" i="1" l="1"/>
  <c r="G288" i="1"/>
  <c r="C289" i="1" l="1"/>
  <c r="E289" i="1"/>
  <c r="D289" i="1" l="1"/>
  <c r="F289" i="1" s="1"/>
  <c r="B290" i="1" l="1"/>
  <c r="G289" i="1"/>
  <c r="E290" i="1" l="1"/>
  <c r="C290" i="1"/>
  <c r="D290" i="1" l="1"/>
  <c r="F290" i="1" s="1"/>
  <c r="B291" i="1" s="1"/>
  <c r="G290" i="1"/>
  <c r="E291" i="1" l="1"/>
  <c r="C291" i="1"/>
  <c r="D291" i="1" l="1"/>
  <c r="F291" i="1" s="1"/>
  <c r="B292" i="1" l="1"/>
  <c r="G291" i="1"/>
  <c r="E292" i="1" l="1"/>
  <c r="C292" i="1"/>
  <c r="D292" i="1" s="1"/>
  <c r="F292" i="1" s="1"/>
  <c r="B293" i="1" l="1"/>
  <c r="G292" i="1"/>
  <c r="E293" i="1" l="1"/>
  <c r="C293" i="1"/>
  <c r="D293" i="1" s="1"/>
  <c r="F293" i="1" s="1"/>
  <c r="B294" i="1" l="1"/>
  <c r="G293" i="1"/>
  <c r="C294" i="1" l="1"/>
  <c r="E294" i="1"/>
  <c r="D294" i="1" l="1"/>
  <c r="F294" i="1" s="1"/>
  <c r="B295" i="1" l="1"/>
  <c r="G294" i="1"/>
  <c r="C295" i="1" l="1"/>
  <c r="E295" i="1"/>
  <c r="D295" i="1" l="1"/>
  <c r="F295" i="1" s="1"/>
  <c r="B296" i="1" s="1"/>
  <c r="G295" i="1" l="1"/>
  <c r="E296" i="1"/>
  <c r="C296" i="1"/>
  <c r="D296" i="1" s="1"/>
  <c r="F296" i="1" s="1"/>
  <c r="B297" i="1" l="1"/>
  <c r="G296" i="1"/>
  <c r="C297" i="1" l="1"/>
  <c r="E297" i="1"/>
  <c r="D297" i="1" l="1"/>
  <c r="F297" i="1" s="1"/>
  <c r="B298" i="1" l="1"/>
  <c r="G297" i="1"/>
  <c r="E298" i="1" l="1"/>
  <c r="C298" i="1"/>
  <c r="D298" i="1" l="1"/>
  <c r="F298" i="1" s="1"/>
  <c r="B299" i="1" s="1"/>
  <c r="G298" i="1"/>
  <c r="E299" i="1" l="1"/>
  <c r="C299" i="1"/>
  <c r="D299" i="1" s="1"/>
  <c r="F299" i="1" s="1"/>
  <c r="B300" i="1" l="1"/>
  <c r="G299" i="1"/>
  <c r="E300" i="1" l="1"/>
  <c r="C300" i="1"/>
  <c r="D300" i="1" l="1"/>
  <c r="F300" i="1" s="1"/>
  <c r="B301" i="1" l="1"/>
  <c r="G300" i="1"/>
  <c r="C301" i="1" l="1"/>
  <c r="E301" i="1"/>
  <c r="D301" i="1" l="1"/>
  <c r="F301" i="1" s="1"/>
  <c r="B302" i="1" s="1"/>
  <c r="G301" i="1" l="1"/>
  <c r="E302" i="1"/>
  <c r="C302" i="1"/>
  <c r="D302" i="1" s="1"/>
  <c r="F302" i="1" s="1"/>
  <c r="B303" i="1" l="1"/>
  <c r="G302" i="1"/>
  <c r="C303" i="1" l="1"/>
  <c r="E303" i="1"/>
  <c r="D303" i="1" l="1"/>
  <c r="F303" i="1" s="1"/>
  <c r="B304" i="1" s="1"/>
  <c r="G303" i="1" l="1"/>
  <c r="C304" i="1"/>
  <c r="E304" i="1"/>
  <c r="D304" i="1" l="1"/>
  <c r="F304" i="1" s="1"/>
  <c r="B305" i="1" s="1"/>
  <c r="G304" i="1" l="1"/>
  <c r="E305" i="1"/>
  <c r="C305" i="1"/>
  <c r="D305" i="1" l="1"/>
  <c r="F305" i="1" s="1"/>
  <c r="B306" i="1" l="1"/>
  <c r="G305" i="1"/>
  <c r="E306" i="1" l="1"/>
  <c r="C306" i="1"/>
  <c r="D306" i="1" l="1"/>
  <c r="F306" i="1" s="1"/>
  <c r="B307" i="1" s="1"/>
  <c r="G306" i="1" l="1"/>
  <c r="C307" i="1"/>
  <c r="E307" i="1"/>
  <c r="D307" i="1" l="1"/>
  <c r="F307" i="1" s="1"/>
  <c r="B308" i="1" l="1"/>
  <c r="G307" i="1"/>
  <c r="E308" i="1" l="1"/>
  <c r="C308" i="1"/>
  <c r="D308" i="1" l="1"/>
  <c r="F308" i="1" s="1"/>
  <c r="B309" i="1" s="1"/>
  <c r="G308" i="1"/>
  <c r="E309" i="1" l="1"/>
  <c r="C309" i="1"/>
  <c r="D309" i="1" l="1"/>
  <c r="F309" i="1" s="1"/>
  <c r="B310" i="1" l="1"/>
  <c r="G309" i="1"/>
  <c r="E310" i="1" l="1"/>
  <c r="C310" i="1"/>
  <c r="D310" i="1" l="1"/>
  <c r="F310" i="1" s="1"/>
  <c r="B311" i="1" s="1"/>
  <c r="G310" i="1" l="1"/>
  <c r="C311" i="1"/>
  <c r="E311" i="1"/>
  <c r="D311" i="1" l="1"/>
  <c r="F311" i="1" s="1"/>
  <c r="B312" i="1" l="1"/>
  <c r="G311" i="1"/>
  <c r="E312" i="1" l="1"/>
  <c r="C312" i="1"/>
  <c r="D312" i="1" l="1"/>
  <c r="F312" i="1" s="1"/>
  <c r="B313" i="1" l="1"/>
  <c r="G312" i="1"/>
  <c r="E313" i="1" l="1"/>
  <c r="C313" i="1"/>
  <c r="D313" i="1" s="1"/>
  <c r="F313" i="1" s="1"/>
  <c r="B314" i="1" l="1"/>
  <c r="G313" i="1"/>
  <c r="E314" i="1" l="1"/>
  <c r="C314" i="1"/>
  <c r="D314" i="1" l="1"/>
  <c r="F314" i="1" s="1"/>
  <c r="B315" i="1" l="1"/>
  <c r="G314" i="1"/>
  <c r="C315" i="1" l="1"/>
  <c r="E315" i="1"/>
  <c r="D315" i="1" l="1"/>
  <c r="F315" i="1" s="1"/>
  <c r="B316" i="1" l="1"/>
  <c r="G315" i="1"/>
  <c r="C316" i="1" l="1"/>
  <c r="E316" i="1"/>
  <c r="D316" i="1" l="1"/>
  <c r="F316" i="1" s="1"/>
  <c r="B317" i="1" l="1"/>
  <c r="G316" i="1"/>
  <c r="C317" i="1" l="1"/>
  <c r="E317" i="1"/>
  <c r="D317" i="1" l="1"/>
  <c r="F317" i="1" s="1"/>
  <c r="B318" i="1" s="1"/>
  <c r="G317" i="1" l="1"/>
  <c r="C318" i="1"/>
  <c r="E318" i="1"/>
  <c r="D318" i="1" l="1"/>
  <c r="F318" i="1" s="1"/>
  <c r="B319" i="1" s="1"/>
  <c r="G318" i="1" l="1"/>
  <c r="C319" i="1"/>
  <c r="E319" i="1"/>
  <c r="D319" i="1" l="1"/>
  <c r="F319" i="1" s="1"/>
  <c r="B320" i="1" s="1"/>
  <c r="G319" i="1"/>
  <c r="C320" i="1" l="1"/>
  <c r="E320" i="1"/>
  <c r="D320" i="1" l="1"/>
  <c r="F320" i="1" s="1"/>
  <c r="B321" i="1" s="1"/>
  <c r="G320" i="1" l="1"/>
  <c r="E321" i="1"/>
  <c r="C321" i="1"/>
  <c r="D321" i="1" l="1"/>
  <c r="F321" i="1" s="1"/>
  <c r="B322" i="1" l="1"/>
  <c r="G321" i="1"/>
  <c r="E322" i="1" l="1"/>
  <c r="C322" i="1"/>
  <c r="D322" i="1" s="1"/>
  <c r="F322" i="1" s="1"/>
  <c r="B323" i="1" l="1"/>
  <c r="G322" i="1"/>
  <c r="C323" i="1" l="1"/>
  <c r="E323" i="1"/>
  <c r="D323" i="1" l="1"/>
  <c r="F323" i="1" s="1"/>
  <c r="B324" i="1" s="1"/>
  <c r="G323" i="1" l="1"/>
  <c r="C324" i="1"/>
  <c r="E324" i="1"/>
  <c r="D324" i="1" l="1"/>
  <c r="F324" i="1" s="1"/>
  <c r="B325" i="1" s="1"/>
  <c r="G324" i="1" l="1"/>
  <c r="E325" i="1"/>
  <c r="C325" i="1"/>
  <c r="D325" i="1" l="1"/>
  <c r="F325" i="1" s="1"/>
  <c r="B326" i="1" l="1"/>
  <c r="G325" i="1"/>
  <c r="E326" i="1" l="1"/>
  <c r="C326" i="1"/>
  <c r="D326" i="1" l="1"/>
  <c r="F326" i="1" s="1"/>
  <c r="B327" i="1" s="1"/>
  <c r="G326" i="1" l="1"/>
  <c r="E327" i="1"/>
  <c r="C327" i="1"/>
  <c r="D327" i="1" s="1"/>
  <c r="F327" i="1" s="1"/>
  <c r="B328" i="1" l="1"/>
  <c r="G327" i="1"/>
  <c r="E328" i="1" l="1"/>
  <c r="C328" i="1"/>
  <c r="D328" i="1" l="1"/>
  <c r="F328" i="1" s="1"/>
  <c r="B329" i="1" s="1"/>
  <c r="G328" i="1" l="1"/>
  <c r="C329" i="1"/>
  <c r="E329" i="1"/>
  <c r="D329" i="1" l="1"/>
  <c r="F329" i="1" s="1"/>
  <c r="B330" i="1" l="1"/>
  <c r="G329" i="1"/>
  <c r="E330" i="1" l="1"/>
  <c r="C330" i="1"/>
  <c r="D330" i="1" l="1"/>
  <c r="F330" i="1" s="1"/>
  <c r="B331" i="1" s="1"/>
  <c r="G330" i="1" l="1"/>
  <c r="C331" i="1"/>
  <c r="E331" i="1"/>
  <c r="D331" i="1" l="1"/>
  <c r="F331" i="1" s="1"/>
  <c r="B332" i="1" l="1"/>
  <c r="G331" i="1"/>
  <c r="E332" i="1" l="1"/>
  <c r="C332" i="1"/>
  <c r="D332" i="1" l="1"/>
  <c r="F332" i="1" s="1"/>
  <c r="B333" i="1" s="1"/>
  <c r="G332" i="1" l="1"/>
  <c r="E333" i="1"/>
  <c r="C333" i="1"/>
  <c r="D333" i="1" s="1"/>
  <c r="F333" i="1" s="1"/>
  <c r="B334" i="1" l="1"/>
  <c r="G333" i="1"/>
  <c r="E334" i="1" l="1"/>
  <c r="C334" i="1"/>
  <c r="D334" i="1" l="1"/>
  <c r="F334" i="1" s="1"/>
  <c r="B335" i="1"/>
  <c r="G334" i="1"/>
  <c r="E335" i="1" l="1"/>
  <c r="C335" i="1"/>
  <c r="D335" i="1" s="1"/>
  <c r="F335" i="1" s="1"/>
  <c r="B336" i="1" l="1"/>
  <c r="G335" i="1"/>
  <c r="E336" i="1" l="1"/>
  <c r="C336" i="1"/>
  <c r="D336" i="1" l="1"/>
  <c r="F336" i="1" s="1"/>
  <c r="G336" i="1" s="1"/>
  <c r="B337" i="1"/>
  <c r="C337" i="1" l="1"/>
  <c r="E337" i="1"/>
  <c r="D337" i="1" l="1"/>
  <c r="F337" i="1" s="1"/>
  <c r="B338" i="1" l="1"/>
  <c r="G337" i="1"/>
  <c r="E338" i="1" l="1"/>
  <c r="C338" i="1"/>
  <c r="D338" i="1" s="1"/>
  <c r="F338" i="1" s="1"/>
  <c r="B339" i="1" l="1"/>
  <c r="G338" i="1"/>
  <c r="E339" i="1" l="1"/>
  <c r="C339" i="1"/>
  <c r="D339" i="1" l="1"/>
  <c r="F339" i="1" s="1"/>
  <c r="B340" i="1" l="1"/>
  <c r="G339" i="1"/>
  <c r="E340" i="1" l="1"/>
  <c r="C340" i="1"/>
  <c r="D340" i="1" s="1"/>
  <c r="F340" i="1" s="1"/>
  <c r="B341" i="1" l="1"/>
  <c r="G340" i="1"/>
  <c r="C341" i="1" l="1"/>
  <c r="E341" i="1"/>
  <c r="D341" i="1" l="1"/>
  <c r="F341" i="1" s="1"/>
  <c r="B342" i="1" l="1"/>
  <c r="G341" i="1"/>
  <c r="E342" i="1" l="1"/>
  <c r="C342" i="1"/>
  <c r="D342" i="1" l="1"/>
  <c r="F342" i="1" s="1"/>
  <c r="B343" i="1" l="1"/>
  <c r="G342" i="1"/>
  <c r="C343" i="1" l="1"/>
  <c r="E343" i="1"/>
  <c r="D343" i="1" l="1"/>
  <c r="F343" i="1" s="1"/>
  <c r="B344" i="1" l="1"/>
  <c r="G343" i="1"/>
  <c r="E344" i="1" l="1"/>
  <c r="C344" i="1"/>
  <c r="D344" i="1" s="1"/>
  <c r="F344" i="1" s="1"/>
  <c r="B345" i="1" l="1"/>
  <c r="G344" i="1"/>
  <c r="C345" i="1" l="1"/>
  <c r="E345" i="1"/>
  <c r="D345" i="1" l="1"/>
  <c r="F345" i="1" s="1"/>
  <c r="B346" i="1" s="1"/>
  <c r="G345" i="1" l="1"/>
  <c r="E346" i="1"/>
  <c r="C346" i="1"/>
  <c r="D346" i="1" l="1"/>
  <c r="F346" i="1" s="1"/>
  <c r="B347" i="1" l="1"/>
  <c r="G346" i="1"/>
  <c r="C347" i="1" l="1"/>
  <c r="E347" i="1"/>
  <c r="D347" i="1" l="1"/>
  <c r="F347" i="1" s="1"/>
  <c r="B348" i="1" l="1"/>
  <c r="G347" i="1"/>
  <c r="E348" i="1" l="1"/>
  <c r="C348" i="1"/>
  <c r="D348" i="1" l="1"/>
  <c r="F348" i="1" s="1"/>
  <c r="B349" i="1" s="1"/>
  <c r="G348" i="1" l="1"/>
  <c r="E349" i="1"/>
  <c r="C349" i="1"/>
  <c r="D349" i="1" l="1"/>
  <c r="F349" i="1" s="1"/>
  <c r="B350" i="1" s="1"/>
  <c r="G349" i="1" l="1"/>
  <c r="E350" i="1"/>
  <c r="C350" i="1"/>
  <c r="D350" i="1" l="1"/>
  <c r="F350" i="1" s="1"/>
  <c r="B351" i="1" s="1"/>
  <c r="G350" i="1" l="1"/>
  <c r="C351" i="1"/>
  <c r="E351" i="1"/>
  <c r="D351" i="1" l="1"/>
  <c r="F351" i="1" s="1"/>
  <c r="B352" i="1" l="1"/>
  <c r="G351" i="1"/>
  <c r="E352" i="1" l="1"/>
  <c r="C352" i="1"/>
  <c r="D352" i="1" l="1"/>
  <c r="F352" i="1" s="1"/>
  <c r="B353" i="1" s="1"/>
  <c r="G352" i="1" l="1"/>
  <c r="E353" i="1"/>
  <c r="C353" i="1"/>
  <c r="D353" i="1" s="1"/>
  <c r="F353" i="1" s="1"/>
  <c r="B354" i="1" l="1"/>
  <c r="G353" i="1"/>
  <c r="C354" i="1" l="1"/>
  <c r="E354" i="1"/>
  <c r="D354" i="1" l="1"/>
  <c r="F354" i="1" s="1"/>
  <c r="B355" i="1" l="1"/>
  <c r="G354" i="1"/>
  <c r="E355" i="1" l="1"/>
  <c r="C355" i="1"/>
  <c r="D355" i="1" s="1"/>
  <c r="F355" i="1" s="1"/>
  <c r="B356" i="1" l="1"/>
  <c r="G355" i="1"/>
  <c r="E356" i="1" l="1"/>
  <c r="C356" i="1"/>
  <c r="D356" i="1" s="1"/>
  <c r="F356" i="1" s="1"/>
  <c r="B357" i="1" l="1"/>
  <c r="G356" i="1"/>
  <c r="E357" i="1" l="1"/>
  <c r="C357" i="1"/>
  <c r="D357" i="1" l="1"/>
  <c r="F357" i="1" s="1"/>
  <c r="B358" i="1" l="1"/>
  <c r="G357" i="1"/>
  <c r="E358" i="1" l="1"/>
  <c r="C358" i="1"/>
  <c r="D358" i="1" l="1"/>
  <c r="F358" i="1" s="1"/>
  <c r="B359" i="1" s="1"/>
  <c r="G358" i="1" l="1"/>
  <c r="E359" i="1"/>
  <c r="C359" i="1"/>
  <c r="D359" i="1" s="1"/>
  <c r="F359" i="1" s="1"/>
  <c r="B360" i="1" l="1"/>
  <c r="G359" i="1"/>
  <c r="E360" i="1" l="1"/>
  <c r="C360" i="1"/>
  <c r="D360" i="1" s="1"/>
  <c r="F360" i="1" s="1"/>
  <c r="B361" i="1" l="1"/>
  <c r="G360" i="1"/>
  <c r="E361" i="1" l="1"/>
  <c r="C361" i="1"/>
  <c r="D361" i="1" l="1"/>
  <c r="F361" i="1" s="1"/>
  <c r="B362" i="1"/>
  <c r="G361" i="1"/>
  <c r="E362" i="1" l="1"/>
  <c r="C362" i="1"/>
  <c r="D362" i="1" s="1"/>
  <c r="F362" i="1" s="1"/>
  <c r="B363" i="1" l="1"/>
  <c r="G362" i="1"/>
  <c r="E363" i="1" l="1"/>
  <c r="C363" i="1"/>
  <c r="D363" i="1" s="1"/>
  <c r="F363" i="1" s="1"/>
  <c r="B364" i="1" l="1"/>
  <c r="G363" i="1"/>
  <c r="E364" i="1" l="1"/>
  <c r="C364" i="1"/>
  <c r="D364" i="1" l="1"/>
  <c r="F364" i="1" s="1"/>
  <c r="B365" i="1" s="1"/>
  <c r="G364" i="1"/>
  <c r="E365" i="1" l="1"/>
  <c r="C365" i="1"/>
  <c r="D365" i="1" l="1"/>
  <c r="F365" i="1" s="1"/>
  <c r="G36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F10" authorId="0" shapeId="0" xr:uid="{FE4CBA24-FB17-4F3C-B509-DAB4EF9D534A}">
      <text>
        <r>
          <rPr>
            <b/>
            <sz val="9"/>
            <color indexed="81"/>
            <rFont val="Tahoma"/>
            <family val="2"/>
            <charset val="204"/>
          </rPr>
          <t>revenue escalation rate
2500 * 12 = 30000 1ый год revenue
(2500*1.02) * 12 = 30600 2ой год revenue
typical forecast rents by growing it at the rate of inflation + your rental uplift, if possible according to market conditions
This can be in lease agreement: that leases-rents are indexed by inflation rate</t>
        </r>
      </text>
    </comment>
    <comment ref="I10" authorId="0" shapeId="0" xr:uid="{06F4C1E8-81B7-4424-A95C-CFE7A03002A3}">
      <text>
        <r>
          <rPr>
            <b/>
            <sz val="9"/>
            <color indexed="81"/>
            <rFont val="Tahoma"/>
            <family val="2"/>
            <charset val="204"/>
          </rPr>
          <t xml:space="preserve">== exit Yield which we value the asset at sale
when sell the asset we capitalize NOI by dividing NOI at sale by 3.5% cap rate
its exit valuation at which we can sell asset to next buyer
USE 3.5% !!!!!!  (learn more in exit valuation course) </t>
        </r>
      </text>
    </comment>
    <comment ref="F11" authorId="0" shapeId="0" xr:uid="{4A5288FE-83A5-416A-861C-93130B358351}">
      <text>
        <r>
          <rPr>
            <b/>
            <sz val="9"/>
            <color indexed="81"/>
            <rFont val="Tahoma"/>
            <family val="2"/>
            <charset val="204"/>
          </rPr>
          <t xml:space="preserve">Occupancy
год = 360 дн = 12 * 30дн
Vacancy 5% == 360 * 5% == 18дн
vacancy5% == (rent 2500 / 30дн) * 18дн == 1500 </t>
        </r>
        <r>
          <rPr>
            <sz val="9"/>
            <color indexed="81"/>
            <rFont val="Tahoma"/>
            <family val="2"/>
            <charset val="204"/>
          </rPr>
          <t xml:space="preserve">
</t>
        </r>
      </text>
    </comment>
    <comment ref="F14" authorId="0" shapeId="0" xr:uid="{048C2206-08BB-429B-9E28-D6F272682075}">
      <text>
        <r>
          <rPr>
            <b/>
            <sz val="9"/>
            <color indexed="81"/>
            <rFont val="Tahoma"/>
            <family val="2"/>
            <charset val="204"/>
          </rPr>
          <t xml:space="preserve">==
OPEX COSTS 
+
AM Fees </t>
        </r>
      </text>
    </comment>
    <comment ref="F22" authorId="0" shapeId="0" xr:uid="{35491729-8E23-49AC-A818-4E5193804BED}">
      <text>
        <r>
          <rPr>
            <b/>
            <sz val="9"/>
            <color indexed="81"/>
            <rFont val="Tahoma"/>
            <family val="2"/>
            <charset val="204"/>
          </rPr>
          <t>typical forecast by growing it at the rate of inflation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Администратор</author>
  </authors>
  <commentList>
    <comment ref="B42" authorId="0" shapeId="0" xr:uid="{49B7F760-37BB-42AA-94A5-D26E35D441D3}">
      <text>
        <r>
          <rPr>
            <b/>
            <sz val="9"/>
            <color indexed="81"/>
            <rFont val="Tahoma"/>
            <family val="2"/>
            <charset val="204"/>
          </rPr>
          <t xml:space="preserve"> free cash from sale and is largely dictated by market
conditions, that is inflation</t>
        </r>
      </text>
    </comment>
    <comment ref="B43" authorId="0" shapeId="0" xr:uid="{70E207EC-03A4-4E02-9401-754FDE6D1C1F}">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B47" authorId="1" shapeId="0" xr:uid="{F34386D3-C053-442C-B23F-144ED2741F87}">
      <text>
        <r>
          <rPr>
            <b/>
            <sz val="9"/>
            <color indexed="81"/>
            <rFont val="Tahoma"/>
            <charset val="1"/>
          </rPr>
          <t>return over your In period
MOIC is usually synonymous with the terms “cash-on-cash” and “multiple-on-money (MoM)”
MOIC = Total Value / Invested Capital: $3,000,000 / $1,000,000 = 3.0x
This implies that for every dollar initially invested, the private equity firm generated $3 in returns. A MOIC of 3.0x is indicative of a profitable investment that has tripled the initial capital.</t>
        </r>
      </text>
    </comment>
    <comment ref="A55" authorId="0" shapeId="0" xr:uid="{00000000-0006-0000-0300-000003000000}">
      <text>
        <r>
          <rPr>
            <b/>
            <sz val="9"/>
            <color indexed="81"/>
            <rFont val="Tahoma"/>
            <family val="2"/>
            <charset val="204"/>
          </rPr>
          <t>this represents the total payment, that is principal and interest, for the period</t>
        </r>
        <r>
          <rPr>
            <sz val="9"/>
            <color indexed="81"/>
            <rFont val="Tahoma"/>
            <family val="2"/>
            <charset val="204"/>
          </rPr>
          <t xml:space="preserve">
10 years analysis</t>
        </r>
      </text>
    </comment>
    <comment ref="B61" authorId="0" shapeId="0" xr:uid="{00000000-0006-0000-0300-000004000000}">
      <text>
        <r>
          <rPr>
            <b/>
            <sz val="9"/>
            <color indexed="81"/>
            <rFont val="Tahoma"/>
            <family val="2"/>
            <charset val="204"/>
          </rPr>
          <t xml:space="preserve"> free cash from sale and is largely dictated by market
conditions, that is inflation</t>
        </r>
      </text>
    </comment>
    <comment ref="B62" authorId="0" shapeId="0" xr:uid="{00000000-0006-0000-0300-000005000000}">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B66" authorId="1" shapeId="0" xr:uid="{F676C79D-9337-46FA-96A8-4F576277BAD5}">
      <text>
        <r>
          <rPr>
            <b/>
            <sz val="9"/>
            <color indexed="81"/>
            <rFont val="Tahoma"/>
            <charset val="1"/>
          </rPr>
          <t>return over your In period
MOIC is usually synonymous with the terms “cash-on-cash” and “multiple-on-money (MoM)”
MOIC = Total Value / Invested Capital: $3,000,000 / $1,000,000 = 3.0x
This implies that for every dollar initially invested, the private equity firm generated $3 in returns. A MOIC of 3.0x is indicative of a profitable investment that has tripled the initial capital.</t>
        </r>
      </text>
    </comment>
    <comment ref="A74" authorId="0" shapeId="0" xr:uid="{00000000-0006-0000-0300-000006000000}">
      <text>
        <r>
          <rPr>
            <b/>
            <sz val="9"/>
            <color indexed="81"/>
            <rFont val="Tahoma"/>
            <family val="2"/>
            <charset val="204"/>
          </rPr>
          <t xml:space="preserve"> number of times that debt service is covered by NOI
If project does not cover debt service. Without a greater equity infusion, higher rental income, or less expenses, the project
will not go forward with third-party lending
metric less than 1.00, indicating that the project, as modelled, does not cover debt service</t>
        </r>
      </text>
    </comment>
    <comment ref="A78" authorId="0" shapeId="0" xr:uid="{00000000-0006-0000-0300-000007000000}">
      <text>
        <r>
          <rPr>
            <b/>
            <sz val="9"/>
            <color indexed="81"/>
            <rFont val="Tahoma"/>
            <family val="2"/>
            <charset val="204"/>
          </rPr>
          <t>== Free CF Operations / Total equity
CF in your pocket as % of equity invested</t>
        </r>
        <r>
          <rPr>
            <sz val="9"/>
            <color indexed="81"/>
            <rFont val="Tahoma"/>
            <family val="2"/>
            <charset val="204"/>
          </rPr>
          <t xml:space="preserve">
</t>
        </r>
        <r>
          <rPr>
            <b/>
            <sz val="9"/>
            <color indexed="81"/>
            <rFont val="Tahoma"/>
            <family val="2"/>
            <charset val="204"/>
          </rPr>
          <t>negative, indicating that project, does not return the initial capital invested</t>
        </r>
        <r>
          <rPr>
            <sz val="9"/>
            <color indexed="81"/>
            <rFont val="Tahoma"/>
            <family val="2"/>
            <charset val="204"/>
          </rPr>
          <t xml:space="preserve">
</t>
        </r>
        <r>
          <rPr>
            <b/>
            <sz val="9"/>
            <color indexed="81"/>
            <rFont val="Tahoma"/>
            <family val="2"/>
            <charset val="204"/>
          </rPr>
          <t xml:space="preserve">Bigger pockets LOOK for  12%+ </t>
        </r>
      </text>
    </comment>
    <comment ref="A85" authorId="0" shapeId="0" xr:uid="{00000000-0006-0000-0300-000008000000}">
      <text>
        <r>
          <rPr>
            <b/>
            <sz val="9"/>
            <color indexed="81"/>
            <rFont val="Tahoma"/>
            <family val="2"/>
            <charset val="204"/>
          </rPr>
          <t>The purpose is to quantify project returns, Net Present Value (NPV), and Internal Rate
of Return (IRR). In addition, value is bifurcated into reversion and operating to allow the
analyst and manager to determine the source of value – i.e. operations (Hands-On) or reversion (Market).</t>
        </r>
      </text>
    </comment>
    <comment ref="A86" authorId="0" shapeId="0" xr:uid="{00000000-0006-0000-0300-000009000000}">
      <text>
        <r>
          <rPr>
            <b/>
            <sz val="9"/>
            <color indexed="81"/>
            <rFont val="Tahoma"/>
            <family val="2"/>
            <charset val="204"/>
          </rPr>
          <t>IF value is (18,275) which is negative, indicating that, operationally, the cash value of
future operating cash flows does not exceed the discount rate on a yield basis</t>
        </r>
      </text>
    </comment>
    <comment ref="B88" authorId="0" shapeId="0" xr:uid="{00000000-0006-0000-0300-00000A000000}">
      <text>
        <r>
          <rPr>
            <b/>
            <sz val="9"/>
            <color indexed="81"/>
            <rFont val="Tahoma"/>
            <family val="2"/>
            <charset val="204"/>
          </rPr>
          <t xml:space="preserve"> initial cash outflow</t>
        </r>
      </text>
    </comment>
    <comment ref="B89" authorId="0" shapeId="0" xr:uid="{00000000-0006-0000-0300-00000B000000}">
      <text>
        <r>
          <rPr>
            <b/>
            <sz val="9"/>
            <color indexed="81"/>
            <rFont val="Tahoma"/>
            <family val="2"/>
            <charset val="204"/>
          </rPr>
          <t>NPV is negative, (117,265),
and therefore returns less than the stated discount rate; in other words this is not a good
project as valued at the project level only.</t>
        </r>
      </text>
    </comment>
    <comment ref="B90" authorId="0" shapeId="0" xr:uid="{00000000-0006-0000-0300-00000C000000}">
      <text>
        <r>
          <rPr>
            <b/>
            <sz val="9"/>
            <color indexed="81"/>
            <rFont val="Tahoma"/>
            <family val="2"/>
            <charset val="204"/>
          </rPr>
          <t>annualized return 
over the course of you In period you will have received x% effectively every year</t>
        </r>
      </text>
    </comment>
  </commentList>
</comments>
</file>

<file path=xl/sharedStrings.xml><?xml version="1.0" encoding="utf-8"?>
<sst xmlns="http://schemas.openxmlformats.org/spreadsheetml/2006/main" count="124" uniqueCount="108">
  <si>
    <t>Operations</t>
  </si>
  <si>
    <t>Finance</t>
  </si>
  <si>
    <t>Equity</t>
  </si>
  <si>
    <t>Loan Amount/Principal</t>
  </si>
  <si>
    <t>Investor 1</t>
  </si>
  <si>
    <t>Rental/mo</t>
  </si>
  <si>
    <t>AmortizPeriod/Tenor (Years)</t>
  </si>
  <si>
    <t>Investor 2</t>
  </si>
  <si>
    <t>Laundry/mo</t>
  </si>
  <si>
    <t>Interest Rate</t>
  </si>
  <si>
    <t>Debt</t>
  </si>
  <si>
    <t>Storage/mo</t>
  </si>
  <si>
    <t>Tranche 1</t>
  </si>
  <si>
    <t>Other/mo</t>
  </si>
  <si>
    <t>Valuation/Sale</t>
  </si>
  <si>
    <t>Tranche 2</t>
  </si>
  <si>
    <t>Sales Expense</t>
  </si>
  <si>
    <t>Purchase Price</t>
  </si>
  <si>
    <t>Discount Rate</t>
  </si>
  <si>
    <t>Closing Cost</t>
  </si>
  <si>
    <t>Expenses</t>
  </si>
  <si>
    <t>Finance Cost</t>
  </si>
  <si>
    <t>Property Tax/yr</t>
  </si>
  <si>
    <t>Insurance/yr</t>
  </si>
  <si>
    <t>Surplus/(Deficit)</t>
  </si>
  <si>
    <t>Utilities/mo</t>
  </si>
  <si>
    <t>Revenue</t>
  </si>
  <si>
    <t>Total Revenue</t>
  </si>
  <si>
    <t>Total Expenses</t>
  </si>
  <si>
    <t>Net Operating Income (NOI)</t>
  </si>
  <si>
    <t>Debt Service</t>
  </si>
  <si>
    <t>Sales Price</t>
  </si>
  <si>
    <t>Principal Repayment</t>
  </si>
  <si>
    <t>Net Sales Proceeds</t>
  </si>
  <si>
    <t>Free CF Reversions</t>
  </si>
  <si>
    <t>Free CF Operations</t>
  </si>
  <si>
    <t>Debt Service Coverage Ratio</t>
  </si>
  <si>
    <t>Minimum</t>
  </si>
  <si>
    <t>Cash-on-Cash</t>
  </si>
  <si>
    <t>PV Reversion</t>
  </si>
  <si>
    <t>PV Operating</t>
  </si>
  <si>
    <t>Total</t>
  </si>
  <si>
    <r>
      <t>CF</t>
    </r>
    <r>
      <rPr>
        <b/>
        <sz val="8"/>
        <color theme="1"/>
        <rFont val="Calibri"/>
        <family val="2"/>
        <charset val="204"/>
        <scheme val="minor"/>
      </rPr>
      <t>0</t>
    </r>
  </si>
  <si>
    <t>NPV</t>
  </si>
  <si>
    <t>IRR</t>
  </si>
  <si>
    <t>Constant Payment Mortgage (CPM) Calculator</t>
  </si>
  <si>
    <t>Mortgage Details</t>
  </si>
  <si>
    <t>Period/PMT Number</t>
  </si>
  <si>
    <t>BoP Balance</t>
  </si>
  <si>
    <t>Payment</t>
  </si>
  <si>
    <t>Principal</t>
  </si>
  <si>
    <t>Interest</t>
  </si>
  <si>
    <t>EoP Balance</t>
  </si>
  <si>
    <t>Amort%</t>
  </si>
  <si>
    <t>Mortgage Amount</t>
  </si>
  <si>
    <t>Amortization Period/Tenor (Years)</t>
  </si>
  <si>
    <t xml:space="preserve">Number of PMT's per year </t>
  </si>
  <si>
    <t>Total Number of Payments</t>
  </si>
  <si>
    <t>Results</t>
  </si>
  <si>
    <t>Payment per Period</t>
  </si>
  <si>
    <t xml:space="preserve">Interest Payment </t>
  </si>
  <si>
    <t>Total Paymnet</t>
  </si>
  <si>
    <t>property is located in a desirable area</t>
  </si>
  <si>
    <t>asking price is $430,000</t>
  </si>
  <si>
    <t>closing costs are estimated at $10,000</t>
  </si>
  <si>
    <t>financing costs at 1.00% of the loan amount</t>
  </si>
  <si>
    <t>rent at $2,500/ month</t>
  </si>
  <si>
    <t>expected to be vacant 1 week per year as rollover</t>
  </si>
  <si>
    <t>traditional 80%/20% loan with a 30-year amortization</t>
  </si>
  <si>
    <t>Year</t>
  </si>
  <si>
    <t>commercial project---real estate income-producing property</t>
  </si>
  <si>
    <t>Uses of Funds</t>
  </si>
  <si>
    <t>Sources of Funds</t>
  </si>
  <si>
    <t>Maintenance(5%)/mo</t>
  </si>
  <si>
    <t>Homeowners Association Insurance (HOA)/mo</t>
  </si>
  <si>
    <t>Capitalization Rate</t>
  </si>
  <si>
    <t>that year 10 gross sales price is year 11 NOI divided by terminal capitalization rate).</t>
  </si>
  <si>
    <t>This is a 10-year (period) pro forma, so it is necessary to quantify net operating income for year 11 (remember</t>
  </si>
  <si>
    <t>Vacancy(5%)/year</t>
  </si>
  <si>
    <t>CapEx(5%)/mo</t>
  </si>
  <si>
    <t>Equity: $200,000</t>
  </si>
  <si>
    <t>Debt: $243,400</t>
  </si>
  <si>
    <t>Rental/mo: $3,000</t>
  </si>
  <si>
    <t>NPV: (69,798)</t>
  </si>
  <si>
    <t>IRR: 4.20%</t>
  </si>
  <si>
    <t>This indicates that the project has a negative value for the discount rate selected and that</t>
  </si>
  <si>
    <t>provides a positive NPV (i.e. 113) and an Internal Rate of Return of 10.01%.</t>
  </si>
  <si>
    <t>.---&gt;</t>
  </si>
  <si>
    <t xml:space="preserve">the Internal Rate of Return is 4.20%. </t>
  </si>
  <si>
    <t>Adjusting the Rental Income to $3,500 per month only</t>
  </si>
  <si>
    <t>Rental Escl/Indexation</t>
  </si>
  <si>
    <t>Expense Escl / Inflation</t>
  </si>
  <si>
    <t xml:space="preserve">Asset Management Fees </t>
  </si>
  <si>
    <t>Date</t>
  </si>
  <si>
    <t>Expenses (OPEX)</t>
  </si>
  <si>
    <t>Vacancy (Occupancy)</t>
  </si>
  <si>
    <t>Asset Management Fees</t>
  </si>
  <si>
    <t>Asset Cash Flows</t>
  </si>
  <si>
    <t>Exit Year</t>
  </si>
  <si>
    <t>ASSET CASH FLOWS</t>
  </si>
  <si>
    <t>XIRR</t>
  </si>
  <si>
    <t>Profit / Loss</t>
  </si>
  <si>
    <t>MOIC</t>
  </si>
  <si>
    <t>LEVERED CASH FLOWS</t>
  </si>
  <si>
    <t>Levered Cash Flows</t>
  </si>
  <si>
    <t>Capital Investment</t>
  </si>
  <si>
    <t>UNLEVERED CASH FLOWS</t>
  </si>
  <si>
    <t>Unlevered Cash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</si>
</sst>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quot;$&quot;#,##0.00;[Red]\-&quot;$&quot;#,##0.00"/>
    <numFmt numFmtId="166" formatCode="_-* #,##0.00_-;\-* #,##0.00_-;_-* &quot;-&quot;??_-;_-@_-"/>
    <numFmt numFmtId="167" formatCode="0.0%"/>
    <numFmt numFmtId="168" formatCode="_-* #,##0.0_-;\-* #,##0.0_-;_-* &quot;-&quot;?_-;_-@_-"/>
    <numFmt numFmtId="169" formatCode="#,##0.00;\ \(#,##0.00\)"/>
    <numFmt numFmtId="170" formatCode="0.0000%"/>
    <numFmt numFmtId="171" formatCode="_(* #,##0_);_(* \(#,##0\);_(* &quot;-&quot;??_);_(@_)"/>
    <numFmt numFmtId="172" formatCode="[$-409]mmm\-yy;@"/>
    <numFmt numFmtId="173" formatCode="0.000"/>
  </numFmts>
  <fonts count="3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1"/>
      <color theme="1"/>
      <name val="Arial Narrow"/>
      <family val="2"/>
    </font>
    <font>
      <sz val="12"/>
      <name val="Arial Narrow"/>
      <family val="2"/>
    </font>
    <font>
      <u/>
      <sz val="11"/>
      <color indexed="12"/>
      <name val="Calibri"/>
      <family val="2"/>
      <scheme val="minor"/>
    </font>
    <font>
      <u/>
      <sz val="12"/>
      <color indexed="12"/>
      <name val="Arial Narrow"/>
      <family val="2"/>
    </font>
    <font>
      <u/>
      <sz val="11"/>
      <color theme="10"/>
      <name val="Calibri"/>
      <family val="2"/>
      <scheme val="minor"/>
    </font>
    <font>
      <u/>
      <sz val="11"/>
      <color theme="10"/>
      <name val="Arial Narrow"/>
      <family val="2"/>
    </font>
    <font>
      <u/>
      <sz val="10"/>
      <color theme="10"/>
      <name val="Arial"/>
      <family val="2"/>
    </font>
    <font>
      <sz val="12"/>
      <color theme="1"/>
      <name val="Arial Narrow"/>
      <family val="2"/>
    </font>
    <font>
      <sz val="11"/>
      <color theme="2"/>
      <name val="Arial Narrow"/>
      <family val="2"/>
    </font>
    <font>
      <b/>
      <sz val="11"/>
      <color theme="0"/>
      <name val="Arial Narrow"/>
      <family val="2"/>
    </font>
    <font>
      <sz val="11"/>
      <name val="Arial Narrow"/>
      <family val="2"/>
    </font>
    <font>
      <b/>
      <sz val="12"/>
      <color theme="0"/>
      <name val="Arial Narrow"/>
      <family val="2"/>
    </font>
    <font>
      <b/>
      <sz val="14"/>
      <color theme="0"/>
      <name val="Arial Narrow"/>
      <family val="2"/>
    </font>
    <font>
      <sz val="11"/>
      <color theme="0"/>
      <name val="Calibri"/>
      <family val="2"/>
      <scheme val="minor"/>
    </font>
    <font>
      <sz val="8"/>
      <color rgb="FF545454"/>
      <name val="Arial"/>
      <family val="2"/>
    </font>
    <font>
      <sz val="11"/>
      <name val="Calibri"/>
      <family val="2"/>
      <scheme val="minor"/>
    </font>
    <font>
      <b/>
      <sz val="11"/>
      <color theme="1"/>
      <name val="Calibri"/>
      <family val="2"/>
      <charset val="204"/>
      <scheme val="minor"/>
    </font>
    <font>
      <sz val="11"/>
      <color rgb="FF0070C0"/>
      <name val="Calibri"/>
      <family val="2"/>
      <charset val="204"/>
      <scheme val="minor"/>
    </font>
    <font>
      <b/>
      <sz val="11"/>
      <name val="Calibri"/>
      <family val="2"/>
      <charset val="204"/>
      <scheme val="minor"/>
    </font>
    <font>
      <b/>
      <sz val="8"/>
      <color theme="1"/>
      <name val="Calibri"/>
      <family val="2"/>
      <charset val="204"/>
      <scheme val="minor"/>
    </font>
    <font>
      <sz val="11"/>
      <name val="Calibri"/>
      <family val="2"/>
      <charset val="204"/>
      <scheme val="minor"/>
    </font>
    <font>
      <b/>
      <sz val="9"/>
      <color indexed="81"/>
      <name val="Tahoma"/>
      <family val="2"/>
      <charset val="204"/>
    </font>
    <font>
      <sz val="9"/>
      <color indexed="81"/>
      <name val="Tahoma"/>
      <family val="2"/>
      <charset val="204"/>
    </font>
    <font>
      <sz val="11"/>
      <color rgb="FF00B0F0"/>
      <name val="Calibri"/>
      <family val="2"/>
      <charset val="204"/>
      <scheme val="minor"/>
    </font>
    <font>
      <b/>
      <sz val="11"/>
      <color rgb="FFC00000"/>
      <name val="Arial Narrow"/>
      <family val="2"/>
      <charset val="204"/>
    </font>
    <font>
      <b/>
      <sz val="11"/>
      <color theme="1"/>
      <name val="Calibri"/>
      <family val="2"/>
      <scheme val="minor"/>
    </font>
    <font>
      <sz val="11"/>
      <color rgb="FF0000FF"/>
      <name val="Calibri"/>
      <family val="2"/>
      <charset val="204"/>
      <scheme val="minor"/>
    </font>
    <font>
      <b/>
      <sz val="11"/>
      <color rgb="FF0000FF"/>
      <name val="Calibri"/>
      <family val="2"/>
      <charset val="204"/>
      <scheme val="minor"/>
    </font>
    <font>
      <b/>
      <sz val="11"/>
      <color rgb="FFC00000"/>
      <name val="Calibri"/>
      <family val="2"/>
      <charset val="204"/>
      <scheme val="minor"/>
    </font>
    <font>
      <b/>
      <sz val="9"/>
      <color indexed="81"/>
      <name val="Tahoma"/>
      <charset val="1"/>
    </font>
  </fonts>
  <fills count="7">
    <fill>
      <patternFill patternType="none"/>
    </fill>
    <fill>
      <patternFill patternType="gray125"/>
    </fill>
    <fill>
      <patternFill patternType="solid">
        <fgColor rgb="FF132E57"/>
        <bgColor indexed="64"/>
      </patternFill>
    </fill>
    <fill>
      <patternFill patternType="solid">
        <fgColor theme="0"/>
        <bgColor indexed="64"/>
      </patternFill>
    </fill>
    <fill>
      <patternFill patternType="solid">
        <fgColor theme="2"/>
        <bgColor indexed="64"/>
      </patternFill>
    </fill>
    <fill>
      <patternFill patternType="solid">
        <fgColor rgb="FFFA621C"/>
        <bgColor indexed="64"/>
      </patternFill>
    </fill>
    <fill>
      <patternFill patternType="solid">
        <fgColor theme="9" tint="0.89999084444715716"/>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s>
  <cellStyleXfs count="15">
    <xf numFmtId="0" fontId="0" fillId="0" borderId="0"/>
    <xf numFmtId="164" fontId="4"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6" fillId="0" borderId="0"/>
    <xf numFmtId="0" fontId="7" fillId="0" borderId="0" applyNumberFormat="0" applyFill="0" applyBorder="0" applyAlignment="0" applyProtection="0">
      <alignment horizontal="left" indent="1"/>
    </xf>
    <xf numFmtId="0" fontId="6" fillId="0" borderId="0"/>
    <xf numFmtId="0" fontId="8" fillId="0" borderId="0" applyNumberFormat="0" applyFill="0" applyBorder="0" applyAlignment="0" applyProtection="0">
      <alignment vertical="top"/>
      <protection locked="0"/>
    </xf>
    <xf numFmtId="0" fontId="9" fillId="0" borderId="0" applyNumberFormat="0" applyFill="0" applyBorder="0" applyAlignment="0" applyProtection="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9" fontId="4" fillId="0" borderId="0" applyFont="0" applyFill="0" applyBorder="0" applyAlignment="0" applyProtection="0"/>
  </cellStyleXfs>
  <cellXfs count="189">
    <xf numFmtId="0" fontId="0" fillId="0" borderId="0" xfId="0"/>
    <xf numFmtId="0" fontId="5" fillId="0" borderId="0" xfId="0" applyFont="1"/>
    <xf numFmtId="0" fontId="13" fillId="0" borderId="0" xfId="0" applyFont="1"/>
    <xf numFmtId="0" fontId="14" fillId="4" borderId="0" xfId="0" applyFont="1" applyFill="1"/>
    <xf numFmtId="0" fontId="15" fillId="0" borderId="0" xfId="0" applyFont="1"/>
    <xf numFmtId="0" fontId="6" fillId="0" borderId="0" xfId="0" applyFont="1"/>
    <xf numFmtId="0" fontId="12" fillId="0" borderId="0" xfId="0" applyFont="1"/>
    <xf numFmtId="0" fontId="5" fillId="2" borderId="0" xfId="0" applyFont="1" applyFill="1"/>
    <xf numFmtId="0" fontId="14" fillId="2" borderId="0" xfId="0" applyFont="1" applyFill="1"/>
    <xf numFmtId="0" fontId="17" fillId="4" borderId="0" xfId="0" applyFont="1" applyFill="1" applyAlignment="1">
      <alignment vertical="center"/>
    </xf>
    <xf numFmtId="0" fontId="15" fillId="3" borderId="0" xfId="0" applyFont="1" applyFill="1"/>
    <xf numFmtId="0" fontId="5" fillId="3" borderId="0" xfId="0" applyFont="1" applyFill="1"/>
    <xf numFmtId="0" fontId="17" fillId="3" borderId="0" xfId="0" applyFont="1" applyFill="1" applyAlignment="1">
      <alignment vertical="center"/>
    </xf>
    <xf numFmtId="0" fontId="14" fillId="3" borderId="0" xfId="0" applyFont="1" applyFill="1"/>
    <xf numFmtId="168" fontId="15" fillId="0" borderId="0" xfId="0" applyNumberFormat="1" applyFont="1"/>
    <xf numFmtId="166" fontId="6" fillId="0" borderId="0" xfId="0" applyNumberFormat="1" applyFont="1"/>
    <xf numFmtId="169" fontId="0" fillId="0" borderId="0" xfId="0" applyNumberFormat="1"/>
    <xf numFmtId="170" fontId="15" fillId="0" borderId="0" xfId="0" applyNumberFormat="1" applyFont="1"/>
    <xf numFmtId="0" fontId="18" fillId="2" borderId="1" xfId="0" applyFont="1" applyFill="1" applyBorder="1" applyAlignment="1">
      <alignment horizontal="center"/>
    </xf>
    <xf numFmtId="0" fontId="18" fillId="2" borderId="2" xfId="0" applyFont="1" applyFill="1" applyBorder="1" applyAlignment="1">
      <alignment horizontal="center"/>
    </xf>
    <xf numFmtId="0" fontId="5" fillId="3" borderId="0" xfId="14" applyNumberFormat="1" applyFont="1" applyFill="1"/>
    <xf numFmtId="2" fontId="15" fillId="0" borderId="0" xfId="0" applyNumberFormat="1" applyFont="1"/>
    <xf numFmtId="165" fontId="19" fillId="0" borderId="0" xfId="0" applyNumberFormat="1" applyFont="1"/>
    <xf numFmtId="165" fontId="5" fillId="0" borderId="0" xfId="0" applyNumberFormat="1" applyFont="1"/>
    <xf numFmtId="0" fontId="18" fillId="2" borderId="0" xfId="0" applyFont="1" applyFill="1" applyAlignment="1">
      <alignment horizontal="center"/>
    </xf>
    <xf numFmtId="0" fontId="15" fillId="0" borderId="0" xfId="0" applyFont="1" applyAlignment="1">
      <alignment vertical="center"/>
    </xf>
    <xf numFmtId="0" fontId="0" fillId="0" borderId="3" xfId="0" applyBorder="1" applyAlignment="1">
      <alignment horizontal="center" vertical="center"/>
    </xf>
    <xf numFmtId="10" fontId="0" fillId="0" borderId="3" xfId="0" applyNumberFormat="1" applyBorder="1" applyAlignment="1">
      <alignment horizontal="center" vertical="center"/>
    </xf>
    <xf numFmtId="0" fontId="0" fillId="0" borderId="0" xfId="0" applyAlignment="1">
      <alignment vertical="center"/>
    </xf>
    <xf numFmtId="0" fontId="5" fillId="0" borderId="0" xfId="0" applyFont="1" applyAlignment="1">
      <alignment vertical="center"/>
    </xf>
    <xf numFmtId="10" fontId="0" fillId="0" borderId="7" xfId="0" applyNumberFormat="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0" fontId="0" fillId="0" borderId="17" xfId="0" applyBorder="1"/>
    <xf numFmtId="0" fontId="21" fillId="0" borderId="12" xfId="0" applyFont="1" applyBorder="1" applyAlignment="1">
      <alignment horizontal="right" vertical="center"/>
    </xf>
    <xf numFmtId="2" fontId="15" fillId="3" borderId="0" xfId="14" applyNumberFormat="1" applyFont="1" applyFill="1"/>
    <xf numFmtId="167" fontId="15" fillId="3" borderId="0" xfId="14" applyNumberFormat="1" applyFont="1" applyFill="1"/>
    <xf numFmtId="0" fontId="15" fillId="3" borderId="0" xfId="14" applyNumberFormat="1" applyFont="1" applyFill="1"/>
    <xf numFmtId="0" fontId="21" fillId="0" borderId="0" xfId="0" applyFont="1"/>
    <xf numFmtId="0" fontId="0" fillId="0" borderId="8" xfId="0" applyBorder="1"/>
    <xf numFmtId="171" fontId="21" fillId="0" borderId="0" xfId="1" applyNumberFormat="1" applyFont="1"/>
    <xf numFmtId="171" fontId="21" fillId="0" borderId="0" xfId="0" applyNumberFormat="1" applyFont="1"/>
    <xf numFmtId="171" fontId="0" fillId="0" borderId="4" xfId="1" applyNumberFormat="1" applyFont="1" applyBorder="1" applyAlignment="1">
      <alignment horizontal="center" vertical="center"/>
    </xf>
    <xf numFmtId="171" fontId="20" fillId="0" borderId="4" xfId="1" applyNumberFormat="1" applyFont="1" applyBorder="1" applyAlignment="1">
      <alignment horizontal="center" vertical="center"/>
    </xf>
    <xf numFmtId="171" fontId="0" fillId="0" borderId="3" xfId="1" applyNumberFormat="1" applyFont="1" applyBorder="1" applyAlignment="1">
      <alignment horizontal="center" vertical="center"/>
    </xf>
    <xf numFmtId="171" fontId="20" fillId="0" borderId="0" xfId="1" applyNumberFormat="1" applyFont="1" applyAlignment="1">
      <alignment horizontal="center" vertical="center"/>
    </xf>
    <xf numFmtId="171" fontId="20" fillId="0" borderId="3" xfId="1" applyNumberFormat="1" applyFont="1" applyBorder="1" applyAlignment="1">
      <alignment horizontal="center" vertical="center"/>
    </xf>
    <xf numFmtId="171" fontId="0" fillId="0" borderId="5" xfId="1" applyNumberFormat="1" applyFont="1" applyBorder="1" applyAlignment="1">
      <alignment horizontal="center" vertical="center"/>
    </xf>
    <xf numFmtId="171" fontId="0" fillId="0" borderId="6" xfId="1" applyNumberFormat="1" applyFont="1" applyBorder="1" applyAlignment="1">
      <alignment horizontal="center" vertical="center"/>
    </xf>
    <xf numFmtId="171" fontId="20" fillId="0" borderId="6" xfId="1" applyNumberFormat="1" applyFont="1" applyBorder="1" applyAlignment="1">
      <alignment horizontal="center" vertical="center"/>
    </xf>
    <xf numFmtId="0" fontId="21" fillId="0" borderId="17" xfId="0" applyFont="1" applyBorder="1"/>
    <xf numFmtId="0" fontId="21" fillId="0" borderId="0" xfId="0" applyFont="1" applyAlignment="1">
      <alignment horizontal="center" vertical="center"/>
    </xf>
    <xf numFmtId="171" fontId="0" fillId="0" borderId="8" xfId="0" applyNumberFormat="1" applyBorder="1"/>
    <xf numFmtId="0" fontId="21" fillId="0" borderId="19" xfId="0" applyFont="1" applyBorder="1"/>
    <xf numFmtId="0" fontId="0" fillId="0" borderId="19" xfId="0" applyBorder="1"/>
    <xf numFmtId="0" fontId="21" fillId="0" borderId="8" xfId="0" applyFont="1" applyBorder="1"/>
    <xf numFmtId="0" fontId="21" fillId="0" borderId="20" xfId="0" applyFont="1" applyBorder="1"/>
    <xf numFmtId="0" fontId="0" fillId="0" borderId="21" xfId="0" applyBorder="1"/>
    <xf numFmtId="0" fontId="21" fillId="0" borderId="15" xfId="0" applyFont="1" applyBorder="1"/>
    <xf numFmtId="0" fontId="0" fillId="0" borderId="13" xfId="0" applyBorder="1"/>
    <xf numFmtId="0" fontId="0" fillId="0" borderId="16" xfId="0" applyBorder="1"/>
    <xf numFmtId="0" fontId="21" fillId="0" borderId="0" xfId="0" applyFont="1" applyAlignment="1">
      <alignment vertical="center"/>
    </xf>
    <xf numFmtId="171" fontId="0" fillId="0" borderId="0" xfId="0" applyNumberFormat="1"/>
    <xf numFmtId="0" fontId="25" fillId="0" borderId="13" xfId="0" applyFont="1" applyBorder="1" applyAlignment="1">
      <alignment vertical="center"/>
    </xf>
    <xf numFmtId="0" fontId="25" fillId="0" borderId="13" xfId="0" applyFont="1" applyBorder="1"/>
    <xf numFmtId="0" fontId="25" fillId="0" borderId="16" xfId="0" applyFont="1" applyBorder="1" applyAlignment="1">
      <alignment vertical="center"/>
    </xf>
    <xf numFmtId="0" fontId="21" fillId="0" borderId="0" xfId="0" applyFont="1" applyAlignment="1">
      <alignment horizontal="right"/>
    </xf>
    <xf numFmtId="171" fontId="0" fillId="0" borderId="19" xfId="0" applyNumberFormat="1" applyBorder="1"/>
    <xf numFmtId="0" fontId="3" fillId="0" borderId="0" xfId="0" applyFont="1"/>
    <xf numFmtId="171" fontId="21" fillId="0" borderId="8" xfId="0" applyNumberFormat="1" applyFont="1" applyBorder="1"/>
    <xf numFmtId="171" fontId="21" fillId="0" borderId="21" xfId="0" applyNumberFormat="1" applyFont="1" applyBorder="1"/>
    <xf numFmtId="10" fontId="21" fillId="0" borderId="22" xfId="14" applyNumberFormat="1" applyFont="1" applyBorder="1"/>
    <xf numFmtId="10" fontId="21" fillId="0" borderId="23" xfId="14" applyNumberFormat="1" applyFont="1" applyBorder="1"/>
    <xf numFmtId="171" fontId="0" fillId="0" borderId="14" xfId="0" applyNumberFormat="1" applyBorder="1"/>
    <xf numFmtId="10" fontId="21" fillId="0" borderId="17" xfId="14" applyNumberFormat="1" applyFont="1" applyBorder="1"/>
    <xf numFmtId="171" fontId="0" fillId="0" borderId="18" xfId="0" applyNumberFormat="1" applyBorder="1"/>
    <xf numFmtId="0" fontId="0" fillId="0" borderId="0" xfId="0" applyAlignment="1">
      <alignment horizontal="center" vertical="center"/>
    </xf>
    <xf numFmtId="171" fontId="22" fillId="0" borderId="0" xfId="1" applyNumberFormat="1" applyFont="1" applyBorder="1" applyAlignment="1">
      <alignment vertical="center"/>
    </xf>
    <xf numFmtId="0" fontId="25" fillId="0" borderId="3" xfId="0" applyFont="1" applyBorder="1" applyAlignment="1">
      <alignment horizontal="center" vertical="center"/>
    </xf>
    <xf numFmtId="9" fontId="0" fillId="0" borderId="0" xfId="0" applyNumberFormat="1"/>
    <xf numFmtId="0" fontId="3" fillId="0" borderId="0" xfId="0" applyFont="1" applyAlignment="1">
      <alignment vertical="center"/>
    </xf>
    <xf numFmtId="171" fontId="3" fillId="0" borderId="0" xfId="0" applyNumberFormat="1" applyFont="1"/>
    <xf numFmtId="0" fontId="21" fillId="0" borderId="0" xfId="0" applyFont="1" applyFill="1" applyAlignment="1">
      <alignment vertical="center"/>
    </xf>
    <xf numFmtId="0" fontId="0" fillId="0" borderId="0" xfId="0" applyAlignment="1">
      <alignment horizontal="left" vertical="center"/>
    </xf>
    <xf numFmtId="10" fontId="21" fillId="0" borderId="0" xfId="14" applyNumberFormat="1" applyFont="1" applyBorder="1" applyAlignment="1">
      <alignment horizontal="center" vertical="center"/>
    </xf>
    <xf numFmtId="171" fontId="22" fillId="0" borderId="0" xfId="1" applyNumberFormat="1" applyFont="1" applyBorder="1" applyAlignment="1">
      <alignment horizontal="center" vertical="center"/>
    </xf>
    <xf numFmtId="171" fontId="21" fillId="0" borderId="0" xfId="0" applyNumberFormat="1" applyFont="1" applyBorder="1" applyAlignment="1">
      <alignment vertical="center"/>
    </xf>
    <xf numFmtId="0" fontId="3" fillId="0" borderId="0" xfId="0" applyFont="1" applyBorder="1" applyAlignment="1">
      <alignment vertical="center"/>
    </xf>
    <xf numFmtId="0" fontId="21" fillId="0" borderId="9" xfId="0" applyFont="1" applyBorder="1" applyAlignment="1">
      <alignment horizontal="center" vertical="center"/>
    </xf>
    <xf numFmtId="0" fontId="21" fillId="0" borderId="8" xfId="0" applyFont="1" applyBorder="1" applyAlignment="1">
      <alignment horizontal="center" vertical="center"/>
    </xf>
    <xf numFmtId="0" fontId="3" fillId="0" borderId="9" xfId="0" applyFont="1" applyBorder="1" applyAlignment="1">
      <alignment vertical="center"/>
    </xf>
    <xf numFmtId="0" fontId="3" fillId="0" borderId="0" xfId="0" applyFont="1" applyBorder="1"/>
    <xf numFmtId="0" fontId="3" fillId="0" borderId="0" xfId="0" applyFont="1" applyBorder="1" applyAlignment="1">
      <alignment horizontal="center"/>
    </xf>
    <xf numFmtId="171" fontId="28" fillId="0" borderId="0" xfId="1" applyNumberFormat="1" applyFont="1" applyBorder="1" applyAlignment="1">
      <alignment horizontal="center" vertical="center"/>
    </xf>
    <xf numFmtId="0" fontId="3" fillId="0" borderId="8" xfId="0" applyFont="1" applyBorder="1" applyAlignment="1">
      <alignment vertical="center"/>
    </xf>
    <xf numFmtId="171" fontId="28" fillId="0" borderId="0" xfId="1" applyNumberFormat="1" applyFont="1" applyBorder="1" applyAlignment="1">
      <alignment vertical="center"/>
    </xf>
    <xf numFmtId="171" fontId="3" fillId="0" borderId="0" xfId="0" applyNumberFormat="1" applyFont="1" applyBorder="1" applyAlignment="1">
      <alignment vertical="center"/>
    </xf>
    <xf numFmtId="171" fontId="3" fillId="0" borderId="0" xfId="0" applyNumberFormat="1" applyFont="1" applyAlignment="1">
      <alignment vertical="center"/>
    </xf>
    <xf numFmtId="0" fontId="3" fillId="0" borderId="0" xfId="0" applyFont="1" applyFill="1" applyAlignment="1">
      <alignment vertical="center"/>
    </xf>
    <xf numFmtId="0" fontId="21" fillId="0" borderId="0" xfId="0" applyFont="1" applyFill="1"/>
    <xf numFmtId="0" fontId="29" fillId="3" borderId="0" xfId="14" applyNumberFormat="1" applyFont="1" applyFill="1"/>
    <xf numFmtId="0" fontId="3" fillId="0" borderId="11" xfId="0" applyFont="1" applyBorder="1" applyAlignment="1">
      <alignment vertical="center"/>
    </xf>
    <xf numFmtId="0" fontId="3" fillId="0" borderId="13" xfId="0" applyFont="1" applyBorder="1" applyAlignment="1">
      <alignment vertical="center"/>
    </xf>
    <xf numFmtId="0" fontId="21" fillId="0" borderId="13" xfId="0" applyFont="1" applyBorder="1" applyAlignment="1">
      <alignment horizontal="center" vertical="center"/>
    </xf>
    <xf numFmtId="0" fontId="3" fillId="0" borderId="14" xfId="0" applyFont="1" applyBorder="1" applyAlignment="1">
      <alignment horizontal="right" vertical="center"/>
    </xf>
    <xf numFmtId="171" fontId="25" fillId="0" borderId="14" xfId="1" applyNumberFormat="1" applyFont="1" applyBorder="1" applyAlignment="1">
      <alignment vertical="center"/>
    </xf>
    <xf numFmtId="0" fontId="23" fillId="0" borderId="13" xfId="0" applyFont="1" applyBorder="1" applyAlignment="1">
      <alignment horizontal="center" vertical="center"/>
    </xf>
    <xf numFmtId="0" fontId="3" fillId="0" borderId="17" xfId="0" applyFont="1" applyBorder="1" applyAlignment="1">
      <alignment vertical="center"/>
    </xf>
    <xf numFmtId="0" fontId="30" fillId="0" borderId="0" xfId="0" applyFont="1" applyAlignment="1">
      <alignment wrapText="1"/>
    </xf>
    <xf numFmtId="0" fontId="0" fillId="0" borderId="0" xfId="0" applyAlignment="1">
      <alignment wrapText="1"/>
    </xf>
    <xf numFmtId="172" fontId="21" fillId="0" borderId="0" xfId="0" applyNumberFormat="1" applyFont="1" applyAlignment="1">
      <alignment horizontal="center" vertical="center"/>
    </xf>
    <xf numFmtId="172" fontId="32" fillId="0" borderId="0" xfId="0" applyNumberFormat="1" applyFont="1" applyAlignment="1">
      <alignment horizontal="center" vertical="center"/>
    </xf>
    <xf numFmtId="0" fontId="32" fillId="0" borderId="0" xfId="0" applyFont="1" applyAlignment="1">
      <alignment horizontal="center" vertical="center"/>
    </xf>
    <xf numFmtId="171" fontId="31" fillId="0" borderId="14" xfId="1" applyNumberFormat="1" applyFont="1" applyFill="1" applyBorder="1" applyAlignment="1">
      <alignment horizontal="right" vertical="center"/>
    </xf>
    <xf numFmtId="0" fontId="3" fillId="0" borderId="0" xfId="0" applyFont="1" applyFill="1" applyBorder="1" applyAlignment="1">
      <alignment horizontal="center"/>
    </xf>
    <xf numFmtId="0" fontId="3" fillId="0" borderId="13" xfId="0" applyFont="1" applyFill="1" applyBorder="1" applyAlignment="1">
      <alignment vertical="center"/>
    </xf>
    <xf numFmtId="171" fontId="31" fillId="0" borderId="14" xfId="1" applyNumberFormat="1" applyFont="1" applyFill="1" applyBorder="1" applyAlignment="1">
      <alignment vertical="center"/>
    </xf>
    <xf numFmtId="10" fontId="3" fillId="0" borderId="0" xfId="14" applyNumberFormat="1" applyFont="1" applyFill="1" applyBorder="1" applyAlignment="1">
      <alignment horizontal="center"/>
    </xf>
    <xf numFmtId="0" fontId="3" fillId="0" borderId="16" xfId="0" applyFont="1" applyFill="1" applyBorder="1" applyAlignment="1">
      <alignment vertical="center"/>
    </xf>
    <xf numFmtId="10" fontId="31" fillId="0" borderId="18" xfId="14" applyNumberFormat="1" applyFont="1" applyFill="1" applyBorder="1" applyAlignment="1">
      <alignment vertical="center"/>
    </xf>
    <xf numFmtId="0" fontId="21" fillId="0" borderId="12" xfId="0" applyFont="1" applyFill="1" applyBorder="1" applyAlignment="1">
      <alignment horizontal="right" vertical="center"/>
    </xf>
    <xf numFmtId="10" fontId="31" fillId="0" borderId="14" xfId="14" applyNumberFormat="1" applyFont="1" applyFill="1" applyBorder="1" applyAlignment="1">
      <alignment horizontal="right" vertical="center"/>
    </xf>
    <xf numFmtId="10" fontId="31" fillId="0" borderId="14" xfId="0" applyNumberFormat="1" applyFont="1" applyFill="1" applyBorder="1" applyAlignment="1">
      <alignment vertical="center"/>
    </xf>
    <xf numFmtId="0" fontId="3" fillId="0" borderId="14" xfId="0" applyFont="1" applyFill="1" applyBorder="1" applyAlignment="1">
      <alignment horizontal="right" vertical="center"/>
    </xf>
    <xf numFmtId="0" fontId="3" fillId="0" borderId="0" xfId="0" applyFont="1" applyFill="1"/>
    <xf numFmtId="171" fontId="31" fillId="0" borderId="14" xfId="0" applyNumberFormat="1" applyFont="1" applyFill="1" applyBorder="1" applyAlignment="1">
      <alignment horizontal="right" vertical="center"/>
    </xf>
    <xf numFmtId="10" fontId="31" fillId="0" borderId="18" xfId="14" applyNumberFormat="1" applyFont="1" applyFill="1" applyBorder="1" applyAlignment="1">
      <alignment horizontal="right" vertical="center"/>
    </xf>
    <xf numFmtId="171" fontId="21" fillId="0" borderId="12" xfId="0" applyNumberFormat="1" applyFont="1" applyFill="1" applyBorder="1" applyAlignment="1">
      <alignment horizontal="right" vertical="center"/>
    </xf>
    <xf numFmtId="171" fontId="21" fillId="0" borderId="24" xfId="0" applyNumberFormat="1" applyFont="1" applyFill="1" applyBorder="1" applyAlignment="1">
      <alignment horizontal="right" vertical="center"/>
    </xf>
    <xf numFmtId="171" fontId="3" fillId="0" borderId="14" xfId="0" applyNumberFormat="1" applyFont="1" applyFill="1" applyBorder="1" applyAlignment="1">
      <alignment horizontal="right" vertical="center"/>
    </xf>
    <xf numFmtId="171" fontId="3" fillId="0" borderId="18" xfId="0" applyNumberFormat="1" applyFont="1" applyFill="1" applyBorder="1" applyAlignment="1">
      <alignment horizontal="right" vertical="center"/>
    </xf>
    <xf numFmtId="171" fontId="3" fillId="0" borderId="0" xfId="0" applyNumberFormat="1" applyFont="1" applyFill="1" applyAlignment="1">
      <alignment vertical="center"/>
    </xf>
    <xf numFmtId="0" fontId="23" fillId="0" borderId="10" xfId="0" applyFont="1" applyBorder="1" applyAlignment="1">
      <alignment vertical="center"/>
    </xf>
    <xf numFmtId="0" fontId="23" fillId="0" borderId="15" xfId="0" applyFont="1" applyBorder="1" applyAlignment="1">
      <alignment vertical="center"/>
    </xf>
    <xf numFmtId="0" fontId="23" fillId="0" borderId="16" xfId="0" applyFont="1" applyBorder="1" applyAlignment="1">
      <alignment vertical="center"/>
    </xf>
    <xf numFmtId="0" fontId="23" fillId="0" borderId="10" xfId="0" applyFont="1" applyFill="1" applyBorder="1" applyAlignment="1">
      <alignment vertical="center"/>
    </xf>
    <xf numFmtId="0" fontId="3" fillId="0" borderId="13" xfId="0" applyFont="1" applyBorder="1"/>
    <xf numFmtId="0" fontId="3" fillId="0" borderId="14" xfId="0" applyFont="1" applyBorder="1"/>
    <xf numFmtId="164" fontId="0" fillId="0" borderId="0" xfId="0" applyNumberFormat="1"/>
    <xf numFmtId="0" fontId="21" fillId="0" borderId="0" xfId="0" applyFont="1" applyFill="1" applyBorder="1"/>
    <xf numFmtId="0" fontId="0" fillId="0" borderId="0" xfId="0" applyFill="1" applyBorder="1"/>
    <xf numFmtId="171" fontId="0" fillId="0" borderId="0" xfId="0" applyNumberFormat="1" applyFill="1" applyBorder="1"/>
    <xf numFmtId="0" fontId="2" fillId="0" borderId="16" xfId="0" applyFont="1" applyFill="1" applyBorder="1" applyAlignment="1">
      <alignment vertical="center"/>
    </xf>
    <xf numFmtId="0" fontId="31" fillId="0" borderId="18" xfId="0" applyFont="1" applyFill="1" applyBorder="1" applyAlignment="1">
      <alignment vertical="center"/>
    </xf>
    <xf numFmtId="0" fontId="33" fillId="0" borderId="0" xfId="0" applyFont="1"/>
    <xf numFmtId="0" fontId="23" fillId="0" borderId="0" xfId="0" applyFont="1"/>
    <xf numFmtId="0" fontId="30" fillId="6" borderId="0" xfId="0" applyFont="1" applyFill="1" applyBorder="1"/>
    <xf numFmtId="0" fontId="0" fillId="6" borderId="0" xfId="0" applyFont="1" applyFill="1" applyBorder="1"/>
    <xf numFmtId="171" fontId="0" fillId="6" borderId="0" xfId="0" applyNumberFormat="1" applyFont="1" applyFill="1" applyBorder="1"/>
    <xf numFmtId="0" fontId="21" fillId="6" borderId="0" xfId="0" applyFont="1" applyFill="1" applyBorder="1"/>
    <xf numFmtId="0" fontId="0" fillId="6" borderId="0" xfId="0" applyFill="1" applyBorder="1"/>
    <xf numFmtId="171" fontId="0" fillId="6" borderId="0" xfId="0" applyNumberFormat="1" applyFill="1" applyBorder="1"/>
    <xf numFmtId="0" fontId="2" fillId="0" borderId="0" xfId="0" applyFont="1"/>
    <xf numFmtId="171" fontId="0" fillId="0" borderId="0" xfId="0" applyNumberFormat="1" applyAlignment="1">
      <alignment horizontal="right" vertical="center"/>
    </xf>
    <xf numFmtId="171" fontId="3" fillId="0" borderId="0" xfId="0" applyNumberFormat="1" applyFont="1" applyAlignment="1">
      <alignment horizontal="right" vertical="center"/>
    </xf>
    <xf numFmtId="171" fontId="21" fillId="0" borderId="0" xfId="1" applyNumberFormat="1" applyFont="1" applyAlignment="1">
      <alignment horizontal="right" vertical="center"/>
    </xf>
    <xf numFmtId="171" fontId="0" fillId="0" borderId="0" xfId="1" applyNumberFormat="1" applyFont="1" applyAlignment="1">
      <alignment horizontal="right" vertical="center"/>
    </xf>
    <xf numFmtId="171" fontId="0" fillId="0" borderId="8" xfId="1" applyNumberFormat="1" applyFont="1" applyBorder="1" applyAlignment="1">
      <alignment horizontal="right" vertical="center"/>
    </xf>
    <xf numFmtId="171" fontId="3" fillId="0" borderId="8" xfId="1" applyNumberFormat="1" applyFont="1" applyBorder="1" applyAlignment="1">
      <alignment horizontal="right" vertical="center"/>
    </xf>
    <xf numFmtId="171" fontId="3" fillId="0" borderId="0" xfId="1" applyNumberFormat="1" applyFont="1" applyAlignment="1">
      <alignment horizontal="right" vertical="center"/>
    </xf>
    <xf numFmtId="171" fontId="0" fillId="0" borderId="0" xfId="1" applyNumberFormat="1" applyFont="1" applyBorder="1" applyAlignment="1">
      <alignment horizontal="right" vertical="center"/>
    </xf>
    <xf numFmtId="171" fontId="3" fillId="0" borderId="0" xfId="1" applyNumberFormat="1" applyFont="1" applyBorder="1" applyAlignment="1">
      <alignment horizontal="right" vertical="center"/>
    </xf>
    <xf numFmtId="171" fontId="21" fillId="0" borderId="19" xfId="1" applyNumberFormat="1" applyFont="1" applyBorder="1" applyAlignment="1">
      <alignment horizontal="right" vertical="center"/>
    </xf>
    <xf numFmtId="171" fontId="30" fillId="6" borderId="0" xfId="0" applyNumberFormat="1" applyFont="1" applyFill="1" applyBorder="1" applyAlignment="1">
      <alignment horizontal="right" vertical="center"/>
    </xf>
    <xf numFmtId="0" fontId="0" fillId="0" borderId="0" xfId="0" applyBorder="1"/>
    <xf numFmtId="0" fontId="2" fillId="0" borderId="0" xfId="0" applyFont="1" applyBorder="1"/>
    <xf numFmtId="171" fontId="0" fillId="0" borderId="0" xfId="0" applyNumberFormat="1" applyBorder="1"/>
    <xf numFmtId="171" fontId="21" fillId="0" borderId="0" xfId="0" applyNumberFormat="1" applyFont="1" applyBorder="1"/>
    <xf numFmtId="0" fontId="25" fillId="0" borderId="0" xfId="0" applyFont="1" applyBorder="1"/>
    <xf numFmtId="171" fontId="21" fillId="6" borderId="0" xfId="0" applyNumberFormat="1" applyFont="1" applyFill="1" applyBorder="1" applyAlignment="1">
      <alignment horizontal="right" vertical="center"/>
    </xf>
    <xf numFmtId="0" fontId="0" fillId="6" borderId="0" xfId="0" applyFill="1"/>
    <xf numFmtId="0" fontId="21" fillId="6" borderId="0" xfId="0" applyFont="1" applyFill="1"/>
    <xf numFmtId="0" fontId="21" fillId="0" borderId="0" xfId="0" applyFont="1" applyBorder="1"/>
    <xf numFmtId="171" fontId="21" fillId="0" borderId="0" xfId="1" applyNumberFormat="1" applyFont="1" applyBorder="1" applyAlignment="1">
      <alignment horizontal="right" vertical="center"/>
    </xf>
    <xf numFmtId="0" fontId="16" fillId="5" borderId="0" xfId="0" applyFont="1" applyFill="1" applyAlignment="1">
      <alignment horizontal="center" vertical="center"/>
    </xf>
    <xf numFmtId="0" fontId="6" fillId="5" borderId="0" xfId="0" applyFont="1" applyFill="1" applyAlignment="1">
      <alignment horizontal="center" vertical="center"/>
    </xf>
    <xf numFmtId="171" fontId="1" fillId="0" borderId="0" xfId="0" applyNumberFormat="1" applyFont="1"/>
    <xf numFmtId="171" fontId="1" fillId="0" borderId="0" xfId="1" applyNumberFormat="1" applyFont="1" applyAlignment="1">
      <alignment horizontal="right" vertical="center"/>
    </xf>
    <xf numFmtId="0" fontId="1" fillId="0" borderId="0" xfId="0" applyFont="1"/>
    <xf numFmtId="171" fontId="21" fillId="6" borderId="0" xfId="0" applyNumberFormat="1" applyFont="1" applyFill="1"/>
    <xf numFmtId="171" fontId="21" fillId="6" borderId="0" xfId="1" applyNumberFormat="1" applyFont="1" applyFill="1"/>
    <xf numFmtId="171" fontId="21" fillId="0" borderId="0" xfId="0" applyNumberFormat="1" applyFont="1" applyFill="1" applyBorder="1" applyAlignment="1">
      <alignment horizontal="right" vertical="center"/>
    </xf>
    <xf numFmtId="0" fontId="21" fillId="0" borderId="20" xfId="0" applyFont="1" applyFill="1" applyBorder="1"/>
    <xf numFmtId="10" fontId="0" fillId="0" borderId="22" xfId="14" applyNumberFormat="1" applyFont="1" applyBorder="1"/>
    <xf numFmtId="0" fontId="21" fillId="0" borderId="13" xfId="0" applyFont="1" applyFill="1" applyBorder="1"/>
    <xf numFmtId="0" fontId="21" fillId="0" borderId="16" xfId="0" applyFont="1" applyFill="1" applyBorder="1"/>
    <xf numFmtId="173" fontId="0" fillId="0" borderId="18" xfId="0" applyNumberFormat="1" applyBorder="1"/>
    <xf numFmtId="10" fontId="21" fillId="0" borderId="8" xfId="14" applyNumberFormat="1" applyFont="1" applyBorder="1"/>
    <xf numFmtId="10" fontId="21" fillId="0" borderId="0" xfId="14" applyNumberFormat="1" applyFont="1"/>
  </cellXfs>
  <cellStyles count="15">
    <cellStyle name="Comma" xfId="1" builtinId="3"/>
    <cellStyle name="Comma 2" xfId="3" xr:uid="{00000000-0005-0000-0000-000000000000}"/>
    <cellStyle name="Comma 3" xfId="5" xr:uid="{00000000-0005-0000-0000-000001000000}"/>
    <cellStyle name="Ctx_Hyperlink" xfId="7" xr:uid="{00000000-0005-0000-0000-000002000000}"/>
    <cellStyle name="Hyperlink 2" xfId="9" xr:uid="{00000000-0005-0000-0000-000003000000}"/>
    <cellStyle name="Hyperlink 2 2" xfId="13" xr:uid="{00000000-0005-0000-0000-000004000000}"/>
    <cellStyle name="Hyperlink 3" xfId="10" xr:uid="{00000000-0005-0000-0000-000005000000}"/>
    <cellStyle name="Hyperlink 4" xfId="12" xr:uid="{00000000-0005-0000-0000-000006000000}"/>
    <cellStyle name="Normal" xfId="0" builtinId="0"/>
    <cellStyle name="Normal 2" xfId="2" xr:uid="{00000000-0005-0000-0000-000007000000}"/>
    <cellStyle name="Normal 2 2" xfId="8" xr:uid="{00000000-0005-0000-0000-000008000000}"/>
    <cellStyle name="Normal 2 2 2" xfId="11" xr:uid="{00000000-0005-0000-0000-000009000000}"/>
    <cellStyle name="Normal 2 3 2" xfId="6" xr:uid="{00000000-0005-0000-0000-00000A000000}"/>
    <cellStyle name="Percent" xfId="14" builtinId="5"/>
    <cellStyle name="Percent 2" xfId="4" xr:uid="{00000000-0005-0000-0000-00000B00000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FF"/>
      <color rgb="FF132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43</xdr:row>
      <xdr:rowOff>0</xdr:rowOff>
    </xdr:from>
    <xdr:to>
      <xdr:col>5</xdr:col>
      <xdr:colOff>441723</xdr:colOff>
      <xdr:row>83</xdr:row>
      <xdr:rowOff>170476</xdr:rowOff>
    </xdr:to>
    <xdr:pic>
      <xdr:nvPicPr>
        <xdr:cNvPr id="2" name="Picture 1">
          <a:extLst>
            <a:ext uri="{FF2B5EF4-FFF2-40B4-BE49-F238E27FC236}">
              <a16:creationId xmlns:a16="http://schemas.microsoft.com/office/drawing/2014/main" id="{190CB50B-B19D-449F-95F6-887F33E828D0}"/>
            </a:ext>
          </a:extLst>
        </xdr:cNvPr>
        <xdr:cNvPicPr>
          <a:picLocks noChangeAspect="1"/>
        </xdr:cNvPicPr>
      </xdr:nvPicPr>
      <xdr:blipFill>
        <a:blip xmlns:r="http://schemas.openxmlformats.org/officeDocument/2006/relationships" r:embed="rId1"/>
        <a:stretch>
          <a:fillRect/>
        </a:stretch>
      </xdr:blipFill>
      <xdr:spPr>
        <a:xfrm>
          <a:off x="1202531" y="8191500"/>
          <a:ext cx="9514286" cy="7790476"/>
        </a:xfrm>
        <a:prstGeom prst="rect">
          <a:avLst/>
        </a:prstGeom>
      </xdr:spPr>
    </xdr:pic>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26"/>
  <sheetViews>
    <sheetView showGridLines="0" zoomScale="70" zoomScaleNormal="70" workbookViewId="0">
      <selection activeCell="J14" sqref="J14"/>
    </sheetView>
  </sheetViews>
  <sheetFormatPr defaultColWidth="8.85546875" defaultRowHeight="15" x14ac:dyDescent="0.25"/>
  <cols>
    <col min="1" max="1" width="8" style="68" customWidth="1"/>
    <col min="2" max="2" width="10.5703125" style="68" customWidth="1"/>
    <col min="3" max="3" width="14.42578125" style="68" bestFit="1" customWidth="1"/>
    <col min="4" max="4" width="9.7109375" style="68" bestFit="1" customWidth="1"/>
    <col min="5" max="5" width="11.28515625" style="68" customWidth="1"/>
    <col min="6" max="6" width="44.7109375" style="68" bestFit="1" customWidth="1"/>
    <col min="7" max="7" width="11.28515625" style="68" bestFit="1" customWidth="1"/>
    <col min="8" max="8" width="11.28515625" style="91" bestFit="1" customWidth="1"/>
    <col min="9" max="9" width="28" style="68" customWidth="1"/>
    <col min="10" max="10" width="11.28515625" style="68" bestFit="1" customWidth="1"/>
    <col min="11" max="11" width="11.5703125" style="68" bestFit="1" customWidth="1"/>
    <col min="12" max="16384" width="8.85546875" style="68"/>
  </cols>
  <sheetData>
    <row r="3" spans="1:11" ht="15.75" thickBot="1" x14ac:dyDescent="0.3">
      <c r="D3" s="124"/>
    </row>
    <row r="4" spans="1:11" x14ac:dyDescent="0.25">
      <c r="A4" s="132" t="s">
        <v>72</v>
      </c>
      <c r="B4" s="101"/>
      <c r="C4" s="101"/>
      <c r="D4" s="127">
        <f>SUBTOTAL(9,D5:D10)</f>
        <v>443400</v>
      </c>
      <c r="E4" s="84"/>
      <c r="F4" s="132" t="s">
        <v>0</v>
      </c>
      <c r="G4" s="34"/>
      <c r="I4" s="132" t="s">
        <v>1</v>
      </c>
      <c r="J4" s="34"/>
    </row>
    <row r="5" spans="1:11" x14ac:dyDescent="0.25">
      <c r="A5" s="102"/>
      <c r="B5" s="88" t="s">
        <v>2</v>
      </c>
      <c r="C5" s="90"/>
      <c r="D5" s="128">
        <f>SUBTOTAL(9,D6:D7)</f>
        <v>103400</v>
      </c>
      <c r="E5" s="84"/>
      <c r="F5" s="103" t="s">
        <v>26</v>
      </c>
      <c r="G5" s="104"/>
      <c r="H5" s="92"/>
      <c r="I5" s="102" t="s">
        <v>3</v>
      </c>
      <c r="J5" s="105">
        <f>D9</f>
        <v>340000</v>
      </c>
    </row>
    <row r="6" spans="1:11" x14ac:dyDescent="0.25">
      <c r="A6" s="102"/>
      <c r="B6" s="87"/>
      <c r="C6" s="87" t="s">
        <v>4</v>
      </c>
      <c r="D6" s="113">
        <v>103400</v>
      </c>
      <c r="E6" s="85"/>
      <c r="F6" s="63" t="s">
        <v>5</v>
      </c>
      <c r="G6" s="113">
        <v>2500</v>
      </c>
      <c r="H6" s="114"/>
      <c r="I6" s="115" t="s">
        <v>6</v>
      </c>
      <c r="J6" s="116">
        <v>30</v>
      </c>
    </row>
    <row r="7" spans="1:11" ht="15.75" thickBot="1" x14ac:dyDescent="0.3">
      <c r="A7" s="102"/>
      <c r="B7" s="87"/>
      <c r="C7" s="87" t="s">
        <v>7</v>
      </c>
      <c r="D7" s="113">
        <v>0</v>
      </c>
      <c r="E7" s="93"/>
      <c r="F7" s="64" t="s">
        <v>8</v>
      </c>
      <c r="G7" s="113">
        <v>0</v>
      </c>
      <c r="H7" s="117"/>
      <c r="I7" s="118" t="s">
        <v>51</v>
      </c>
      <c r="J7" s="119">
        <v>0.06</v>
      </c>
    </row>
    <row r="8" spans="1:11" ht="15.75" thickBot="1" x14ac:dyDescent="0.3">
      <c r="A8" s="102"/>
      <c r="B8" s="89" t="s">
        <v>10</v>
      </c>
      <c r="C8" s="94"/>
      <c r="D8" s="128">
        <f>SUBTOTAL(9,D9:D10)</f>
        <v>340000</v>
      </c>
      <c r="E8" s="84"/>
      <c r="F8" s="64" t="s">
        <v>11</v>
      </c>
      <c r="G8" s="125">
        <v>0</v>
      </c>
      <c r="H8" s="117"/>
      <c r="I8" s="98"/>
      <c r="J8" s="98"/>
      <c r="K8" s="80"/>
    </row>
    <row r="9" spans="1:11" x14ac:dyDescent="0.25">
      <c r="A9" s="102"/>
      <c r="B9" s="87"/>
      <c r="C9" s="87" t="s">
        <v>12</v>
      </c>
      <c r="D9" s="113">
        <v>340000</v>
      </c>
      <c r="E9" s="77"/>
      <c r="F9" s="64" t="s">
        <v>13</v>
      </c>
      <c r="G9" s="113">
        <v>0</v>
      </c>
      <c r="H9" s="117"/>
      <c r="I9" s="135" t="s">
        <v>14</v>
      </c>
      <c r="J9" s="120"/>
    </row>
    <row r="10" spans="1:11" x14ac:dyDescent="0.25">
      <c r="A10" s="102"/>
      <c r="B10" s="87"/>
      <c r="C10" s="87" t="s">
        <v>15</v>
      </c>
      <c r="D10" s="113">
        <v>0</v>
      </c>
      <c r="E10" s="95"/>
      <c r="F10" s="63" t="s">
        <v>90</v>
      </c>
      <c r="G10" s="121">
        <v>0.02</v>
      </c>
      <c r="H10" s="114"/>
      <c r="I10" s="115" t="s">
        <v>75</v>
      </c>
      <c r="J10" s="122">
        <v>0.08</v>
      </c>
    </row>
    <row r="11" spans="1:11" x14ac:dyDescent="0.25">
      <c r="A11" s="133" t="s">
        <v>71</v>
      </c>
      <c r="B11" s="94"/>
      <c r="C11" s="94"/>
      <c r="D11" s="128">
        <f>SUBTOTAL(9,D12:D14)</f>
        <v>103400</v>
      </c>
      <c r="E11" s="86"/>
      <c r="F11" s="63" t="s">
        <v>78</v>
      </c>
      <c r="G11" s="121">
        <v>0.05</v>
      </c>
      <c r="H11" s="114"/>
      <c r="I11" s="115" t="s">
        <v>16</v>
      </c>
      <c r="J11" s="122">
        <v>0.04</v>
      </c>
    </row>
    <row r="12" spans="1:11" x14ac:dyDescent="0.25">
      <c r="A12" s="102"/>
      <c r="B12" s="91"/>
      <c r="C12" s="87" t="s">
        <v>17</v>
      </c>
      <c r="D12" s="113">
        <v>90000</v>
      </c>
      <c r="E12" s="77"/>
      <c r="F12" s="64"/>
      <c r="G12" s="123"/>
      <c r="H12" s="114"/>
      <c r="I12" s="115" t="s">
        <v>18</v>
      </c>
      <c r="J12" s="122">
        <v>0.1</v>
      </c>
    </row>
    <row r="13" spans="1:11" ht="15.75" thickBot="1" x14ac:dyDescent="0.3">
      <c r="A13" s="102"/>
      <c r="B13" s="91"/>
      <c r="C13" s="87" t="s">
        <v>19</v>
      </c>
      <c r="D13" s="113">
        <v>10000</v>
      </c>
      <c r="E13" s="77"/>
      <c r="F13" s="136"/>
      <c r="G13" s="123"/>
      <c r="H13" s="114"/>
      <c r="I13" s="142" t="s">
        <v>98</v>
      </c>
      <c r="J13" s="143">
        <v>10</v>
      </c>
      <c r="K13" s="80"/>
    </row>
    <row r="14" spans="1:11" x14ac:dyDescent="0.25">
      <c r="A14" s="102"/>
      <c r="B14" s="91"/>
      <c r="C14" s="87" t="s">
        <v>21</v>
      </c>
      <c r="D14" s="113">
        <v>3400</v>
      </c>
      <c r="E14" s="77"/>
      <c r="F14" s="106" t="s">
        <v>20</v>
      </c>
      <c r="G14" s="137"/>
      <c r="H14" s="117"/>
      <c r="I14" s="98"/>
      <c r="J14" s="98"/>
      <c r="K14" s="80"/>
    </row>
    <row r="15" spans="1:11" x14ac:dyDescent="0.25">
      <c r="A15" s="102"/>
      <c r="B15" s="87"/>
      <c r="C15" s="87"/>
      <c r="D15" s="129"/>
      <c r="E15" s="96"/>
      <c r="F15" s="63" t="s">
        <v>22</v>
      </c>
      <c r="G15" s="113">
        <v>4500</v>
      </c>
      <c r="H15" s="117"/>
      <c r="I15" s="98"/>
      <c r="J15" s="98"/>
      <c r="K15" s="80"/>
    </row>
    <row r="16" spans="1:11" ht="15.75" thickBot="1" x14ac:dyDescent="0.3">
      <c r="A16" s="134" t="s">
        <v>24</v>
      </c>
      <c r="B16" s="107"/>
      <c r="C16" s="107"/>
      <c r="D16" s="130">
        <f>D4-D11</f>
        <v>340000</v>
      </c>
      <c r="E16" s="96"/>
      <c r="F16" s="63" t="s">
        <v>23</v>
      </c>
      <c r="G16" s="113">
        <v>250</v>
      </c>
      <c r="H16" s="117"/>
      <c r="I16" s="98"/>
      <c r="J16" s="98"/>
      <c r="K16" s="80"/>
    </row>
    <row r="17" spans="1:11" x14ac:dyDescent="0.25">
      <c r="A17" s="82"/>
      <c r="B17" s="80"/>
      <c r="C17" s="80"/>
      <c r="D17" s="131"/>
      <c r="E17" s="96"/>
      <c r="F17" s="63" t="s">
        <v>25</v>
      </c>
      <c r="G17" s="125"/>
      <c r="H17" s="117"/>
      <c r="I17" s="98"/>
      <c r="J17" s="98"/>
      <c r="K17" s="80"/>
    </row>
    <row r="18" spans="1:11" x14ac:dyDescent="0.25">
      <c r="A18" s="61"/>
      <c r="B18" s="80"/>
      <c r="C18" s="80"/>
      <c r="D18" s="97"/>
      <c r="E18" s="97"/>
      <c r="F18" s="63" t="s">
        <v>74</v>
      </c>
      <c r="G18" s="113">
        <v>200</v>
      </c>
      <c r="H18" s="117"/>
      <c r="I18" s="98"/>
      <c r="J18" s="98"/>
      <c r="K18" s="80"/>
    </row>
    <row r="19" spans="1:11" x14ac:dyDescent="0.25">
      <c r="A19" s="61"/>
      <c r="B19" s="80"/>
      <c r="C19" s="80"/>
      <c r="D19" s="97"/>
      <c r="E19" s="97"/>
      <c r="F19" s="63" t="s">
        <v>73</v>
      </c>
      <c r="G19" s="125">
        <v>100</v>
      </c>
      <c r="H19" s="117"/>
      <c r="I19" s="98"/>
      <c r="J19" s="98"/>
      <c r="K19" s="80"/>
    </row>
    <row r="20" spans="1:11" x14ac:dyDescent="0.25">
      <c r="A20" s="61"/>
      <c r="B20" s="80"/>
      <c r="C20" s="80"/>
      <c r="D20" s="97"/>
      <c r="E20" s="97"/>
      <c r="F20" s="64" t="s">
        <v>79</v>
      </c>
      <c r="G20" s="125"/>
      <c r="H20" s="114"/>
      <c r="I20" s="98"/>
      <c r="J20" s="98"/>
      <c r="K20" s="80"/>
    </row>
    <row r="21" spans="1:11" x14ac:dyDescent="0.25">
      <c r="A21" s="61"/>
      <c r="B21" s="80"/>
      <c r="C21" s="80"/>
      <c r="D21" s="97"/>
      <c r="E21" s="97"/>
      <c r="F21" s="64" t="s">
        <v>92</v>
      </c>
      <c r="G21" s="121"/>
      <c r="H21" s="114"/>
      <c r="I21" s="98"/>
      <c r="J21" s="98"/>
      <c r="K21" s="80"/>
    </row>
    <row r="22" spans="1:11" ht="15.75" thickBot="1" x14ac:dyDescent="0.3">
      <c r="A22" s="61"/>
      <c r="B22" s="80"/>
      <c r="C22" s="80"/>
      <c r="D22" s="97"/>
      <c r="E22" s="97"/>
      <c r="F22" s="65" t="s">
        <v>91</v>
      </c>
      <c r="G22" s="126">
        <v>0.02</v>
      </c>
      <c r="H22" s="114"/>
      <c r="I22" s="98"/>
      <c r="J22" s="98"/>
      <c r="K22" s="80"/>
    </row>
    <row r="23" spans="1:11" x14ac:dyDescent="0.25">
      <c r="A23" s="61"/>
      <c r="B23" s="80"/>
      <c r="C23" s="80"/>
      <c r="D23" s="97"/>
      <c r="E23" s="97"/>
      <c r="F23" s="80"/>
      <c r="I23" s="80"/>
      <c r="J23" s="80"/>
      <c r="K23" s="80"/>
    </row>
    <row r="26" spans="1:11" x14ac:dyDescent="0.25">
      <c r="A26" s="9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3"/>
  <sheetViews>
    <sheetView showGridLines="0" tabSelected="1" zoomScale="70" zoomScaleNormal="70" workbookViewId="0">
      <pane ySplit="2" topLeftCell="A33" activePane="bottomLeft" state="frozen"/>
      <selection pane="bottomLeft" activeCell="G63" sqref="G63"/>
    </sheetView>
  </sheetViews>
  <sheetFormatPr defaultRowHeight="15" x14ac:dyDescent="0.25"/>
  <cols>
    <col min="1" max="2" width="2.7109375" customWidth="1"/>
    <col min="3" max="3" width="10.42578125" customWidth="1"/>
    <col min="4" max="5" width="2.7109375" customWidth="1"/>
    <col min="6" max="6" width="30" customWidth="1"/>
    <col min="7" max="17" width="12.7109375" customWidth="1"/>
  </cols>
  <sheetData>
    <row r="1" spans="1:18" x14ac:dyDescent="0.25">
      <c r="C1" s="38"/>
      <c r="F1" s="66" t="s">
        <v>69</v>
      </c>
      <c r="G1" s="112">
        <v>1</v>
      </c>
      <c r="H1" s="51">
        <f>+G1+1</f>
        <v>2</v>
      </c>
      <c r="I1" s="51">
        <f>+H1+1</f>
        <v>3</v>
      </c>
      <c r="J1" s="51">
        <f t="shared" ref="J1:Q1" si="0">+I1+1</f>
        <v>4</v>
      </c>
      <c r="K1" s="51">
        <f t="shared" si="0"/>
        <v>5</v>
      </c>
      <c r="L1" s="51">
        <f t="shared" si="0"/>
        <v>6</v>
      </c>
      <c r="M1" s="51">
        <f t="shared" si="0"/>
        <v>7</v>
      </c>
      <c r="N1" s="51">
        <f t="shared" si="0"/>
        <v>8</v>
      </c>
      <c r="O1" s="51">
        <f t="shared" si="0"/>
        <v>9</v>
      </c>
      <c r="P1" s="51">
        <f t="shared" si="0"/>
        <v>10</v>
      </c>
      <c r="Q1" s="51">
        <f t="shared" si="0"/>
        <v>11</v>
      </c>
    </row>
    <row r="2" spans="1:18" x14ac:dyDescent="0.25">
      <c r="C2" s="38"/>
      <c r="F2" s="66" t="s">
        <v>93</v>
      </c>
      <c r="G2" s="111">
        <v>45261</v>
      </c>
      <c r="H2" s="110">
        <f t="shared" ref="H2:Q2" si="1">EOMONTH(G2,12)</f>
        <v>45657</v>
      </c>
      <c r="I2" s="110">
        <f t="shared" si="1"/>
        <v>46022</v>
      </c>
      <c r="J2" s="110">
        <f t="shared" si="1"/>
        <v>46387</v>
      </c>
      <c r="K2" s="110">
        <f t="shared" si="1"/>
        <v>46752</v>
      </c>
      <c r="L2" s="110">
        <f t="shared" si="1"/>
        <v>47118</v>
      </c>
      <c r="M2" s="110">
        <f t="shared" si="1"/>
        <v>47483</v>
      </c>
      <c r="N2" s="110">
        <f t="shared" si="1"/>
        <v>47848</v>
      </c>
      <c r="O2" s="110">
        <f t="shared" si="1"/>
        <v>48213</v>
      </c>
      <c r="P2" s="110">
        <f t="shared" si="1"/>
        <v>48579</v>
      </c>
      <c r="Q2" s="110">
        <f t="shared" si="1"/>
        <v>48944</v>
      </c>
    </row>
    <row r="3" spans="1:18" x14ac:dyDescent="0.25">
      <c r="C3" s="38"/>
      <c r="F3" s="66"/>
      <c r="G3" s="111"/>
      <c r="H3" s="110"/>
      <c r="I3" s="110"/>
      <c r="J3" s="110"/>
      <c r="K3" s="110"/>
      <c r="L3" s="110"/>
      <c r="M3" s="110"/>
      <c r="N3" s="110"/>
      <c r="O3" s="110"/>
      <c r="P3" s="110"/>
      <c r="Q3" s="110"/>
    </row>
    <row r="4" spans="1:18" x14ac:dyDescent="0.25">
      <c r="A4" s="144" t="s">
        <v>99</v>
      </c>
      <c r="C4" s="38"/>
      <c r="F4" s="66"/>
      <c r="G4" s="111"/>
      <c r="H4" s="110"/>
      <c r="I4" s="110"/>
      <c r="J4" s="110"/>
      <c r="K4" s="110"/>
      <c r="L4" s="110"/>
      <c r="M4" s="110"/>
      <c r="N4" s="110"/>
      <c r="O4" s="110"/>
      <c r="P4" s="110"/>
      <c r="Q4" s="110"/>
    </row>
    <row r="5" spans="1:18" x14ac:dyDescent="0.25">
      <c r="A5" s="38" t="s">
        <v>26</v>
      </c>
      <c r="F5" s="62"/>
      <c r="G5" s="62"/>
      <c r="H5" s="62"/>
      <c r="I5" s="62"/>
      <c r="J5" s="62"/>
      <c r="K5" s="62"/>
      <c r="L5" s="62"/>
      <c r="M5" s="62"/>
      <c r="N5" s="62"/>
      <c r="O5" s="62"/>
      <c r="P5" s="62"/>
      <c r="Q5" s="81"/>
      <c r="R5" s="62"/>
    </row>
    <row r="6" spans="1:18" x14ac:dyDescent="0.25">
      <c r="B6" t="str">
        <f>inputs!F6</f>
        <v>Rental/mo</v>
      </c>
      <c r="F6" s="62"/>
      <c r="G6" s="156">
        <f>inputs!$G$6*12*(1+inputs!$G$10)^(G$1-1)</f>
        <v>30000</v>
      </c>
      <c r="H6" s="156">
        <f>inputs!$G$6*12*(1+inputs!$G$10)^(H$1-1)</f>
        <v>30600</v>
      </c>
      <c r="I6" s="156">
        <f>inputs!$G$6*12*(1+inputs!$G$10)^(I$1-1)</f>
        <v>31212</v>
      </c>
      <c r="J6" s="156">
        <f>inputs!$G$6*12*(1+inputs!$G$10)^(J$1-1)</f>
        <v>31836.239999999998</v>
      </c>
      <c r="K6" s="156">
        <f>inputs!$G$6*12*(1+inputs!$G$10)^(K$1-1)</f>
        <v>32472.964799999998</v>
      </c>
      <c r="L6" s="156">
        <f>inputs!$G$6*12*(1+inputs!$G$10)^(L$1-1)</f>
        <v>33122.424096000002</v>
      </c>
      <c r="M6" s="156">
        <f>inputs!$G$6*12*(1+inputs!$G$10)^(M$1-1)</f>
        <v>33784.872577920003</v>
      </c>
      <c r="N6" s="156">
        <f>inputs!$G$6*12*(1+inputs!$G$10)^(N$1-1)</f>
        <v>34460.570029478396</v>
      </c>
      <c r="O6" s="156">
        <f>inputs!$G$6*12*(1+inputs!$G$10)^(O$1-1)</f>
        <v>35149.781430067967</v>
      </c>
      <c r="P6" s="156">
        <f>inputs!$G$6*12*(1+inputs!$G$10)^(P$1-1)</f>
        <v>35852.777058669322</v>
      </c>
      <c r="Q6" s="156">
        <f>inputs!$G$6*12*(1+inputs!$G$10)^(Q$1-1)</f>
        <v>36569.83259984271</v>
      </c>
      <c r="R6" s="62"/>
    </row>
    <row r="7" spans="1:18" x14ac:dyDescent="0.25">
      <c r="B7" t="str">
        <f>inputs!F7</f>
        <v>Laundry/mo</v>
      </c>
      <c r="F7" s="62"/>
      <c r="G7" s="156">
        <f>inputs!$G$7*12*(1+inputs!$G$10)^(G$1-1)</f>
        <v>0</v>
      </c>
      <c r="H7" s="156">
        <f>inputs!$G$7*12*(1+inputs!$G$10)^(H$1-1)</f>
        <v>0</v>
      </c>
      <c r="I7" s="156">
        <f>inputs!$G$7*12*(1+inputs!$G$10)^(I$1-1)</f>
        <v>0</v>
      </c>
      <c r="J7" s="156">
        <f>inputs!$G$7*12*(1+inputs!$G$10)^(J$1-1)</f>
        <v>0</v>
      </c>
      <c r="K7" s="156">
        <f>inputs!$G$7*12*(1+inputs!$G$10)^(K$1-1)</f>
        <v>0</v>
      </c>
      <c r="L7" s="156">
        <f>inputs!$G$7*12*(1+inputs!$G$10)^(L$1-1)</f>
        <v>0</v>
      </c>
      <c r="M7" s="156">
        <f>inputs!$G$7*12*(1+inputs!$G$10)^(M$1-1)</f>
        <v>0</v>
      </c>
      <c r="N7" s="156">
        <f>inputs!$G$7*12*(1+inputs!$G$10)^(N$1-1)</f>
        <v>0</v>
      </c>
      <c r="O7" s="156">
        <f>inputs!$G$7*12*(1+inputs!$G$10)^(O$1-1)</f>
        <v>0</v>
      </c>
      <c r="P7" s="156">
        <f>inputs!$G$7*12*(1+inputs!$G$10)^(P$1-1)</f>
        <v>0</v>
      </c>
      <c r="Q7" s="156">
        <f>inputs!$G$7*12*(1+inputs!$G$10)^(Q$1-1)</f>
        <v>0</v>
      </c>
      <c r="R7" s="62"/>
    </row>
    <row r="8" spans="1:18" x14ac:dyDescent="0.25">
      <c r="B8" t="str">
        <f>inputs!F8</f>
        <v>Storage/mo</v>
      </c>
      <c r="F8" s="62"/>
      <c r="G8" s="156">
        <f>inputs!$G$8*12*(1+inputs!$G$10)^(G$1-1)</f>
        <v>0</v>
      </c>
      <c r="H8" s="156">
        <f>inputs!$G$8*12*(1+inputs!$G$10)^(H$1-1)</f>
        <v>0</v>
      </c>
      <c r="I8" s="156">
        <f>inputs!$G$8*12*(1+inputs!$G$10)^(I$1-1)</f>
        <v>0</v>
      </c>
      <c r="J8" s="156">
        <f>inputs!$G$8*12*(1+inputs!$G$10)^(J$1-1)</f>
        <v>0</v>
      </c>
      <c r="K8" s="156">
        <f>inputs!$G$8*12*(1+inputs!$G$10)^(K$1-1)</f>
        <v>0</v>
      </c>
      <c r="L8" s="156">
        <f>inputs!$G$8*12*(1+inputs!$G$10)^(L$1-1)</f>
        <v>0</v>
      </c>
      <c r="M8" s="156">
        <f>inputs!$G$8*12*(1+inputs!$G$10)^(M$1-1)</f>
        <v>0</v>
      </c>
      <c r="N8" s="156">
        <f>inputs!$G$8*12*(1+inputs!$G$10)^(N$1-1)</f>
        <v>0</v>
      </c>
      <c r="O8" s="156">
        <f>inputs!$G$8*12*(1+inputs!$G$10)^(O$1-1)</f>
        <v>0</v>
      </c>
      <c r="P8" s="156">
        <f>inputs!$G$8*12*(1+inputs!$G$10)^(P$1-1)</f>
        <v>0</v>
      </c>
      <c r="Q8" s="156">
        <f>inputs!$G$8*12*(1+inputs!$G$10)^(Q$1-1)</f>
        <v>0</v>
      </c>
      <c r="R8" s="62"/>
    </row>
    <row r="9" spans="1:18" x14ac:dyDescent="0.25">
      <c r="B9" t="str">
        <f>inputs!F9</f>
        <v>Other/mo</v>
      </c>
      <c r="F9" s="62"/>
      <c r="G9" s="156">
        <f>inputs!$G$9*12*(1+inputs!$G$10)^(G$1-1)</f>
        <v>0</v>
      </c>
      <c r="H9" s="156">
        <f>inputs!$G$9*12*(1+inputs!$G$10)^(H$1-1)</f>
        <v>0</v>
      </c>
      <c r="I9" s="156">
        <f>inputs!$G$9*12*(1+inputs!$G$10)^(I$1-1)</f>
        <v>0</v>
      </c>
      <c r="J9" s="156">
        <f>inputs!$G$9*12*(1+inputs!$G$10)^(J$1-1)</f>
        <v>0</v>
      </c>
      <c r="K9" s="156">
        <f>inputs!$G$9*12*(1+inputs!$G$10)^(K$1-1)</f>
        <v>0</v>
      </c>
      <c r="L9" s="156">
        <f>inputs!$G$9*12*(1+inputs!$G$10)^(L$1-1)</f>
        <v>0</v>
      </c>
      <c r="M9" s="156">
        <f>inputs!$G$9*12*(1+inputs!$G$10)^(M$1-1)</f>
        <v>0</v>
      </c>
      <c r="N9" s="156">
        <f>inputs!$G$9*12*(1+inputs!$G$10)^(N$1-1)</f>
        <v>0</v>
      </c>
      <c r="O9" s="156">
        <f>inputs!$G$9*12*(1+inputs!$G$10)^(O$1-1)</f>
        <v>0</v>
      </c>
      <c r="P9" s="156">
        <f>inputs!$G$9*12*(1+inputs!$G$10)^(P$1-1)</f>
        <v>0</v>
      </c>
      <c r="Q9" s="156">
        <f>inputs!$G$9*12*(1+inputs!$G$10)^(Q$1-1)</f>
        <v>0</v>
      </c>
      <c r="R9" s="62"/>
    </row>
    <row r="10" spans="1:18" x14ac:dyDescent="0.25">
      <c r="B10" s="39" t="s">
        <v>95</v>
      </c>
      <c r="C10" s="39"/>
      <c r="D10" s="39"/>
      <c r="E10" s="39"/>
      <c r="F10" s="52"/>
      <c r="G10" s="157">
        <f>PRODUCT(G6,inputs!$G$11)</f>
        <v>1500</v>
      </c>
      <c r="H10" s="157">
        <f>PRODUCT(H6,inputs!$G$11)</f>
        <v>1530</v>
      </c>
      <c r="I10" s="157">
        <f>PRODUCT(I6,inputs!$G$11)</f>
        <v>1560.6000000000001</v>
      </c>
      <c r="J10" s="157">
        <f>PRODUCT(J6,inputs!$G$11)</f>
        <v>1591.8119999999999</v>
      </c>
      <c r="K10" s="157">
        <f>PRODUCT(K6,inputs!$G$11)</f>
        <v>1623.64824</v>
      </c>
      <c r="L10" s="157">
        <f>PRODUCT(L6,inputs!$G$11)</f>
        <v>1656.1212048000002</v>
      </c>
      <c r="M10" s="157">
        <f>PRODUCT(M6,inputs!$G$11)</f>
        <v>1689.2436288960002</v>
      </c>
      <c r="N10" s="157">
        <f>PRODUCT(N6,inputs!$G$11)</f>
        <v>1723.02850147392</v>
      </c>
      <c r="O10" s="157">
        <f>PRODUCT(O6,inputs!$G$11)</f>
        <v>1757.4890715033985</v>
      </c>
      <c r="P10" s="157">
        <f>PRODUCT(P6,inputs!$G$11)</f>
        <v>1792.6388529334663</v>
      </c>
      <c r="Q10" s="158">
        <f>PRODUCT(Q6,inputs!$G$11)</f>
        <v>1828.4916299921356</v>
      </c>
      <c r="R10" s="62"/>
    </row>
    <row r="11" spans="1:18" x14ac:dyDescent="0.25">
      <c r="C11" s="38" t="s">
        <v>27</v>
      </c>
      <c r="F11" s="62"/>
      <c r="G11" s="155">
        <f>SUM(G6:G9)-G10</f>
        <v>28500</v>
      </c>
      <c r="H11" s="155">
        <f t="shared" ref="H11:Q11" si="2">SUM(H6:H9)-H10</f>
        <v>29070</v>
      </c>
      <c r="I11" s="155">
        <f t="shared" si="2"/>
        <v>29651.4</v>
      </c>
      <c r="J11" s="155">
        <f t="shared" si="2"/>
        <v>30244.428</v>
      </c>
      <c r="K11" s="155">
        <f t="shared" si="2"/>
        <v>30849.316559999999</v>
      </c>
      <c r="L11" s="155">
        <f t="shared" si="2"/>
        <v>31466.302891200001</v>
      </c>
      <c r="M11" s="155">
        <f t="shared" si="2"/>
        <v>32095.628949024001</v>
      </c>
      <c r="N11" s="155">
        <f t="shared" si="2"/>
        <v>32737.541528004476</v>
      </c>
      <c r="O11" s="155">
        <f t="shared" si="2"/>
        <v>33392.292358564569</v>
      </c>
      <c r="P11" s="155">
        <f t="shared" si="2"/>
        <v>34060.138205735857</v>
      </c>
      <c r="Q11" s="155">
        <f t="shared" si="2"/>
        <v>34741.340969850571</v>
      </c>
      <c r="R11" s="62"/>
    </row>
    <row r="12" spans="1:18" x14ac:dyDescent="0.25">
      <c r="F12" s="62"/>
      <c r="G12" s="153"/>
      <c r="H12" s="153"/>
      <c r="I12" s="153"/>
      <c r="J12" s="153"/>
      <c r="K12" s="153"/>
      <c r="L12" s="153"/>
      <c r="M12" s="153"/>
      <c r="N12" s="153"/>
      <c r="O12" s="153"/>
      <c r="P12" s="153"/>
      <c r="Q12" s="154"/>
      <c r="R12" s="62"/>
    </row>
    <row r="13" spans="1:18" x14ac:dyDescent="0.25">
      <c r="A13" s="38" t="s">
        <v>94</v>
      </c>
      <c r="F13" s="62"/>
      <c r="G13" s="153"/>
      <c r="H13" s="153"/>
      <c r="I13" s="153"/>
      <c r="J13" s="153"/>
      <c r="K13" s="153"/>
      <c r="L13" s="153"/>
      <c r="M13" s="153"/>
      <c r="N13" s="153"/>
      <c r="O13" s="153"/>
      <c r="P13" s="153"/>
      <c r="Q13" s="154"/>
      <c r="R13" s="62"/>
    </row>
    <row r="14" spans="1:18" x14ac:dyDescent="0.25">
      <c r="A14" s="38"/>
      <c r="B14" t="str">
        <f>inputs!F15</f>
        <v>Property Tax/yr</v>
      </c>
      <c r="F14" s="62"/>
      <c r="G14" s="156">
        <f>inputs!$G$15*(1+inputs!$G$22)^(G1-1)</f>
        <v>4500</v>
      </c>
      <c r="H14" s="156">
        <f>inputs!$G$15*(1+inputs!$G$22)^(H1-1)</f>
        <v>4590</v>
      </c>
      <c r="I14" s="156">
        <f>inputs!$G$15*(1+inputs!$G$22)^(I1-1)</f>
        <v>4681.8</v>
      </c>
      <c r="J14" s="156">
        <f>inputs!$G$15*(1+inputs!$G$22)^(J1-1)</f>
        <v>4775.4359999999997</v>
      </c>
      <c r="K14" s="156">
        <f>inputs!$G$15*(1+inputs!$G$22)^(K1-1)</f>
        <v>4870.9447199999995</v>
      </c>
      <c r="L14" s="156">
        <f>inputs!$G$15*(1+inputs!$G$22)^(L1-1)</f>
        <v>4968.3636144000002</v>
      </c>
      <c r="M14" s="156">
        <f>inputs!$G$15*(1+inputs!$G$22)^(M1-1)</f>
        <v>5067.7308866880003</v>
      </c>
      <c r="N14" s="156">
        <f>inputs!$G$15*(1+inputs!$G$22)^(N1-1)</f>
        <v>5169.0855044217587</v>
      </c>
      <c r="O14" s="156">
        <f>inputs!$G$15*(1+inputs!$G$22)^(O1-1)</f>
        <v>5272.4672145101949</v>
      </c>
      <c r="P14" s="156">
        <f>inputs!$G$15*(1+inputs!$G$22)^(P1-1)</f>
        <v>5377.9165588003989</v>
      </c>
      <c r="Q14" s="159">
        <f>inputs!$G$15*(1+inputs!$G$22)^(Q1-1)</f>
        <v>5485.4748899764072</v>
      </c>
      <c r="R14" s="62"/>
    </row>
    <row r="15" spans="1:18" x14ac:dyDescent="0.25">
      <c r="A15" s="38"/>
      <c r="B15" t="str">
        <f>inputs!F16</f>
        <v>Insurance/yr</v>
      </c>
      <c r="F15" s="62"/>
      <c r="G15" s="160">
        <f>inputs!$G$16*(1+inputs!$G$22)^(G1-1)</f>
        <v>250</v>
      </c>
      <c r="H15" s="160">
        <f>inputs!$G$16*(1+inputs!$G$22)^(H1-1)</f>
        <v>255</v>
      </c>
      <c r="I15" s="160">
        <f>inputs!$G$16*(1+inputs!$G$22)^(I1-1)</f>
        <v>260.10000000000002</v>
      </c>
      <c r="J15" s="160">
        <f>inputs!$G$16*(1+inputs!$G$22)^(J1-1)</f>
        <v>265.30199999999996</v>
      </c>
      <c r="K15" s="160">
        <f>inputs!$G$16*(1+inputs!$G$22)^(K1-1)</f>
        <v>270.60804000000002</v>
      </c>
      <c r="L15" s="160">
        <f>inputs!$G$16*(1+inputs!$G$22)^(L1-1)</f>
        <v>276.0202008</v>
      </c>
      <c r="M15" s="160">
        <f>inputs!$G$16*(1+inputs!$G$22)^(M1-1)</f>
        <v>281.54060481600004</v>
      </c>
      <c r="N15" s="160">
        <f>inputs!$G$16*(1+inputs!$G$22)^(N1-1)</f>
        <v>287.17141691231996</v>
      </c>
      <c r="O15" s="160">
        <f>inputs!$G$16*(1+inputs!$G$22)^(O1-1)</f>
        <v>292.91484525056637</v>
      </c>
      <c r="P15" s="160">
        <f>inputs!$G$16*(1+inputs!$G$22)^(P1-1)</f>
        <v>298.77314215557772</v>
      </c>
      <c r="Q15" s="161">
        <f>inputs!$G$16*(1+inputs!$G$22)^(Q1-1)</f>
        <v>304.7486049986893</v>
      </c>
      <c r="R15" s="62"/>
    </row>
    <row r="16" spans="1:18" x14ac:dyDescent="0.25">
      <c r="B16" t="str">
        <f>inputs!F18</f>
        <v>Homeowners Association Insurance (HOA)/mo</v>
      </c>
      <c r="F16" s="62"/>
      <c r="G16" s="156">
        <f>inputs!$G$18*12*(1+inputs!$G$22)^(G1-1)</f>
        <v>2400</v>
      </c>
      <c r="H16" s="156">
        <f>inputs!$G$18*12*(1+inputs!$G$22)^(H1-1)</f>
        <v>2448</v>
      </c>
      <c r="I16" s="156">
        <f>inputs!$G$18*12*(1+inputs!$G$22)^(I1-1)</f>
        <v>2496.96</v>
      </c>
      <c r="J16" s="156">
        <f>inputs!$G$18*12*(1+inputs!$G$22)^(J1-1)</f>
        <v>2546.8991999999998</v>
      </c>
      <c r="K16" s="156">
        <f>inputs!$G$18*12*(1+inputs!$G$22)^(K1-1)</f>
        <v>2597.837184</v>
      </c>
      <c r="L16" s="156">
        <f>inputs!$G$18*12*(1+inputs!$G$22)^(L1-1)</f>
        <v>2649.7939276800003</v>
      </c>
      <c r="M16" s="156">
        <f>inputs!$G$18*12*(1+inputs!$G$22)^(M1-1)</f>
        <v>2702.7898062336003</v>
      </c>
      <c r="N16" s="156">
        <f>inputs!$G$18*12*(1+inputs!$G$22)^(N1-1)</f>
        <v>2756.8456023582717</v>
      </c>
      <c r="O16" s="156">
        <f>inputs!$G$18*12*(1+inputs!$G$22)^(O1-1)</f>
        <v>2811.9825144054371</v>
      </c>
      <c r="P16" s="156">
        <f>inputs!$G$18*12*(1+inputs!$G$22)^(P1-1)</f>
        <v>2868.2221646935459</v>
      </c>
      <c r="Q16" s="159">
        <f>inputs!$G$18*12*(1+inputs!$G$22)^(Q1-1)</f>
        <v>2925.5866079874172</v>
      </c>
      <c r="R16" s="62"/>
    </row>
    <row r="17" spans="1:18" x14ac:dyDescent="0.25">
      <c r="B17" t="str">
        <f>inputs!F19</f>
        <v>Maintenance(5%)/mo</v>
      </c>
      <c r="F17" s="62"/>
      <c r="G17" s="156">
        <f>inputs!$G$19*12*(1+inputs!$G$22)^(G1-1)</f>
        <v>1200</v>
      </c>
      <c r="H17" s="156">
        <f>inputs!$G$19*12*(1+inputs!$G$22)^(H1-1)</f>
        <v>1224</v>
      </c>
      <c r="I17" s="156">
        <f>inputs!$G$19*12*(1+inputs!$G$22)^(I1-1)</f>
        <v>1248.48</v>
      </c>
      <c r="J17" s="156">
        <f>inputs!$G$19*12*(1+inputs!$G$22)^(J1-1)</f>
        <v>1273.4495999999999</v>
      </c>
      <c r="K17" s="156">
        <f>inputs!$G$19*12*(1+inputs!$G$22)^(K1-1)</f>
        <v>1298.918592</v>
      </c>
      <c r="L17" s="156">
        <f>inputs!$G$19*12*(1+inputs!$G$22)^(L1-1)</f>
        <v>1324.8969638400001</v>
      </c>
      <c r="M17" s="156">
        <f>inputs!$G$19*12*(1+inputs!$G$22)^(M1-1)</f>
        <v>1351.3949031168002</v>
      </c>
      <c r="N17" s="156">
        <f>inputs!$G$19*12*(1+inputs!$G$22)^(N1-1)</f>
        <v>1378.4228011791358</v>
      </c>
      <c r="O17" s="156">
        <f>inputs!$G$19*12*(1+inputs!$G$22)^(O1-1)</f>
        <v>1405.9912572027185</v>
      </c>
      <c r="P17" s="156">
        <f>inputs!$G$19*12*(1+inputs!$G$22)^(P1-1)</f>
        <v>1434.1110823467729</v>
      </c>
      <c r="Q17" s="156">
        <f>inputs!$G$19*12*(1+inputs!$G$22)^(Q1-1)</f>
        <v>1462.7933039937086</v>
      </c>
      <c r="R17" s="62"/>
    </row>
    <row r="18" spans="1:18" x14ac:dyDescent="0.25">
      <c r="B18" t="str">
        <f>inputs!F20</f>
        <v>CapEx(5%)/mo</v>
      </c>
      <c r="F18" s="62"/>
      <c r="G18" s="156">
        <f>inputs!$G$20*12*(1+inputs!$G$22)^(G1-1)</f>
        <v>0</v>
      </c>
      <c r="H18" s="156">
        <f>inputs!$G$20*12*(1+inputs!$G$22)^(H1-1)</f>
        <v>0</v>
      </c>
      <c r="I18" s="156">
        <f>inputs!$G$20*12*(1+inputs!$G$22)^(I1-1)</f>
        <v>0</v>
      </c>
      <c r="J18" s="156">
        <f>inputs!$G$20*12*(1+inputs!$G$22)^(J1-1)</f>
        <v>0</v>
      </c>
      <c r="K18" s="156">
        <f>inputs!$G$20*12*(1+inputs!$G$22)^(K1-1)</f>
        <v>0</v>
      </c>
      <c r="L18" s="156">
        <f>inputs!$G$20*12*(1+inputs!$G$22)^(L1-1)</f>
        <v>0</v>
      </c>
      <c r="M18" s="156">
        <f>inputs!$G$20*12*(1+inputs!$G$22)^(M1-1)</f>
        <v>0</v>
      </c>
      <c r="N18" s="156">
        <f>inputs!$G$20*12*(1+inputs!$G$22)^(N1-1)</f>
        <v>0</v>
      </c>
      <c r="O18" s="156">
        <f>inputs!$G$20*12*(1+inputs!$G$22)^(O1-1)</f>
        <v>0</v>
      </c>
      <c r="P18" s="156">
        <f>inputs!$G$20*12*(1+inputs!$G$22)^(P1-1)</f>
        <v>0</v>
      </c>
      <c r="Q18" s="156">
        <f>inputs!$G$20*12*(1+inputs!$G$22)^(Q1-1)</f>
        <v>0</v>
      </c>
      <c r="R18" s="62"/>
    </row>
    <row r="19" spans="1:18" x14ac:dyDescent="0.25">
      <c r="B19" s="39" t="str">
        <f>inputs!F17</f>
        <v>Utilities/mo</v>
      </c>
      <c r="F19" s="62"/>
      <c r="G19" s="156">
        <f>inputs!$G$17*12*(1+inputs!$G$22)^(G1-1)</f>
        <v>0</v>
      </c>
      <c r="H19" s="156">
        <f>inputs!$G$17*12*(1+inputs!$G$22)^(H1-1)</f>
        <v>0</v>
      </c>
      <c r="I19" s="156">
        <f>inputs!$G$17*12*(1+inputs!$G$22)^(I1-1)</f>
        <v>0</v>
      </c>
      <c r="J19" s="156">
        <f>inputs!$G$17*12*(1+inputs!$G$22)^(J1-1)</f>
        <v>0</v>
      </c>
      <c r="K19" s="156">
        <f>inputs!$G$17*12*(1+inputs!$G$22)^(K1-1)</f>
        <v>0</v>
      </c>
      <c r="L19" s="156">
        <f>inputs!$G$17*12*(1+inputs!$G$22)^(L1-1)</f>
        <v>0</v>
      </c>
      <c r="M19" s="156">
        <f>inputs!$G$17*12*(1+inputs!$G$22)^(M1-1)</f>
        <v>0</v>
      </c>
      <c r="N19" s="156">
        <f>inputs!$G$17*12*(1+inputs!$G$22)^(N1-1)</f>
        <v>0</v>
      </c>
      <c r="O19" s="156">
        <f>inputs!$G$17*12*(1+inputs!$G$22)^(O1-1)</f>
        <v>0</v>
      </c>
      <c r="P19" s="156">
        <f>inputs!$G$17*12*(1+inputs!$G$22)^(P1-1)</f>
        <v>0</v>
      </c>
      <c r="Q19" s="156">
        <f>inputs!$G$17*12*(1+inputs!$G$22)^(Q1-1)</f>
        <v>0</v>
      </c>
      <c r="R19" s="62"/>
    </row>
    <row r="20" spans="1:18" x14ac:dyDescent="0.25">
      <c r="C20" s="53" t="s">
        <v>28</v>
      </c>
      <c r="D20" s="54"/>
      <c r="E20" s="54"/>
      <c r="F20" s="67"/>
      <c r="G20" s="162">
        <f>SUM(G14:G19)</f>
        <v>8350</v>
      </c>
      <c r="H20" s="162">
        <f t="shared" ref="H20:Q20" si="3">SUM(H14:H19)</f>
        <v>8517</v>
      </c>
      <c r="I20" s="162">
        <f t="shared" si="3"/>
        <v>8687.34</v>
      </c>
      <c r="J20" s="162">
        <f t="shared" si="3"/>
        <v>8861.0867999999991</v>
      </c>
      <c r="K20" s="162">
        <f t="shared" si="3"/>
        <v>9038.3085360000005</v>
      </c>
      <c r="L20" s="162">
        <f t="shared" si="3"/>
        <v>9219.0747067199991</v>
      </c>
      <c r="M20" s="162">
        <f t="shared" si="3"/>
        <v>9403.4562008543999</v>
      </c>
      <c r="N20" s="162">
        <f t="shared" si="3"/>
        <v>9591.5253248714871</v>
      </c>
      <c r="O20" s="162">
        <f t="shared" si="3"/>
        <v>9783.3558313689173</v>
      </c>
      <c r="P20" s="162">
        <f t="shared" si="3"/>
        <v>9979.0229479962964</v>
      </c>
      <c r="Q20" s="162">
        <f t="shared" si="3"/>
        <v>10178.603406956223</v>
      </c>
      <c r="R20" s="62"/>
    </row>
    <row r="21" spans="1:18" x14ac:dyDescent="0.25">
      <c r="C21" s="172"/>
      <c r="D21" s="164"/>
      <c r="E21" s="164"/>
      <c r="F21" s="166"/>
      <c r="G21" s="173"/>
      <c r="H21" s="173"/>
      <c r="I21" s="173"/>
      <c r="J21" s="173"/>
      <c r="K21" s="173"/>
      <c r="L21" s="173"/>
      <c r="M21" s="173"/>
      <c r="N21" s="173"/>
      <c r="O21" s="173"/>
      <c r="P21" s="173"/>
      <c r="Q21" s="173"/>
      <c r="R21" s="62"/>
    </row>
    <row r="22" spans="1:18" x14ac:dyDescent="0.25">
      <c r="A22" s="146" t="s">
        <v>29</v>
      </c>
      <c r="B22" s="147"/>
      <c r="C22" s="147"/>
      <c r="D22" s="147"/>
      <c r="E22" s="147"/>
      <c r="F22" s="148"/>
      <c r="G22" s="163">
        <f t="shared" ref="G22:Q22" si="4">G11-G20</f>
        <v>20150</v>
      </c>
      <c r="H22" s="163">
        <f t="shared" si="4"/>
        <v>20553</v>
      </c>
      <c r="I22" s="163">
        <f t="shared" si="4"/>
        <v>20964.060000000001</v>
      </c>
      <c r="J22" s="163">
        <f t="shared" si="4"/>
        <v>21383.341200000003</v>
      </c>
      <c r="K22" s="163">
        <f t="shared" si="4"/>
        <v>21811.008023999999</v>
      </c>
      <c r="L22" s="163">
        <f t="shared" si="4"/>
        <v>22247.228184480002</v>
      </c>
      <c r="M22" s="163">
        <f t="shared" si="4"/>
        <v>22692.1727481696</v>
      </c>
      <c r="N22" s="163">
        <f t="shared" si="4"/>
        <v>23146.016203132989</v>
      </c>
      <c r="O22" s="163">
        <f t="shared" si="4"/>
        <v>23608.936527195652</v>
      </c>
      <c r="P22" s="163">
        <f t="shared" si="4"/>
        <v>24081.115257739562</v>
      </c>
      <c r="Q22" s="163">
        <f t="shared" si="4"/>
        <v>24562.737562894348</v>
      </c>
      <c r="R22" s="62"/>
    </row>
    <row r="24" spans="1:18" x14ac:dyDescent="0.25">
      <c r="B24" s="178" t="s">
        <v>96</v>
      </c>
      <c r="F24" s="62"/>
      <c r="G24" s="153">
        <f>inputs!$G$21*pro_forma!G6</f>
        <v>0</v>
      </c>
      <c r="H24" s="153">
        <f>inputs!$G$21*pro_forma!H6</f>
        <v>0</v>
      </c>
      <c r="I24" s="153">
        <f>inputs!$G$21*pro_forma!I6</f>
        <v>0</v>
      </c>
      <c r="J24" s="153">
        <f>inputs!$G$21*pro_forma!J6</f>
        <v>0</v>
      </c>
      <c r="K24" s="153">
        <f>inputs!$G$21*pro_forma!K6</f>
        <v>0</v>
      </c>
      <c r="L24" s="153">
        <f>inputs!$G$21*pro_forma!L6</f>
        <v>0</v>
      </c>
      <c r="M24" s="153">
        <f>inputs!$G$21*pro_forma!M6</f>
        <v>0</v>
      </c>
      <c r="N24" s="153">
        <f>inputs!$G$21*pro_forma!N6</f>
        <v>0</v>
      </c>
      <c r="O24" s="153">
        <f>inputs!$G$21*pro_forma!O6</f>
        <v>0</v>
      </c>
      <c r="P24" s="153">
        <f>inputs!$G$21*pro_forma!P6</f>
        <v>0</v>
      </c>
      <c r="Q24" s="153">
        <f>inputs!$G$21*pro_forma!Q6</f>
        <v>0</v>
      </c>
      <c r="R24" s="62"/>
    </row>
    <row r="25" spans="1:18" x14ac:dyDescent="0.25">
      <c r="A25" s="38"/>
      <c r="B25" s="38"/>
      <c r="F25" s="62"/>
      <c r="G25" s="153"/>
      <c r="H25" s="153"/>
      <c r="I25" s="153"/>
      <c r="J25" s="153"/>
      <c r="K25" s="153"/>
      <c r="L25" s="153"/>
      <c r="M25" s="153"/>
      <c r="N25" s="153"/>
      <c r="O25" s="153"/>
      <c r="P25" s="153"/>
      <c r="Q25" s="153"/>
      <c r="R25" s="62"/>
    </row>
    <row r="26" spans="1:18" s="164" customFormat="1" x14ac:dyDescent="0.25">
      <c r="A26" s="149" t="s">
        <v>97</v>
      </c>
      <c r="B26" s="150"/>
      <c r="C26" s="150"/>
      <c r="D26" s="150"/>
      <c r="E26" s="150"/>
      <c r="F26" s="151"/>
      <c r="G26" s="169">
        <f t="shared" ref="G26:Q26" si="5">G22-G24</f>
        <v>20150</v>
      </c>
      <c r="H26" s="169">
        <f t="shared" si="5"/>
        <v>20553</v>
      </c>
      <c r="I26" s="169">
        <f t="shared" si="5"/>
        <v>20964.060000000001</v>
      </c>
      <c r="J26" s="169">
        <f t="shared" si="5"/>
        <v>21383.341200000003</v>
      </c>
      <c r="K26" s="169">
        <f t="shared" si="5"/>
        <v>21811.008023999999</v>
      </c>
      <c r="L26" s="169">
        <f t="shared" si="5"/>
        <v>22247.228184480002</v>
      </c>
      <c r="M26" s="169">
        <f t="shared" si="5"/>
        <v>22692.1727481696</v>
      </c>
      <c r="N26" s="169">
        <f t="shared" si="5"/>
        <v>23146.016203132989</v>
      </c>
      <c r="O26" s="169">
        <f t="shared" si="5"/>
        <v>23608.936527195652</v>
      </c>
      <c r="P26" s="169">
        <f t="shared" si="5"/>
        <v>24081.115257739562</v>
      </c>
      <c r="Q26" s="169">
        <f t="shared" si="5"/>
        <v>24562.737562894348</v>
      </c>
      <c r="R26" s="166"/>
    </row>
    <row r="27" spans="1:18" s="140" customFormat="1" x14ac:dyDescent="0.25">
      <c r="A27" s="139"/>
      <c r="F27" s="141"/>
      <c r="G27" s="181"/>
      <c r="H27" s="181"/>
      <c r="I27" s="181"/>
      <c r="J27" s="181"/>
      <c r="K27" s="181"/>
      <c r="L27" s="181"/>
      <c r="M27" s="181"/>
      <c r="N27" s="181"/>
      <c r="O27" s="181"/>
      <c r="P27" s="181"/>
      <c r="Q27" s="181"/>
      <c r="R27" s="141"/>
    </row>
    <row r="28" spans="1:18" s="140" customFormat="1" x14ac:dyDescent="0.25">
      <c r="A28" s="139"/>
      <c r="F28" s="141"/>
      <c r="G28" s="181"/>
      <c r="H28" s="181"/>
      <c r="I28" s="181"/>
      <c r="J28" s="181"/>
      <c r="K28" s="181"/>
      <c r="L28" s="181"/>
      <c r="M28" s="181"/>
      <c r="N28" s="181"/>
      <c r="O28" s="181"/>
      <c r="P28" s="181"/>
      <c r="Q28" s="181"/>
      <c r="R28" s="141"/>
    </row>
    <row r="29" spans="1:18" s="140" customFormat="1" x14ac:dyDescent="0.25">
      <c r="A29" s="139"/>
      <c r="F29" s="141"/>
      <c r="G29" s="181"/>
      <c r="H29" s="181"/>
      <c r="I29" s="181"/>
      <c r="J29" s="181"/>
      <c r="K29" s="181"/>
      <c r="L29" s="181"/>
      <c r="M29" s="181"/>
      <c r="N29" s="181"/>
      <c r="O29" s="181"/>
      <c r="P29" s="181"/>
      <c r="Q29" s="181"/>
      <c r="R29" s="141"/>
    </row>
    <row r="30" spans="1:18" s="140" customFormat="1" x14ac:dyDescent="0.25">
      <c r="A30" s="139"/>
      <c r="F30" s="141"/>
      <c r="G30" s="181"/>
      <c r="H30" s="181"/>
      <c r="I30" s="181"/>
      <c r="J30" s="181"/>
      <c r="K30" s="181"/>
      <c r="L30" s="181"/>
      <c r="M30" s="181"/>
      <c r="N30" s="181"/>
      <c r="O30" s="181"/>
      <c r="P30" s="181"/>
      <c r="Q30" s="181"/>
      <c r="R30" s="141"/>
    </row>
    <row r="31" spans="1:18" s="140" customFormat="1" x14ac:dyDescent="0.25">
      <c r="A31" s="139"/>
      <c r="F31" s="141"/>
      <c r="G31" s="181"/>
      <c r="H31" s="181"/>
      <c r="I31" s="181"/>
      <c r="J31" s="181"/>
      <c r="K31" s="181"/>
      <c r="L31" s="181"/>
      <c r="M31" s="181"/>
      <c r="N31" s="181"/>
      <c r="O31" s="181"/>
      <c r="P31" s="181"/>
      <c r="Q31" s="181"/>
      <c r="R31" s="141"/>
    </row>
    <row r="32" spans="1:18" s="140" customFormat="1" x14ac:dyDescent="0.25">
      <c r="A32" s="139"/>
      <c r="F32" s="141"/>
      <c r="G32" s="181"/>
      <c r="H32" s="181"/>
      <c r="I32" s="181"/>
      <c r="J32" s="181"/>
      <c r="K32" s="181"/>
      <c r="L32" s="181"/>
      <c r="M32" s="181"/>
      <c r="N32" s="181"/>
      <c r="O32" s="181"/>
      <c r="P32" s="181"/>
      <c r="Q32" s="181"/>
      <c r="R32" s="141"/>
    </row>
    <row r="33" spans="1:18" s="140" customFormat="1" x14ac:dyDescent="0.25">
      <c r="A33" s="139"/>
      <c r="F33" s="141"/>
      <c r="G33" s="181"/>
      <c r="H33" s="181"/>
      <c r="I33" s="181"/>
      <c r="J33" s="181"/>
      <c r="K33" s="181"/>
      <c r="L33" s="181"/>
      <c r="M33" s="181"/>
      <c r="N33" s="181"/>
      <c r="O33" s="181"/>
      <c r="P33" s="181"/>
      <c r="Q33" s="181"/>
      <c r="R33" s="141"/>
    </row>
    <row r="34" spans="1:18" x14ac:dyDescent="0.25">
      <c r="A34" s="144" t="s">
        <v>106</v>
      </c>
      <c r="F34" s="62"/>
      <c r="G34" s="62"/>
      <c r="H34" s="62"/>
      <c r="I34" s="62"/>
      <c r="J34" s="62"/>
      <c r="K34" s="62"/>
      <c r="L34" s="62"/>
      <c r="M34" s="62"/>
      <c r="N34" s="62"/>
      <c r="O34" s="62"/>
      <c r="P34" s="62"/>
      <c r="Q34" s="153"/>
      <c r="R34" s="62"/>
    </row>
    <row r="35" spans="1:18" x14ac:dyDescent="0.25">
      <c r="A35" s="38" t="s">
        <v>105</v>
      </c>
      <c r="F35" s="138">
        <f>F53</f>
        <v>-103400</v>
      </c>
      <c r="G35" s="62"/>
      <c r="H35" s="62"/>
      <c r="I35" s="62"/>
      <c r="J35" s="62"/>
      <c r="K35" s="62"/>
      <c r="L35" s="62"/>
      <c r="M35" s="62"/>
      <c r="N35" s="62"/>
      <c r="O35" s="62"/>
      <c r="P35" s="62"/>
      <c r="Q35" s="153"/>
      <c r="R35" s="62"/>
    </row>
    <row r="36" spans="1:18" x14ac:dyDescent="0.25">
      <c r="A36" s="145" t="s">
        <v>97</v>
      </c>
      <c r="F36" s="62"/>
      <c r="G36" s="176">
        <f>G54</f>
        <v>20150</v>
      </c>
      <c r="H36" s="176">
        <f t="shared" ref="H36:P36" si="6">H54</f>
        <v>20553</v>
      </c>
      <c r="I36" s="176">
        <f t="shared" si="6"/>
        <v>20964.060000000001</v>
      </c>
      <c r="J36" s="176">
        <f t="shared" si="6"/>
        <v>21383.341200000003</v>
      </c>
      <c r="K36" s="176">
        <f t="shared" si="6"/>
        <v>21811.008023999999</v>
      </c>
      <c r="L36" s="176">
        <f t="shared" si="6"/>
        <v>22247.228184480002</v>
      </c>
      <c r="M36" s="176">
        <f t="shared" si="6"/>
        <v>22692.1727481696</v>
      </c>
      <c r="N36" s="176">
        <f t="shared" si="6"/>
        <v>23146.016203132989</v>
      </c>
      <c r="O36" s="176">
        <f t="shared" si="6"/>
        <v>23608.936527195652</v>
      </c>
      <c r="P36" s="176">
        <f t="shared" si="6"/>
        <v>24081.115257739562</v>
      </c>
      <c r="Q36" s="153"/>
      <c r="R36" s="62"/>
    </row>
    <row r="37" spans="1:18" x14ac:dyDescent="0.25">
      <c r="A37" s="38" t="s">
        <v>33</v>
      </c>
      <c r="B37" s="164"/>
      <c r="C37" s="164"/>
      <c r="D37" s="164"/>
      <c r="E37" s="164"/>
      <c r="F37" s="166"/>
      <c r="G37" s="167">
        <f>G56</f>
        <v>0</v>
      </c>
      <c r="H37" s="167">
        <f t="shared" ref="H37:P37" si="7">H56</f>
        <v>0</v>
      </c>
      <c r="I37" s="167">
        <f t="shared" si="7"/>
        <v>0</v>
      </c>
      <c r="J37" s="167">
        <f t="shared" si="7"/>
        <v>0</v>
      </c>
      <c r="K37" s="167">
        <f t="shared" si="7"/>
        <v>0</v>
      </c>
      <c r="L37" s="167">
        <f t="shared" si="7"/>
        <v>0</v>
      </c>
      <c r="M37" s="167">
        <f t="shared" si="7"/>
        <v>0</v>
      </c>
      <c r="N37" s="167">
        <f t="shared" si="7"/>
        <v>0</v>
      </c>
      <c r="O37" s="167">
        <f t="shared" si="7"/>
        <v>0</v>
      </c>
      <c r="P37" s="167">
        <f t="shared" si="7"/>
        <v>11438.571676909109</v>
      </c>
      <c r="R37" s="62"/>
    </row>
    <row r="38" spans="1:18" x14ac:dyDescent="0.25">
      <c r="B38" s="168" t="s">
        <v>31</v>
      </c>
      <c r="C38" s="164"/>
      <c r="D38" s="164"/>
      <c r="E38" s="164"/>
      <c r="F38" s="166"/>
      <c r="G38" s="166">
        <f>G57</f>
        <v>0</v>
      </c>
      <c r="H38" s="166">
        <f t="shared" ref="H38:P38" si="8">H57</f>
        <v>0</v>
      </c>
      <c r="I38" s="166">
        <f t="shared" si="8"/>
        <v>0</v>
      </c>
      <c r="J38" s="166">
        <f t="shared" si="8"/>
        <v>0</v>
      </c>
      <c r="K38" s="166">
        <f t="shared" si="8"/>
        <v>0</v>
      </c>
      <c r="L38" s="166">
        <f t="shared" si="8"/>
        <v>0</v>
      </c>
      <c r="M38" s="166">
        <f t="shared" si="8"/>
        <v>0</v>
      </c>
      <c r="N38" s="166">
        <f t="shared" si="8"/>
        <v>0</v>
      </c>
      <c r="O38" s="166">
        <f t="shared" si="8"/>
        <v>0</v>
      </c>
      <c r="P38" s="166">
        <f t="shared" si="8"/>
        <v>307034.21953617933</v>
      </c>
      <c r="R38" s="62"/>
    </row>
    <row r="39" spans="1:18" x14ac:dyDescent="0.25">
      <c r="B39" s="152" t="s">
        <v>16</v>
      </c>
      <c r="F39" s="62"/>
      <c r="G39" s="62">
        <f>G58</f>
        <v>0</v>
      </c>
      <c r="H39" s="62">
        <f t="shared" ref="H39:P39" si="9">H58</f>
        <v>0</v>
      </c>
      <c r="I39" s="62">
        <f t="shared" si="9"/>
        <v>0</v>
      </c>
      <c r="J39" s="62">
        <f t="shared" si="9"/>
        <v>0</v>
      </c>
      <c r="K39" s="62">
        <f t="shared" si="9"/>
        <v>0</v>
      </c>
      <c r="L39" s="62">
        <f t="shared" si="9"/>
        <v>0</v>
      </c>
      <c r="M39" s="62">
        <f t="shared" si="9"/>
        <v>0</v>
      </c>
      <c r="N39" s="62">
        <f t="shared" si="9"/>
        <v>0</v>
      </c>
      <c r="O39" s="62">
        <f t="shared" si="9"/>
        <v>0</v>
      </c>
      <c r="P39" s="62">
        <f t="shared" si="9"/>
        <v>-12281.368781447174</v>
      </c>
      <c r="R39" s="62"/>
    </row>
    <row r="40" spans="1:18" x14ac:dyDescent="0.25">
      <c r="A40" s="164"/>
      <c r="B40" s="165" t="s">
        <v>32</v>
      </c>
      <c r="C40" s="164"/>
      <c r="D40" s="164"/>
      <c r="E40" s="164"/>
      <c r="F40" s="166"/>
      <c r="G40" s="166">
        <f>G59</f>
        <v>0</v>
      </c>
      <c r="H40" s="166">
        <f t="shared" ref="H40:P40" si="10">H59</f>
        <v>0</v>
      </c>
      <c r="I40" s="166">
        <f t="shared" si="10"/>
        <v>0</v>
      </c>
      <c r="J40" s="166">
        <f t="shared" si="10"/>
        <v>0</v>
      </c>
      <c r="K40" s="166">
        <f t="shared" si="10"/>
        <v>0</v>
      </c>
      <c r="L40" s="166">
        <f t="shared" si="10"/>
        <v>0</v>
      </c>
      <c r="M40" s="166">
        <f t="shared" si="10"/>
        <v>0</v>
      </c>
      <c r="N40" s="166">
        <f t="shared" si="10"/>
        <v>0</v>
      </c>
      <c r="O40" s="166">
        <f t="shared" si="10"/>
        <v>0</v>
      </c>
      <c r="P40" s="166">
        <f t="shared" si="10"/>
        <v>-283314.27907782304</v>
      </c>
      <c r="R40" s="62"/>
    </row>
    <row r="41" spans="1:18" x14ac:dyDescent="0.25">
      <c r="A41" s="171" t="s">
        <v>107</v>
      </c>
      <c r="B41" s="170"/>
      <c r="C41" s="170"/>
      <c r="D41" s="170"/>
      <c r="E41" s="170"/>
      <c r="F41" s="179">
        <f>F60</f>
        <v>-103400</v>
      </c>
      <c r="G41" s="179">
        <f t="shared" ref="G41:P41" si="11">G60</f>
        <v>-4550.6299066160536</v>
      </c>
      <c r="H41" s="179">
        <f t="shared" si="11"/>
        <v>-4147.6299066160536</v>
      </c>
      <c r="I41" s="179">
        <f t="shared" si="11"/>
        <v>-3736.5699066160523</v>
      </c>
      <c r="J41" s="179">
        <f t="shared" si="11"/>
        <v>-3317.2887066160511</v>
      </c>
      <c r="K41" s="179">
        <f t="shared" si="11"/>
        <v>-2889.6218826160548</v>
      </c>
      <c r="L41" s="179">
        <f t="shared" si="11"/>
        <v>-2453.4017221360518</v>
      </c>
      <c r="M41" s="179">
        <f t="shared" si="11"/>
        <v>-2008.4571584464538</v>
      </c>
      <c r="N41" s="179">
        <f t="shared" si="11"/>
        <v>-1554.6137034830645</v>
      </c>
      <c r="O41" s="179">
        <f t="shared" si="11"/>
        <v>-1091.6933794204015</v>
      </c>
      <c r="P41" s="179">
        <f t="shared" si="11"/>
        <v>10819.057028032617</v>
      </c>
      <c r="R41" s="62"/>
    </row>
    <row r="42" spans="1:18" x14ac:dyDescent="0.25">
      <c r="B42" s="68" t="s">
        <v>34</v>
      </c>
      <c r="G42" s="62">
        <f>G61</f>
        <v>0</v>
      </c>
      <c r="H42" s="62">
        <f t="shared" ref="H42:P42" si="12">H61</f>
        <v>0</v>
      </c>
      <c r="I42" s="62">
        <f t="shared" si="12"/>
        <v>0</v>
      </c>
      <c r="J42" s="62">
        <f t="shared" si="12"/>
        <v>0</v>
      </c>
      <c r="K42" s="62">
        <f t="shared" si="12"/>
        <v>0</v>
      </c>
      <c r="L42" s="62">
        <f t="shared" si="12"/>
        <v>0</v>
      </c>
      <c r="M42" s="62">
        <f t="shared" si="12"/>
        <v>0</v>
      </c>
      <c r="N42" s="62">
        <f t="shared" si="12"/>
        <v>0</v>
      </c>
      <c r="O42" s="62">
        <f t="shared" si="12"/>
        <v>0</v>
      </c>
      <c r="P42" s="62">
        <f t="shared" si="12"/>
        <v>11438.571676909109</v>
      </c>
      <c r="R42" s="62"/>
    </row>
    <row r="43" spans="1:18" x14ac:dyDescent="0.25">
      <c r="A43" s="164"/>
      <c r="B43" s="91" t="s">
        <v>35</v>
      </c>
      <c r="C43" s="164"/>
      <c r="G43" s="166">
        <f>G62</f>
        <v>-4550.6299066160536</v>
      </c>
      <c r="H43" s="166">
        <f t="shared" ref="H43:P43" si="13">H62</f>
        <v>-4147.6299066160536</v>
      </c>
      <c r="I43" s="166">
        <f t="shared" si="13"/>
        <v>-3736.5699066160523</v>
      </c>
      <c r="J43" s="166">
        <f t="shared" si="13"/>
        <v>-3317.2887066160511</v>
      </c>
      <c r="K43" s="166">
        <f t="shared" si="13"/>
        <v>-2889.6218826160548</v>
      </c>
      <c r="L43" s="166">
        <f t="shared" si="13"/>
        <v>-2453.4017221360518</v>
      </c>
      <c r="M43" s="166">
        <f t="shared" si="13"/>
        <v>-2008.4571584464538</v>
      </c>
      <c r="N43" s="166">
        <f t="shared" si="13"/>
        <v>-1554.6137034830645</v>
      </c>
      <c r="O43" s="166">
        <f t="shared" si="13"/>
        <v>-1091.6933794204015</v>
      </c>
      <c r="P43" s="166">
        <f t="shared" si="13"/>
        <v>-619.51464887649126</v>
      </c>
      <c r="R43" s="62"/>
    </row>
    <row r="44" spans="1:18" ht="15.75" thickBot="1" x14ac:dyDescent="0.3">
      <c r="A44" s="164"/>
      <c r="B44" s="91"/>
      <c r="C44" s="164"/>
      <c r="G44" s="166"/>
      <c r="H44" s="166"/>
      <c r="I44" s="166"/>
      <c r="J44" s="166"/>
      <c r="K44" s="166"/>
      <c r="L44" s="166"/>
      <c r="M44" s="166"/>
      <c r="N44" s="166"/>
      <c r="O44" s="166"/>
      <c r="P44" s="166"/>
      <c r="R44" s="62"/>
    </row>
    <row r="45" spans="1:18" x14ac:dyDescent="0.25">
      <c r="A45" s="164"/>
      <c r="B45" s="182" t="s">
        <v>100</v>
      </c>
      <c r="C45" s="57"/>
      <c r="D45" s="57"/>
      <c r="E45" s="57"/>
      <c r="F45" s="183">
        <f>XIRR(F41:P41,G2:Q2)</f>
        <v>-0.25657357405871156</v>
      </c>
      <c r="G45" s="166"/>
      <c r="H45" s="166"/>
      <c r="I45" s="166"/>
      <c r="J45" s="166"/>
      <c r="K45" s="166"/>
      <c r="L45" s="166"/>
      <c r="M45" s="166"/>
      <c r="N45" s="166"/>
      <c r="O45" s="166"/>
      <c r="P45" s="166"/>
      <c r="R45" s="62"/>
    </row>
    <row r="46" spans="1:18" x14ac:dyDescent="0.25">
      <c r="A46" s="164"/>
      <c r="B46" s="184" t="s">
        <v>101</v>
      </c>
      <c r="C46" s="164"/>
      <c r="D46" s="164"/>
      <c r="E46" s="164"/>
      <c r="F46" s="73">
        <f>SUM(F41:P41)</f>
        <v>-118330.84924453365</v>
      </c>
      <c r="G46" s="166"/>
      <c r="H46" s="166"/>
      <c r="I46" s="166"/>
      <c r="J46" s="166"/>
      <c r="K46" s="166"/>
      <c r="L46" s="166"/>
      <c r="M46" s="166"/>
      <c r="N46" s="166"/>
      <c r="O46" s="166"/>
      <c r="P46" s="166"/>
      <c r="R46" s="62"/>
    </row>
    <row r="47" spans="1:18" ht="15.75" thickBot="1" x14ac:dyDescent="0.3">
      <c r="B47" s="185" t="s">
        <v>102</v>
      </c>
      <c r="C47" s="33"/>
      <c r="D47" s="33"/>
      <c r="E47" s="33"/>
      <c r="F47" s="186">
        <f>SUMIF(F41:P41,"&gt;0")/SUMIF(F41:P41,"&lt;0")*-1</f>
        <v>8.3771311495955583E-2</v>
      </c>
      <c r="R47" s="62"/>
    </row>
    <row r="48" spans="1:18" x14ac:dyDescent="0.25">
      <c r="R48" s="62"/>
    </row>
    <row r="49" spans="1:18" x14ac:dyDescent="0.25">
      <c r="R49" s="62"/>
    </row>
    <row r="50" spans="1:18" x14ac:dyDescent="0.25">
      <c r="R50" s="62"/>
    </row>
    <row r="51" spans="1:18" x14ac:dyDescent="0.25">
      <c r="R51" s="62"/>
    </row>
    <row r="52" spans="1:18" x14ac:dyDescent="0.25">
      <c r="A52" s="144" t="s">
        <v>103</v>
      </c>
      <c r="F52" s="62"/>
      <c r="G52" s="62"/>
      <c r="H52" s="62"/>
      <c r="I52" s="62"/>
      <c r="J52" s="62"/>
      <c r="K52" s="62"/>
      <c r="L52" s="62"/>
      <c r="M52" s="62"/>
      <c r="N52" s="62"/>
      <c r="O52" s="62"/>
      <c r="P52" s="62"/>
      <c r="Q52" s="81"/>
      <c r="R52" s="62"/>
    </row>
    <row r="53" spans="1:18" x14ac:dyDescent="0.25">
      <c r="A53" s="38" t="s">
        <v>105</v>
      </c>
      <c r="F53" s="138">
        <f>-inputs!D5</f>
        <v>-103400</v>
      </c>
      <c r="G53" s="62"/>
      <c r="H53" s="62"/>
      <c r="I53" s="62"/>
      <c r="J53" s="62"/>
      <c r="K53" s="62"/>
      <c r="L53" s="62"/>
      <c r="M53" s="62"/>
      <c r="N53" s="62"/>
      <c r="O53" s="62"/>
      <c r="P53" s="62"/>
      <c r="Q53" s="81"/>
      <c r="R53" s="62"/>
    </row>
    <row r="54" spans="1:18" x14ac:dyDescent="0.25">
      <c r="A54" s="145" t="s">
        <v>97</v>
      </c>
      <c r="F54" s="62"/>
      <c r="G54" s="176">
        <f>G26*(G1&lt;=inputs!$J$13)</f>
        <v>20150</v>
      </c>
      <c r="H54" s="176">
        <f>H26*(H1&lt;=inputs!$J$13)</f>
        <v>20553</v>
      </c>
      <c r="I54" s="176">
        <f>I26*(I1&lt;=inputs!$J$13)</f>
        <v>20964.060000000001</v>
      </c>
      <c r="J54" s="176">
        <f>J26*(J1&lt;=inputs!$J$13)</f>
        <v>21383.341200000003</v>
      </c>
      <c r="K54" s="176">
        <f>K26*(K1&lt;=inputs!$J$13)</f>
        <v>21811.008023999999</v>
      </c>
      <c r="L54" s="176">
        <f>L26*(L1&lt;=inputs!$J$13)</f>
        <v>22247.228184480002</v>
      </c>
      <c r="M54" s="176">
        <f>M26*(M1&lt;=inputs!$J$13)</f>
        <v>22692.1727481696</v>
      </c>
      <c r="N54" s="176">
        <f>N26*(N1&lt;=inputs!$J$13)</f>
        <v>23146.016203132989</v>
      </c>
      <c r="O54" s="176">
        <f>O26*(O1&lt;=inputs!$J$13)</f>
        <v>23608.936527195652</v>
      </c>
      <c r="P54" s="176">
        <f>P26*(P1&lt;=inputs!$J$13)</f>
        <v>24081.115257739562</v>
      </c>
      <c r="Q54" s="62"/>
      <c r="R54" s="62"/>
    </row>
    <row r="55" spans="1:18" x14ac:dyDescent="0.25">
      <c r="A55" s="38" t="s">
        <v>30</v>
      </c>
      <c r="F55" s="62"/>
      <c r="G55" s="177">
        <f>IF(G1&lt;=inputs!$J$13,VLOOKUP(G1,Tranche_1,3),0)</f>
        <v>24700.629906616054</v>
      </c>
      <c r="H55" s="177">
        <f>IF(H1&lt;=inputs!$J$13,VLOOKUP(H1,Tranche_1,3),0)</f>
        <v>24700.629906616054</v>
      </c>
      <c r="I55" s="177">
        <f>IF(I1&lt;=inputs!$J$13,VLOOKUP(I1,Tranche_1,3),0)</f>
        <v>24700.629906616054</v>
      </c>
      <c r="J55" s="177">
        <f>IF(J1&lt;=inputs!$J$13,VLOOKUP(J1,Tranche_1,3),0)</f>
        <v>24700.629906616054</v>
      </c>
      <c r="K55" s="177">
        <f>IF(K1&lt;=inputs!$J$13,VLOOKUP(K1,Tranche_1,3),0)</f>
        <v>24700.629906616054</v>
      </c>
      <c r="L55" s="177">
        <f>IF(L1&lt;=inputs!$J$13,VLOOKUP(L1,Tranche_1,3),0)</f>
        <v>24700.629906616054</v>
      </c>
      <c r="M55" s="177">
        <f>IF(M1&lt;=inputs!$J$13,VLOOKUP(M1,Tranche_1,3),0)</f>
        <v>24700.629906616054</v>
      </c>
      <c r="N55" s="177">
        <f>IF(N1&lt;=inputs!$J$13,VLOOKUP(N1,Tranche_1,3),0)</f>
        <v>24700.629906616054</v>
      </c>
      <c r="O55" s="177">
        <f>IF(O1&lt;=inputs!$J$13,VLOOKUP(O1,Tranche_1,3),0)</f>
        <v>24700.629906616054</v>
      </c>
      <c r="P55" s="177">
        <f>IF(P1&lt;=inputs!$J$13,VLOOKUP(P1,Tranche_1,3),0)</f>
        <v>24700.629906616054</v>
      </c>
      <c r="Q55" s="166"/>
      <c r="R55" s="62"/>
    </row>
    <row r="56" spans="1:18" x14ac:dyDescent="0.25">
      <c r="A56" s="38" t="s">
        <v>33</v>
      </c>
      <c r="B56" s="164"/>
      <c r="C56" s="164"/>
      <c r="D56" s="164"/>
      <c r="E56" s="164"/>
      <c r="F56" s="166"/>
      <c r="G56" s="167">
        <f t="shared" ref="G56:P56" si="14">SUM(G57:G59)</f>
        <v>0</v>
      </c>
      <c r="H56" s="167">
        <f t="shared" si="14"/>
        <v>0</v>
      </c>
      <c r="I56" s="167">
        <f t="shared" si="14"/>
        <v>0</v>
      </c>
      <c r="J56" s="167">
        <f t="shared" si="14"/>
        <v>0</v>
      </c>
      <c r="K56" s="167">
        <f t="shared" si="14"/>
        <v>0</v>
      </c>
      <c r="L56" s="167">
        <f t="shared" si="14"/>
        <v>0</v>
      </c>
      <c r="M56" s="167">
        <f t="shared" si="14"/>
        <v>0</v>
      </c>
      <c r="N56" s="167">
        <f t="shared" si="14"/>
        <v>0</v>
      </c>
      <c r="O56" s="167">
        <f t="shared" si="14"/>
        <v>0</v>
      </c>
      <c r="P56" s="167">
        <f t="shared" si="14"/>
        <v>11438.571676909109</v>
      </c>
      <c r="Q56" s="166"/>
      <c r="R56" s="62"/>
    </row>
    <row r="57" spans="1:18" x14ac:dyDescent="0.25">
      <c r="B57" s="168" t="s">
        <v>31</v>
      </c>
      <c r="C57" s="164"/>
      <c r="D57" s="164"/>
      <c r="E57" s="164"/>
      <c r="F57" s="166"/>
      <c r="G57" s="166">
        <f>IF(G1=inputs!$J$13,pro_forma!H22/inputs!$J$10,0)</f>
        <v>0</v>
      </c>
      <c r="H57" s="166">
        <f>IF(H1=inputs!$J$13,pro_forma!I22/inputs!$J$10,0)</f>
        <v>0</v>
      </c>
      <c r="I57" s="166">
        <f>IF(I1=inputs!$J$13,pro_forma!J22/inputs!$J$10,0)</f>
        <v>0</v>
      </c>
      <c r="J57" s="166">
        <f>IF(J1=inputs!$J$13,pro_forma!K22/inputs!$J$10,0)</f>
        <v>0</v>
      </c>
      <c r="K57" s="166">
        <f>IF(K1=inputs!$J$13,pro_forma!L22/inputs!$J$10,0)</f>
        <v>0</v>
      </c>
      <c r="L57" s="166">
        <f>IF(L1=inputs!$J$13,pro_forma!M22/inputs!$J$10,0)</f>
        <v>0</v>
      </c>
      <c r="M57" s="166">
        <f>IF(M1=inputs!$J$13,pro_forma!N22/inputs!$J$10,0)</f>
        <v>0</v>
      </c>
      <c r="N57" s="166">
        <f>IF(N1=inputs!$J$13,pro_forma!O22/inputs!$J$10,0)</f>
        <v>0</v>
      </c>
      <c r="O57" s="166">
        <f>IF(O1=inputs!$J$13,pro_forma!P22/inputs!$J$10,0)</f>
        <v>0</v>
      </c>
      <c r="P57" s="166">
        <f>IF(P1=inputs!$J$13,pro_forma!Q22/inputs!$J$10,0)</f>
        <v>307034.21953617933</v>
      </c>
      <c r="Q57" s="81"/>
      <c r="R57" s="62"/>
    </row>
    <row r="58" spans="1:18" x14ac:dyDescent="0.25">
      <c r="B58" s="152" t="s">
        <v>16</v>
      </c>
      <c r="F58" s="62"/>
      <c r="G58" s="62">
        <f>IF(G1=inputs!$J$13,((pro_forma!G57*inputs!$J$11)*-1),0)</f>
        <v>0</v>
      </c>
      <c r="H58" s="62">
        <f>IF(H1=inputs!$J$13,((pro_forma!H57*inputs!$J$11)*-1),0)</f>
        <v>0</v>
      </c>
      <c r="I58" s="62">
        <f>IF(I1=inputs!$J$13,((pro_forma!I57*inputs!$J$11)*-1),0)</f>
        <v>0</v>
      </c>
      <c r="J58" s="62">
        <f>IF(J1=inputs!$J$13,((pro_forma!J57*inputs!$J$11)*-1),0)</f>
        <v>0</v>
      </c>
      <c r="K58" s="62">
        <f>IF(K1=inputs!$J$13,((pro_forma!K57*inputs!$J$11)*-1),0)</f>
        <v>0</v>
      </c>
      <c r="L58" s="62">
        <f>IF(L1=inputs!$J$13,((pro_forma!L57*inputs!$J$11)*-1),0)</f>
        <v>0</v>
      </c>
      <c r="M58" s="62">
        <f>IF(M1=inputs!$J$13,((pro_forma!M57*inputs!$J$11)*-1),0)</f>
        <v>0</v>
      </c>
      <c r="N58" s="62">
        <f>IF(N1=inputs!$J$13,((pro_forma!N57*inputs!$J$11)*-1),0)</f>
        <v>0</v>
      </c>
      <c r="O58" s="62">
        <f>IF(O1=inputs!$J$13,((pro_forma!O57*inputs!$J$11)*-1),0)</f>
        <v>0</v>
      </c>
      <c r="P58" s="62">
        <f>IF(P1=inputs!$J$13,((pro_forma!P57*inputs!$J$11)*-1),0)</f>
        <v>-12281.368781447174</v>
      </c>
      <c r="Q58" s="81"/>
      <c r="R58" s="62"/>
    </row>
    <row r="59" spans="1:18" x14ac:dyDescent="0.25">
      <c r="A59" s="164"/>
      <c r="B59" s="165" t="s">
        <v>32</v>
      </c>
      <c r="C59" s="164"/>
      <c r="D59" s="164"/>
      <c r="E59" s="164"/>
      <c r="F59" s="166"/>
      <c r="G59" s="166">
        <f>IF(G1=inputs!$J$13,(-VLOOKUP(inputs!$J$13,Tranche_1,6)),0)</f>
        <v>0</v>
      </c>
      <c r="H59" s="166">
        <f>IF(H1=inputs!$J$13,(-VLOOKUP(inputs!$J$13,Tranche_1,6)),0)</f>
        <v>0</v>
      </c>
      <c r="I59" s="166">
        <f>IF(I1=inputs!$J$13,(-VLOOKUP(inputs!$J$13,Tranche_1,6)),0)</f>
        <v>0</v>
      </c>
      <c r="J59" s="166">
        <f>IF(J1=inputs!$J$13,(-VLOOKUP(inputs!$J$13,Tranche_1,6)),0)</f>
        <v>0</v>
      </c>
      <c r="K59" s="166">
        <f>IF(K1=inputs!$J$13,(-VLOOKUP(inputs!$J$13,Tranche_1,6)),0)</f>
        <v>0</v>
      </c>
      <c r="L59" s="166">
        <f>IF(L1=inputs!$J$13,(-VLOOKUP(inputs!$J$13,Tranche_1,6)),0)</f>
        <v>0</v>
      </c>
      <c r="M59" s="166">
        <f>IF(M1=inputs!$J$13,(-VLOOKUP(inputs!$J$13,Tranche_1,6)),0)</f>
        <v>0</v>
      </c>
      <c r="N59" s="166">
        <f>IF(N1=inputs!$J$13,(-VLOOKUP(inputs!$J$13,Tranche_1,6)),0)</f>
        <v>0</v>
      </c>
      <c r="O59" s="166">
        <f>IF(O1=inputs!$J$13,(-VLOOKUP(inputs!$J$13,Tranche_1,6)),0)</f>
        <v>0</v>
      </c>
      <c r="P59" s="166">
        <f>IF(P1=inputs!$J$13,(-VLOOKUP(inputs!$J$13,Tranche_1,6)),0)</f>
        <v>-283314.27907782304</v>
      </c>
      <c r="Q59" s="81"/>
      <c r="R59" s="62"/>
    </row>
    <row r="60" spans="1:18" x14ac:dyDescent="0.25">
      <c r="A60" s="171" t="s">
        <v>104</v>
      </c>
      <c r="B60" s="170"/>
      <c r="C60" s="170"/>
      <c r="D60" s="170"/>
      <c r="E60" s="170"/>
      <c r="F60" s="179">
        <f>-inputs!D5</f>
        <v>-103400</v>
      </c>
      <c r="G60" s="180">
        <f>SUM(G61:G62)</f>
        <v>-4550.6299066160536</v>
      </c>
      <c r="H60" s="180">
        <f>SUM(H61:H62)</f>
        <v>-4147.6299066160536</v>
      </c>
      <c r="I60" s="180">
        <f>SUM(I61:I62)</f>
        <v>-3736.5699066160523</v>
      </c>
      <c r="J60" s="180">
        <f>SUM(J61:J62)</f>
        <v>-3317.2887066160511</v>
      </c>
      <c r="K60" s="180">
        <f>SUM(K61:K62)</f>
        <v>-2889.6218826160548</v>
      </c>
      <c r="L60" s="180">
        <f>SUM(L61:L62)</f>
        <v>-2453.4017221360518</v>
      </c>
      <c r="M60" s="180">
        <f>SUM(M61:M62)</f>
        <v>-2008.4571584464538</v>
      </c>
      <c r="N60" s="180">
        <f>SUM(N61:N62)</f>
        <v>-1554.6137034830645</v>
      </c>
      <c r="O60" s="180">
        <f>SUM(O61:O62)</f>
        <v>-1091.6933794204015</v>
      </c>
      <c r="P60" s="180">
        <f>SUM(P61:P62)</f>
        <v>10819.057028032617</v>
      </c>
      <c r="R60" s="62"/>
    </row>
    <row r="61" spans="1:18" x14ac:dyDescent="0.25">
      <c r="B61" s="68" t="s">
        <v>34</v>
      </c>
      <c r="G61" s="62">
        <f>G56</f>
        <v>0</v>
      </c>
      <c r="H61" s="62">
        <f>H56</f>
        <v>0</v>
      </c>
      <c r="I61" s="62">
        <f>I56</f>
        <v>0</v>
      </c>
      <c r="J61" s="62">
        <f>J56</f>
        <v>0</v>
      </c>
      <c r="K61" s="62">
        <f>K56</f>
        <v>0</v>
      </c>
      <c r="L61" s="62">
        <f>L56</f>
        <v>0</v>
      </c>
      <c r="M61" s="62">
        <f>M56</f>
        <v>0</v>
      </c>
      <c r="N61" s="62">
        <f>N56</f>
        <v>0</v>
      </c>
      <c r="O61" s="62">
        <f>O56</f>
        <v>0</v>
      </c>
      <c r="P61" s="62">
        <f>P56</f>
        <v>11438.571676909109</v>
      </c>
      <c r="R61" s="62"/>
    </row>
    <row r="62" spans="1:18" x14ac:dyDescent="0.25">
      <c r="A62" s="164"/>
      <c r="B62" s="91" t="s">
        <v>35</v>
      </c>
      <c r="C62" s="164"/>
      <c r="G62" s="166">
        <f>G54-G55</f>
        <v>-4550.6299066160536</v>
      </c>
      <c r="H62" s="166">
        <f>H54-H55</f>
        <v>-4147.6299066160536</v>
      </c>
      <c r="I62" s="166">
        <f>I54-I55</f>
        <v>-3736.5699066160523</v>
      </c>
      <c r="J62" s="166">
        <f>J54-J55</f>
        <v>-3317.2887066160511</v>
      </c>
      <c r="K62" s="166">
        <f>K54-K55</f>
        <v>-2889.6218826160548</v>
      </c>
      <c r="L62" s="166">
        <f>L54-L55</f>
        <v>-2453.4017221360518</v>
      </c>
      <c r="M62" s="166">
        <f>M54-M55</f>
        <v>-2008.4571584464538</v>
      </c>
      <c r="N62" s="166">
        <f>N54-N55</f>
        <v>-1554.6137034830645</v>
      </c>
      <c r="O62" s="166">
        <f>O54-O55</f>
        <v>-1091.6933794204015</v>
      </c>
      <c r="P62" s="166">
        <f>P54-P55</f>
        <v>-619.51464887649126</v>
      </c>
      <c r="R62" s="62"/>
    </row>
    <row r="63" spans="1:18" ht="15.75" thickBot="1" x14ac:dyDescent="0.3">
      <c r="A63" s="164"/>
      <c r="B63" s="91"/>
      <c r="C63" s="164"/>
      <c r="G63" s="166"/>
      <c r="H63" s="166"/>
      <c r="I63" s="166"/>
      <c r="J63" s="166"/>
      <c r="K63" s="166"/>
      <c r="L63" s="166"/>
      <c r="M63" s="166"/>
      <c r="N63" s="166"/>
      <c r="O63" s="166"/>
      <c r="P63" s="166"/>
      <c r="R63" s="62"/>
    </row>
    <row r="64" spans="1:18" x14ac:dyDescent="0.25">
      <c r="A64" s="164"/>
      <c r="B64" s="182" t="s">
        <v>100</v>
      </c>
      <c r="C64" s="57"/>
      <c r="D64" s="57"/>
      <c r="E64" s="57"/>
      <c r="F64" s="183">
        <f>XIRR(F60:P60,G2:Q2)</f>
        <v>-0.25657357405871156</v>
      </c>
      <c r="G64" s="166"/>
      <c r="H64" s="166"/>
      <c r="I64" s="166"/>
      <c r="J64" s="166"/>
      <c r="K64" s="166"/>
      <c r="L64" s="166"/>
      <c r="M64" s="166"/>
      <c r="N64" s="166"/>
      <c r="O64" s="166"/>
      <c r="P64" s="166"/>
      <c r="R64" s="62"/>
    </row>
    <row r="65" spans="1:18" x14ac:dyDescent="0.25">
      <c r="A65" s="164"/>
      <c r="B65" s="184" t="s">
        <v>101</v>
      </c>
      <c r="C65" s="164"/>
      <c r="D65" s="164"/>
      <c r="E65" s="164"/>
      <c r="F65" s="73">
        <f>SUM(F60:P60)</f>
        <v>-118330.84924453365</v>
      </c>
      <c r="G65" s="166"/>
      <c r="H65" s="166"/>
      <c r="I65" s="166"/>
      <c r="J65" s="166"/>
      <c r="K65" s="166"/>
      <c r="L65" s="166"/>
      <c r="M65" s="166"/>
      <c r="N65" s="166"/>
      <c r="O65" s="166"/>
      <c r="P65" s="166"/>
      <c r="R65" s="62"/>
    </row>
    <row r="66" spans="1:18" ht="15.75" thickBot="1" x14ac:dyDescent="0.3">
      <c r="A66" s="164"/>
      <c r="B66" s="185" t="s">
        <v>102</v>
      </c>
      <c r="C66" s="33"/>
      <c r="D66" s="33"/>
      <c r="E66" s="33"/>
      <c r="F66" s="186">
        <f>SUMIF(F60:P60,"&gt;0")/SUMIF(F60:P60,"&lt;0")*-1</f>
        <v>8.3771311495955583E-2</v>
      </c>
      <c r="G66" s="164"/>
      <c r="H66" s="164"/>
      <c r="I66" s="164"/>
      <c r="J66" s="164"/>
      <c r="K66" s="164"/>
      <c r="L66" s="164"/>
      <c r="M66" s="164"/>
      <c r="N66" s="164"/>
      <c r="O66" s="164"/>
      <c r="P66" s="164"/>
      <c r="R66" s="62"/>
    </row>
    <row r="67" spans="1:18" x14ac:dyDescent="0.25">
      <c r="A67" s="164"/>
      <c r="B67" s="164"/>
      <c r="C67" s="164"/>
      <c r="G67" s="164"/>
      <c r="H67" s="164"/>
      <c r="I67" s="164"/>
      <c r="J67" s="164"/>
      <c r="K67" s="164"/>
      <c r="L67" s="164"/>
      <c r="M67" s="164"/>
      <c r="N67" s="164"/>
      <c r="O67" s="164"/>
      <c r="P67" s="164"/>
      <c r="R67" s="62"/>
    </row>
    <row r="68" spans="1:18" x14ac:dyDescent="0.25">
      <c r="A68" s="164"/>
      <c r="B68" s="164"/>
      <c r="C68" s="164"/>
      <c r="G68" s="164"/>
      <c r="H68" s="164"/>
      <c r="I68" s="164"/>
      <c r="J68" s="164"/>
      <c r="K68" s="164"/>
      <c r="L68" s="164"/>
      <c r="M68" s="164"/>
      <c r="N68" s="164"/>
      <c r="O68" s="164"/>
      <c r="P68" s="164"/>
      <c r="R68" s="62"/>
    </row>
    <row r="69" spans="1:18" x14ac:dyDescent="0.25">
      <c r="A69" s="164"/>
      <c r="B69" s="164"/>
      <c r="C69" s="164"/>
      <c r="G69" s="164"/>
      <c r="H69" s="164"/>
      <c r="I69" s="164"/>
      <c r="J69" s="164"/>
      <c r="K69" s="164"/>
      <c r="L69" s="164"/>
      <c r="M69" s="164"/>
      <c r="N69" s="164"/>
      <c r="O69" s="164"/>
      <c r="P69" s="164"/>
      <c r="R69" s="62"/>
    </row>
    <row r="70" spans="1:18" x14ac:dyDescent="0.25">
      <c r="A70" s="164"/>
      <c r="B70" s="164"/>
      <c r="C70" s="164"/>
      <c r="G70" s="164"/>
      <c r="H70" s="164"/>
      <c r="I70" s="164"/>
      <c r="J70" s="164"/>
      <c r="K70" s="164"/>
      <c r="L70" s="164"/>
      <c r="M70" s="164"/>
      <c r="N70" s="164"/>
      <c r="O70" s="164"/>
      <c r="P70" s="164"/>
      <c r="R70" s="62"/>
    </row>
    <row r="71" spans="1:18" x14ac:dyDescent="0.25">
      <c r="R71" s="62"/>
    </row>
    <row r="72" spans="1:18" x14ac:dyDescent="0.25">
      <c r="R72" s="62"/>
    </row>
    <row r="73" spans="1:18" x14ac:dyDescent="0.25">
      <c r="F73" s="62"/>
      <c r="G73" s="62"/>
      <c r="H73" s="62"/>
      <c r="I73" s="62"/>
      <c r="J73" s="62"/>
      <c r="K73" s="62"/>
      <c r="L73" s="62"/>
      <c r="M73" s="62"/>
      <c r="N73" s="62"/>
      <c r="O73" s="62"/>
      <c r="P73" s="62"/>
      <c r="Q73" s="81"/>
      <c r="R73" s="62"/>
    </row>
    <row r="74" spans="1:18" x14ac:dyDescent="0.25">
      <c r="A74" s="55" t="s">
        <v>36</v>
      </c>
      <c r="B74" s="39"/>
      <c r="C74" s="39"/>
      <c r="D74" s="39"/>
      <c r="E74" s="39"/>
      <c r="F74" s="52"/>
      <c r="G74" s="187">
        <f>G26/G55</f>
        <v>0.81576866971327033</v>
      </c>
      <c r="H74" s="187">
        <f>H26/H55</f>
        <v>0.83208404310753581</v>
      </c>
      <c r="I74" s="187">
        <f>I26/I55</f>
        <v>0.8487257239696866</v>
      </c>
      <c r="J74" s="187">
        <f>J26/J55</f>
        <v>0.86570023844908028</v>
      </c>
      <c r="K74" s="187">
        <f>K26/K55</f>
        <v>0.88301424321806177</v>
      </c>
      <c r="L74" s="187">
        <f>L26/L55</f>
        <v>0.9006745280824231</v>
      </c>
      <c r="M74" s="187">
        <f>M26/M55</f>
        <v>0.91868801864407157</v>
      </c>
      <c r="N74" s="187">
        <f>N26/N55</f>
        <v>0.93706177901695287</v>
      </c>
      <c r="O74" s="187">
        <f>O26/O55</f>
        <v>0.955803014597292</v>
      </c>
      <c r="P74" s="187">
        <f>P26/P55</f>
        <v>0.97491907488923779</v>
      </c>
      <c r="Q74" s="81"/>
      <c r="R74" s="62"/>
    </row>
    <row r="75" spans="1:18" x14ac:dyDescent="0.25">
      <c r="F75" s="41" t="s">
        <v>37</v>
      </c>
      <c r="G75" s="188">
        <f>MIN(G74:P74)</f>
        <v>0.81576866971327033</v>
      </c>
      <c r="H75" s="79"/>
      <c r="I75" s="79"/>
      <c r="J75" s="79"/>
      <c r="K75" s="79"/>
      <c r="L75" s="79"/>
      <c r="M75" s="79"/>
      <c r="N75" s="79"/>
      <c r="O75" s="79"/>
      <c r="P75" s="79"/>
      <c r="Q75" s="40"/>
      <c r="R75" s="62"/>
    </row>
    <row r="76" spans="1:18" x14ac:dyDescent="0.25">
      <c r="Q76" s="155"/>
      <c r="R76" s="62"/>
    </row>
    <row r="77" spans="1:18" x14ac:dyDescent="0.25">
      <c r="Q77" s="62"/>
      <c r="R77" s="62"/>
    </row>
    <row r="78" spans="1:18" x14ac:dyDescent="0.25">
      <c r="A78" s="55" t="s">
        <v>38</v>
      </c>
      <c r="B78" s="39"/>
      <c r="C78" s="39"/>
      <c r="D78" s="39"/>
      <c r="E78" s="39"/>
      <c r="F78" s="52"/>
      <c r="G78" s="187">
        <f>G62/inputs!$D$5</f>
        <v>-4.4009960412147518E-2</v>
      </c>
      <c r="H78" s="187">
        <f>H62/inputs!$D$5</f>
        <v>-4.0112474918917347E-2</v>
      </c>
      <c r="I78" s="187">
        <f>I62/inputs!$D$5</f>
        <v>-3.6137039715822557E-2</v>
      </c>
      <c r="J78" s="187">
        <f>J62/inputs!$D$5</f>
        <v>-3.2082095808665868E-2</v>
      </c>
      <c r="K78" s="187">
        <f>K62/inputs!$D$5</f>
        <v>-2.7946053023366099E-2</v>
      </c>
      <c r="L78" s="187">
        <f>L62/inputs!$D$5</f>
        <v>-2.3727289382360271E-2</v>
      </c>
      <c r="M78" s="187">
        <f>M62/inputs!$D$5</f>
        <v>-1.9424150468534369E-2</v>
      </c>
      <c r="N78" s="187">
        <f>N62/inputs!$D$5</f>
        <v>-1.5034948776431958E-2</v>
      </c>
      <c r="O78" s="187">
        <f>O62/inputs!$D$5</f>
        <v>-1.0557963050487442E-2</v>
      </c>
      <c r="P78" s="187">
        <f>P62/inputs!$D$5</f>
        <v>-5.9914376100240934E-3</v>
      </c>
      <c r="Q78" s="62"/>
      <c r="R78" s="62"/>
    </row>
    <row r="79" spans="1:18" x14ac:dyDescent="0.25">
      <c r="F79" s="41" t="s">
        <v>37</v>
      </c>
      <c r="G79" s="188">
        <f>MIN(G78:P78)</f>
        <v>-4.4009960412147518E-2</v>
      </c>
      <c r="H79" s="79"/>
      <c r="I79" s="79"/>
      <c r="J79" s="79"/>
      <c r="K79" s="79"/>
      <c r="L79" s="79"/>
      <c r="M79" s="79"/>
      <c r="N79" s="79"/>
      <c r="O79" s="79"/>
      <c r="P79" s="79"/>
      <c r="Q79" s="62"/>
      <c r="R79" s="62"/>
    </row>
    <row r="80" spans="1:18" x14ac:dyDescent="0.25">
      <c r="F80" s="62"/>
      <c r="Q80" s="62"/>
      <c r="R80" s="62"/>
    </row>
    <row r="81" spans="1:18" x14ac:dyDescent="0.25">
      <c r="A81" s="164"/>
      <c r="B81" s="164"/>
      <c r="C81" s="164"/>
      <c r="D81" s="164"/>
      <c r="E81" s="164"/>
      <c r="F81" s="166"/>
      <c r="G81" s="164"/>
      <c r="H81" s="164"/>
      <c r="Q81" s="62"/>
      <c r="R81" s="62"/>
    </row>
    <row r="82" spans="1:18" x14ac:dyDescent="0.25">
      <c r="A82" s="164"/>
      <c r="B82" s="164"/>
      <c r="C82" s="172"/>
      <c r="D82" s="164"/>
      <c r="E82" s="164"/>
      <c r="F82" s="164"/>
      <c r="G82" s="164"/>
      <c r="H82" s="164"/>
      <c r="Q82" s="62"/>
      <c r="R82" s="62"/>
    </row>
    <row r="83" spans="1:18" x14ac:dyDescent="0.25">
      <c r="A83" s="164"/>
      <c r="B83" s="164"/>
      <c r="C83" s="164"/>
      <c r="D83" s="164"/>
      <c r="E83" s="164"/>
      <c r="F83" s="166"/>
      <c r="G83" s="166"/>
      <c r="H83" s="166"/>
      <c r="I83" s="62"/>
      <c r="J83" s="62"/>
      <c r="K83" s="62"/>
      <c r="L83" s="62"/>
      <c r="M83" s="62"/>
      <c r="N83" s="62"/>
      <c r="O83" s="62"/>
      <c r="P83" s="62"/>
      <c r="Q83" s="62"/>
      <c r="R83" s="62"/>
    </row>
    <row r="84" spans="1:18" ht="15.75" thickBot="1" x14ac:dyDescent="0.3">
      <c r="F84" s="62"/>
      <c r="G84" s="62"/>
      <c r="H84" s="62"/>
      <c r="I84" s="62"/>
      <c r="J84" s="62"/>
      <c r="K84" s="62"/>
      <c r="L84" s="62"/>
      <c r="M84" s="62"/>
      <c r="N84" s="62"/>
      <c r="O84" s="62"/>
      <c r="P84" s="62"/>
      <c r="Q84" s="62"/>
      <c r="R84" s="62"/>
    </row>
    <row r="85" spans="1:18" x14ac:dyDescent="0.25">
      <c r="A85" s="56" t="s">
        <v>39</v>
      </c>
      <c r="B85" s="57"/>
      <c r="C85" s="57"/>
      <c r="D85" s="57"/>
      <c r="E85" s="57"/>
      <c r="F85" s="70">
        <f>NPV(inputs!$J$12,pro_forma!G61:P61)</f>
        <v>4410.0645506910087</v>
      </c>
      <c r="G85" s="71">
        <f>F85/$F$87</f>
        <v>-0.31808098941850915</v>
      </c>
      <c r="H85" s="62"/>
      <c r="I85" s="62"/>
      <c r="J85" s="62"/>
      <c r="K85" s="62"/>
      <c r="L85" s="62"/>
      <c r="M85" s="62"/>
      <c r="N85" s="62"/>
      <c r="O85" s="62"/>
      <c r="P85" s="62"/>
      <c r="Q85" s="62"/>
      <c r="R85" s="62"/>
    </row>
    <row r="86" spans="1:18" x14ac:dyDescent="0.25">
      <c r="A86" s="58" t="s">
        <v>40</v>
      </c>
      <c r="B86" s="39"/>
      <c r="C86" s="39"/>
      <c r="D86" s="39"/>
      <c r="E86" s="39"/>
      <c r="F86" s="69">
        <f>NPV(inputs!$J$12,pro_forma!G62:P62)</f>
        <v>-18274.660981785946</v>
      </c>
      <c r="G86" s="72">
        <f>F86/$F$87</f>
        <v>1.318080989418509</v>
      </c>
      <c r="Q86" s="62"/>
      <c r="R86" s="62"/>
    </row>
    <row r="87" spans="1:18" x14ac:dyDescent="0.25">
      <c r="A87" s="59"/>
      <c r="B87" s="38" t="s">
        <v>41</v>
      </c>
      <c r="F87" s="41">
        <f>SUM(F85:F86)</f>
        <v>-13864.596431094938</v>
      </c>
      <c r="G87" s="73"/>
      <c r="Q87" s="62"/>
      <c r="R87" s="62"/>
    </row>
    <row r="88" spans="1:18" x14ac:dyDescent="0.25">
      <c r="A88" s="59"/>
      <c r="B88" s="38" t="s">
        <v>42</v>
      </c>
      <c r="F88" s="41">
        <f>inputs!D5</f>
        <v>103400</v>
      </c>
      <c r="G88" s="73"/>
      <c r="H88" s="62"/>
      <c r="I88" s="62"/>
      <c r="J88" s="62"/>
      <c r="K88" s="62"/>
      <c r="L88" s="62"/>
      <c r="M88" s="62"/>
      <c r="N88" s="62"/>
      <c r="O88" s="62"/>
      <c r="P88" s="62"/>
      <c r="Q88" s="62"/>
      <c r="R88" s="62"/>
    </row>
    <row r="89" spans="1:18" x14ac:dyDescent="0.25">
      <c r="A89" s="59"/>
      <c r="B89" s="38" t="s">
        <v>43</v>
      </c>
      <c r="F89" s="41">
        <f>F87-F88</f>
        <v>-117264.59643109493</v>
      </c>
      <c r="G89" s="73"/>
      <c r="H89" s="62"/>
      <c r="I89" s="62"/>
      <c r="J89" s="62"/>
      <c r="K89" s="62"/>
      <c r="L89" s="62"/>
      <c r="M89" s="62"/>
      <c r="N89" s="62"/>
      <c r="O89" s="62"/>
      <c r="P89" s="62"/>
      <c r="Q89" s="62"/>
      <c r="R89" s="62"/>
    </row>
    <row r="90" spans="1:18" ht="15.75" thickBot="1" x14ac:dyDescent="0.3">
      <c r="A90" s="60"/>
      <c r="B90" s="50" t="s">
        <v>44</v>
      </c>
      <c r="C90" s="33"/>
      <c r="D90" s="33"/>
      <c r="E90" s="33"/>
      <c r="F90" s="74">
        <f>IRR(F60:P60)</f>
        <v>-0.25799350051201131</v>
      </c>
      <c r="G90" s="75"/>
      <c r="H90" s="62"/>
      <c r="I90" s="62"/>
      <c r="J90" s="62"/>
      <c r="K90" s="62"/>
      <c r="L90" s="62"/>
      <c r="M90" s="62"/>
      <c r="N90" s="62"/>
      <c r="O90" s="62"/>
      <c r="P90" s="62"/>
      <c r="Q90" s="62"/>
      <c r="R90" s="62"/>
    </row>
    <row r="91" spans="1:18" x14ac:dyDescent="0.25">
      <c r="F91" s="62"/>
      <c r="G91" s="62"/>
      <c r="Q91" s="62"/>
      <c r="R91" s="62"/>
    </row>
    <row r="92" spans="1:18" x14ac:dyDescent="0.25">
      <c r="G92" s="62"/>
      <c r="Q92" s="62"/>
      <c r="R92" s="62"/>
    </row>
    <row r="93" spans="1:18" x14ac:dyDescent="0.25">
      <c r="G93" s="62"/>
      <c r="H93" s="62"/>
      <c r="I93" s="62"/>
      <c r="J93" s="62"/>
      <c r="K93" s="62"/>
      <c r="L93" s="62"/>
      <c r="M93" s="62"/>
      <c r="N93" s="62"/>
      <c r="O93" s="62"/>
      <c r="P93" s="62"/>
      <c r="Q93" s="62"/>
      <c r="R93" s="62"/>
    </row>
    <row r="94" spans="1:18" x14ac:dyDescent="0.25">
      <c r="H94" s="62"/>
      <c r="I94" s="62"/>
      <c r="J94" s="62"/>
      <c r="K94" s="62"/>
      <c r="L94" s="62"/>
      <c r="M94" s="62"/>
      <c r="N94" s="62"/>
      <c r="O94" s="62"/>
      <c r="P94" s="62"/>
      <c r="Q94" s="62"/>
      <c r="R94" s="62"/>
    </row>
    <row r="95" spans="1:18" x14ac:dyDescent="0.25">
      <c r="H95" s="62"/>
      <c r="I95" s="62"/>
      <c r="J95" s="62"/>
      <c r="K95" s="62"/>
      <c r="L95" s="62"/>
      <c r="M95" s="62"/>
      <c r="N95" s="62"/>
      <c r="O95" s="62"/>
      <c r="P95" s="62"/>
      <c r="Q95" s="62"/>
      <c r="R95" s="62"/>
    </row>
    <row r="96" spans="1:18" x14ac:dyDescent="0.25">
      <c r="H96" s="62"/>
      <c r="J96" s="62"/>
      <c r="K96" s="62"/>
      <c r="L96" s="62"/>
      <c r="M96" s="62"/>
      <c r="N96" s="62"/>
      <c r="O96" s="62"/>
      <c r="P96" s="62"/>
      <c r="Q96" s="62"/>
      <c r="R96" s="62"/>
    </row>
    <row r="97" spans="8:18" x14ac:dyDescent="0.25">
      <c r="H97" s="62"/>
      <c r="I97" s="62"/>
      <c r="J97" s="62"/>
      <c r="K97" s="62"/>
      <c r="L97" s="62"/>
      <c r="M97" s="62"/>
      <c r="N97" s="62"/>
      <c r="O97" s="62"/>
      <c r="P97" s="62"/>
      <c r="Q97" s="62"/>
      <c r="R97" s="62"/>
    </row>
    <row r="98" spans="8:18" x14ac:dyDescent="0.25">
      <c r="H98" s="62"/>
      <c r="I98" s="62"/>
      <c r="J98" s="62"/>
      <c r="K98" s="62"/>
      <c r="L98" s="62"/>
      <c r="M98" s="62"/>
      <c r="N98" s="62"/>
      <c r="O98" s="62"/>
      <c r="P98" s="62"/>
      <c r="Q98" s="62"/>
      <c r="R98" s="62"/>
    </row>
    <row r="99" spans="8:18" x14ac:dyDescent="0.25">
      <c r="H99" s="62"/>
      <c r="I99" s="62"/>
      <c r="J99" s="62"/>
      <c r="K99" s="62"/>
      <c r="L99" s="62"/>
      <c r="M99" s="62"/>
      <c r="N99" s="62"/>
      <c r="O99" s="62"/>
      <c r="P99" s="62"/>
      <c r="Q99" s="62"/>
      <c r="R99" s="62"/>
    </row>
    <row r="100" spans="8:18" x14ac:dyDescent="0.25">
      <c r="H100" s="62"/>
      <c r="I100" s="62"/>
      <c r="J100" s="62"/>
      <c r="K100" s="62"/>
      <c r="L100" s="62"/>
      <c r="M100" s="62"/>
      <c r="N100" s="62"/>
      <c r="O100" s="62"/>
      <c r="P100" s="62"/>
      <c r="Q100" s="62"/>
      <c r="R100" s="62"/>
    </row>
    <row r="101" spans="8:18" x14ac:dyDescent="0.25">
      <c r="H101" s="62"/>
      <c r="I101" s="62"/>
      <c r="J101" s="62"/>
      <c r="K101" s="62"/>
      <c r="L101" s="62"/>
      <c r="M101" s="62"/>
      <c r="N101" s="62"/>
      <c r="O101" s="62"/>
      <c r="P101" s="62"/>
      <c r="Q101" s="62"/>
      <c r="R101" s="62"/>
    </row>
    <row r="102" spans="8:18" x14ac:dyDescent="0.25">
      <c r="H102" s="62"/>
      <c r="I102" s="62"/>
      <c r="J102" s="62"/>
      <c r="K102" s="62"/>
      <c r="L102" s="62"/>
      <c r="M102" s="62"/>
      <c r="N102" s="62"/>
      <c r="O102" s="62"/>
      <c r="P102" s="62"/>
      <c r="Q102" s="62"/>
      <c r="R102" s="62"/>
    </row>
    <row r="103" spans="8:18" x14ac:dyDescent="0.25">
      <c r="H103" s="99"/>
      <c r="I103" s="62"/>
      <c r="J103" s="62"/>
      <c r="K103" s="62"/>
      <c r="L103" s="62"/>
      <c r="M103" s="62"/>
      <c r="N103" s="62"/>
      <c r="O103" s="62"/>
      <c r="P103" s="62"/>
      <c r="Q103" s="62"/>
      <c r="R103" s="62"/>
    </row>
  </sheetData>
  <conditionalFormatting sqref="G78:P78">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S382"/>
  <sheetViews>
    <sheetView showGridLines="0" zoomScale="70" zoomScaleNormal="70" workbookViewId="0">
      <selection activeCell="F9" sqref="F9"/>
    </sheetView>
  </sheetViews>
  <sheetFormatPr defaultColWidth="9.140625" defaultRowHeight="16.5" x14ac:dyDescent="0.3"/>
  <cols>
    <col min="1" max="1" width="20.7109375" style="1" customWidth="1"/>
    <col min="2" max="7" width="15.7109375" style="1" customWidth="1"/>
    <col min="8" max="8" width="2.5703125" style="1" customWidth="1"/>
    <col min="9" max="9" width="28.42578125" style="1" customWidth="1"/>
    <col min="10" max="10" width="13" style="1" customWidth="1"/>
    <col min="11" max="11" width="11.85546875" style="1" customWidth="1"/>
    <col min="12" max="12" width="13.5703125" style="1" customWidth="1"/>
    <col min="13" max="13" width="6.140625" style="1" customWidth="1"/>
    <col min="14" max="16384" width="9.140625" style="1"/>
  </cols>
  <sheetData>
    <row r="1" spans="1:19" ht="24" customHeight="1" x14ac:dyDescent="0.3">
      <c r="A1" s="9" t="s">
        <v>45</v>
      </c>
      <c r="B1" s="3"/>
      <c r="C1" s="8"/>
      <c r="D1" s="8"/>
      <c r="E1" s="7"/>
      <c r="F1" s="7"/>
      <c r="G1" s="7"/>
      <c r="H1" s="7"/>
      <c r="I1" s="7"/>
      <c r="J1" s="7"/>
      <c r="K1" s="7"/>
      <c r="L1" s="7"/>
    </row>
    <row r="2" spans="1:19" ht="15" customHeight="1" x14ac:dyDescent="0.3">
      <c r="A2" s="12"/>
      <c r="B2" s="13"/>
      <c r="C2" s="13"/>
      <c r="D2" s="13"/>
      <c r="E2" s="11"/>
      <c r="F2" s="11"/>
      <c r="G2" s="11"/>
      <c r="H2" s="11"/>
      <c r="I2" s="11"/>
      <c r="J2" s="11"/>
      <c r="K2" s="11"/>
      <c r="L2" s="11"/>
    </row>
    <row r="3" spans="1:19" ht="24" customHeight="1" x14ac:dyDescent="0.3">
      <c r="H3" s="11"/>
      <c r="I3" s="174" t="s">
        <v>46</v>
      </c>
      <c r="J3" s="175"/>
      <c r="K3" s="11"/>
      <c r="L3" s="11"/>
    </row>
    <row r="4" spans="1:19" x14ac:dyDescent="0.3">
      <c r="H4" s="10"/>
      <c r="I4" s="175"/>
      <c r="J4" s="175"/>
      <c r="K4" s="11"/>
      <c r="L4" s="11"/>
      <c r="P4" s="4"/>
      <c r="Q4" s="4"/>
      <c r="R4" s="4"/>
      <c r="S4" s="4"/>
    </row>
    <row r="5" spans="1:19" x14ac:dyDescent="0.3">
      <c r="A5" s="18" t="s">
        <v>47</v>
      </c>
      <c r="B5" s="19" t="s">
        <v>48</v>
      </c>
      <c r="C5" s="19" t="s">
        <v>49</v>
      </c>
      <c r="D5" s="19" t="s">
        <v>50</v>
      </c>
      <c r="E5" s="19" t="s">
        <v>51</v>
      </c>
      <c r="F5" s="19" t="s">
        <v>52</v>
      </c>
      <c r="G5" s="24" t="s">
        <v>53</v>
      </c>
      <c r="H5" s="10"/>
      <c r="I5" s="11" t="s">
        <v>54</v>
      </c>
      <c r="J5" s="35">
        <f>inputs!J5</f>
        <v>340000</v>
      </c>
      <c r="L5" s="11"/>
      <c r="O5"/>
      <c r="P5"/>
      <c r="Q5" s="16"/>
      <c r="R5" s="4"/>
      <c r="S5" s="4"/>
    </row>
    <row r="6" spans="1:19" x14ac:dyDescent="0.3">
      <c r="A6" s="78">
        <f>pro_forma!G1</f>
        <v>1</v>
      </c>
      <c r="B6" s="42">
        <f>J5</f>
        <v>340000</v>
      </c>
      <c r="C6" s="42">
        <f>IF($J$14&lt;B6+(B6*($J$6/$J$8)),$J$14,B6+(B6*($J$6/$J$8)))</f>
        <v>24700.629906616054</v>
      </c>
      <c r="D6" s="43">
        <f>C6-E6</f>
        <v>4300.6299066160536</v>
      </c>
      <c r="E6" s="43">
        <f>B6*$J$6/$J$8</f>
        <v>20400</v>
      </c>
      <c r="F6" s="42">
        <f>B6-D6</f>
        <v>335699.37009338394</v>
      </c>
      <c r="G6" s="30">
        <f>($B$6-F6)/$B$6</f>
        <v>1.2648911490047227E-2</v>
      </c>
      <c r="H6" s="10"/>
      <c r="I6" s="11" t="s">
        <v>9</v>
      </c>
      <c r="J6" s="36">
        <f>inputs!J7</f>
        <v>0.06</v>
      </c>
      <c r="L6" s="11"/>
      <c r="P6" s="4"/>
      <c r="Q6" s="4"/>
      <c r="R6" s="4"/>
      <c r="S6" s="4"/>
    </row>
    <row r="7" spans="1:19" x14ac:dyDescent="0.3">
      <c r="A7" s="26">
        <f>+A6+1</f>
        <v>2</v>
      </c>
      <c r="B7" s="42">
        <f>F6</f>
        <v>335699.37009338394</v>
      </c>
      <c r="C7" s="42">
        <f t="shared" ref="C7:C37" si="0">IF($J$14&lt;B7+(B7*($J$6/$J$8)),$J$14,B7+(B7*($J$6/$J$8)))</f>
        <v>24700.629906616054</v>
      </c>
      <c r="D7" s="43">
        <f t="shared" ref="D7:D70" si="1">C7-E7</f>
        <v>4558.6677010130188</v>
      </c>
      <c r="E7" s="43">
        <f t="shared" ref="E7:E70" si="2">B7*$J$6/$J$8</f>
        <v>20141.962205603035</v>
      </c>
      <c r="F7" s="42">
        <f t="shared" ref="F7:F70" si="3">B7-D7</f>
        <v>331140.70239237091</v>
      </c>
      <c r="G7" s="27">
        <f>($B$6-F7)/$B$6</f>
        <v>2.6056757669497336E-2</v>
      </c>
      <c r="H7" s="4"/>
      <c r="I7" s="1" t="s">
        <v>55</v>
      </c>
      <c r="J7" s="37">
        <f>inputs!J6</f>
        <v>30</v>
      </c>
      <c r="P7" s="4"/>
      <c r="Q7" s="4"/>
      <c r="R7" s="4"/>
      <c r="S7" s="4"/>
    </row>
    <row r="8" spans="1:19" x14ac:dyDescent="0.3">
      <c r="A8" s="26">
        <f t="shared" ref="A8:A71" si="4">+A7+1</f>
        <v>3</v>
      </c>
      <c r="B8" s="42">
        <f t="shared" ref="B8:B71" si="5">F7</f>
        <v>331140.70239237091</v>
      </c>
      <c r="C8" s="42">
        <f t="shared" si="0"/>
        <v>24700.629906616054</v>
      </c>
      <c r="D8" s="43">
        <f t="shared" si="1"/>
        <v>4832.1877630738018</v>
      </c>
      <c r="E8" s="43">
        <f t="shared" si="2"/>
        <v>19868.442143542252</v>
      </c>
      <c r="F8" s="42">
        <f t="shared" si="3"/>
        <v>326308.51462929707</v>
      </c>
      <c r="G8" s="27">
        <f>($B$6-F8)/$B$6</f>
        <v>4.0269074619714483E-2</v>
      </c>
      <c r="H8" s="4"/>
      <c r="I8" s="1" t="s">
        <v>56</v>
      </c>
      <c r="J8" s="100">
        <v>1</v>
      </c>
      <c r="K8" s="11"/>
      <c r="P8" s="4"/>
      <c r="Q8" s="4"/>
      <c r="R8" s="4"/>
      <c r="S8" s="4"/>
    </row>
    <row r="9" spans="1:19" s="11" customFormat="1" x14ac:dyDescent="0.3">
      <c r="A9" s="26">
        <f t="shared" si="4"/>
        <v>4</v>
      </c>
      <c r="B9" s="42">
        <f t="shared" si="5"/>
        <v>326308.51462929707</v>
      </c>
      <c r="C9" s="42">
        <f t="shared" si="0"/>
        <v>24700.629906616054</v>
      </c>
      <c r="D9" s="43">
        <f t="shared" si="1"/>
        <v>5122.1190288582293</v>
      </c>
      <c r="E9" s="43">
        <f t="shared" si="2"/>
        <v>19578.510877757824</v>
      </c>
      <c r="F9" s="42">
        <f t="shared" si="3"/>
        <v>321186.39560043882</v>
      </c>
      <c r="G9" s="27">
        <f t="shared" ref="G9:G37" si="6">($B$6-F9)/$B$6</f>
        <v>5.5334130586944655E-2</v>
      </c>
      <c r="H9" s="10"/>
      <c r="I9" s="1" t="s">
        <v>57</v>
      </c>
      <c r="J9" s="20">
        <f>J7*J8</f>
        <v>30</v>
      </c>
      <c r="K9" s="1"/>
      <c r="P9" s="10"/>
      <c r="Q9" s="10"/>
      <c r="R9" s="10"/>
      <c r="S9" s="10"/>
    </row>
    <row r="10" spans="1:19" x14ac:dyDescent="0.3">
      <c r="A10" s="26">
        <f t="shared" si="4"/>
        <v>5</v>
      </c>
      <c r="B10" s="42">
        <f t="shared" si="5"/>
        <v>321186.39560043882</v>
      </c>
      <c r="C10" s="42">
        <f t="shared" si="0"/>
        <v>24700.629906616054</v>
      </c>
      <c r="D10" s="43">
        <f t="shared" si="1"/>
        <v>5429.4461705897265</v>
      </c>
      <c r="E10" s="43">
        <f t="shared" si="2"/>
        <v>19271.183736026327</v>
      </c>
      <c r="F10" s="42">
        <f t="shared" si="3"/>
        <v>315756.9494298491</v>
      </c>
      <c r="G10" s="27">
        <f t="shared" si="6"/>
        <v>7.1303089912208517E-2</v>
      </c>
      <c r="H10" s="4"/>
      <c r="K10" s="4"/>
      <c r="P10" s="4"/>
      <c r="Q10" s="4"/>
      <c r="R10" s="4"/>
      <c r="S10" s="4"/>
    </row>
    <row r="11" spans="1:19" x14ac:dyDescent="0.3">
      <c r="A11" s="26">
        <f t="shared" si="4"/>
        <v>6</v>
      </c>
      <c r="B11" s="42">
        <f t="shared" si="5"/>
        <v>315756.9494298491</v>
      </c>
      <c r="C11" s="42">
        <f t="shared" si="0"/>
        <v>24700.629906616054</v>
      </c>
      <c r="D11" s="43">
        <f t="shared" si="1"/>
        <v>5755.2129408251094</v>
      </c>
      <c r="E11" s="43">
        <f t="shared" si="2"/>
        <v>18945.416965790944</v>
      </c>
      <c r="F11" s="42">
        <f t="shared" si="3"/>
        <v>310001.73648902401</v>
      </c>
      <c r="G11" s="27">
        <f t="shared" si="6"/>
        <v>8.82301867969882E-2</v>
      </c>
      <c r="H11" s="4"/>
      <c r="J11" s="20"/>
      <c r="K11" s="4"/>
      <c r="P11" s="4"/>
      <c r="Q11" s="4"/>
      <c r="R11" s="4"/>
      <c r="S11" s="4"/>
    </row>
    <row r="12" spans="1:19" x14ac:dyDescent="0.3">
      <c r="A12" s="26">
        <f t="shared" si="4"/>
        <v>7</v>
      </c>
      <c r="B12" s="42">
        <f t="shared" si="5"/>
        <v>310001.73648902401</v>
      </c>
      <c r="C12" s="42">
        <f t="shared" si="0"/>
        <v>24700.629906616054</v>
      </c>
      <c r="D12" s="43">
        <f t="shared" si="1"/>
        <v>6100.5257172746133</v>
      </c>
      <c r="E12" s="43">
        <f t="shared" si="2"/>
        <v>18600.10418934144</v>
      </c>
      <c r="F12" s="42">
        <f t="shared" si="3"/>
        <v>303901.21077174938</v>
      </c>
      <c r="G12" s="27">
        <f t="shared" si="6"/>
        <v>0.10617290949485476</v>
      </c>
      <c r="H12" s="4"/>
      <c r="I12" s="174" t="s">
        <v>58</v>
      </c>
      <c r="J12" s="175"/>
      <c r="K12" s="4"/>
      <c r="L12" s="22"/>
      <c r="P12" s="4"/>
      <c r="Q12" s="4"/>
      <c r="R12" s="4"/>
      <c r="S12" s="4"/>
    </row>
    <row r="13" spans="1:19" x14ac:dyDescent="0.3">
      <c r="A13" s="26">
        <f t="shared" si="4"/>
        <v>8</v>
      </c>
      <c r="B13" s="42">
        <f t="shared" si="5"/>
        <v>303901.21077174938</v>
      </c>
      <c r="C13" s="42">
        <f t="shared" si="0"/>
        <v>24700.629906616054</v>
      </c>
      <c r="D13" s="43">
        <f t="shared" si="1"/>
        <v>6466.5572603110923</v>
      </c>
      <c r="E13" s="43">
        <f t="shared" si="2"/>
        <v>18234.072646304961</v>
      </c>
      <c r="F13" s="42">
        <f t="shared" si="3"/>
        <v>297434.65351143829</v>
      </c>
      <c r="G13" s="27">
        <f t="shared" si="6"/>
        <v>0.12519219555459327</v>
      </c>
      <c r="H13" s="4"/>
      <c r="I13" s="175"/>
      <c r="J13" s="175"/>
      <c r="K13" s="4"/>
      <c r="L13" s="4"/>
      <c r="M13" s="4"/>
      <c r="N13" s="4"/>
      <c r="O13" s="4"/>
      <c r="P13" s="4"/>
      <c r="Q13" s="4"/>
      <c r="R13" s="4"/>
      <c r="S13" s="4"/>
    </row>
    <row r="14" spans="1:19" x14ac:dyDescent="0.3">
      <c r="A14" s="26">
        <f t="shared" si="4"/>
        <v>9</v>
      </c>
      <c r="B14" s="42">
        <f t="shared" si="5"/>
        <v>297434.65351143829</v>
      </c>
      <c r="C14" s="42">
        <f t="shared" si="0"/>
        <v>24700.629906616054</v>
      </c>
      <c r="D14" s="43">
        <f t="shared" si="1"/>
        <v>6854.5506959297563</v>
      </c>
      <c r="E14" s="43">
        <f t="shared" si="2"/>
        <v>17846.079210686297</v>
      </c>
      <c r="F14" s="42">
        <f t="shared" si="3"/>
        <v>290580.10281550855</v>
      </c>
      <c r="G14" s="27">
        <f t="shared" si="6"/>
        <v>0.14535263877791602</v>
      </c>
      <c r="H14" s="4"/>
      <c r="I14" s="1" t="s">
        <v>59</v>
      </c>
      <c r="J14" s="23">
        <f>-PMT(J6/J8,J9,J5,0,0)</f>
        <v>24700.629906616054</v>
      </c>
      <c r="K14" s="4"/>
      <c r="L14" s="4"/>
      <c r="M14" s="4"/>
      <c r="N14" s="4"/>
      <c r="O14" s="4"/>
      <c r="P14" s="4"/>
      <c r="Q14" s="4"/>
      <c r="R14" s="4"/>
      <c r="S14" s="4"/>
    </row>
    <row r="15" spans="1:19" x14ac:dyDescent="0.3">
      <c r="A15" s="26">
        <f t="shared" si="4"/>
        <v>10</v>
      </c>
      <c r="B15" s="44">
        <f t="shared" si="5"/>
        <v>290580.10281550855</v>
      </c>
      <c r="C15" s="42">
        <f t="shared" si="0"/>
        <v>24700.629906616054</v>
      </c>
      <c r="D15" s="45">
        <f t="shared" si="1"/>
        <v>7265.8237376855395</v>
      </c>
      <c r="E15" s="46">
        <f t="shared" si="2"/>
        <v>17434.806168930514</v>
      </c>
      <c r="F15" s="44">
        <f t="shared" si="3"/>
        <v>283314.27907782304</v>
      </c>
      <c r="G15" s="27">
        <f t="shared" si="6"/>
        <v>0.16672270859463811</v>
      </c>
      <c r="H15" s="4"/>
      <c r="I15" s="1" t="s">
        <v>60</v>
      </c>
      <c r="J15" s="23">
        <f>J16-J5</f>
        <v>401018.8971984816</v>
      </c>
      <c r="K15" s="4"/>
      <c r="L15" s="4"/>
      <c r="M15" s="4"/>
      <c r="N15" s="4"/>
      <c r="O15" s="4"/>
      <c r="P15" s="4"/>
      <c r="Q15" s="4"/>
      <c r="R15" s="4"/>
      <c r="S15" s="4"/>
    </row>
    <row r="16" spans="1:19" x14ac:dyDescent="0.3">
      <c r="A16" s="26">
        <f t="shared" si="4"/>
        <v>11</v>
      </c>
      <c r="B16" s="44">
        <f t="shared" si="5"/>
        <v>283314.27907782304</v>
      </c>
      <c r="C16" s="42">
        <f t="shared" si="0"/>
        <v>24700.629906616054</v>
      </c>
      <c r="D16" s="43">
        <f t="shared" si="1"/>
        <v>7701.7731619466722</v>
      </c>
      <c r="E16" s="43">
        <f t="shared" si="2"/>
        <v>16998.856744669381</v>
      </c>
      <c r="F16" s="42">
        <f t="shared" si="3"/>
        <v>275612.50591587636</v>
      </c>
      <c r="G16" s="27">
        <f t="shared" si="6"/>
        <v>0.18937498260036364</v>
      </c>
      <c r="H16" s="4"/>
      <c r="I16" s="17" t="s">
        <v>61</v>
      </c>
      <c r="J16" s="23">
        <f>J14*J9</f>
        <v>741018.8971984816</v>
      </c>
      <c r="K16"/>
      <c r="L16" s="4"/>
      <c r="M16" s="4"/>
      <c r="N16" s="4"/>
      <c r="O16" s="4"/>
      <c r="P16" s="4"/>
      <c r="Q16" s="4"/>
      <c r="R16" s="4"/>
      <c r="S16" s="4"/>
    </row>
    <row r="17" spans="1:19" ht="17.25" customHeight="1" x14ac:dyDescent="0.3">
      <c r="A17" s="26">
        <f t="shared" si="4"/>
        <v>12</v>
      </c>
      <c r="B17" s="44">
        <f t="shared" si="5"/>
        <v>275612.50591587636</v>
      </c>
      <c r="C17" s="42">
        <f t="shared" si="0"/>
        <v>24700.629906616054</v>
      </c>
      <c r="D17" s="43">
        <f t="shared" si="1"/>
        <v>8163.8795516634709</v>
      </c>
      <c r="E17" s="43">
        <f t="shared" si="2"/>
        <v>16536.750354952583</v>
      </c>
      <c r="F17" s="42">
        <f t="shared" si="3"/>
        <v>267448.62636421289</v>
      </c>
      <c r="G17" s="27">
        <f t="shared" si="6"/>
        <v>0.21338639304643267</v>
      </c>
      <c r="H17" s="4"/>
      <c r="I17" s="4"/>
      <c r="J17" s="4"/>
      <c r="K17"/>
      <c r="L17" s="4"/>
      <c r="M17" s="4"/>
      <c r="N17" s="4"/>
      <c r="O17" s="4"/>
      <c r="P17" s="4"/>
      <c r="Q17" s="4"/>
      <c r="R17" s="4"/>
      <c r="S17" s="4"/>
    </row>
    <row r="18" spans="1:19" x14ac:dyDescent="0.3">
      <c r="A18" s="26">
        <f t="shared" si="4"/>
        <v>13</v>
      </c>
      <c r="B18" s="44">
        <f t="shared" si="5"/>
        <v>267448.62636421289</v>
      </c>
      <c r="C18" s="42">
        <f t="shared" si="0"/>
        <v>24700.629906616054</v>
      </c>
      <c r="D18" s="43">
        <f t="shared" si="1"/>
        <v>8653.7123247632808</v>
      </c>
      <c r="E18" s="43">
        <f t="shared" si="2"/>
        <v>16046.917581852773</v>
      </c>
      <c r="F18" s="42">
        <f t="shared" si="3"/>
        <v>258794.91403944962</v>
      </c>
      <c r="G18" s="27">
        <f t="shared" si="6"/>
        <v>0.23883848811926583</v>
      </c>
      <c r="H18" s="4"/>
      <c r="I18" s="4"/>
      <c r="J18" s="21"/>
      <c r="K18"/>
      <c r="L18" s="4"/>
      <c r="M18" s="4"/>
      <c r="N18" s="4"/>
      <c r="O18" s="4"/>
      <c r="P18" s="4"/>
      <c r="Q18" s="4"/>
      <c r="R18" s="4"/>
      <c r="S18" s="4"/>
    </row>
    <row r="19" spans="1:19" s="29" customFormat="1" ht="16.5" customHeight="1" x14ac:dyDescent="0.25">
      <c r="A19" s="26">
        <f t="shared" si="4"/>
        <v>14</v>
      </c>
      <c r="B19" s="44">
        <f t="shared" si="5"/>
        <v>258794.91403944962</v>
      </c>
      <c r="C19" s="42">
        <f t="shared" si="0"/>
        <v>24700.629906616054</v>
      </c>
      <c r="D19" s="43">
        <f t="shared" si="1"/>
        <v>9172.9350642490772</v>
      </c>
      <c r="E19" s="43">
        <f t="shared" si="2"/>
        <v>15527.694842366976</v>
      </c>
      <c r="F19" s="42">
        <f t="shared" si="3"/>
        <v>249621.97897520053</v>
      </c>
      <c r="G19" s="27">
        <f t="shared" si="6"/>
        <v>0.26581770889646905</v>
      </c>
      <c r="H19" s="25"/>
      <c r="I19" s="25"/>
      <c r="J19" s="25"/>
      <c r="K19" s="28"/>
      <c r="L19" s="25"/>
      <c r="M19" s="25"/>
      <c r="N19" s="25"/>
      <c r="O19" s="25"/>
      <c r="P19" s="25"/>
      <c r="Q19" s="25"/>
      <c r="R19" s="25"/>
      <c r="S19" s="25"/>
    </row>
    <row r="20" spans="1:19" ht="16.5" customHeight="1" x14ac:dyDescent="0.3">
      <c r="A20" s="26">
        <f t="shared" si="4"/>
        <v>15</v>
      </c>
      <c r="B20" s="44">
        <f t="shared" si="5"/>
        <v>249621.97897520053</v>
      </c>
      <c r="C20" s="42">
        <f t="shared" si="0"/>
        <v>24700.629906616054</v>
      </c>
      <c r="D20" s="43">
        <f t="shared" si="1"/>
        <v>9723.3111681040227</v>
      </c>
      <c r="E20" s="43">
        <f t="shared" si="2"/>
        <v>14977.318738512031</v>
      </c>
      <c r="F20" s="42">
        <f t="shared" si="3"/>
        <v>239898.6678070965</v>
      </c>
      <c r="G20" s="27">
        <f>($B$6-F20)/$B$6</f>
        <v>0.2944156829203044</v>
      </c>
      <c r="H20"/>
      <c r="I20" s="4"/>
      <c r="J20" s="4"/>
      <c r="K20"/>
      <c r="L20" s="4"/>
      <c r="M20" s="4"/>
      <c r="N20" s="4"/>
      <c r="O20" s="4"/>
      <c r="P20" s="4"/>
      <c r="Q20" s="4"/>
      <c r="R20" s="4"/>
      <c r="S20" s="4"/>
    </row>
    <row r="21" spans="1:19" ht="17.25" customHeight="1" x14ac:dyDescent="0.3">
      <c r="A21" s="26">
        <f t="shared" si="4"/>
        <v>16</v>
      </c>
      <c r="B21" s="44">
        <f t="shared" si="5"/>
        <v>239898.6678070965</v>
      </c>
      <c r="C21" s="42">
        <f t="shared" si="0"/>
        <v>24700.629906616054</v>
      </c>
      <c r="D21" s="43">
        <f t="shared" si="1"/>
        <v>10306.709838190263</v>
      </c>
      <c r="E21" s="43">
        <f t="shared" si="2"/>
        <v>14393.92006842579</v>
      </c>
      <c r="F21" s="42">
        <f t="shared" si="3"/>
        <v>229591.95796890624</v>
      </c>
      <c r="G21" s="27">
        <f t="shared" si="6"/>
        <v>0.32472953538556987</v>
      </c>
      <c r="H21"/>
      <c r="I21"/>
      <c r="J21"/>
      <c r="K21"/>
      <c r="L21" s="4"/>
      <c r="M21" s="4"/>
      <c r="N21" s="4"/>
      <c r="O21" s="4"/>
      <c r="P21" s="4"/>
      <c r="Q21" s="4"/>
      <c r="R21" s="4"/>
      <c r="S21" s="4"/>
    </row>
    <row r="22" spans="1:19" x14ac:dyDescent="0.3">
      <c r="A22" s="26">
        <f t="shared" si="4"/>
        <v>17</v>
      </c>
      <c r="B22" s="44">
        <f t="shared" si="5"/>
        <v>229591.95796890624</v>
      </c>
      <c r="C22" s="42">
        <f t="shared" si="0"/>
        <v>24700.629906616054</v>
      </c>
      <c r="D22" s="43">
        <f t="shared" si="1"/>
        <v>10925.11242848168</v>
      </c>
      <c r="E22" s="43">
        <f t="shared" si="2"/>
        <v>13775.517478134374</v>
      </c>
      <c r="F22" s="42">
        <f t="shared" si="3"/>
        <v>218666.84554042455</v>
      </c>
      <c r="G22" s="27">
        <f>($B$6-F22)/$B$6</f>
        <v>0.35686221899875131</v>
      </c>
      <c r="H22"/>
      <c r="I22"/>
      <c r="J22"/>
      <c r="K22"/>
      <c r="L22" s="4"/>
      <c r="M22" s="4"/>
      <c r="N22" s="4"/>
      <c r="O22" s="4"/>
      <c r="P22" s="4"/>
      <c r="Q22" s="4"/>
      <c r="R22" s="4"/>
      <c r="S22" s="4"/>
    </row>
    <row r="23" spans="1:19" x14ac:dyDescent="0.3">
      <c r="A23" s="26">
        <f t="shared" si="4"/>
        <v>18</v>
      </c>
      <c r="B23" s="44">
        <f t="shared" si="5"/>
        <v>218666.84554042455</v>
      </c>
      <c r="C23" s="42">
        <f t="shared" si="0"/>
        <v>24700.629906616054</v>
      </c>
      <c r="D23" s="43">
        <f t="shared" si="1"/>
        <v>11580.61917419058</v>
      </c>
      <c r="E23" s="43">
        <f t="shared" si="2"/>
        <v>13120.010732425473</v>
      </c>
      <c r="F23" s="42">
        <f t="shared" si="3"/>
        <v>207086.22636623395</v>
      </c>
      <c r="G23" s="27">
        <f t="shared" si="6"/>
        <v>0.39092286362872364</v>
      </c>
      <c r="H23"/>
      <c r="I23"/>
      <c r="J23"/>
      <c r="K23"/>
      <c r="L23" s="4"/>
      <c r="M23" s="4"/>
      <c r="N23" s="4"/>
      <c r="O23" s="4"/>
      <c r="P23" s="4"/>
      <c r="Q23" s="4"/>
      <c r="R23" s="4"/>
      <c r="S23" s="4"/>
    </row>
    <row r="24" spans="1:19" x14ac:dyDescent="0.3">
      <c r="A24" s="26">
        <f t="shared" si="4"/>
        <v>19</v>
      </c>
      <c r="B24" s="44">
        <f t="shared" si="5"/>
        <v>207086.22636623395</v>
      </c>
      <c r="C24" s="42">
        <f t="shared" si="0"/>
        <v>24700.629906616054</v>
      </c>
      <c r="D24" s="43">
        <f t="shared" si="1"/>
        <v>12275.456324642017</v>
      </c>
      <c r="E24" s="43">
        <f t="shared" si="2"/>
        <v>12425.173581974037</v>
      </c>
      <c r="F24" s="42">
        <f t="shared" si="3"/>
        <v>194810.77004159192</v>
      </c>
      <c r="G24" s="27">
        <f t="shared" si="6"/>
        <v>0.42702714693649435</v>
      </c>
      <c r="H24"/>
      <c r="I24"/>
      <c r="J24"/>
      <c r="K24"/>
      <c r="L24" s="4"/>
      <c r="M24" s="4"/>
      <c r="N24" s="4"/>
      <c r="O24" s="4"/>
      <c r="P24" s="4"/>
      <c r="Q24" s="4"/>
      <c r="R24" s="4"/>
      <c r="S24" s="4"/>
    </row>
    <row r="25" spans="1:19" x14ac:dyDescent="0.3">
      <c r="A25" s="26">
        <f t="shared" si="4"/>
        <v>20</v>
      </c>
      <c r="B25" s="44">
        <f t="shared" si="5"/>
        <v>194810.77004159192</v>
      </c>
      <c r="C25" s="42">
        <f t="shared" si="0"/>
        <v>24700.629906616054</v>
      </c>
      <c r="D25" s="43">
        <f t="shared" si="1"/>
        <v>13011.983704120539</v>
      </c>
      <c r="E25" s="43">
        <f t="shared" si="2"/>
        <v>11688.646202495514</v>
      </c>
      <c r="F25" s="42">
        <f t="shared" si="3"/>
        <v>181798.78633747139</v>
      </c>
      <c r="G25" s="27">
        <f t="shared" si="6"/>
        <v>0.46529768724273118</v>
      </c>
      <c r="H25"/>
      <c r="I25"/>
      <c r="J25"/>
      <c r="K25"/>
      <c r="L25" s="4"/>
      <c r="M25" s="4"/>
      <c r="N25" s="4"/>
      <c r="O25" s="4"/>
      <c r="P25" s="4"/>
      <c r="Q25" s="4"/>
      <c r="R25" s="4"/>
      <c r="S25" s="4"/>
    </row>
    <row r="26" spans="1:19" x14ac:dyDescent="0.3">
      <c r="A26" s="26">
        <f t="shared" si="4"/>
        <v>21</v>
      </c>
      <c r="B26" s="44">
        <f t="shared" si="5"/>
        <v>181798.78633747139</v>
      </c>
      <c r="C26" s="42">
        <f t="shared" si="0"/>
        <v>24700.629906616054</v>
      </c>
      <c r="D26" s="43">
        <f t="shared" si="1"/>
        <v>13792.70272636777</v>
      </c>
      <c r="E26" s="43">
        <f t="shared" si="2"/>
        <v>10907.927180248284</v>
      </c>
      <c r="F26" s="42">
        <f t="shared" si="3"/>
        <v>168006.08361110362</v>
      </c>
      <c r="G26" s="27">
        <f t="shared" si="6"/>
        <v>0.50586445996734231</v>
      </c>
      <c r="H26"/>
      <c r="I26"/>
      <c r="J26"/>
      <c r="K26"/>
      <c r="L26" s="4"/>
      <c r="M26" s="4"/>
      <c r="N26" s="4"/>
      <c r="O26" s="4"/>
      <c r="P26" s="4"/>
      <c r="Q26" s="4"/>
      <c r="R26" s="4"/>
      <c r="S26" s="4"/>
    </row>
    <row r="27" spans="1:19" x14ac:dyDescent="0.3">
      <c r="A27" s="26">
        <f t="shared" si="4"/>
        <v>22</v>
      </c>
      <c r="B27" s="44">
        <f t="shared" si="5"/>
        <v>168006.08361110362</v>
      </c>
      <c r="C27" s="42">
        <f t="shared" si="0"/>
        <v>24700.629906616054</v>
      </c>
      <c r="D27" s="43">
        <f t="shared" si="1"/>
        <v>14620.264889949836</v>
      </c>
      <c r="E27" s="43">
        <f t="shared" si="2"/>
        <v>10080.365016666217</v>
      </c>
      <c r="F27" s="42">
        <f t="shared" si="3"/>
        <v>153385.81872115377</v>
      </c>
      <c r="G27" s="27">
        <f t="shared" si="6"/>
        <v>0.54886523905543005</v>
      </c>
      <c r="H27"/>
      <c r="I27"/>
      <c r="J27"/>
      <c r="K27"/>
      <c r="L27" s="4"/>
      <c r="M27" s="4"/>
      <c r="N27" s="4"/>
      <c r="O27" s="4"/>
      <c r="P27" s="4"/>
      <c r="Q27" s="4"/>
      <c r="R27" s="4"/>
      <c r="S27" s="4"/>
    </row>
    <row r="28" spans="1:19" x14ac:dyDescent="0.3">
      <c r="A28" s="26">
        <f t="shared" si="4"/>
        <v>23</v>
      </c>
      <c r="B28" s="44">
        <f t="shared" si="5"/>
        <v>153385.81872115377</v>
      </c>
      <c r="C28" s="42">
        <f t="shared" si="0"/>
        <v>24700.629906616054</v>
      </c>
      <c r="D28" s="43">
        <f t="shared" si="1"/>
        <v>15497.480783346828</v>
      </c>
      <c r="E28" s="43">
        <f t="shared" si="2"/>
        <v>9203.149123269226</v>
      </c>
      <c r="F28" s="42">
        <f t="shared" si="3"/>
        <v>137888.33793780694</v>
      </c>
      <c r="G28" s="27">
        <f t="shared" si="6"/>
        <v>0.59444606488880314</v>
      </c>
      <c r="H28"/>
      <c r="I28"/>
      <c r="J28"/>
      <c r="K28"/>
      <c r="L28" s="4"/>
      <c r="M28" s="4"/>
      <c r="N28" s="4"/>
      <c r="O28" s="4"/>
      <c r="P28" s="4"/>
      <c r="Q28" s="4"/>
      <c r="R28" s="4"/>
      <c r="S28" s="4"/>
    </row>
    <row r="29" spans="1:19" x14ac:dyDescent="0.3">
      <c r="A29" s="26">
        <f t="shared" si="4"/>
        <v>24</v>
      </c>
      <c r="B29" s="44">
        <f t="shared" si="5"/>
        <v>137888.33793780694</v>
      </c>
      <c r="C29" s="42">
        <f t="shared" si="0"/>
        <v>24700.629906616054</v>
      </c>
      <c r="D29" s="43">
        <f t="shared" si="1"/>
        <v>16427.329630347638</v>
      </c>
      <c r="E29" s="43">
        <f t="shared" si="2"/>
        <v>8273.3002762684155</v>
      </c>
      <c r="F29" s="42">
        <f t="shared" si="3"/>
        <v>121461.0083074593</v>
      </c>
      <c r="G29" s="27">
        <f t="shared" si="6"/>
        <v>0.64276174027217858</v>
      </c>
      <c r="H29"/>
      <c r="I29"/>
      <c r="J29"/>
      <c r="K29"/>
      <c r="L29" s="4"/>
      <c r="M29" s="4"/>
      <c r="N29" s="4"/>
      <c r="O29" s="4"/>
      <c r="P29" s="4"/>
      <c r="Q29" s="4"/>
      <c r="R29" s="4"/>
      <c r="S29" s="4"/>
    </row>
    <row r="30" spans="1:19" x14ac:dyDescent="0.3">
      <c r="A30" s="26">
        <f t="shared" si="4"/>
        <v>25</v>
      </c>
      <c r="B30" s="44">
        <f t="shared" si="5"/>
        <v>121461.0083074593</v>
      </c>
      <c r="C30" s="42">
        <f t="shared" si="0"/>
        <v>24700.629906616054</v>
      </c>
      <c r="D30" s="43">
        <f t="shared" si="1"/>
        <v>17412.969408168494</v>
      </c>
      <c r="E30" s="43">
        <f t="shared" si="2"/>
        <v>7287.660498447558</v>
      </c>
      <c r="F30" s="42">
        <f t="shared" si="3"/>
        <v>104048.03889929081</v>
      </c>
      <c r="G30" s="27">
        <f t="shared" si="6"/>
        <v>0.69397635617855646</v>
      </c>
      <c r="H30"/>
      <c r="I30"/>
      <c r="J30"/>
      <c r="K30"/>
      <c r="L30" s="4"/>
      <c r="M30" s="4"/>
      <c r="N30" s="4"/>
      <c r="O30" s="4"/>
      <c r="P30" s="4"/>
      <c r="Q30" s="4"/>
      <c r="R30" s="4"/>
      <c r="S30" s="4"/>
    </row>
    <row r="31" spans="1:19" x14ac:dyDescent="0.3">
      <c r="A31" s="26">
        <f t="shared" si="4"/>
        <v>26</v>
      </c>
      <c r="B31" s="44">
        <f t="shared" si="5"/>
        <v>104048.03889929081</v>
      </c>
      <c r="C31" s="42">
        <f t="shared" si="0"/>
        <v>24700.629906616054</v>
      </c>
      <c r="D31" s="43">
        <f t="shared" si="1"/>
        <v>18457.747572658605</v>
      </c>
      <c r="E31" s="43">
        <f t="shared" si="2"/>
        <v>6242.8823339574483</v>
      </c>
      <c r="F31" s="42">
        <f t="shared" si="3"/>
        <v>85590.291326632199</v>
      </c>
      <c r="G31" s="27">
        <f t="shared" si="6"/>
        <v>0.74826384903931709</v>
      </c>
      <c r="H31"/>
      <c r="I31"/>
      <c r="J31"/>
      <c r="K31"/>
      <c r="L31" s="4"/>
      <c r="M31" s="4"/>
      <c r="N31" s="4"/>
      <c r="O31" s="4"/>
      <c r="P31" s="4"/>
      <c r="Q31" s="4"/>
      <c r="R31" s="4"/>
      <c r="S31" s="4"/>
    </row>
    <row r="32" spans="1:19" x14ac:dyDescent="0.3">
      <c r="A32" s="26">
        <f t="shared" si="4"/>
        <v>27</v>
      </c>
      <c r="B32" s="44">
        <f t="shared" si="5"/>
        <v>85590.291326632199</v>
      </c>
      <c r="C32" s="42">
        <f t="shared" si="0"/>
        <v>24700.629906616054</v>
      </c>
      <c r="D32" s="43">
        <f t="shared" si="1"/>
        <v>19565.212427018123</v>
      </c>
      <c r="E32" s="43">
        <f t="shared" si="2"/>
        <v>5135.4174795979316</v>
      </c>
      <c r="F32" s="42">
        <f t="shared" si="3"/>
        <v>66025.078899614076</v>
      </c>
      <c r="G32" s="27">
        <f t="shared" si="6"/>
        <v>0.80580859147172335</v>
      </c>
      <c r="H32"/>
      <c r="I32"/>
      <c r="J32"/>
      <c r="K32"/>
      <c r="L32" s="4"/>
      <c r="M32" s="4"/>
      <c r="N32" s="4"/>
      <c r="O32" s="4"/>
      <c r="P32" s="4"/>
      <c r="Q32" s="4"/>
      <c r="R32" s="4"/>
      <c r="S32" s="4"/>
    </row>
    <row r="33" spans="1:19" ht="16.5" customHeight="1" x14ac:dyDescent="0.3">
      <c r="A33" s="26">
        <f t="shared" si="4"/>
        <v>28</v>
      </c>
      <c r="B33" s="44">
        <f t="shared" si="5"/>
        <v>66025.078899614076</v>
      </c>
      <c r="C33" s="42">
        <f t="shared" si="0"/>
        <v>24700.629906616054</v>
      </c>
      <c r="D33" s="43">
        <f t="shared" si="1"/>
        <v>20739.125172639207</v>
      </c>
      <c r="E33" s="43">
        <f t="shared" si="2"/>
        <v>3961.5047339768444</v>
      </c>
      <c r="F33" s="42">
        <f t="shared" si="3"/>
        <v>45285.953726974869</v>
      </c>
      <c r="G33" s="27">
        <f t="shared" si="6"/>
        <v>0.86680601845007388</v>
      </c>
      <c r="H33"/>
      <c r="I33"/>
      <c r="J33"/>
      <c r="K33"/>
      <c r="L33" s="4"/>
      <c r="M33" s="4"/>
      <c r="N33" s="4"/>
      <c r="O33" s="4"/>
      <c r="P33" s="4"/>
      <c r="Q33" s="4"/>
      <c r="R33" s="4"/>
      <c r="S33" s="4"/>
    </row>
    <row r="34" spans="1:19" x14ac:dyDescent="0.3">
      <c r="A34" s="26">
        <f t="shared" si="4"/>
        <v>29</v>
      </c>
      <c r="B34" s="44">
        <f t="shared" si="5"/>
        <v>45285.953726974869</v>
      </c>
      <c r="C34" s="42">
        <f t="shared" si="0"/>
        <v>24700.629906616054</v>
      </c>
      <c r="D34" s="43">
        <f t="shared" si="1"/>
        <v>21983.472682997563</v>
      </c>
      <c r="E34" s="43">
        <f t="shared" si="2"/>
        <v>2717.157223618492</v>
      </c>
      <c r="F34" s="42">
        <f t="shared" si="3"/>
        <v>23302.481043977306</v>
      </c>
      <c r="G34" s="27">
        <f t="shared" si="6"/>
        <v>0.93146329104712555</v>
      </c>
      <c r="H34"/>
      <c r="I34"/>
      <c r="J34"/>
      <c r="K34"/>
      <c r="L34" s="4"/>
      <c r="M34" s="4"/>
      <c r="N34" s="4"/>
      <c r="O34" s="4"/>
      <c r="P34" s="4"/>
      <c r="Q34" s="4"/>
      <c r="R34" s="4"/>
      <c r="S34" s="4"/>
    </row>
    <row r="35" spans="1:19" x14ac:dyDescent="0.3">
      <c r="A35" s="26">
        <f t="shared" si="4"/>
        <v>30</v>
      </c>
      <c r="B35" s="44">
        <f t="shared" si="5"/>
        <v>23302.481043977306</v>
      </c>
      <c r="C35" s="42">
        <f t="shared" si="0"/>
        <v>24700.629906615944</v>
      </c>
      <c r="D35" s="43">
        <f>C35-E35</f>
        <v>23302.481043977306</v>
      </c>
      <c r="E35" s="43">
        <f t="shared" si="2"/>
        <v>1398.1488626386383</v>
      </c>
      <c r="F35" s="42">
        <f>B35-D35</f>
        <v>0</v>
      </c>
      <c r="G35" s="27">
        <f t="shared" si="6"/>
        <v>1</v>
      </c>
      <c r="H35"/>
      <c r="I35"/>
      <c r="J35"/>
      <c r="K35"/>
      <c r="L35" s="4"/>
      <c r="M35" s="4"/>
      <c r="N35" s="4"/>
      <c r="O35" s="4"/>
      <c r="P35" s="4"/>
      <c r="Q35" s="4"/>
      <c r="R35" s="4"/>
      <c r="S35" s="4"/>
    </row>
    <row r="36" spans="1:19" x14ac:dyDescent="0.3">
      <c r="A36" s="26">
        <f t="shared" si="4"/>
        <v>31</v>
      </c>
      <c r="B36" s="44">
        <f t="shared" si="5"/>
        <v>0</v>
      </c>
      <c r="C36" s="42">
        <f t="shared" si="0"/>
        <v>0</v>
      </c>
      <c r="D36" s="43">
        <f t="shared" si="1"/>
        <v>0</v>
      </c>
      <c r="E36" s="43">
        <f t="shared" si="2"/>
        <v>0</v>
      </c>
      <c r="F36" s="42">
        <f t="shared" si="3"/>
        <v>0</v>
      </c>
      <c r="G36" s="27">
        <f>($B$6-F36)/$B$6</f>
        <v>1</v>
      </c>
      <c r="H36"/>
      <c r="I36"/>
      <c r="J36"/>
      <c r="K36"/>
      <c r="L36" s="4"/>
      <c r="M36" s="4"/>
      <c r="N36" s="4"/>
      <c r="O36" s="4"/>
      <c r="P36" s="4"/>
      <c r="Q36" s="4"/>
      <c r="R36" s="4"/>
      <c r="S36" s="4"/>
    </row>
    <row r="37" spans="1:19" x14ac:dyDescent="0.3">
      <c r="A37" s="26">
        <f t="shared" si="4"/>
        <v>32</v>
      </c>
      <c r="B37" s="44">
        <f t="shared" si="5"/>
        <v>0</v>
      </c>
      <c r="C37" s="42">
        <f t="shared" si="0"/>
        <v>0</v>
      </c>
      <c r="D37" s="43">
        <f t="shared" si="1"/>
        <v>0</v>
      </c>
      <c r="E37" s="43">
        <f t="shared" si="2"/>
        <v>0</v>
      </c>
      <c r="F37" s="42">
        <f t="shared" si="3"/>
        <v>0</v>
      </c>
      <c r="G37" s="27">
        <f t="shared" si="6"/>
        <v>1</v>
      </c>
      <c r="H37"/>
      <c r="I37"/>
      <c r="J37"/>
      <c r="K37" s="4"/>
      <c r="L37" s="4"/>
      <c r="M37" s="4"/>
      <c r="N37" s="4"/>
      <c r="O37" s="4"/>
      <c r="P37" s="4"/>
      <c r="Q37" s="4"/>
      <c r="R37" s="4"/>
      <c r="S37" s="4"/>
    </row>
    <row r="38" spans="1:19" x14ac:dyDescent="0.3">
      <c r="A38" s="26">
        <f t="shared" si="4"/>
        <v>33</v>
      </c>
      <c r="B38" s="44">
        <f t="shared" si="5"/>
        <v>0</v>
      </c>
      <c r="C38" s="42">
        <f t="shared" ref="C38:C69" si="7">IF($J$14&lt;B38+(B38*($J$6/$J$8)),$J$14,B38+(B38*($J$6/$J$8)))</f>
        <v>0</v>
      </c>
      <c r="D38" s="43">
        <f t="shared" si="1"/>
        <v>0</v>
      </c>
      <c r="E38" s="43">
        <f t="shared" si="2"/>
        <v>0</v>
      </c>
      <c r="F38" s="42">
        <f t="shared" si="3"/>
        <v>0</v>
      </c>
      <c r="G38" s="27">
        <f t="shared" ref="G38:G69" si="8">($B$6-F38)/$B$6</f>
        <v>1</v>
      </c>
      <c r="H38"/>
      <c r="I38"/>
      <c r="J38"/>
      <c r="K38" s="4"/>
      <c r="L38" s="4"/>
      <c r="M38" s="4"/>
      <c r="N38" s="4"/>
      <c r="O38" s="4"/>
      <c r="P38" s="4"/>
      <c r="Q38" s="4"/>
      <c r="R38" s="4"/>
      <c r="S38" s="4"/>
    </row>
    <row r="39" spans="1:19" x14ac:dyDescent="0.3">
      <c r="A39" s="26">
        <f t="shared" si="4"/>
        <v>34</v>
      </c>
      <c r="B39" s="44">
        <f t="shared" si="5"/>
        <v>0</v>
      </c>
      <c r="C39" s="42">
        <f t="shared" si="7"/>
        <v>0</v>
      </c>
      <c r="D39" s="43">
        <f t="shared" si="1"/>
        <v>0</v>
      </c>
      <c r="E39" s="43">
        <f t="shared" si="2"/>
        <v>0</v>
      </c>
      <c r="F39" s="42">
        <f t="shared" si="3"/>
        <v>0</v>
      </c>
      <c r="G39" s="27">
        <f t="shared" si="8"/>
        <v>1</v>
      </c>
      <c r="H39"/>
      <c r="I39"/>
      <c r="J39"/>
      <c r="K39" s="4"/>
      <c r="L39" s="4"/>
      <c r="M39" s="4"/>
      <c r="N39" s="4"/>
      <c r="O39" s="4"/>
      <c r="P39" s="4"/>
      <c r="Q39" s="4"/>
      <c r="R39" s="4"/>
      <c r="S39" s="4"/>
    </row>
    <row r="40" spans="1:19" x14ac:dyDescent="0.3">
      <c r="A40" s="26">
        <f t="shared" si="4"/>
        <v>35</v>
      </c>
      <c r="B40" s="44">
        <f t="shared" si="5"/>
        <v>0</v>
      </c>
      <c r="C40" s="42">
        <f t="shared" si="7"/>
        <v>0</v>
      </c>
      <c r="D40" s="43">
        <f t="shared" si="1"/>
        <v>0</v>
      </c>
      <c r="E40" s="43">
        <f t="shared" si="2"/>
        <v>0</v>
      </c>
      <c r="F40" s="42">
        <f t="shared" si="3"/>
        <v>0</v>
      </c>
      <c r="G40" s="27">
        <f t="shared" si="8"/>
        <v>1</v>
      </c>
      <c r="H40"/>
      <c r="I40"/>
      <c r="J40"/>
      <c r="K40" s="4"/>
      <c r="L40" s="4"/>
      <c r="M40" s="4"/>
      <c r="N40" s="4"/>
      <c r="O40" s="4"/>
      <c r="P40" s="4"/>
      <c r="Q40" s="4"/>
      <c r="R40" s="4"/>
      <c r="S40" s="4"/>
    </row>
    <row r="41" spans="1:19" x14ac:dyDescent="0.3">
      <c r="A41" s="26">
        <f t="shared" si="4"/>
        <v>36</v>
      </c>
      <c r="B41" s="44">
        <f t="shared" si="5"/>
        <v>0</v>
      </c>
      <c r="C41" s="42">
        <f t="shared" si="7"/>
        <v>0</v>
      </c>
      <c r="D41" s="43">
        <f t="shared" si="1"/>
        <v>0</v>
      </c>
      <c r="E41" s="43">
        <f t="shared" si="2"/>
        <v>0</v>
      </c>
      <c r="F41" s="42">
        <f t="shared" si="3"/>
        <v>0</v>
      </c>
      <c r="G41" s="27">
        <f t="shared" si="8"/>
        <v>1</v>
      </c>
      <c r="H41" s="5"/>
      <c r="I41"/>
      <c r="J41"/>
      <c r="K41" s="4"/>
      <c r="L41" s="4"/>
      <c r="M41" s="4"/>
      <c r="N41" s="4"/>
      <c r="O41" s="4"/>
      <c r="P41" s="4"/>
      <c r="Q41" s="4"/>
      <c r="R41" s="4"/>
      <c r="S41" s="4"/>
    </row>
    <row r="42" spans="1:19" x14ac:dyDescent="0.3">
      <c r="A42" s="26">
        <f t="shared" si="4"/>
        <v>37</v>
      </c>
      <c r="B42" s="44">
        <f t="shared" si="5"/>
        <v>0</v>
      </c>
      <c r="C42" s="42">
        <f t="shared" si="7"/>
        <v>0</v>
      </c>
      <c r="D42" s="43">
        <f t="shared" si="1"/>
        <v>0</v>
      </c>
      <c r="E42" s="43">
        <f t="shared" si="2"/>
        <v>0</v>
      </c>
      <c r="F42" s="42">
        <f t="shared" si="3"/>
        <v>0</v>
      </c>
      <c r="G42" s="27">
        <f t="shared" si="8"/>
        <v>1</v>
      </c>
      <c r="H42" s="5"/>
      <c r="I42" s="4"/>
      <c r="J42" s="4"/>
      <c r="K42" s="4"/>
      <c r="L42" s="4"/>
      <c r="M42" s="4"/>
      <c r="N42" s="4"/>
      <c r="O42" s="4"/>
      <c r="P42" s="4"/>
      <c r="Q42" s="4"/>
      <c r="R42" s="4"/>
      <c r="S42" s="4"/>
    </row>
    <row r="43" spans="1:19" x14ac:dyDescent="0.3">
      <c r="A43" s="26">
        <f t="shared" si="4"/>
        <v>38</v>
      </c>
      <c r="B43" s="44">
        <f t="shared" si="5"/>
        <v>0</v>
      </c>
      <c r="C43" s="42">
        <f t="shared" si="7"/>
        <v>0</v>
      </c>
      <c r="D43" s="43">
        <f t="shared" si="1"/>
        <v>0</v>
      </c>
      <c r="E43" s="43">
        <f t="shared" si="2"/>
        <v>0</v>
      </c>
      <c r="F43" s="42">
        <f t="shared" si="3"/>
        <v>0</v>
      </c>
      <c r="G43" s="27">
        <f t="shared" si="8"/>
        <v>1</v>
      </c>
      <c r="H43" s="5"/>
      <c r="I43" s="4"/>
      <c r="J43" s="4"/>
      <c r="K43" s="4"/>
      <c r="L43" s="4"/>
      <c r="M43" s="4"/>
      <c r="N43" s="4"/>
      <c r="O43" s="4"/>
      <c r="P43" s="4"/>
      <c r="Q43" s="4"/>
      <c r="R43" s="4"/>
      <c r="S43" s="4"/>
    </row>
    <row r="44" spans="1:19" x14ac:dyDescent="0.3">
      <c r="A44" s="26">
        <f t="shared" si="4"/>
        <v>39</v>
      </c>
      <c r="B44" s="44">
        <f t="shared" si="5"/>
        <v>0</v>
      </c>
      <c r="C44" s="42">
        <f t="shared" si="7"/>
        <v>0</v>
      </c>
      <c r="D44" s="43">
        <f t="shared" si="1"/>
        <v>0</v>
      </c>
      <c r="E44" s="43">
        <f t="shared" si="2"/>
        <v>0</v>
      </c>
      <c r="F44" s="42">
        <f t="shared" si="3"/>
        <v>0</v>
      </c>
      <c r="G44" s="27">
        <f t="shared" si="8"/>
        <v>1</v>
      </c>
      <c r="H44" s="5"/>
      <c r="I44" s="4"/>
      <c r="J44" s="4"/>
      <c r="K44" s="4"/>
      <c r="L44" s="4"/>
      <c r="M44" s="4"/>
      <c r="N44" s="4"/>
      <c r="O44" s="4"/>
      <c r="P44" s="4"/>
      <c r="Q44" s="4"/>
      <c r="R44" s="4"/>
      <c r="S44" s="4"/>
    </row>
    <row r="45" spans="1:19" x14ac:dyDescent="0.3">
      <c r="A45" s="26">
        <f t="shared" si="4"/>
        <v>40</v>
      </c>
      <c r="B45" s="44">
        <f t="shared" si="5"/>
        <v>0</v>
      </c>
      <c r="C45" s="42">
        <f t="shared" si="7"/>
        <v>0</v>
      </c>
      <c r="D45" s="43">
        <f t="shared" si="1"/>
        <v>0</v>
      </c>
      <c r="E45" s="43">
        <f t="shared" si="2"/>
        <v>0</v>
      </c>
      <c r="F45" s="42">
        <f t="shared" si="3"/>
        <v>0</v>
      </c>
      <c r="G45" s="27">
        <f t="shared" si="8"/>
        <v>1</v>
      </c>
      <c r="H45" s="5"/>
      <c r="I45" s="4"/>
      <c r="J45" s="4"/>
      <c r="K45" s="4"/>
      <c r="L45" s="4"/>
      <c r="M45" s="4"/>
      <c r="N45" s="4"/>
      <c r="O45" s="4"/>
      <c r="P45" s="4"/>
      <c r="Q45" s="4"/>
      <c r="R45" s="4"/>
      <c r="S45" s="4"/>
    </row>
    <row r="46" spans="1:19" x14ac:dyDescent="0.3">
      <c r="A46" s="26">
        <f t="shared" si="4"/>
        <v>41</v>
      </c>
      <c r="B46" s="44">
        <f t="shared" si="5"/>
        <v>0</v>
      </c>
      <c r="C46" s="42">
        <f t="shared" si="7"/>
        <v>0</v>
      </c>
      <c r="D46" s="43">
        <f t="shared" si="1"/>
        <v>0</v>
      </c>
      <c r="E46" s="43">
        <f t="shared" si="2"/>
        <v>0</v>
      </c>
      <c r="F46" s="42">
        <f t="shared" si="3"/>
        <v>0</v>
      </c>
      <c r="G46" s="27">
        <f t="shared" si="8"/>
        <v>1</v>
      </c>
      <c r="H46" s="5"/>
      <c r="I46" s="4"/>
      <c r="J46" s="4"/>
      <c r="K46" s="4"/>
      <c r="L46" s="4"/>
      <c r="M46" s="4"/>
      <c r="N46" s="4"/>
      <c r="O46" s="4"/>
      <c r="P46" s="4"/>
      <c r="Q46" s="4"/>
      <c r="R46" s="4"/>
      <c r="S46" s="4"/>
    </row>
    <row r="47" spans="1:19" x14ac:dyDescent="0.3">
      <c r="A47" s="26">
        <f t="shared" si="4"/>
        <v>42</v>
      </c>
      <c r="B47" s="44">
        <f t="shared" si="5"/>
        <v>0</v>
      </c>
      <c r="C47" s="42">
        <f t="shared" si="7"/>
        <v>0</v>
      </c>
      <c r="D47" s="43">
        <f t="shared" si="1"/>
        <v>0</v>
      </c>
      <c r="E47" s="43">
        <f t="shared" si="2"/>
        <v>0</v>
      </c>
      <c r="F47" s="42">
        <f t="shared" si="3"/>
        <v>0</v>
      </c>
      <c r="G47" s="27">
        <f t="shared" si="8"/>
        <v>1</v>
      </c>
      <c r="H47" s="5"/>
      <c r="I47" s="4"/>
      <c r="J47" s="4"/>
      <c r="K47" s="14"/>
      <c r="L47" s="4"/>
      <c r="M47" s="4"/>
      <c r="N47" s="4"/>
      <c r="O47" s="4"/>
      <c r="P47" s="4"/>
      <c r="Q47" s="4"/>
      <c r="R47" s="4"/>
      <c r="S47" s="4"/>
    </row>
    <row r="48" spans="1:19" x14ac:dyDescent="0.3">
      <c r="A48" s="26">
        <f t="shared" si="4"/>
        <v>43</v>
      </c>
      <c r="B48" s="44">
        <f t="shared" si="5"/>
        <v>0</v>
      </c>
      <c r="C48" s="42">
        <f t="shared" si="7"/>
        <v>0</v>
      </c>
      <c r="D48" s="43">
        <f t="shared" si="1"/>
        <v>0</v>
      </c>
      <c r="E48" s="43">
        <f t="shared" si="2"/>
        <v>0</v>
      </c>
      <c r="F48" s="42">
        <f t="shared" si="3"/>
        <v>0</v>
      </c>
      <c r="G48" s="27">
        <f t="shared" si="8"/>
        <v>1</v>
      </c>
      <c r="H48" s="5"/>
      <c r="I48" s="4"/>
      <c r="J48" s="4"/>
      <c r="K48" s="14"/>
      <c r="L48" s="4"/>
      <c r="M48" s="4"/>
      <c r="N48" s="4"/>
      <c r="O48" s="4"/>
      <c r="P48" s="4"/>
      <c r="Q48" s="4"/>
      <c r="R48" s="4"/>
      <c r="S48" s="4"/>
    </row>
    <row r="49" spans="1:19" x14ac:dyDescent="0.3">
      <c r="A49" s="26">
        <f t="shared" si="4"/>
        <v>44</v>
      </c>
      <c r="B49" s="44">
        <f t="shared" si="5"/>
        <v>0</v>
      </c>
      <c r="C49" s="42">
        <f t="shared" si="7"/>
        <v>0</v>
      </c>
      <c r="D49" s="43">
        <f t="shared" si="1"/>
        <v>0</v>
      </c>
      <c r="E49" s="43">
        <f t="shared" si="2"/>
        <v>0</v>
      </c>
      <c r="F49" s="42">
        <f t="shared" si="3"/>
        <v>0</v>
      </c>
      <c r="G49" s="27">
        <f t="shared" si="8"/>
        <v>1</v>
      </c>
      <c r="H49" s="5"/>
      <c r="I49" s="4"/>
      <c r="J49" s="4"/>
      <c r="K49" s="15"/>
      <c r="L49" s="4"/>
      <c r="M49" s="4"/>
      <c r="N49" s="4"/>
      <c r="O49" s="4"/>
      <c r="P49" s="4"/>
      <c r="Q49" s="4"/>
      <c r="R49" s="4"/>
      <c r="S49" s="4"/>
    </row>
    <row r="50" spans="1:19" x14ac:dyDescent="0.3">
      <c r="A50" s="26">
        <f t="shared" si="4"/>
        <v>45</v>
      </c>
      <c r="B50" s="44">
        <f t="shared" si="5"/>
        <v>0</v>
      </c>
      <c r="C50" s="42">
        <f t="shared" si="7"/>
        <v>0</v>
      </c>
      <c r="D50" s="43">
        <f t="shared" si="1"/>
        <v>0</v>
      </c>
      <c r="E50" s="43">
        <f t="shared" si="2"/>
        <v>0</v>
      </c>
      <c r="F50" s="42">
        <f t="shared" si="3"/>
        <v>0</v>
      </c>
      <c r="G50" s="27">
        <f t="shared" si="8"/>
        <v>1</v>
      </c>
      <c r="H50" s="5"/>
      <c r="I50" s="4"/>
      <c r="J50" s="4"/>
      <c r="K50" s="15"/>
      <c r="L50" s="4"/>
      <c r="M50" s="4"/>
      <c r="N50" s="4"/>
      <c r="O50" s="4"/>
      <c r="P50" s="4"/>
      <c r="Q50" s="4"/>
      <c r="R50" s="4"/>
      <c r="S50" s="4"/>
    </row>
    <row r="51" spans="1:19" x14ac:dyDescent="0.3">
      <c r="A51" s="26">
        <f t="shared" si="4"/>
        <v>46</v>
      </c>
      <c r="B51" s="44">
        <f t="shared" si="5"/>
        <v>0</v>
      </c>
      <c r="C51" s="42">
        <f t="shared" si="7"/>
        <v>0</v>
      </c>
      <c r="D51" s="43">
        <f t="shared" si="1"/>
        <v>0</v>
      </c>
      <c r="E51" s="43">
        <f t="shared" si="2"/>
        <v>0</v>
      </c>
      <c r="F51" s="42">
        <f t="shared" si="3"/>
        <v>0</v>
      </c>
      <c r="G51" s="27">
        <f t="shared" si="8"/>
        <v>1</v>
      </c>
      <c r="H51" s="5"/>
      <c r="I51" s="4"/>
      <c r="J51" s="4"/>
      <c r="K51" s="14"/>
      <c r="L51" s="4"/>
      <c r="M51" s="4"/>
      <c r="N51" s="4"/>
      <c r="O51" s="4"/>
      <c r="P51" s="4"/>
      <c r="Q51" s="4"/>
      <c r="R51" s="4"/>
      <c r="S51" s="4"/>
    </row>
    <row r="52" spans="1:19" x14ac:dyDescent="0.3">
      <c r="A52" s="26">
        <f t="shared" si="4"/>
        <v>47</v>
      </c>
      <c r="B52" s="44">
        <f t="shared" si="5"/>
        <v>0</v>
      </c>
      <c r="C52" s="42">
        <f t="shared" si="7"/>
        <v>0</v>
      </c>
      <c r="D52" s="43">
        <f t="shared" si="1"/>
        <v>0</v>
      </c>
      <c r="E52" s="43">
        <f t="shared" si="2"/>
        <v>0</v>
      </c>
      <c r="F52" s="42">
        <f t="shared" si="3"/>
        <v>0</v>
      </c>
      <c r="G52" s="27">
        <f t="shared" si="8"/>
        <v>1</v>
      </c>
      <c r="H52" s="5"/>
      <c r="I52" s="14"/>
      <c r="J52" s="14"/>
      <c r="K52" s="4"/>
      <c r="L52" s="14"/>
      <c r="M52" s="4"/>
      <c r="N52" s="4"/>
      <c r="O52" s="4"/>
      <c r="P52" s="4"/>
      <c r="Q52" s="4"/>
      <c r="R52" s="4"/>
      <c r="S52" s="4"/>
    </row>
    <row r="53" spans="1:19" x14ac:dyDescent="0.3">
      <c r="A53" s="26">
        <f t="shared" si="4"/>
        <v>48</v>
      </c>
      <c r="B53" s="44">
        <f t="shared" si="5"/>
        <v>0</v>
      </c>
      <c r="C53" s="42">
        <f t="shared" si="7"/>
        <v>0</v>
      </c>
      <c r="D53" s="43">
        <f t="shared" si="1"/>
        <v>0</v>
      </c>
      <c r="E53" s="43">
        <f t="shared" si="2"/>
        <v>0</v>
      </c>
      <c r="F53" s="42">
        <f t="shared" si="3"/>
        <v>0</v>
      </c>
      <c r="G53" s="27">
        <f t="shared" si="8"/>
        <v>1</v>
      </c>
      <c r="H53" s="5"/>
      <c r="I53" s="14"/>
      <c r="J53" s="14"/>
      <c r="K53" s="4"/>
      <c r="L53" s="14"/>
      <c r="M53" s="4"/>
      <c r="N53" s="4"/>
      <c r="O53" s="4"/>
      <c r="P53" s="4"/>
      <c r="Q53" s="4"/>
      <c r="R53" s="4"/>
      <c r="S53" s="4"/>
    </row>
    <row r="54" spans="1:19" x14ac:dyDescent="0.3">
      <c r="A54" s="26">
        <f t="shared" si="4"/>
        <v>49</v>
      </c>
      <c r="B54" s="44">
        <f t="shared" si="5"/>
        <v>0</v>
      </c>
      <c r="C54" s="42">
        <f t="shared" si="7"/>
        <v>0</v>
      </c>
      <c r="D54" s="43">
        <f t="shared" si="1"/>
        <v>0</v>
      </c>
      <c r="E54" s="43">
        <f t="shared" si="2"/>
        <v>0</v>
      </c>
      <c r="F54" s="42">
        <f t="shared" si="3"/>
        <v>0</v>
      </c>
      <c r="G54" s="27">
        <f t="shared" si="8"/>
        <v>1</v>
      </c>
      <c r="H54" s="5"/>
      <c r="I54" s="15"/>
      <c r="J54" s="15"/>
      <c r="K54" s="4"/>
      <c r="L54" s="14"/>
      <c r="M54" s="4"/>
      <c r="N54" s="4"/>
      <c r="O54" s="4"/>
      <c r="P54" s="4"/>
      <c r="Q54" s="4"/>
      <c r="R54" s="4"/>
      <c r="S54" s="4"/>
    </row>
    <row r="55" spans="1:19" x14ac:dyDescent="0.3">
      <c r="A55" s="26">
        <f t="shared" si="4"/>
        <v>50</v>
      </c>
      <c r="B55" s="44">
        <f t="shared" si="5"/>
        <v>0</v>
      </c>
      <c r="C55" s="42">
        <f t="shared" si="7"/>
        <v>0</v>
      </c>
      <c r="D55" s="43">
        <f t="shared" si="1"/>
        <v>0</v>
      </c>
      <c r="E55" s="43">
        <f t="shared" si="2"/>
        <v>0</v>
      </c>
      <c r="F55" s="42">
        <f t="shared" si="3"/>
        <v>0</v>
      </c>
      <c r="G55" s="27">
        <f t="shared" si="8"/>
        <v>1</v>
      </c>
      <c r="H55" s="15"/>
      <c r="I55" s="15"/>
      <c r="J55" s="15"/>
      <c r="L55" s="14"/>
      <c r="M55" s="4"/>
      <c r="N55" s="4"/>
      <c r="O55" s="4"/>
      <c r="P55" s="4"/>
      <c r="Q55" s="4"/>
      <c r="R55" s="4"/>
      <c r="S55" s="4"/>
    </row>
    <row r="56" spans="1:19" x14ac:dyDescent="0.3">
      <c r="A56" s="26">
        <f t="shared" si="4"/>
        <v>51</v>
      </c>
      <c r="B56" s="44">
        <f t="shared" si="5"/>
        <v>0</v>
      </c>
      <c r="C56" s="42">
        <f t="shared" si="7"/>
        <v>0</v>
      </c>
      <c r="D56" s="43">
        <f t="shared" si="1"/>
        <v>0</v>
      </c>
      <c r="E56" s="43">
        <f t="shared" si="2"/>
        <v>0</v>
      </c>
      <c r="F56" s="42">
        <f t="shared" si="3"/>
        <v>0</v>
      </c>
      <c r="G56" s="27">
        <f t="shared" si="8"/>
        <v>1</v>
      </c>
      <c r="H56" s="15"/>
      <c r="I56" s="14"/>
      <c r="J56" s="14"/>
      <c r="L56" s="14"/>
      <c r="M56" s="4"/>
      <c r="N56" s="4"/>
      <c r="O56" s="4"/>
      <c r="P56" s="4"/>
      <c r="Q56" s="4"/>
      <c r="R56" s="4"/>
      <c r="S56" s="4"/>
    </row>
    <row r="57" spans="1:19" x14ac:dyDescent="0.3">
      <c r="A57" s="26">
        <f t="shared" si="4"/>
        <v>52</v>
      </c>
      <c r="B57" s="44">
        <f t="shared" si="5"/>
        <v>0</v>
      </c>
      <c r="C57" s="42">
        <f t="shared" si="7"/>
        <v>0</v>
      </c>
      <c r="D57" s="43">
        <f t="shared" si="1"/>
        <v>0</v>
      </c>
      <c r="E57" s="43">
        <f t="shared" si="2"/>
        <v>0</v>
      </c>
      <c r="F57" s="42">
        <f t="shared" si="3"/>
        <v>0</v>
      </c>
      <c r="G57" s="27">
        <f t="shared" si="8"/>
        <v>1</v>
      </c>
      <c r="H57" s="5"/>
      <c r="I57" s="4"/>
      <c r="J57" s="4"/>
      <c r="L57" s="4"/>
      <c r="M57" s="4"/>
      <c r="N57" s="4"/>
      <c r="O57" s="4"/>
      <c r="P57" s="4"/>
      <c r="Q57" s="4"/>
      <c r="R57" s="4"/>
      <c r="S57" s="4"/>
    </row>
    <row r="58" spans="1:19" x14ac:dyDescent="0.3">
      <c r="A58" s="26">
        <f t="shared" si="4"/>
        <v>53</v>
      </c>
      <c r="B58" s="44">
        <f t="shared" si="5"/>
        <v>0</v>
      </c>
      <c r="C58" s="42">
        <f t="shared" si="7"/>
        <v>0</v>
      </c>
      <c r="D58" s="43">
        <f t="shared" si="1"/>
        <v>0</v>
      </c>
      <c r="E58" s="43">
        <f t="shared" si="2"/>
        <v>0</v>
      </c>
      <c r="F58" s="42">
        <f t="shared" si="3"/>
        <v>0</v>
      </c>
      <c r="G58" s="27">
        <f t="shared" si="8"/>
        <v>1</v>
      </c>
      <c r="I58" s="4"/>
      <c r="J58" s="4"/>
      <c r="L58" s="4"/>
      <c r="M58" s="4"/>
      <c r="N58" s="4"/>
      <c r="O58" s="4"/>
      <c r="P58" s="4"/>
      <c r="Q58" s="4"/>
      <c r="R58" s="4"/>
      <c r="S58" s="4"/>
    </row>
    <row r="59" spans="1:19" x14ac:dyDescent="0.3">
      <c r="A59" s="26">
        <f t="shared" si="4"/>
        <v>54</v>
      </c>
      <c r="B59" s="44">
        <f t="shared" si="5"/>
        <v>0</v>
      </c>
      <c r="C59" s="42">
        <f t="shared" si="7"/>
        <v>0</v>
      </c>
      <c r="D59" s="43">
        <f t="shared" si="1"/>
        <v>0</v>
      </c>
      <c r="E59" s="43">
        <f t="shared" si="2"/>
        <v>0</v>
      </c>
      <c r="F59" s="42">
        <f t="shared" si="3"/>
        <v>0</v>
      </c>
      <c r="G59" s="27">
        <f t="shared" si="8"/>
        <v>1</v>
      </c>
      <c r="I59" s="4"/>
      <c r="J59" s="4"/>
      <c r="L59" s="4"/>
      <c r="M59" s="4"/>
      <c r="N59" s="4"/>
      <c r="O59" s="4"/>
      <c r="P59" s="4"/>
      <c r="Q59" s="4"/>
      <c r="R59" s="4"/>
      <c r="S59" s="4"/>
    </row>
    <row r="60" spans="1:19" x14ac:dyDescent="0.3">
      <c r="A60" s="26">
        <f t="shared" si="4"/>
        <v>55</v>
      </c>
      <c r="B60" s="44">
        <f t="shared" si="5"/>
        <v>0</v>
      </c>
      <c r="C60" s="42">
        <f t="shared" si="7"/>
        <v>0</v>
      </c>
      <c r="D60" s="43">
        <f t="shared" si="1"/>
        <v>0</v>
      </c>
      <c r="E60" s="43">
        <f t="shared" si="2"/>
        <v>0</v>
      </c>
      <c r="F60" s="42">
        <f t="shared" si="3"/>
        <v>0</v>
      </c>
      <c r="G60" s="27">
        <f t="shared" si="8"/>
        <v>1</v>
      </c>
      <c r="H60" s="5"/>
      <c r="I60" s="4"/>
      <c r="J60" s="4"/>
    </row>
    <row r="61" spans="1:19" x14ac:dyDescent="0.3">
      <c r="A61" s="26">
        <f t="shared" si="4"/>
        <v>56</v>
      </c>
      <c r="B61" s="44">
        <f t="shared" si="5"/>
        <v>0</v>
      </c>
      <c r="C61" s="42">
        <f t="shared" si="7"/>
        <v>0</v>
      </c>
      <c r="D61" s="43">
        <f t="shared" si="1"/>
        <v>0</v>
      </c>
      <c r="E61" s="43">
        <f t="shared" si="2"/>
        <v>0</v>
      </c>
      <c r="F61" s="42">
        <f t="shared" si="3"/>
        <v>0</v>
      </c>
      <c r="G61" s="27">
        <f t="shared" si="8"/>
        <v>1</v>
      </c>
      <c r="H61" s="4"/>
      <c r="I61" s="4"/>
      <c r="J61" s="4"/>
    </row>
    <row r="62" spans="1:19" x14ac:dyDescent="0.3">
      <c r="A62" s="26">
        <f t="shared" si="4"/>
        <v>57</v>
      </c>
      <c r="B62" s="44">
        <f t="shared" si="5"/>
        <v>0</v>
      </c>
      <c r="C62" s="42">
        <f t="shared" si="7"/>
        <v>0</v>
      </c>
      <c r="D62" s="43">
        <f t="shared" si="1"/>
        <v>0</v>
      </c>
      <c r="E62" s="43">
        <f t="shared" si="2"/>
        <v>0</v>
      </c>
      <c r="F62" s="42">
        <f t="shared" si="3"/>
        <v>0</v>
      </c>
      <c r="G62" s="27">
        <f t="shared" si="8"/>
        <v>1</v>
      </c>
      <c r="H62" s="4"/>
      <c r="I62" s="4"/>
      <c r="J62" s="4"/>
    </row>
    <row r="63" spans="1:19" x14ac:dyDescent="0.3">
      <c r="A63" s="26">
        <f t="shared" si="4"/>
        <v>58</v>
      </c>
      <c r="B63" s="44">
        <f t="shared" si="5"/>
        <v>0</v>
      </c>
      <c r="C63" s="42">
        <f t="shared" si="7"/>
        <v>0</v>
      </c>
      <c r="D63" s="43">
        <f t="shared" si="1"/>
        <v>0</v>
      </c>
      <c r="E63" s="43">
        <f t="shared" si="2"/>
        <v>0</v>
      </c>
      <c r="F63" s="42">
        <f t="shared" si="3"/>
        <v>0</v>
      </c>
      <c r="G63" s="27">
        <f t="shared" si="8"/>
        <v>1</v>
      </c>
      <c r="H63" s="4"/>
      <c r="I63" s="4"/>
      <c r="J63" s="4"/>
    </row>
    <row r="64" spans="1:19" x14ac:dyDescent="0.3">
      <c r="A64" s="26">
        <f t="shared" si="4"/>
        <v>59</v>
      </c>
      <c r="B64" s="44">
        <f t="shared" si="5"/>
        <v>0</v>
      </c>
      <c r="C64" s="42">
        <f t="shared" si="7"/>
        <v>0</v>
      </c>
      <c r="D64" s="43">
        <f t="shared" si="1"/>
        <v>0</v>
      </c>
      <c r="E64" s="43">
        <f t="shared" si="2"/>
        <v>0</v>
      </c>
      <c r="F64" s="42">
        <f t="shared" si="3"/>
        <v>0</v>
      </c>
      <c r="G64" s="27">
        <f t="shared" si="8"/>
        <v>1</v>
      </c>
      <c r="H64" s="4"/>
      <c r="I64" s="4"/>
      <c r="J64" s="4"/>
    </row>
    <row r="65" spans="1:10" x14ac:dyDescent="0.3">
      <c r="A65" s="26">
        <f t="shared" si="4"/>
        <v>60</v>
      </c>
      <c r="B65" s="44">
        <f t="shared" si="5"/>
        <v>0</v>
      </c>
      <c r="C65" s="42">
        <f t="shared" si="7"/>
        <v>0</v>
      </c>
      <c r="D65" s="43">
        <f t="shared" si="1"/>
        <v>0</v>
      </c>
      <c r="E65" s="43">
        <f t="shared" si="2"/>
        <v>0</v>
      </c>
      <c r="F65" s="42">
        <f t="shared" si="3"/>
        <v>0</v>
      </c>
      <c r="G65" s="27">
        <f t="shared" si="8"/>
        <v>1</v>
      </c>
      <c r="H65" s="4"/>
      <c r="I65" s="4"/>
      <c r="J65" s="4"/>
    </row>
    <row r="66" spans="1:10" x14ac:dyDescent="0.3">
      <c r="A66" s="26">
        <f t="shared" si="4"/>
        <v>61</v>
      </c>
      <c r="B66" s="44">
        <f t="shared" si="5"/>
        <v>0</v>
      </c>
      <c r="C66" s="42">
        <f t="shared" si="7"/>
        <v>0</v>
      </c>
      <c r="D66" s="43">
        <f t="shared" si="1"/>
        <v>0</v>
      </c>
      <c r="E66" s="43">
        <f t="shared" si="2"/>
        <v>0</v>
      </c>
      <c r="F66" s="42">
        <f t="shared" si="3"/>
        <v>0</v>
      </c>
      <c r="G66" s="27">
        <f t="shared" si="8"/>
        <v>1</v>
      </c>
      <c r="H66" s="4"/>
      <c r="I66" s="4"/>
      <c r="J66" s="4"/>
    </row>
    <row r="67" spans="1:10" x14ac:dyDescent="0.3">
      <c r="A67" s="26">
        <f t="shared" si="4"/>
        <v>62</v>
      </c>
      <c r="B67" s="44">
        <f t="shared" si="5"/>
        <v>0</v>
      </c>
      <c r="C67" s="42">
        <f t="shared" si="7"/>
        <v>0</v>
      </c>
      <c r="D67" s="43">
        <f t="shared" si="1"/>
        <v>0</v>
      </c>
      <c r="E67" s="43">
        <f t="shared" si="2"/>
        <v>0</v>
      </c>
      <c r="F67" s="42">
        <f t="shared" si="3"/>
        <v>0</v>
      </c>
      <c r="G67" s="27">
        <f t="shared" si="8"/>
        <v>1</v>
      </c>
      <c r="H67" s="4"/>
      <c r="I67" s="4"/>
      <c r="J67" s="4"/>
    </row>
    <row r="68" spans="1:10" x14ac:dyDescent="0.3">
      <c r="A68" s="26">
        <f t="shared" si="4"/>
        <v>63</v>
      </c>
      <c r="B68" s="44">
        <f t="shared" si="5"/>
        <v>0</v>
      </c>
      <c r="C68" s="42">
        <f t="shared" si="7"/>
        <v>0</v>
      </c>
      <c r="D68" s="43">
        <f t="shared" si="1"/>
        <v>0</v>
      </c>
      <c r="E68" s="43">
        <f t="shared" si="2"/>
        <v>0</v>
      </c>
      <c r="F68" s="42">
        <f t="shared" si="3"/>
        <v>0</v>
      </c>
      <c r="G68" s="27">
        <f t="shared" si="8"/>
        <v>1</v>
      </c>
      <c r="H68" s="4"/>
      <c r="I68" s="4"/>
      <c r="J68" s="4"/>
    </row>
    <row r="69" spans="1:10" x14ac:dyDescent="0.3">
      <c r="A69" s="26">
        <f t="shared" si="4"/>
        <v>64</v>
      </c>
      <c r="B69" s="44">
        <f t="shared" si="5"/>
        <v>0</v>
      </c>
      <c r="C69" s="42">
        <f t="shared" si="7"/>
        <v>0</v>
      </c>
      <c r="D69" s="43">
        <f t="shared" si="1"/>
        <v>0</v>
      </c>
      <c r="E69" s="43">
        <f t="shared" si="2"/>
        <v>0</v>
      </c>
      <c r="F69" s="42">
        <f t="shared" si="3"/>
        <v>0</v>
      </c>
      <c r="G69" s="27">
        <f t="shared" si="8"/>
        <v>1</v>
      </c>
      <c r="H69" s="4"/>
      <c r="I69" s="4"/>
      <c r="J69" s="4"/>
    </row>
    <row r="70" spans="1:10" x14ac:dyDescent="0.3">
      <c r="A70" s="26">
        <f t="shared" si="4"/>
        <v>65</v>
      </c>
      <c r="B70" s="44">
        <f t="shared" si="5"/>
        <v>0</v>
      </c>
      <c r="C70" s="42">
        <f t="shared" ref="C70:C101" si="9">IF($J$14&lt;B70+(B70*($J$6/$J$8)),$J$14,B70+(B70*($J$6/$J$8)))</f>
        <v>0</v>
      </c>
      <c r="D70" s="43">
        <f t="shared" si="1"/>
        <v>0</v>
      </c>
      <c r="E70" s="43">
        <f t="shared" si="2"/>
        <v>0</v>
      </c>
      <c r="F70" s="42">
        <f t="shared" si="3"/>
        <v>0</v>
      </c>
      <c r="G70" s="27">
        <f t="shared" ref="G70:G101" si="10">($B$6-F70)/$B$6</f>
        <v>1</v>
      </c>
      <c r="H70" s="4"/>
      <c r="I70" s="4"/>
      <c r="J70" s="4"/>
    </row>
    <row r="71" spans="1:10" x14ac:dyDescent="0.3">
      <c r="A71" s="26">
        <f t="shared" si="4"/>
        <v>66</v>
      </c>
      <c r="B71" s="44">
        <f t="shared" si="5"/>
        <v>0</v>
      </c>
      <c r="C71" s="42">
        <f t="shared" si="9"/>
        <v>0</v>
      </c>
      <c r="D71" s="43">
        <f t="shared" ref="D71:D134" si="11">C71-E71</f>
        <v>0</v>
      </c>
      <c r="E71" s="43">
        <f t="shared" ref="E71:E134" si="12">B71*$J$6/$J$8</f>
        <v>0</v>
      </c>
      <c r="F71" s="42">
        <f t="shared" ref="F71:F134" si="13">B71-D71</f>
        <v>0</v>
      </c>
      <c r="G71" s="27">
        <f t="shared" si="10"/>
        <v>1</v>
      </c>
      <c r="H71" s="4"/>
      <c r="I71" s="4"/>
      <c r="J71" s="4"/>
    </row>
    <row r="72" spans="1:10" x14ac:dyDescent="0.3">
      <c r="A72" s="26">
        <f t="shared" ref="A72:A135" si="14">+A71+1</f>
        <v>67</v>
      </c>
      <c r="B72" s="44">
        <f t="shared" ref="B72:B135" si="15">F71</f>
        <v>0</v>
      </c>
      <c r="C72" s="42">
        <f t="shared" si="9"/>
        <v>0</v>
      </c>
      <c r="D72" s="43">
        <f t="shared" si="11"/>
        <v>0</v>
      </c>
      <c r="E72" s="43">
        <f t="shared" si="12"/>
        <v>0</v>
      </c>
      <c r="F72" s="42">
        <f t="shared" si="13"/>
        <v>0</v>
      </c>
      <c r="G72" s="27">
        <f t="shared" si="10"/>
        <v>1</v>
      </c>
      <c r="H72" s="4"/>
      <c r="I72" s="4"/>
      <c r="J72" s="4"/>
    </row>
    <row r="73" spans="1:10" x14ac:dyDescent="0.3">
      <c r="A73" s="26">
        <f t="shared" si="14"/>
        <v>68</v>
      </c>
      <c r="B73" s="44">
        <f t="shared" si="15"/>
        <v>0</v>
      </c>
      <c r="C73" s="42">
        <f t="shared" si="9"/>
        <v>0</v>
      </c>
      <c r="D73" s="43">
        <f t="shared" si="11"/>
        <v>0</v>
      </c>
      <c r="E73" s="43">
        <f t="shared" si="12"/>
        <v>0</v>
      </c>
      <c r="F73" s="42">
        <f t="shared" si="13"/>
        <v>0</v>
      </c>
      <c r="G73" s="27">
        <f t="shared" si="10"/>
        <v>1</v>
      </c>
      <c r="H73" s="4"/>
      <c r="I73" s="4"/>
      <c r="J73" s="4"/>
    </row>
    <row r="74" spans="1:10" x14ac:dyDescent="0.3">
      <c r="A74" s="26">
        <f t="shared" si="14"/>
        <v>69</v>
      </c>
      <c r="B74" s="44">
        <f t="shared" si="15"/>
        <v>0</v>
      </c>
      <c r="C74" s="42">
        <f t="shared" si="9"/>
        <v>0</v>
      </c>
      <c r="D74" s="43">
        <f t="shared" si="11"/>
        <v>0</v>
      </c>
      <c r="E74" s="43">
        <f t="shared" si="12"/>
        <v>0</v>
      </c>
      <c r="F74" s="42">
        <f t="shared" si="13"/>
        <v>0</v>
      </c>
      <c r="G74" s="27">
        <f t="shared" si="10"/>
        <v>1</v>
      </c>
      <c r="H74" s="4"/>
      <c r="I74" s="4"/>
      <c r="J74" s="4"/>
    </row>
    <row r="75" spans="1:10" x14ac:dyDescent="0.3">
      <c r="A75" s="26">
        <f t="shared" si="14"/>
        <v>70</v>
      </c>
      <c r="B75" s="44">
        <f t="shared" si="15"/>
        <v>0</v>
      </c>
      <c r="C75" s="42">
        <f t="shared" si="9"/>
        <v>0</v>
      </c>
      <c r="D75" s="43">
        <f t="shared" si="11"/>
        <v>0</v>
      </c>
      <c r="E75" s="43">
        <f t="shared" si="12"/>
        <v>0</v>
      </c>
      <c r="F75" s="42">
        <f t="shared" si="13"/>
        <v>0</v>
      </c>
      <c r="G75" s="27">
        <f t="shared" si="10"/>
        <v>1</v>
      </c>
      <c r="H75" s="4"/>
      <c r="I75" s="4"/>
      <c r="J75" s="4"/>
    </row>
    <row r="76" spans="1:10" x14ac:dyDescent="0.3">
      <c r="A76" s="26">
        <f t="shared" si="14"/>
        <v>71</v>
      </c>
      <c r="B76" s="44">
        <f t="shared" si="15"/>
        <v>0</v>
      </c>
      <c r="C76" s="42">
        <f t="shared" si="9"/>
        <v>0</v>
      </c>
      <c r="D76" s="43">
        <f t="shared" si="11"/>
        <v>0</v>
      </c>
      <c r="E76" s="43">
        <f t="shared" si="12"/>
        <v>0</v>
      </c>
      <c r="F76" s="42">
        <f t="shared" si="13"/>
        <v>0</v>
      </c>
      <c r="G76" s="27">
        <f t="shared" si="10"/>
        <v>1</v>
      </c>
      <c r="H76" s="4"/>
      <c r="I76" s="4"/>
      <c r="J76" s="4"/>
    </row>
    <row r="77" spans="1:10" x14ac:dyDescent="0.3">
      <c r="A77" s="26">
        <f t="shared" si="14"/>
        <v>72</v>
      </c>
      <c r="B77" s="44">
        <f t="shared" si="15"/>
        <v>0</v>
      </c>
      <c r="C77" s="42">
        <f t="shared" si="9"/>
        <v>0</v>
      </c>
      <c r="D77" s="43">
        <f t="shared" si="11"/>
        <v>0</v>
      </c>
      <c r="E77" s="43">
        <f t="shared" si="12"/>
        <v>0</v>
      </c>
      <c r="F77" s="42">
        <f t="shared" si="13"/>
        <v>0</v>
      </c>
      <c r="G77" s="27">
        <f t="shared" si="10"/>
        <v>1</v>
      </c>
      <c r="H77" s="4"/>
      <c r="I77" s="4"/>
      <c r="J77" s="4"/>
    </row>
    <row r="78" spans="1:10" x14ac:dyDescent="0.3">
      <c r="A78" s="26">
        <f t="shared" si="14"/>
        <v>73</v>
      </c>
      <c r="B78" s="44">
        <f t="shared" si="15"/>
        <v>0</v>
      </c>
      <c r="C78" s="42">
        <f t="shared" si="9"/>
        <v>0</v>
      </c>
      <c r="D78" s="43">
        <f t="shared" si="11"/>
        <v>0</v>
      </c>
      <c r="E78" s="43">
        <f t="shared" si="12"/>
        <v>0</v>
      </c>
      <c r="F78" s="42">
        <f t="shared" si="13"/>
        <v>0</v>
      </c>
      <c r="G78" s="27">
        <f t="shared" si="10"/>
        <v>1</v>
      </c>
      <c r="H78" s="4"/>
      <c r="I78" s="4"/>
      <c r="J78" s="4"/>
    </row>
    <row r="79" spans="1:10" x14ac:dyDescent="0.3">
      <c r="A79" s="26">
        <f t="shared" si="14"/>
        <v>74</v>
      </c>
      <c r="B79" s="44">
        <f t="shared" si="15"/>
        <v>0</v>
      </c>
      <c r="C79" s="42">
        <f t="shared" si="9"/>
        <v>0</v>
      </c>
      <c r="D79" s="43">
        <f t="shared" si="11"/>
        <v>0</v>
      </c>
      <c r="E79" s="43">
        <f t="shared" si="12"/>
        <v>0</v>
      </c>
      <c r="F79" s="42">
        <f t="shared" si="13"/>
        <v>0</v>
      </c>
      <c r="G79" s="27">
        <f t="shared" si="10"/>
        <v>1</v>
      </c>
      <c r="H79" s="4"/>
      <c r="I79" s="4"/>
      <c r="J79" s="4"/>
    </row>
    <row r="80" spans="1:10" x14ac:dyDescent="0.3">
      <c r="A80" s="26">
        <f t="shared" si="14"/>
        <v>75</v>
      </c>
      <c r="B80" s="44">
        <f t="shared" si="15"/>
        <v>0</v>
      </c>
      <c r="C80" s="42">
        <f t="shared" si="9"/>
        <v>0</v>
      </c>
      <c r="D80" s="43">
        <f t="shared" si="11"/>
        <v>0</v>
      </c>
      <c r="E80" s="43">
        <f t="shared" si="12"/>
        <v>0</v>
      </c>
      <c r="F80" s="42">
        <f t="shared" si="13"/>
        <v>0</v>
      </c>
      <c r="G80" s="27">
        <f t="shared" si="10"/>
        <v>1</v>
      </c>
      <c r="H80" s="4"/>
      <c r="I80" s="4"/>
      <c r="J80" s="4"/>
    </row>
    <row r="81" spans="1:10" x14ac:dyDescent="0.3">
      <c r="A81" s="26">
        <f t="shared" si="14"/>
        <v>76</v>
      </c>
      <c r="B81" s="44">
        <f t="shared" si="15"/>
        <v>0</v>
      </c>
      <c r="C81" s="42">
        <f t="shared" si="9"/>
        <v>0</v>
      </c>
      <c r="D81" s="43">
        <f t="shared" si="11"/>
        <v>0</v>
      </c>
      <c r="E81" s="43">
        <f t="shared" si="12"/>
        <v>0</v>
      </c>
      <c r="F81" s="42">
        <f t="shared" si="13"/>
        <v>0</v>
      </c>
      <c r="G81" s="27">
        <f t="shared" si="10"/>
        <v>1</v>
      </c>
      <c r="H81" s="4"/>
      <c r="I81" s="4"/>
      <c r="J81" s="4"/>
    </row>
    <row r="82" spans="1:10" x14ac:dyDescent="0.3">
      <c r="A82" s="26">
        <f t="shared" si="14"/>
        <v>77</v>
      </c>
      <c r="B82" s="44">
        <f t="shared" si="15"/>
        <v>0</v>
      </c>
      <c r="C82" s="42">
        <f t="shared" si="9"/>
        <v>0</v>
      </c>
      <c r="D82" s="43">
        <f t="shared" si="11"/>
        <v>0</v>
      </c>
      <c r="E82" s="43">
        <f t="shared" si="12"/>
        <v>0</v>
      </c>
      <c r="F82" s="42">
        <f t="shared" si="13"/>
        <v>0</v>
      </c>
      <c r="G82" s="27">
        <f t="shared" si="10"/>
        <v>1</v>
      </c>
      <c r="H82" s="4"/>
      <c r="I82" s="4"/>
      <c r="J82" s="4"/>
    </row>
    <row r="83" spans="1:10" x14ac:dyDescent="0.3">
      <c r="A83" s="26">
        <f t="shared" si="14"/>
        <v>78</v>
      </c>
      <c r="B83" s="44">
        <f t="shared" si="15"/>
        <v>0</v>
      </c>
      <c r="C83" s="42">
        <f t="shared" si="9"/>
        <v>0</v>
      </c>
      <c r="D83" s="43">
        <f t="shared" si="11"/>
        <v>0</v>
      </c>
      <c r="E83" s="43">
        <f t="shared" si="12"/>
        <v>0</v>
      </c>
      <c r="F83" s="42">
        <f t="shared" si="13"/>
        <v>0</v>
      </c>
      <c r="G83" s="27">
        <f t="shared" si="10"/>
        <v>1</v>
      </c>
      <c r="H83" s="4"/>
      <c r="I83" s="4"/>
      <c r="J83" s="4"/>
    </row>
    <row r="84" spans="1:10" x14ac:dyDescent="0.3">
      <c r="A84" s="26">
        <f t="shared" si="14"/>
        <v>79</v>
      </c>
      <c r="B84" s="44">
        <f t="shared" si="15"/>
        <v>0</v>
      </c>
      <c r="C84" s="42">
        <f t="shared" si="9"/>
        <v>0</v>
      </c>
      <c r="D84" s="43">
        <f t="shared" si="11"/>
        <v>0</v>
      </c>
      <c r="E84" s="43">
        <f t="shared" si="12"/>
        <v>0</v>
      </c>
      <c r="F84" s="42">
        <f t="shared" si="13"/>
        <v>0</v>
      </c>
      <c r="G84" s="27">
        <f t="shared" si="10"/>
        <v>1</v>
      </c>
      <c r="H84" s="4"/>
      <c r="I84" s="4"/>
      <c r="J84" s="4"/>
    </row>
    <row r="85" spans="1:10" x14ac:dyDescent="0.3">
      <c r="A85" s="26">
        <f t="shared" si="14"/>
        <v>80</v>
      </c>
      <c r="B85" s="44">
        <f t="shared" si="15"/>
        <v>0</v>
      </c>
      <c r="C85" s="42">
        <f t="shared" si="9"/>
        <v>0</v>
      </c>
      <c r="D85" s="43">
        <f t="shared" si="11"/>
        <v>0</v>
      </c>
      <c r="E85" s="43">
        <f t="shared" si="12"/>
        <v>0</v>
      </c>
      <c r="F85" s="42">
        <f t="shared" si="13"/>
        <v>0</v>
      </c>
      <c r="G85" s="27">
        <f t="shared" si="10"/>
        <v>1</v>
      </c>
      <c r="H85" s="4"/>
      <c r="I85" s="4"/>
      <c r="J85" s="4"/>
    </row>
    <row r="86" spans="1:10" x14ac:dyDescent="0.3">
      <c r="A86" s="26">
        <f t="shared" si="14"/>
        <v>81</v>
      </c>
      <c r="B86" s="44">
        <f t="shared" si="15"/>
        <v>0</v>
      </c>
      <c r="C86" s="42">
        <f t="shared" si="9"/>
        <v>0</v>
      </c>
      <c r="D86" s="43">
        <f t="shared" si="11"/>
        <v>0</v>
      </c>
      <c r="E86" s="43">
        <f t="shared" si="12"/>
        <v>0</v>
      </c>
      <c r="F86" s="42">
        <f t="shared" si="13"/>
        <v>0</v>
      </c>
      <c r="G86" s="27">
        <f t="shared" si="10"/>
        <v>1</v>
      </c>
      <c r="H86" s="4"/>
      <c r="I86" s="4"/>
      <c r="J86" s="4"/>
    </row>
    <row r="87" spans="1:10" x14ac:dyDescent="0.3">
      <c r="A87" s="26">
        <f t="shared" si="14"/>
        <v>82</v>
      </c>
      <c r="B87" s="44">
        <f t="shared" si="15"/>
        <v>0</v>
      </c>
      <c r="C87" s="42">
        <f t="shared" si="9"/>
        <v>0</v>
      </c>
      <c r="D87" s="43">
        <f t="shared" si="11"/>
        <v>0</v>
      </c>
      <c r="E87" s="43">
        <f t="shared" si="12"/>
        <v>0</v>
      </c>
      <c r="F87" s="42">
        <f t="shared" si="13"/>
        <v>0</v>
      </c>
      <c r="G87" s="27">
        <f t="shared" si="10"/>
        <v>1</v>
      </c>
      <c r="H87" s="4"/>
      <c r="I87" s="4"/>
      <c r="J87" s="4"/>
    </row>
    <row r="88" spans="1:10" x14ac:dyDescent="0.3">
      <c r="A88" s="26">
        <f t="shared" si="14"/>
        <v>83</v>
      </c>
      <c r="B88" s="44">
        <f t="shared" si="15"/>
        <v>0</v>
      </c>
      <c r="C88" s="42">
        <f t="shared" si="9"/>
        <v>0</v>
      </c>
      <c r="D88" s="43">
        <f t="shared" si="11"/>
        <v>0</v>
      </c>
      <c r="E88" s="43">
        <f t="shared" si="12"/>
        <v>0</v>
      </c>
      <c r="F88" s="42">
        <f t="shared" si="13"/>
        <v>0</v>
      </c>
      <c r="G88" s="27">
        <f t="shared" si="10"/>
        <v>1</v>
      </c>
      <c r="H88" s="4"/>
      <c r="I88" s="4"/>
      <c r="J88" s="4"/>
    </row>
    <row r="89" spans="1:10" x14ac:dyDescent="0.3">
      <c r="A89" s="26">
        <f t="shared" si="14"/>
        <v>84</v>
      </c>
      <c r="B89" s="44">
        <f t="shared" si="15"/>
        <v>0</v>
      </c>
      <c r="C89" s="42">
        <f t="shared" si="9"/>
        <v>0</v>
      </c>
      <c r="D89" s="43">
        <f t="shared" si="11"/>
        <v>0</v>
      </c>
      <c r="E89" s="43">
        <f t="shared" si="12"/>
        <v>0</v>
      </c>
      <c r="F89" s="42">
        <f t="shared" si="13"/>
        <v>0</v>
      </c>
      <c r="G89" s="27">
        <f t="shared" si="10"/>
        <v>1</v>
      </c>
      <c r="H89" s="4"/>
      <c r="I89" s="4"/>
      <c r="J89" s="4"/>
    </row>
    <row r="90" spans="1:10" x14ac:dyDescent="0.3">
      <c r="A90" s="26">
        <f t="shared" si="14"/>
        <v>85</v>
      </c>
      <c r="B90" s="44">
        <f t="shared" si="15"/>
        <v>0</v>
      </c>
      <c r="C90" s="42">
        <f t="shared" si="9"/>
        <v>0</v>
      </c>
      <c r="D90" s="43">
        <f t="shared" si="11"/>
        <v>0</v>
      </c>
      <c r="E90" s="43">
        <f t="shared" si="12"/>
        <v>0</v>
      </c>
      <c r="F90" s="42">
        <f t="shared" si="13"/>
        <v>0</v>
      </c>
      <c r="G90" s="27">
        <f t="shared" si="10"/>
        <v>1</v>
      </c>
      <c r="H90" s="4"/>
      <c r="I90" s="4"/>
      <c r="J90" s="4"/>
    </row>
    <row r="91" spans="1:10" x14ac:dyDescent="0.3">
      <c r="A91" s="26">
        <f t="shared" si="14"/>
        <v>86</v>
      </c>
      <c r="B91" s="44">
        <f t="shared" si="15"/>
        <v>0</v>
      </c>
      <c r="C91" s="42">
        <f t="shared" si="9"/>
        <v>0</v>
      </c>
      <c r="D91" s="43">
        <f t="shared" si="11"/>
        <v>0</v>
      </c>
      <c r="E91" s="43">
        <f t="shared" si="12"/>
        <v>0</v>
      </c>
      <c r="F91" s="42">
        <f t="shared" si="13"/>
        <v>0</v>
      </c>
      <c r="G91" s="27">
        <f t="shared" si="10"/>
        <v>1</v>
      </c>
      <c r="H91" s="4"/>
      <c r="I91" s="4"/>
      <c r="J91" s="4"/>
    </row>
    <row r="92" spans="1:10" x14ac:dyDescent="0.3">
      <c r="A92" s="26">
        <f t="shared" si="14"/>
        <v>87</v>
      </c>
      <c r="B92" s="44">
        <f t="shared" si="15"/>
        <v>0</v>
      </c>
      <c r="C92" s="42">
        <f t="shared" si="9"/>
        <v>0</v>
      </c>
      <c r="D92" s="43">
        <f t="shared" si="11"/>
        <v>0</v>
      </c>
      <c r="E92" s="43">
        <f t="shared" si="12"/>
        <v>0</v>
      </c>
      <c r="F92" s="42">
        <f t="shared" si="13"/>
        <v>0</v>
      </c>
      <c r="G92" s="27">
        <f t="shared" si="10"/>
        <v>1</v>
      </c>
      <c r="H92" s="4"/>
      <c r="I92" s="4"/>
      <c r="J92" s="4"/>
    </row>
    <row r="93" spans="1:10" x14ac:dyDescent="0.3">
      <c r="A93" s="26">
        <f t="shared" si="14"/>
        <v>88</v>
      </c>
      <c r="B93" s="44">
        <f t="shared" si="15"/>
        <v>0</v>
      </c>
      <c r="C93" s="42">
        <f t="shared" si="9"/>
        <v>0</v>
      </c>
      <c r="D93" s="43">
        <f t="shared" si="11"/>
        <v>0</v>
      </c>
      <c r="E93" s="43">
        <f t="shared" si="12"/>
        <v>0</v>
      </c>
      <c r="F93" s="42">
        <f t="shared" si="13"/>
        <v>0</v>
      </c>
      <c r="G93" s="27">
        <f t="shared" si="10"/>
        <v>1</v>
      </c>
      <c r="H93" s="4"/>
      <c r="I93" s="4"/>
      <c r="J93" s="4"/>
    </row>
    <row r="94" spans="1:10" x14ac:dyDescent="0.3">
      <c r="A94" s="26">
        <f t="shared" si="14"/>
        <v>89</v>
      </c>
      <c r="B94" s="44">
        <f t="shared" si="15"/>
        <v>0</v>
      </c>
      <c r="C94" s="42">
        <f t="shared" si="9"/>
        <v>0</v>
      </c>
      <c r="D94" s="43">
        <f t="shared" si="11"/>
        <v>0</v>
      </c>
      <c r="E94" s="43">
        <f t="shared" si="12"/>
        <v>0</v>
      </c>
      <c r="F94" s="42">
        <f t="shared" si="13"/>
        <v>0</v>
      </c>
      <c r="G94" s="27">
        <f t="shared" si="10"/>
        <v>1</v>
      </c>
      <c r="H94" s="4"/>
      <c r="I94" s="4"/>
      <c r="J94" s="4"/>
    </row>
    <row r="95" spans="1:10" x14ac:dyDescent="0.3">
      <c r="A95" s="26">
        <f t="shared" si="14"/>
        <v>90</v>
      </c>
      <c r="B95" s="44">
        <f t="shared" si="15"/>
        <v>0</v>
      </c>
      <c r="C95" s="42">
        <f t="shared" si="9"/>
        <v>0</v>
      </c>
      <c r="D95" s="43">
        <f t="shared" si="11"/>
        <v>0</v>
      </c>
      <c r="E95" s="43">
        <f t="shared" si="12"/>
        <v>0</v>
      </c>
      <c r="F95" s="42">
        <f t="shared" si="13"/>
        <v>0</v>
      </c>
      <c r="G95" s="27">
        <f t="shared" si="10"/>
        <v>1</v>
      </c>
      <c r="H95" s="4"/>
      <c r="I95" s="4"/>
      <c r="J95" s="4"/>
    </row>
    <row r="96" spans="1:10" x14ac:dyDescent="0.3">
      <c r="A96" s="26">
        <f t="shared" si="14"/>
        <v>91</v>
      </c>
      <c r="B96" s="44">
        <f t="shared" si="15"/>
        <v>0</v>
      </c>
      <c r="C96" s="42">
        <f t="shared" si="9"/>
        <v>0</v>
      </c>
      <c r="D96" s="43">
        <f t="shared" si="11"/>
        <v>0</v>
      </c>
      <c r="E96" s="43">
        <f t="shared" si="12"/>
        <v>0</v>
      </c>
      <c r="F96" s="42">
        <f t="shared" si="13"/>
        <v>0</v>
      </c>
      <c r="G96" s="27">
        <f t="shared" si="10"/>
        <v>1</v>
      </c>
      <c r="H96" s="4"/>
      <c r="I96" s="4"/>
      <c r="J96" s="4"/>
    </row>
    <row r="97" spans="1:19" x14ac:dyDescent="0.3">
      <c r="A97" s="26">
        <f t="shared" si="14"/>
        <v>92</v>
      </c>
      <c r="B97" s="44">
        <f t="shared" si="15"/>
        <v>0</v>
      </c>
      <c r="C97" s="42">
        <f t="shared" si="9"/>
        <v>0</v>
      </c>
      <c r="D97" s="43">
        <f t="shared" si="11"/>
        <v>0</v>
      </c>
      <c r="E97" s="43">
        <f t="shared" si="12"/>
        <v>0</v>
      </c>
      <c r="F97" s="42">
        <f t="shared" si="13"/>
        <v>0</v>
      </c>
      <c r="G97" s="27">
        <f t="shared" si="10"/>
        <v>1</v>
      </c>
      <c r="H97" s="4"/>
      <c r="I97" s="4"/>
      <c r="J97" s="4"/>
    </row>
    <row r="98" spans="1:19" x14ac:dyDescent="0.3">
      <c r="A98" s="26">
        <f t="shared" si="14"/>
        <v>93</v>
      </c>
      <c r="B98" s="44">
        <f t="shared" si="15"/>
        <v>0</v>
      </c>
      <c r="C98" s="42">
        <f t="shared" si="9"/>
        <v>0</v>
      </c>
      <c r="D98" s="43">
        <f t="shared" si="11"/>
        <v>0</v>
      </c>
      <c r="E98" s="43">
        <f t="shared" si="12"/>
        <v>0</v>
      </c>
      <c r="F98" s="42">
        <f t="shared" si="13"/>
        <v>0</v>
      </c>
      <c r="G98" s="27">
        <f t="shared" si="10"/>
        <v>1</v>
      </c>
      <c r="H98" s="4"/>
      <c r="I98" s="4"/>
      <c r="J98" s="4"/>
      <c r="K98" s="11"/>
    </row>
    <row r="99" spans="1:19" x14ac:dyDescent="0.3">
      <c r="A99" s="26">
        <f t="shared" si="14"/>
        <v>94</v>
      </c>
      <c r="B99" s="44">
        <f t="shared" si="15"/>
        <v>0</v>
      </c>
      <c r="C99" s="42">
        <f t="shared" si="9"/>
        <v>0</v>
      </c>
      <c r="D99" s="43">
        <f t="shared" si="11"/>
        <v>0</v>
      </c>
      <c r="E99" s="43">
        <f t="shared" si="12"/>
        <v>0</v>
      </c>
      <c r="F99" s="42">
        <f t="shared" si="13"/>
        <v>0</v>
      </c>
      <c r="G99" s="27">
        <f t="shared" si="10"/>
        <v>1</v>
      </c>
      <c r="H99" s="4"/>
      <c r="I99" s="4"/>
      <c r="J99" s="4"/>
      <c r="K99" s="4"/>
    </row>
    <row r="100" spans="1:19" x14ac:dyDescent="0.3">
      <c r="A100" s="26">
        <f t="shared" si="14"/>
        <v>95</v>
      </c>
      <c r="B100" s="44">
        <f t="shared" si="15"/>
        <v>0</v>
      </c>
      <c r="C100" s="42">
        <f t="shared" si="9"/>
        <v>0</v>
      </c>
      <c r="D100" s="43">
        <f t="shared" si="11"/>
        <v>0</v>
      </c>
      <c r="E100" s="43">
        <f t="shared" si="12"/>
        <v>0</v>
      </c>
      <c r="F100" s="42">
        <f t="shared" si="13"/>
        <v>0</v>
      </c>
      <c r="G100" s="27">
        <f t="shared" si="10"/>
        <v>1</v>
      </c>
      <c r="H100" s="4"/>
      <c r="I100" s="4"/>
      <c r="J100" s="4"/>
      <c r="K100" s="4"/>
    </row>
    <row r="101" spans="1:19" x14ac:dyDescent="0.3">
      <c r="A101" s="26">
        <f t="shared" si="14"/>
        <v>96</v>
      </c>
      <c r="B101" s="44">
        <f t="shared" si="15"/>
        <v>0</v>
      </c>
      <c r="C101" s="42">
        <f t="shared" si="9"/>
        <v>0</v>
      </c>
      <c r="D101" s="43">
        <f t="shared" si="11"/>
        <v>0</v>
      </c>
      <c r="E101" s="43">
        <f t="shared" si="12"/>
        <v>0</v>
      </c>
      <c r="F101" s="42">
        <f t="shared" si="13"/>
        <v>0</v>
      </c>
      <c r="G101" s="27">
        <f t="shared" si="10"/>
        <v>1</v>
      </c>
      <c r="H101" s="4"/>
      <c r="I101" s="4"/>
      <c r="J101" s="4"/>
      <c r="K101" s="4"/>
    </row>
    <row r="102" spans="1:19" x14ac:dyDescent="0.3">
      <c r="A102" s="26">
        <f t="shared" si="14"/>
        <v>97</v>
      </c>
      <c r="B102" s="44">
        <f t="shared" si="15"/>
        <v>0</v>
      </c>
      <c r="C102" s="42">
        <f t="shared" ref="C102:C165" si="16">IF($J$14&lt;B102+(B102*($J$6/$J$8)),$J$14,B102+(B102*($J$6/$J$8)))</f>
        <v>0</v>
      </c>
      <c r="D102" s="43">
        <f t="shared" si="11"/>
        <v>0</v>
      </c>
      <c r="E102" s="43">
        <f t="shared" si="12"/>
        <v>0</v>
      </c>
      <c r="F102" s="42">
        <f t="shared" si="13"/>
        <v>0</v>
      </c>
      <c r="G102" s="27">
        <f t="shared" ref="G102:G165" si="17">($B$6-F102)/$B$6</f>
        <v>1</v>
      </c>
      <c r="H102" s="4"/>
      <c r="I102" s="4"/>
      <c r="J102" s="4"/>
      <c r="K102" s="4"/>
    </row>
    <row r="103" spans="1:19" s="11" customFormat="1" x14ac:dyDescent="0.3">
      <c r="A103" s="26">
        <f t="shared" si="14"/>
        <v>98</v>
      </c>
      <c r="B103" s="44">
        <f t="shared" si="15"/>
        <v>0</v>
      </c>
      <c r="C103" s="42">
        <f t="shared" si="16"/>
        <v>0</v>
      </c>
      <c r="D103" s="43">
        <f t="shared" si="11"/>
        <v>0</v>
      </c>
      <c r="E103" s="43">
        <f t="shared" si="12"/>
        <v>0</v>
      </c>
      <c r="F103" s="42">
        <f t="shared" si="13"/>
        <v>0</v>
      </c>
      <c r="G103" s="27">
        <f t="shared" si="17"/>
        <v>1</v>
      </c>
      <c r="H103" s="4"/>
      <c r="I103" s="10"/>
      <c r="J103" s="10"/>
      <c r="K103" s="4"/>
    </row>
    <row r="104" spans="1:19" s="11" customFormat="1" x14ac:dyDescent="0.3">
      <c r="A104" s="26">
        <f t="shared" si="14"/>
        <v>99</v>
      </c>
      <c r="B104" s="44">
        <f t="shared" si="15"/>
        <v>0</v>
      </c>
      <c r="C104" s="42">
        <f t="shared" si="16"/>
        <v>0</v>
      </c>
      <c r="D104" s="43">
        <f t="shared" si="11"/>
        <v>0</v>
      </c>
      <c r="E104" s="43">
        <f t="shared" si="12"/>
        <v>0</v>
      </c>
      <c r="F104" s="42">
        <f t="shared" si="13"/>
        <v>0</v>
      </c>
      <c r="G104" s="27">
        <f t="shared" si="17"/>
        <v>1</v>
      </c>
      <c r="H104" s="10"/>
      <c r="I104"/>
      <c r="J104"/>
      <c r="K104" s="4"/>
      <c r="L104" s="10"/>
      <c r="M104" s="10"/>
      <c r="N104" s="10"/>
      <c r="O104" s="10"/>
      <c r="P104" s="10"/>
      <c r="Q104" s="10"/>
      <c r="R104" s="10"/>
      <c r="S104" s="10"/>
    </row>
    <row r="105" spans="1:19" s="11" customFormat="1" x14ac:dyDescent="0.3">
      <c r="A105" s="26">
        <f t="shared" si="14"/>
        <v>100</v>
      </c>
      <c r="B105" s="44">
        <f t="shared" si="15"/>
        <v>0</v>
      </c>
      <c r="C105" s="42">
        <f t="shared" si="16"/>
        <v>0</v>
      </c>
      <c r="D105" s="43">
        <f t="shared" si="11"/>
        <v>0</v>
      </c>
      <c r="E105" s="43">
        <f t="shared" si="12"/>
        <v>0</v>
      </c>
      <c r="F105" s="42">
        <f t="shared" si="13"/>
        <v>0</v>
      </c>
      <c r="G105" s="27">
        <f t="shared" si="17"/>
        <v>1</v>
      </c>
      <c r="H105"/>
      <c r="I105"/>
      <c r="J105"/>
      <c r="K105" s="1"/>
      <c r="L105" s="10"/>
      <c r="M105" s="10"/>
      <c r="N105" s="10"/>
      <c r="O105" s="10"/>
      <c r="P105" s="10"/>
      <c r="Q105" s="10"/>
      <c r="R105" s="10"/>
      <c r="S105" s="10"/>
    </row>
    <row r="106" spans="1:19" s="11" customFormat="1" x14ac:dyDescent="0.3">
      <c r="A106" s="26">
        <f t="shared" si="14"/>
        <v>101</v>
      </c>
      <c r="B106" s="44">
        <f t="shared" si="15"/>
        <v>0</v>
      </c>
      <c r="C106" s="42">
        <f t="shared" si="16"/>
        <v>0</v>
      </c>
      <c r="D106" s="43">
        <f t="shared" si="11"/>
        <v>0</v>
      </c>
      <c r="E106" s="43">
        <f t="shared" si="12"/>
        <v>0</v>
      </c>
      <c r="F106" s="42">
        <f t="shared" si="13"/>
        <v>0</v>
      </c>
      <c r="G106" s="27">
        <f t="shared" si="17"/>
        <v>1</v>
      </c>
      <c r="H106"/>
      <c r="I106"/>
      <c r="J106"/>
      <c r="K106" s="1"/>
      <c r="L106" s="10"/>
      <c r="M106" s="10"/>
      <c r="N106" s="10"/>
      <c r="O106" s="10"/>
      <c r="P106" s="10"/>
      <c r="Q106" s="10"/>
      <c r="R106" s="10"/>
      <c r="S106" s="10"/>
    </row>
    <row r="107" spans="1:19" s="11" customFormat="1" x14ac:dyDescent="0.3">
      <c r="A107" s="26">
        <f t="shared" si="14"/>
        <v>102</v>
      </c>
      <c r="B107" s="44">
        <f t="shared" si="15"/>
        <v>0</v>
      </c>
      <c r="C107" s="42">
        <f t="shared" si="16"/>
        <v>0</v>
      </c>
      <c r="D107" s="43">
        <f t="shared" si="11"/>
        <v>0</v>
      </c>
      <c r="E107" s="43">
        <f t="shared" si="12"/>
        <v>0</v>
      </c>
      <c r="F107" s="42">
        <f t="shared" si="13"/>
        <v>0</v>
      </c>
      <c r="G107" s="27">
        <f t="shared" si="17"/>
        <v>1</v>
      </c>
      <c r="H107"/>
      <c r="I107"/>
      <c r="J107"/>
      <c r="K107" s="1"/>
      <c r="L107" s="10"/>
      <c r="M107" s="10"/>
      <c r="N107" s="10"/>
      <c r="O107" s="10"/>
      <c r="P107" s="10"/>
      <c r="Q107" s="10"/>
      <c r="R107" s="10"/>
      <c r="S107" s="10"/>
    </row>
    <row r="108" spans="1:19" s="11" customFormat="1" x14ac:dyDescent="0.3">
      <c r="A108" s="26">
        <f t="shared" si="14"/>
        <v>103</v>
      </c>
      <c r="B108" s="44">
        <f t="shared" si="15"/>
        <v>0</v>
      </c>
      <c r="C108" s="42">
        <f t="shared" si="16"/>
        <v>0</v>
      </c>
      <c r="D108" s="43">
        <f t="shared" si="11"/>
        <v>0</v>
      </c>
      <c r="E108" s="43">
        <f t="shared" si="12"/>
        <v>0</v>
      </c>
      <c r="F108" s="42">
        <f t="shared" si="13"/>
        <v>0</v>
      </c>
      <c r="G108" s="27">
        <f t="shared" si="17"/>
        <v>1</v>
      </c>
      <c r="H108"/>
      <c r="I108"/>
      <c r="J108"/>
      <c r="K108" s="1"/>
      <c r="L108" s="10"/>
      <c r="M108" s="10"/>
      <c r="N108" s="10"/>
      <c r="O108" s="10"/>
      <c r="P108" s="10"/>
      <c r="Q108" s="10"/>
      <c r="R108" s="10"/>
      <c r="S108" s="10"/>
    </row>
    <row r="109" spans="1:19" s="11" customFormat="1" x14ac:dyDescent="0.3">
      <c r="A109" s="26">
        <f t="shared" si="14"/>
        <v>104</v>
      </c>
      <c r="B109" s="44">
        <f t="shared" si="15"/>
        <v>0</v>
      </c>
      <c r="C109" s="42">
        <f t="shared" si="16"/>
        <v>0</v>
      </c>
      <c r="D109" s="43">
        <f t="shared" si="11"/>
        <v>0</v>
      </c>
      <c r="E109" s="43">
        <f t="shared" si="12"/>
        <v>0</v>
      </c>
      <c r="F109" s="42">
        <f t="shared" si="13"/>
        <v>0</v>
      </c>
      <c r="G109" s="27">
        <f t="shared" si="17"/>
        <v>1</v>
      </c>
      <c r="H109"/>
      <c r="I109"/>
      <c r="J109"/>
      <c r="K109" s="1"/>
      <c r="L109" s="10"/>
      <c r="M109" s="10"/>
      <c r="N109" s="10"/>
      <c r="O109" s="10"/>
      <c r="P109" s="10"/>
      <c r="Q109" s="10"/>
      <c r="R109" s="10"/>
      <c r="S109" s="10"/>
    </row>
    <row r="110" spans="1:19" x14ac:dyDescent="0.3">
      <c r="A110" s="26">
        <f t="shared" si="14"/>
        <v>105</v>
      </c>
      <c r="B110" s="44">
        <f t="shared" si="15"/>
        <v>0</v>
      </c>
      <c r="C110" s="42">
        <f t="shared" si="16"/>
        <v>0</v>
      </c>
      <c r="D110" s="43">
        <f t="shared" si="11"/>
        <v>0</v>
      </c>
      <c r="E110" s="43">
        <f t="shared" si="12"/>
        <v>0</v>
      </c>
      <c r="F110" s="42">
        <f t="shared" si="13"/>
        <v>0</v>
      </c>
      <c r="G110" s="27">
        <f t="shared" si="17"/>
        <v>1</v>
      </c>
      <c r="H110"/>
      <c r="I110" s="2"/>
      <c r="L110" s="4"/>
      <c r="M110" s="4"/>
      <c r="N110" s="4"/>
      <c r="O110" s="4"/>
      <c r="P110" s="4"/>
      <c r="Q110" s="4"/>
      <c r="R110" s="4"/>
      <c r="S110" s="4"/>
    </row>
    <row r="111" spans="1:19" x14ac:dyDescent="0.3">
      <c r="A111" s="26">
        <f t="shared" si="14"/>
        <v>106</v>
      </c>
      <c r="B111" s="44">
        <f t="shared" si="15"/>
        <v>0</v>
      </c>
      <c r="C111" s="42">
        <f t="shared" si="16"/>
        <v>0</v>
      </c>
      <c r="D111" s="43">
        <f t="shared" si="11"/>
        <v>0</v>
      </c>
      <c r="E111" s="43">
        <f t="shared" si="12"/>
        <v>0</v>
      </c>
      <c r="F111" s="42">
        <f t="shared" si="13"/>
        <v>0</v>
      </c>
      <c r="G111" s="27">
        <f t="shared" si="17"/>
        <v>1</v>
      </c>
      <c r="H111" s="6"/>
      <c r="L111" s="4"/>
      <c r="M111" s="4"/>
      <c r="N111" s="4"/>
      <c r="O111" s="4"/>
      <c r="P111" s="4"/>
      <c r="Q111" s="4"/>
      <c r="R111" s="4"/>
      <c r="S111" s="4"/>
    </row>
    <row r="112" spans="1:19" x14ac:dyDescent="0.3">
      <c r="A112" s="26">
        <f t="shared" si="14"/>
        <v>107</v>
      </c>
      <c r="B112" s="44">
        <f t="shared" si="15"/>
        <v>0</v>
      </c>
      <c r="C112" s="42">
        <f t="shared" si="16"/>
        <v>0</v>
      </c>
      <c r="D112" s="43">
        <f t="shared" si="11"/>
        <v>0</v>
      </c>
      <c r="E112" s="43">
        <f t="shared" si="12"/>
        <v>0</v>
      </c>
      <c r="F112" s="42">
        <f t="shared" si="13"/>
        <v>0</v>
      </c>
      <c r="G112" s="27">
        <f t="shared" si="17"/>
        <v>1</v>
      </c>
      <c r="H112" s="6"/>
      <c r="L112" s="4"/>
      <c r="M112" s="4"/>
      <c r="N112" s="4"/>
      <c r="O112" s="4"/>
      <c r="P112" s="4"/>
      <c r="Q112" s="4"/>
      <c r="R112" s="4"/>
      <c r="S112" s="4"/>
    </row>
    <row r="113" spans="1:19" x14ac:dyDescent="0.3">
      <c r="A113" s="26">
        <f t="shared" si="14"/>
        <v>108</v>
      </c>
      <c r="B113" s="44">
        <f t="shared" si="15"/>
        <v>0</v>
      </c>
      <c r="C113" s="42">
        <f t="shared" si="16"/>
        <v>0</v>
      </c>
      <c r="D113" s="43">
        <f t="shared" si="11"/>
        <v>0</v>
      </c>
      <c r="E113" s="43">
        <f t="shared" si="12"/>
        <v>0</v>
      </c>
      <c r="F113" s="42">
        <f t="shared" si="13"/>
        <v>0</v>
      </c>
      <c r="G113" s="27">
        <f t="shared" si="17"/>
        <v>1</v>
      </c>
      <c r="H113" s="6"/>
      <c r="L113" s="4"/>
      <c r="M113" s="4"/>
      <c r="N113" s="4"/>
      <c r="O113" s="4"/>
      <c r="P113" s="4"/>
      <c r="Q113" s="4"/>
      <c r="R113" s="4"/>
      <c r="S113" s="4"/>
    </row>
    <row r="114" spans="1:19" x14ac:dyDescent="0.3">
      <c r="A114" s="26">
        <f t="shared" si="14"/>
        <v>109</v>
      </c>
      <c r="B114" s="44">
        <f t="shared" si="15"/>
        <v>0</v>
      </c>
      <c r="C114" s="42">
        <f t="shared" si="16"/>
        <v>0</v>
      </c>
      <c r="D114" s="43">
        <f t="shared" si="11"/>
        <v>0</v>
      </c>
      <c r="E114" s="43">
        <f t="shared" si="12"/>
        <v>0</v>
      </c>
      <c r="F114" s="42">
        <f t="shared" si="13"/>
        <v>0</v>
      </c>
      <c r="G114" s="27">
        <f t="shared" si="17"/>
        <v>1</v>
      </c>
      <c r="H114" s="6"/>
      <c r="L114" s="4"/>
      <c r="M114" s="4"/>
      <c r="N114" s="4"/>
      <c r="O114" s="4"/>
      <c r="P114" s="4"/>
      <c r="Q114" s="4"/>
      <c r="R114" s="4"/>
      <c r="S114" s="4"/>
    </row>
    <row r="115" spans="1:19" x14ac:dyDescent="0.3">
      <c r="A115" s="26">
        <f t="shared" si="14"/>
        <v>110</v>
      </c>
      <c r="B115" s="44">
        <f t="shared" si="15"/>
        <v>0</v>
      </c>
      <c r="C115" s="42">
        <f t="shared" si="16"/>
        <v>0</v>
      </c>
      <c r="D115" s="43">
        <f t="shared" si="11"/>
        <v>0</v>
      </c>
      <c r="E115" s="43">
        <f t="shared" si="12"/>
        <v>0</v>
      </c>
      <c r="F115" s="42">
        <f t="shared" si="13"/>
        <v>0</v>
      </c>
      <c r="G115" s="27">
        <f t="shared" si="17"/>
        <v>1</v>
      </c>
      <c r="H115" s="6"/>
      <c r="L115" s="4"/>
      <c r="M115" s="4"/>
      <c r="N115" s="4"/>
      <c r="O115" s="4"/>
      <c r="P115" s="4"/>
      <c r="Q115" s="4"/>
      <c r="R115" s="4"/>
      <c r="S115" s="4"/>
    </row>
    <row r="116" spans="1:19" x14ac:dyDescent="0.3">
      <c r="A116" s="26">
        <f t="shared" si="14"/>
        <v>111</v>
      </c>
      <c r="B116" s="44">
        <f t="shared" si="15"/>
        <v>0</v>
      </c>
      <c r="C116" s="42">
        <f t="shared" si="16"/>
        <v>0</v>
      </c>
      <c r="D116" s="43">
        <f t="shared" si="11"/>
        <v>0</v>
      </c>
      <c r="E116" s="43">
        <f t="shared" si="12"/>
        <v>0</v>
      </c>
      <c r="F116" s="42">
        <f t="shared" si="13"/>
        <v>0</v>
      </c>
      <c r="G116" s="27">
        <f t="shared" si="17"/>
        <v>1</v>
      </c>
      <c r="H116" s="6"/>
      <c r="L116" s="4"/>
      <c r="M116" s="4"/>
      <c r="N116" s="4"/>
      <c r="O116" s="4"/>
      <c r="P116" s="4"/>
      <c r="Q116" s="4"/>
      <c r="R116" s="4"/>
      <c r="S116" s="4"/>
    </row>
    <row r="117" spans="1:19" x14ac:dyDescent="0.3">
      <c r="A117" s="26">
        <f t="shared" si="14"/>
        <v>112</v>
      </c>
      <c r="B117" s="44">
        <f t="shared" si="15"/>
        <v>0</v>
      </c>
      <c r="C117" s="42">
        <f t="shared" si="16"/>
        <v>0</v>
      </c>
      <c r="D117" s="43">
        <f t="shared" si="11"/>
        <v>0</v>
      </c>
      <c r="E117" s="43">
        <f t="shared" si="12"/>
        <v>0</v>
      </c>
      <c r="F117" s="42">
        <f t="shared" si="13"/>
        <v>0</v>
      </c>
      <c r="G117" s="27">
        <f t="shared" si="17"/>
        <v>1</v>
      </c>
      <c r="H117" s="6"/>
      <c r="L117" s="4"/>
      <c r="M117" s="4"/>
      <c r="N117" s="4"/>
      <c r="O117" s="4"/>
      <c r="P117" s="4"/>
      <c r="Q117" s="4"/>
      <c r="R117" s="4"/>
      <c r="S117" s="4"/>
    </row>
    <row r="118" spans="1:19" x14ac:dyDescent="0.3">
      <c r="A118" s="26">
        <f t="shared" si="14"/>
        <v>113</v>
      </c>
      <c r="B118" s="44">
        <f t="shared" si="15"/>
        <v>0</v>
      </c>
      <c r="C118" s="42">
        <f t="shared" si="16"/>
        <v>0</v>
      </c>
      <c r="D118" s="43">
        <f t="shared" si="11"/>
        <v>0</v>
      </c>
      <c r="E118" s="43">
        <f t="shared" si="12"/>
        <v>0</v>
      </c>
      <c r="F118" s="42">
        <f t="shared" si="13"/>
        <v>0</v>
      </c>
      <c r="G118" s="27">
        <f t="shared" si="17"/>
        <v>1</v>
      </c>
      <c r="H118" s="6"/>
      <c r="L118" s="4"/>
      <c r="M118" s="4"/>
      <c r="N118" s="4"/>
      <c r="O118" s="4"/>
      <c r="P118" s="4"/>
      <c r="Q118" s="4"/>
      <c r="R118" s="4"/>
      <c r="S118" s="4"/>
    </row>
    <row r="119" spans="1:19" x14ac:dyDescent="0.3">
      <c r="A119" s="26">
        <f t="shared" si="14"/>
        <v>114</v>
      </c>
      <c r="B119" s="44">
        <f t="shared" si="15"/>
        <v>0</v>
      </c>
      <c r="C119" s="42">
        <f t="shared" si="16"/>
        <v>0</v>
      </c>
      <c r="D119" s="43">
        <f t="shared" si="11"/>
        <v>0</v>
      </c>
      <c r="E119" s="43">
        <f t="shared" si="12"/>
        <v>0</v>
      </c>
      <c r="F119" s="42">
        <f t="shared" si="13"/>
        <v>0</v>
      </c>
      <c r="G119" s="27">
        <f t="shared" si="17"/>
        <v>1</v>
      </c>
      <c r="L119" s="4"/>
      <c r="M119" s="4"/>
      <c r="N119" s="4"/>
      <c r="O119" s="4"/>
      <c r="P119" s="4"/>
      <c r="Q119" s="4"/>
      <c r="R119" s="4"/>
      <c r="S119" s="4"/>
    </row>
    <row r="120" spans="1:19" x14ac:dyDescent="0.3">
      <c r="A120" s="26">
        <f t="shared" si="14"/>
        <v>115</v>
      </c>
      <c r="B120" s="44">
        <f t="shared" si="15"/>
        <v>0</v>
      </c>
      <c r="C120" s="42">
        <f t="shared" si="16"/>
        <v>0</v>
      </c>
      <c r="D120" s="43">
        <f t="shared" si="11"/>
        <v>0</v>
      </c>
      <c r="E120" s="43">
        <f t="shared" si="12"/>
        <v>0</v>
      </c>
      <c r="F120" s="42">
        <f t="shared" si="13"/>
        <v>0</v>
      </c>
      <c r="G120" s="27">
        <f t="shared" si="17"/>
        <v>1</v>
      </c>
      <c r="L120" s="4"/>
      <c r="M120" s="4"/>
      <c r="N120" s="4"/>
      <c r="O120" s="4"/>
      <c r="P120" s="4"/>
      <c r="Q120" s="4"/>
      <c r="R120" s="4"/>
      <c r="S120" s="4"/>
    </row>
    <row r="121" spans="1:19" x14ac:dyDescent="0.3">
      <c r="A121" s="26">
        <f t="shared" si="14"/>
        <v>116</v>
      </c>
      <c r="B121" s="44">
        <f t="shared" si="15"/>
        <v>0</v>
      </c>
      <c r="C121" s="42">
        <f t="shared" si="16"/>
        <v>0</v>
      </c>
      <c r="D121" s="43">
        <f t="shared" si="11"/>
        <v>0</v>
      </c>
      <c r="E121" s="43">
        <f t="shared" si="12"/>
        <v>0</v>
      </c>
      <c r="F121" s="42">
        <f t="shared" si="13"/>
        <v>0</v>
      </c>
      <c r="G121" s="27">
        <f t="shared" si="17"/>
        <v>1</v>
      </c>
      <c r="L121" s="4"/>
      <c r="M121" s="4"/>
      <c r="N121" s="4"/>
      <c r="O121" s="4"/>
      <c r="P121" s="4"/>
      <c r="Q121" s="4"/>
      <c r="R121" s="4"/>
      <c r="S121" s="4"/>
    </row>
    <row r="122" spans="1:19" x14ac:dyDescent="0.3">
      <c r="A122" s="26">
        <f t="shared" si="14"/>
        <v>117</v>
      </c>
      <c r="B122" s="44">
        <f t="shared" si="15"/>
        <v>0</v>
      </c>
      <c r="C122" s="42">
        <f t="shared" si="16"/>
        <v>0</v>
      </c>
      <c r="D122" s="43">
        <f t="shared" si="11"/>
        <v>0</v>
      </c>
      <c r="E122" s="43">
        <f t="shared" si="12"/>
        <v>0</v>
      </c>
      <c r="F122" s="42">
        <f t="shared" si="13"/>
        <v>0</v>
      </c>
      <c r="G122" s="27">
        <f t="shared" si="17"/>
        <v>1</v>
      </c>
      <c r="L122" s="4"/>
      <c r="M122" s="4"/>
      <c r="N122" s="4"/>
      <c r="O122" s="4"/>
      <c r="P122" s="4"/>
      <c r="Q122" s="4"/>
      <c r="R122" s="4"/>
      <c r="S122" s="4"/>
    </row>
    <row r="123" spans="1:19" x14ac:dyDescent="0.3">
      <c r="A123" s="26">
        <f t="shared" si="14"/>
        <v>118</v>
      </c>
      <c r="B123" s="44">
        <f t="shared" si="15"/>
        <v>0</v>
      </c>
      <c r="C123" s="42">
        <f t="shared" si="16"/>
        <v>0</v>
      </c>
      <c r="D123" s="43">
        <f t="shared" si="11"/>
        <v>0</v>
      </c>
      <c r="E123" s="43">
        <f t="shared" si="12"/>
        <v>0</v>
      </c>
      <c r="F123" s="42">
        <f t="shared" si="13"/>
        <v>0</v>
      </c>
      <c r="G123" s="27">
        <f t="shared" si="17"/>
        <v>1</v>
      </c>
      <c r="L123" s="4"/>
      <c r="M123" s="4"/>
      <c r="N123" s="4"/>
      <c r="O123" s="4"/>
      <c r="P123" s="4"/>
      <c r="Q123" s="4"/>
      <c r="R123" s="4"/>
      <c r="S123" s="4"/>
    </row>
    <row r="124" spans="1:19" x14ac:dyDescent="0.3">
      <c r="A124" s="26">
        <f t="shared" si="14"/>
        <v>119</v>
      </c>
      <c r="B124" s="44">
        <f t="shared" si="15"/>
        <v>0</v>
      </c>
      <c r="C124" s="42">
        <f t="shared" si="16"/>
        <v>0</v>
      </c>
      <c r="D124" s="43">
        <f t="shared" si="11"/>
        <v>0</v>
      </c>
      <c r="E124" s="43">
        <f t="shared" si="12"/>
        <v>0</v>
      </c>
      <c r="F124" s="42">
        <f t="shared" si="13"/>
        <v>0</v>
      </c>
      <c r="G124" s="27">
        <f t="shared" si="17"/>
        <v>1</v>
      </c>
      <c r="L124" s="4"/>
      <c r="M124" s="4"/>
      <c r="N124" s="4"/>
      <c r="O124" s="4"/>
      <c r="P124" s="4"/>
      <c r="Q124" s="4"/>
      <c r="R124" s="4"/>
      <c r="S124" s="4"/>
    </row>
    <row r="125" spans="1:19" x14ac:dyDescent="0.3">
      <c r="A125" s="26">
        <f t="shared" si="14"/>
        <v>120</v>
      </c>
      <c r="B125" s="44">
        <f t="shared" si="15"/>
        <v>0</v>
      </c>
      <c r="C125" s="42">
        <f t="shared" si="16"/>
        <v>0</v>
      </c>
      <c r="D125" s="43">
        <f t="shared" si="11"/>
        <v>0</v>
      </c>
      <c r="E125" s="43">
        <f t="shared" si="12"/>
        <v>0</v>
      </c>
      <c r="F125" s="42">
        <f t="shared" si="13"/>
        <v>0</v>
      </c>
      <c r="G125" s="27">
        <f t="shared" si="17"/>
        <v>1</v>
      </c>
      <c r="L125" s="4"/>
      <c r="M125" s="4"/>
      <c r="N125" s="4"/>
      <c r="O125" s="4"/>
      <c r="P125" s="4"/>
      <c r="Q125" s="4"/>
      <c r="R125" s="4"/>
      <c r="S125" s="4"/>
    </row>
    <row r="126" spans="1:19" x14ac:dyDescent="0.3">
      <c r="A126" s="26">
        <f t="shared" si="14"/>
        <v>121</v>
      </c>
      <c r="B126" s="44">
        <f t="shared" si="15"/>
        <v>0</v>
      </c>
      <c r="C126" s="42">
        <f t="shared" si="16"/>
        <v>0</v>
      </c>
      <c r="D126" s="43">
        <f t="shared" si="11"/>
        <v>0</v>
      </c>
      <c r="E126" s="43">
        <f t="shared" si="12"/>
        <v>0</v>
      </c>
      <c r="F126" s="42">
        <f t="shared" si="13"/>
        <v>0</v>
      </c>
      <c r="G126" s="27">
        <f t="shared" si="17"/>
        <v>1</v>
      </c>
      <c r="L126" s="4"/>
      <c r="M126" s="4"/>
      <c r="N126" s="4"/>
      <c r="O126" s="4"/>
      <c r="P126" s="4"/>
      <c r="Q126" s="4"/>
      <c r="R126" s="4"/>
      <c r="S126" s="4"/>
    </row>
    <row r="127" spans="1:19" x14ac:dyDescent="0.3">
      <c r="A127" s="26">
        <f t="shared" si="14"/>
        <v>122</v>
      </c>
      <c r="B127" s="44">
        <f t="shared" si="15"/>
        <v>0</v>
      </c>
      <c r="C127" s="42">
        <f t="shared" si="16"/>
        <v>0</v>
      </c>
      <c r="D127" s="43">
        <f t="shared" si="11"/>
        <v>0</v>
      </c>
      <c r="E127" s="43">
        <f t="shared" si="12"/>
        <v>0</v>
      </c>
      <c r="F127" s="42">
        <f t="shared" si="13"/>
        <v>0</v>
      </c>
      <c r="G127" s="27">
        <f t="shared" si="17"/>
        <v>1</v>
      </c>
      <c r="L127" s="4"/>
      <c r="M127" s="4"/>
      <c r="N127" s="4"/>
      <c r="O127" s="4"/>
      <c r="P127" s="4"/>
      <c r="Q127" s="4"/>
      <c r="R127" s="4"/>
      <c r="S127" s="4"/>
    </row>
    <row r="128" spans="1:19" x14ac:dyDescent="0.3">
      <c r="A128" s="26">
        <f t="shared" si="14"/>
        <v>123</v>
      </c>
      <c r="B128" s="44">
        <f t="shared" si="15"/>
        <v>0</v>
      </c>
      <c r="C128" s="42">
        <f t="shared" si="16"/>
        <v>0</v>
      </c>
      <c r="D128" s="43">
        <f t="shared" si="11"/>
        <v>0</v>
      </c>
      <c r="E128" s="43">
        <f t="shared" si="12"/>
        <v>0</v>
      </c>
      <c r="F128" s="42">
        <f t="shared" si="13"/>
        <v>0</v>
      </c>
      <c r="G128" s="27">
        <f t="shared" si="17"/>
        <v>1</v>
      </c>
      <c r="L128" s="4"/>
      <c r="M128" s="4"/>
      <c r="N128" s="4"/>
      <c r="O128" s="4"/>
      <c r="P128" s="4"/>
      <c r="Q128" s="4"/>
      <c r="R128" s="4"/>
      <c r="S128" s="4"/>
    </row>
    <row r="129" spans="1:19" x14ac:dyDescent="0.3">
      <c r="A129" s="26">
        <f t="shared" si="14"/>
        <v>124</v>
      </c>
      <c r="B129" s="44">
        <f t="shared" si="15"/>
        <v>0</v>
      </c>
      <c r="C129" s="42">
        <f t="shared" si="16"/>
        <v>0</v>
      </c>
      <c r="D129" s="43">
        <f t="shared" si="11"/>
        <v>0</v>
      </c>
      <c r="E129" s="43">
        <f t="shared" si="12"/>
        <v>0</v>
      </c>
      <c r="F129" s="42">
        <f t="shared" si="13"/>
        <v>0</v>
      </c>
      <c r="G129" s="27">
        <f t="shared" si="17"/>
        <v>1</v>
      </c>
      <c r="L129" s="4"/>
      <c r="M129" s="4"/>
      <c r="N129" s="4"/>
      <c r="O129" s="4"/>
      <c r="P129" s="4"/>
      <c r="Q129" s="4"/>
      <c r="R129" s="4"/>
      <c r="S129" s="4"/>
    </row>
    <row r="130" spans="1:19" x14ac:dyDescent="0.3">
      <c r="A130" s="26">
        <f t="shared" si="14"/>
        <v>125</v>
      </c>
      <c r="B130" s="44">
        <f t="shared" si="15"/>
        <v>0</v>
      </c>
      <c r="C130" s="42">
        <f t="shared" si="16"/>
        <v>0</v>
      </c>
      <c r="D130" s="43">
        <f t="shared" si="11"/>
        <v>0</v>
      </c>
      <c r="E130" s="43">
        <f t="shared" si="12"/>
        <v>0</v>
      </c>
      <c r="F130" s="42">
        <f t="shared" si="13"/>
        <v>0</v>
      </c>
      <c r="G130" s="27">
        <f t="shared" si="17"/>
        <v>1</v>
      </c>
      <c r="L130" s="4"/>
      <c r="M130" s="4"/>
      <c r="N130" s="4"/>
      <c r="O130" s="4"/>
      <c r="P130" s="4"/>
      <c r="Q130" s="4"/>
      <c r="R130" s="4"/>
      <c r="S130" s="4"/>
    </row>
    <row r="131" spans="1:19" x14ac:dyDescent="0.3">
      <c r="A131" s="26">
        <f t="shared" si="14"/>
        <v>126</v>
      </c>
      <c r="B131" s="44">
        <f t="shared" si="15"/>
        <v>0</v>
      </c>
      <c r="C131" s="42">
        <f t="shared" si="16"/>
        <v>0</v>
      </c>
      <c r="D131" s="43">
        <f t="shared" si="11"/>
        <v>0</v>
      </c>
      <c r="E131" s="43">
        <f t="shared" si="12"/>
        <v>0</v>
      </c>
      <c r="F131" s="42">
        <f t="shared" si="13"/>
        <v>0</v>
      </c>
      <c r="G131" s="27">
        <f t="shared" si="17"/>
        <v>1</v>
      </c>
      <c r="L131" s="4"/>
      <c r="M131" s="4"/>
      <c r="N131" s="4"/>
      <c r="O131" s="4"/>
      <c r="P131" s="4"/>
      <c r="Q131" s="4"/>
      <c r="R131" s="4"/>
      <c r="S131" s="4"/>
    </row>
    <row r="132" spans="1:19" x14ac:dyDescent="0.3">
      <c r="A132" s="26">
        <f t="shared" si="14"/>
        <v>127</v>
      </c>
      <c r="B132" s="44">
        <f t="shared" si="15"/>
        <v>0</v>
      </c>
      <c r="C132" s="42">
        <f t="shared" si="16"/>
        <v>0</v>
      </c>
      <c r="D132" s="43">
        <f t="shared" si="11"/>
        <v>0</v>
      </c>
      <c r="E132" s="43">
        <f t="shared" si="12"/>
        <v>0</v>
      </c>
      <c r="F132" s="42">
        <f t="shared" si="13"/>
        <v>0</v>
      </c>
      <c r="G132" s="27">
        <f t="shared" si="17"/>
        <v>1</v>
      </c>
      <c r="L132" s="4"/>
      <c r="M132" s="4"/>
      <c r="N132" s="4"/>
      <c r="O132" s="4"/>
      <c r="P132" s="4"/>
      <c r="Q132" s="4"/>
      <c r="R132" s="4"/>
      <c r="S132" s="4"/>
    </row>
    <row r="133" spans="1:19" x14ac:dyDescent="0.3">
      <c r="A133" s="26">
        <f t="shared" si="14"/>
        <v>128</v>
      </c>
      <c r="B133" s="44">
        <f t="shared" si="15"/>
        <v>0</v>
      </c>
      <c r="C133" s="42">
        <f t="shared" si="16"/>
        <v>0</v>
      </c>
      <c r="D133" s="43">
        <f t="shared" si="11"/>
        <v>0</v>
      </c>
      <c r="E133" s="43">
        <f t="shared" si="12"/>
        <v>0</v>
      </c>
      <c r="F133" s="42">
        <f t="shared" si="13"/>
        <v>0</v>
      </c>
      <c r="G133" s="27">
        <f t="shared" si="17"/>
        <v>1</v>
      </c>
      <c r="L133" s="4"/>
      <c r="M133" s="4"/>
      <c r="N133" s="4"/>
      <c r="O133" s="4"/>
      <c r="P133" s="4"/>
      <c r="Q133" s="4"/>
      <c r="R133" s="4"/>
      <c r="S133" s="4"/>
    </row>
    <row r="134" spans="1:19" x14ac:dyDescent="0.3">
      <c r="A134" s="26">
        <f t="shared" si="14"/>
        <v>129</v>
      </c>
      <c r="B134" s="44">
        <f t="shared" si="15"/>
        <v>0</v>
      </c>
      <c r="C134" s="42">
        <f t="shared" si="16"/>
        <v>0</v>
      </c>
      <c r="D134" s="43">
        <f t="shared" si="11"/>
        <v>0</v>
      </c>
      <c r="E134" s="43">
        <f t="shared" si="12"/>
        <v>0</v>
      </c>
      <c r="F134" s="42">
        <f t="shared" si="13"/>
        <v>0</v>
      </c>
      <c r="G134" s="27">
        <f t="shared" si="17"/>
        <v>1</v>
      </c>
      <c r="L134" s="4"/>
      <c r="M134" s="4"/>
      <c r="N134" s="4"/>
      <c r="O134" s="4"/>
      <c r="P134" s="4"/>
      <c r="Q134" s="4"/>
      <c r="R134" s="4"/>
      <c r="S134" s="4"/>
    </row>
    <row r="135" spans="1:19" x14ac:dyDescent="0.3">
      <c r="A135" s="26">
        <f t="shared" si="14"/>
        <v>130</v>
      </c>
      <c r="B135" s="44">
        <f t="shared" si="15"/>
        <v>0</v>
      </c>
      <c r="C135" s="42">
        <f t="shared" si="16"/>
        <v>0</v>
      </c>
      <c r="D135" s="43">
        <f t="shared" ref="D135:D198" si="18">C135-E135</f>
        <v>0</v>
      </c>
      <c r="E135" s="43">
        <f t="shared" ref="E135:E198" si="19">B135*$J$6/$J$8</f>
        <v>0</v>
      </c>
      <c r="F135" s="42">
        <f t="shared" ref="F135:F198" si="20">B135-D135</f>
        <v>0</v>
      </c>
      <c r="G135" s="27">
        <f t="shared" si="17"/>
        <v>1</v>
      </c>
    </row>
    <row r="136" spans="1:19" x14ac:dyDescent="0.3">
      <c r="A136" s="26">
        <f t="shared" ref="A136:A199" si="21">+A135+1</f>
        <v>131</v>
      </c>
      <c r="B136" s="44">
        <f t="shared" ref="B136:B199" si="22">F135</f>
        <v>0</v>
      </c>
      <c r="C136" s="42">
        <f t="shared" si="16"/>
        <v>0</v>
      </c>
      <c r="D136" s="43">
        <f t="shared" si="18"/>
        <v>0</v>
      </c>
      <c r="E136" s="43">
        <f t="shared" si="19"/>
        <v>0</v>
      </c>
      <c r="F136" s="42">
        <f t="shared" si="20"/>
        <v>0</v>
      </c>
      <c r="G136" s="27">
        <f t="shared" si="17"/>
        <v>1</v>
      </c>
    </row>
    <row r="137" spans="1:19" x14ac:dyDescent="0.3">
      <c r="A137" s="26">
        <f t="shared" si="21"/>
        <v>132</v>
      </c>
      <c r="B137" s="44">
        <f t="shared" si="22"/>
        <v>0</v>
      </c>
      <c r="C137" s="42">
        <f t="shared" si="16"/>
        <v>0</v>
      </c>
      <c r="D137" s="43">
        <f t="shared" si="18"/>
        <v>0</v>
      </c>
      <c r="E137" s="43">
        <f t="shared" si="19"/>
        <v>0</v>
      </c>
      <c r="F137" s="42">
        <f t="shared" si="20"/>
        <v>0</v>
      </c>
      <c r="G137" s="27">
        <f t="shared" si="17"/>
        <v>1</v>
      </c>
    </row>
    <row r="138" spans="1:19" x14ac:dyDescent="0.3">
      <c r="A138" s="26">
        <f t="shared" si="21"/>
        <v>133</v>
      </c>
      <c r="B138" s="44">
        <f t="shared" si="22"/>
        <v>0</v>
      </c>
      <c r="C138" s="42">
        <f t="shared" si="16"/>
        <v>0</v>
      </c>
      <c r="D138" s="43">
        <f t="shared" si="18"/>
        <v>0</v>
      </c>
      <c r="E138" s="43">
        <f t="shared" si="19"/>
        <v>0</v>
      </c>
      <c r="F138" s="42">
        <f t="shared" si="20"/>
        <v>0</v>
      </c>
      <c r="G138" s="27">
        <f t="shared" si="17"/>
        <v>1</v>
      </c>
    </row>
    <row r="139" spans="1:19" x14ac:dyDescent="0.3">
      <c r="A139" s="26">
        <f t="shared" si="21"/>
        <v>134</v>
      </c>
      <c r="B139" s="44">
        <f t="shared" si="22"/>
        <v>0</v>
      </c>
      <c r="C139" s="42">
        <f t="shared" si="16"/>
        <v>0</v>
      </c>
      <c r="D139" s="43">
        <f t="shared" si="18"/>
        <v>0</v>
      </c>
      <c r="E139" s="43">
        <f t="shared" si="19"/>
        <v>0</v>
      </c>
      <c r="F139" s="42">
        <f t="shared" si="20"/>
        <v>0</v>
      </c>
      <c r="G139" s="27">
        <f t="shared" si="17"/>
        <v>1</v>
      </c>
    </row>
    <row r="140" spans="1:19" x14ac:dyDescent="0.3">
      <c r="A140" s="26">
        <f t="shared" si="21"/>
        <v>135</v>
      </c>
      <c r="B140" s="44">
        <f t="shared" si="22"/>
        <v>0</v>
      </c>
      <c r="C140" s="42">
        <f t="shared" si="16"/>
        <v>0</v>
      </c>
      <c r="D140" s="43">
        <f t="shared" si="18"/>
        <v>0</v>
      </c>
      <c r="E140" s="43">
        <f t="shared" si="19"/>
        <v>0</v>
      </c>
      <c r="F140" s="42">
        <f t="shared" si="20"/>
        <v>0</v>
      </c>
      <c r="G140" s="27">
        <f t="shared" si="17"/>
        <v>1</v>
      </c>
    </row>
    <row r="141" spans="1:19" x14ac:dyDescent="0.3">
      <c r="A141" s="26">
        <f t="shared" si="21"/>
        <v>136</v>
      </c>
      <c r="B141" s="44">
        <f t="shared" si="22"/>
        <v>0</v>
      </c>
      <c r="C141" s="42">
        <f t="shared" si="16"/>
        <v>0</v>
      </c>
      <c r="D141" s="43">
        <f t="shared" si="18"/>
        <v>0</v>
      </c>
      <c r="E141" s="43">
        <f t="shared" si="19"/>
        <v>0</v>
      </c>
      <c r="F141" s="42">
        <f t="shared" si="20"/>
        <v>0</v>
      </c>
      <c r="G141" s="27">
        <f t="shared" si="17"/>
        <v>1</v>
      </c>
    </row>
    <row r="142" spans="1:19" x14ac:dyDescent="0.3">
      <c r="A142" s="26">
        <f t="shared" si="21"/>
        <v>137</v>
      </c>
      <c r="B142" s="44">
        <f t="shared" si="22"/>
        <v>0</v>
      </c>
      <c r="C142" s="42">
        <f t="shared" si="16"/>
        <v>0</v>
      </c>
      <c r="D142" s="43">
        <f t="shared" si="18"/>
        <v>0</v>
      </c>
      <c r="E142" s="43">
        <f t="shared" si="19"/>
        <v>0</v>
      </c>
      <c r="F142" s="42">
        <f t="shared" si="20"/>
        <v>0</v>
      </c>
      <c r="G142" s="27">
        <f t="shared" si="17"/>
        <v>1</v>
      </c>
    </row>
    <row r="143" spans="1:19" x14ac:dyDescent="0.3">
      <c r="A143" s="26">
        <f t="shared" si="21"/>
        <v>138</v>
      </c>
      <c r="B143" s="44">
        <f t="shared" si="22"/>
        <v>0</v>
      </c>
      <c r="C143" s="42">
        <f t="shared" si="16"/>
        <v>0</v>
      </c>
      <c r="D143" s="43">
        <f t="shared" si="18"/>
        <v>0</v>
      </c>
      <c r="E143" s="43">
        <f t="shared" si="19"/>
        <v>0</v>
      </c>
      <c r="F143" s="42">
        <f t="shared" si="20"/>
        <v>0</v>
      </c>
      <c r="G143" s="27">
        <f t="shared" si="17"/>
        <v>1</v>
      </c>
    </row>
    <row r="144" spans="1:19" x14ac:dyDescent="0.3">
      <c r="A144" s="26">
        <f t="shared" si="21"/>
        <v>139</v>
      </c>
      <c r="B144" s="44">
        <f t="shared" si="22"/>
        <v>0</v>
      </c>
      <c r="C144" s="42">
        <f t="shared" si="16"/>
        <v>0</v>
      </c>
      <c r="D144" s="43">
        <f t="shared" si="18"/>
        <v>0</v>
      </c>
      <c r="E144" s="43">
        <f t="shared" si="19"/>
        <v>0</v>
      </c>
      <c r="F144" s="42">
        <f t="shared" si="20"/>
        <v>0</v>
      </c>
      <c r="G144" s="27">
        <f t="shared" si="17"/>
        <v>1</v>
      </c>
    </row>
    <row r="145" spans="1:7" x14ac:dyDescent="0.3">
      <c r="A145" s="26">
        <f t="shared" si="21"/>
        <v>140</v>
      </c>
      <c r="B145" s="44">
        <f t="shared" si="22"/>
        <v>0</v>
      </c>
      <c r="C145" s="42">
        <f t="shared" si="16"/>
        <v>0</v>
      </c>
      <c r="D145" s="43">
        <f t="shared" si="18"/>
        <v>0</v>
      </c>
      <c r="E145" s="43">
        <f t="shared" si="19"/>
        <v>0</v>
      </c>
      <c r="F145" s="42">
        <f t="shared" si="20"/>
        <v>0</v>
      </c>
      <c r="G145" s="27">
        <f t="shared" si="17"/>
        <v>1</v>
      </c>
    </row>
    <row r="146" spans="1:7" x14ac:dyDescent="0.3">
      <c r="A146" s="26">
        <f t="shared" si="21"/>
        <v>141</v>
      </c>
      <c r="B146" s="44">
        <f t="shared" si="22"/>
        <v>0</v>
      </c>
      <c r="C146" s="42">
        <f t="shared" si="16"/>
        <v>0</v>
      </c>
      <c r="D146" s="43">
        <f t="shared" si="18"/>
        <v>0</v>
      </c>
      <c r="E146" s="43">
        <f t="shared" si="19"/>
        <v>0</v>
      </c>
      <c r="F146" s="42">
        <f t="shared" si="20"/>
        <v>0</v>
      </c>
      <c r="G146" s="27">
        <f t="shared" si="17"/>
        <v>1</v>
      </c>
    </row>
    <row r="147" spans="1:7" x14ac:dyDescent="0.3">
      <c r="A147" s="26">
        <f t="shared" si="21"/>
        <v>142</v>
      </c>
      <c r="B147" s="44">
        <f t="shared" si="22"/>
        <v>0</v>
      </c>
      <c r="C147" s="42">
        <f t="shared" si="16"/>
        <v>0</v>
      </c>
      <c r="D147" s="43">
        <f t="shared" si="18"/>
        <v>0</v>
      </c>
      <c r="E147" s="43">
        <f t="shared" si="19"/>
        <v>0</v>
      </c>
      <c r="F147" s="42">
        <f t="shared" si="20"/>
        <v>0</v>
      </c>
      <c r="G147" s="27">
        <f t="shared" si="17"/>
        <v>1</v>
      </c>
    </row>
    <row r="148" spans="1:7" x14ac:dyDescent="0.3">
      <c r="A148" s="26">
        <f t="shared" si="21"/>
        <v>143</v>
      </c>
      <c r="B148" s="44">
        <f t="shared" si="22"/>
        <v>0</v>
      </c>
      <c r="C148" s="42">
        <f t="shared" si="16"/>
        <v>0</v>
      </c>
      <c r="D148" s="43">
        <f t="shared" si="18"/>
        <v>0</v>
      </c>
      <c r="E148" s="43">
        <f t="shared" si="19"/>
        <v>0</v>
      </c>
      <c r="F148" s="42">
        <f t="shared" si="20"/>
        <v>0</v>
      </c>
      <c r="G148" s="27">
        <f t="shared" si="17"/>
        <v>1</v>
      </c>
    </row>
    <row r="149" spans="1:7" x14ac:dyDescent="0.3">
      <c r="A149" s="26">
        <f t="shared" si="21"/>
        <v>144</v>
      </c>
      <c r="B149" s="44">
        <f t="shared" si="22"/>
        <v>0</v>
      </c>
      <c r="C149" s="42">
        <f t="shared" si="16"/>
        <v>0</v>
      </c>
      <c r="D149" s="43">
        <f t="shared" si="18"/>
        <v>0</v>
      </c>
      <c r="E149" s="43">
        <f t="shared" si="19"/>
        <v>0</v>
      </c>
      <c r="F149" s="42">
        <f t="shared" si="20"/>
        <v>0</v>
      </c>
      <c r="G149" s="27">
        <f t="shared" si="17"/>
        <v>1</v>
      </c>
    </row>
    <row r="150" spans="1:7" x14ac:dyDescent="0.3">
      <c r="A150" s="26">
        <f t="shared" si="21"/>
        <v>145</v>
      </c>
      <c r="B150" s="44">
        <f t="shared" si="22"/>
        <v>0</v>
      </c>
      <c r="C150" s="42">
        <f t="shared" si="16"/>
        <v>0</v>
      </c>
      <c r="D150" s="43">
        <f t="shared" si="18"/>
        <v>0</v>
      </c>
      <c r="E150" s="43">
        <f t="shared" si="19"/>
        <v>0</v>
      </c>
      <c r="F150" s="42">
        <f t="shared" si="20"/>
        <v>0</v>
      </c>
      <c r="G150" s="27">
        <f t="shared" si="17"/>
        <v>1</v>
      </c>
    </row>
    <row r="151" spans="1:7" x14ac:dyDescent="0.3">
      <c r="A151" s="26">
        <f t="shared" si="21"/>
        <v>146</v>
      </c>
      <c r="B151" s="44">
        <f t="shared" si="22"/>
        <v>0</v>
      </c>
      <c r="C151" s="42">
        <f t="shared" si="16"/>
        <v>0</v>
      </c>
      <c r="D151" s="43">
        <f t="shared" si="18"/>
        <v>0</v>
      </c>
      <c r="E151" s="43">
        <f t="shared" si="19"/>
        <v>0</v>
      </c>
      <c r="F151" s="42">
        <f t="shared" si="20"/>
        <v>0</v>
      </c>
      <c r="G151" s="27">
        <f t="shared" si="17"/>
        <v>1</v>
      </c>
    </row>
    <row r="152" spans="1:7" x14ac:dyDescent="0.3">
      <c r="A152" s="26">
        <f t="shared" si="21"/>
        <v>147</v>
      </c>
      <c r="B152" s="44">
        <f t="shared" si="22"/>
        <v>0</v>
      </c>
      <c r="C152" s="42">
        <f t="shared" si="16"/>
        <v>0</v>
      </c>
      <c r="D152" s="43">
        <f t="shared" si="18"/>
        <v>0</v>
      </c>
      <c r="E152" s="43">
        <f t="shared" si="19"/>
        <v>0</v>
      </c>
      <c r="F152" s="42">
        <f t="shared" si="20"/>
        <v>0</v>
      </c>
      <c r="G152" s="27">
        <f t="shared" si="17"/>
        <v>1</v>
      </c>
    </row>
    <row r="153" spans="1:7" x14ac:dyDescent="0.3">
      <c r="A153" s="26">
        <f t="shared" si="21"/>
        <v>148</v>
      </c>
      <c r="B153" s="44">
        <f t="shared" si="22"/>
        <v>0</v>
      </c>
      <c r="C153" s="42">
        <f t="shared" si="16"/>
        <v>0</v>
      </c>
      <c r="D153" s="43">
        <f t="shared" si="18"/>
        <v>0</v>
      </c>
      <c r="E153" s="43">
        <f t="shared" si="19"/>
        <v>0</v>
      </c>
      <c r="F153" s="42">
        <f t="shared" si="20"/>
        <v>0</v>
      </c>
      <c r="G153" s="27">
        <f t="shared" si="17"/>
        <v>1</v>
      </c>
    </row>
    <row r="154" spans="1:7" x14ac:dyDescent="0.3">
      <c r="A154" s="26">
        <f t="shared" si="21"/>
        <v>149</v>
      </c>
      <c r="B154" s="44">
        <f t="shared" si="22"/>
        <v>0</v>
      </c>
      <c r="C154" s="42">
        <f t="shared" si="16"/>
        <v>0</v>
      </c>
      <c r="D154" s="43">
        <f t="shared" si="18"/>
        <v>0</v>
      </c>
      <c r="E154" s="43">
        <f t="shared" si="19"/>
        <v>0</v>
      </c>
      <c r="F154" s="42">
        <f t="shared" si="20"/>
        <v>0</v>
      </c>
      <c r="G154" s="27">
        <f t="shared" si="17"/>
        <v>1</v>
      </c>
    </row>
    <row r="155" spans="1:7" x14ac:dyDescent="0.3">
      <c r="A155" s="26">
        <f t="shared" si="21"/>
        <v>150</v>
      </c>
      <c r="B155" s="44">
        <f t="shared" si="22"/>
        <v>0</v>
      </c>
      <c r="C155" s="42">
        <f t="shared" si="16"/>
        <v>0</v>
      </c>
      <c r="D155" s="43">
        <f t="shared" si="18"/>
        <v>0</v>
      </c>
      <c r="E155" s="43">
        <f t="shared" si="19"/>
        <v>0</v>
      </c>
      <c r="F155" s="42">
        <f t="shared" si="20"/>
        <v>0</v>
      </c>
      <c r="G155" s="27">
        <f t="shared" si="17"/>
        <v>1</v>
      </c>
    </row>
    <row r="156" spans="1:7" x14ac:dyDescent="0.3">
      <c r="A156" s="26">
        <f t="shared" si="21"/>
        <v>151</v>
      </c>
      <c r="B156" s="44">
        <f t="shared" si="22"/>
        <v>0</v>
      </c>
      <c r="C156" s="42">
        <f t="shared" si="16"/>
        <v>0</v>
      </c>
      <c r="D156" s="43">
        <f t="shared" si="18"/>
        <v>0</v>
      </c>
      <c r="E156" s="43">
        <f t="shared" si="19"/>
        <v>0</v>
      </c>
      <c r="F156" s="42">
        <f t="shared" si="20"/>
        <v>0</v>
      </c>
      <c r="G156" s="27">
        <f t="shared" si="17"/>
        <v>1</v>
      </c>
    </row>
    <row r="157" spans="1:7" x14ac:dyDescent="0.3">
      <c r="A157" s="26">
        <f t="shared" si="21"/>
        <v>152</v>
      </c>
      <c r="B157" s="44">
        <f t="shared" si="22"/>
        <v>0</v>
      </c>
      <c r="C157" s="42">
        <f t="shared" si="16"/>
        <v>0</v>
      </c>
      <c r="D157" s="43">
        <f t="shared" si="18"/>
        <v>0</v>
      </c>
      <c r="E157" s="43">
        <f t="shared" si="19"/>
        <v>0</v>
      </c>
      <c r="F157" s="42">
        <f t="shared" si="20"/>
        <v>0</v>
      </c>
      <c r="G157" s="27">
        <f t="shared" si="17"/>
        <v>1</v>
      </c>
    </row>
    <row r="158" spans="1:7" x14ac:dyDescent="0.3">
      <c r="A158" s="26">
        <f t="shared" si="21"/>
        <v>153</v>
      </c>
      <c r="B158" s="44">
        <f t="shared" si="22"/>
        <v>0</v>
      </c>
      <c r="C158" s="42">
        <f t="shared" si="16"/>
        <v>0</v>
      </c>
      <c r="D158" s="43">
        <f t="shared" si="18"/>
        <v>0</v>
      </c>
      <c r="E158" s="43">
        <f t="shared" si="19"/>
        <v>0</v>
      </c>
      <c r="F158" s="42">
        <f t="shared" si="20"/>
        <v>0</v>
      </c>
      <c r="G158" s="27">
        <f t="shared" si="17"/>
        <v>1</v>
      </c>
    </row>
    <row r="159" spans="1:7" x14ac:dyDescent="0.3">
      <c r="A159" s="26">
        <f t="shared" si="21"/>
        <v>154</v>
      </c>
      <c r="B159" s="44">
        <f t="shared" si="22"/>
        <v>0</v>
      </c>
      <c r="C159" s="42">
        <f t="shared" si="16"/>
        <v>0</v>
      </c>
      <c r="D159" s="43">
        <f t="shared" si="18"/>
        <v>0</v>
      </c>
      <c r="E159" s="43">
        <f t="shared" si="19"/>
        <v>0</v>
      </c>
      <c r="F159" s="42">
        <f t="shared" si="20"/>
        <v>0</v>
      </c>
      <c r="G159" s="27">
        <f t="shared" si="17"/>
        <v>1</v>
      </c>
    </row>
    <row r="160" spans="1:7" x14ac:dyDescent="0.3">
      <c r="A160" s="26">
        <f t="shared" si="21"/>
        <v>155</v>
      </c>
      <c r="B160" s="44">
        <f t="shared" si="22"/>
        <v>0</v>
      </c>
      <c r="C160" s="42">
        <f t="shared" si="16"/>
        <v>0</v>
      </c>
      <c r="D160" s="43">
        <f t="shared" si="18"/>
        <v>0</v>
      </c>
      <c r="E160" s="43">
        <f t="shared" si="19"/>
        <v>0</v>
      </c>
      <c r="F160" s="42">
        <f t="shared" si="20"/>
        <v>0</v>
      </c>
      <c r="G160" s="27">
        <f t="shared" si="17"/>
        <v>1</v>
      </c>
    </row>
    <row r="161" spans="1:7" x14ac:dyDescent="0.3">
      <c r="A161" s="26">
        <f t="shared" si="21"/>
        <v>156</v>
      </c>
      <c r="B161" s="44">
        <f t="shared" si="22"/>
        <v>0</v>
      </c>
      <c r="C161" s="42">
        <f t="shared" si="16"/>
        <v>0</v>
      </c>
      <c r="D161" s="43">
        <f t="shared" si="18"/>
        <v>0</v>
      </c>
      <c r="E161" s="43">
        <f t="shared" si="19"/>
        <v>0</v>
      </c>
      <c r="F161" s="42">
        <f t="shared" si="20"/>
        <v>0</v>
      </c>
      <c r="G161" s="27">
        <f t="shared" si="17"/>
        <v>1</v>
      </c>
    </row>
    <row r="162" spans="1:7" x14ac:dyDescent="0.3">
      <c r="A162" s="26">
        <f t="shared" si="21"/>
        <v>157</v>
      </c>
      <c r="B162" s="44">
        <f t="shared" si="22"/>
        <v>0</v>
      </c>
      <c r="C162" s="42">
        <f t="shared" si="16"/>
        <v>0</v>
      </c>
      <c r="D162" s="43">
        <f t="shared" si="18"/>
        <v>0</v>
      </c>
      <c r="E162" s="43">
        <f t="shared" si="19"/>
        <v>0</v>
      </c>
      <c r="F162" s="42">
        <f t="shared" si="20"/>
        <v>0</v>
      </c>
      <c r="G162" s="27">
        <f t="shared" si="17"/>
        <v>1</v>
      </c>
    </row>
    <row r="163" spans="1:7" x14ac:dyDescent="0.3">
      <c r="A163" s="26">
        <f t="shared" si="21"/>
        <v>158</v>
      </c>
      <c r="B163" s="44">
        <f t="shared" si="22"/>
        <v>0</v>
      </c>
      <c r="C163" s="42">
        <f t="shared" si="16"/>
        <v>0</v>
      </c>
      <c r="D163" s="43">
        <f t="shared" si="18"/>
        <v>0</v>
      </c>
      <c r="E163" s="43">
        <f t="shared" si="19"/>
        <v>0</v>
      </c>
      <c r="F163" s="42">
        <f t="shared" si="20"/>
        <v>0</v>
      </c>
      <c r="G163" s="27">
        <f t="shared" si="17"/>
        <v>1</v>
      </c>
    </row>
    <row r="164" spans="1:7" x14ac:dyDescent="0.3">
      <c r="A164" s="26">
        <f t="shared" si="21"/>
        <v>159</v>
      </c>
      <c r="B164" s="44">
        <f t="shared" si="22"/>
        <v>0</v>
      </c>
      <c r="C164" s="42">
        <f t="shared" si="16"/>
        <v>0</v>
      </c>
      <c r="D164" s="43">
        <f t="shared" si="18"/>
        <v>0</v>
      </c>
      <c r="E164" s="43">
        <f t="shared" si="19"/>
        <v>0</v>
      </c>
      <c r="F164" s="42">
        <f t="shared" si="20"/>
        <v>0</v>
      </c>
      <c r="G164" s="27">
        <f t="shared" si="17"/>
        <v>1</v>
      </c>
    </row>
    <row r="165" spans="1:7" x14ac:dyDescent="0.3">
      <c r="A165" s="26">
        <f t="shared" si="21"/>
        <v>160</v>
      </c>
      <c r="B165" s="44">
        <f t="shared" si="22"/>
        <v>0</v>
      </c>
      <c r="C165" s="42">
        <f t="shared" si="16"/>
        <v>0</v>
      </c>
      <c r="D165" s="43">
        <f t="shared" si="18"/>
        <v>0</v>
      </c>
      <c r="E165" s="43">
        <f t="shared" si="19"/>
        <v>0</v>
      </c>
      <c r="F165" s="42">
        <f t="shared" si="20"/>
        <v>0</v>
      </c>
      <c r="G165" s="27">
        <f t="shared" si="17"/>
        <v>1</v>
      </c>
    </row>
    <row r="166" spans="1:7" x14ac:dyDescent="0.3">
      <c r="A166" s="26">
        <f t="shared" si="21"/>
        <v>161</v>
      </c>
      <c r="B166" s="44">
        <f t="shared" si="22"/>
        <v>0</v>
      </c>
      <c r="C166" s="42">
        <f t="shared" ref="C166:C229" si="23">IF($J$14&lt;B166+(B166*($J$6/$J$8)),$J$14,B166+(B166*($J$6/$J$8)))</f>
        <v>0</v>
      </c>
      <c r="D166" s="43">
        <f t="shared" si="18"/>
        <v>0</v>
      </c>
      <c r="E166" s="43">
        <f t="shared" si="19"/>
        <v>0</v>
      </c>
      <c r="F166" s="42">
        <f t="shared" si="20"/>
        <v>0</v>
      </c>
      <c r="G166" s="27">
        <f t="shared" ref="G166:G229" si="24">($B$6-F166)/$B$6</f>
        <v>1</v>
      </c>
    </row>
    <row r="167" spans="1:7" x14ac:dyDescent="0.3">
      <c r="A167" s="26">
        <f t="shared" si="21"/>
        <v>162</v>
      </c>
      <c r="B167" s="44">
        <f t="shared" si="22"/>
        <v>0</v>
      </c>
      <c r="C167" s="42">
        <f t="shared" si="23"/>
        <v>0</v>
      </c>
      <c r="D167" s="43">
        <f t="shared" si="18"/>
        <v>0</v>
      </c>
      <c r="E167" s="43">
        <f t="shared" si="19"/>
        <v>0</v>
      </c>
      <c r="F167" s="42">
        <f t="shared" si="20"/>
        <v>0</v>
      </c>
      <c r="G167" s="27">
        <f t="shared" si="24"/>
        <v>1</v>
      </c>
    </row>
    <row r="168" spans="1:7" x14ac:dyDescent="0.3">
      <c r="A168" s="26">
        <f t="shared" si="21"/>
        <v>163</v>
      </c>
      <c r="B168" s="44">
        <f t="shared" si="22"/>
        <v>0</v>
      </c>
      <c r="C168" s="42">
        <f t="shared" si="23"/>
        <v>0</v>
      </c>
      <c r="D168" s="43">
        <f t="shared" si="18"/>
        <v>0</v>
      </c>
      <c r="E168" s="43">
        <f t="shared" si="19"/>
        <v>0</v>
      </c>
      <c r="F168" s="42">
        <f t="shared" si="20"/>
        <v>0</v>
      </c>
      <c r="G168" s="27">
        <f t="shared" si="24"/>
        <v>1</v>
      </c>
    </row>
    <row r="169" spans="1:7" x14ac:dyDescent="0.3">
      <c r="A169" s="26">
        <f t="shared" si="21"/>
        <v>164</v>
      </c>
      <c r="B169" s="44">
        <f t="shared" si="22"/>
        <v>0</v>
      </c>
      <c r="C169" s="42">
        <f t="shared" si="23"/>
        <v>0</v>
      </c>
      <c r="D169" s="43">
        <f t="shared" si="18"/>
        <v>0</v>
      </c>
      <c r="E169" s="43">
        <f t="shared" si="19"/>
        <v>0</v>
      </c>
      <c r="F169" s="42">
        <f t="shared" si="20"/>
        <v>0</v>
      </c>
      <c r="G169" s="27">
        <f t="shared" si="24"/>
        <v>1</v>
      </c>
    </row>
    <row r="170" spans="1:7" x14ac:dyDescent="0.3">
      <c r="A170" s="26">
        <f t="shared" si="21"/>
        <v>165</v>
      </c>
      <c r="B170" s="44">
        <f t="shared" si="22"/>
        <v>0</v>
      </c>
      <c r="C170" s="42">
        <f t="shared" si="23"/>
        <v>0</v>
      </c>
      <c r="D170" s="43">
        <f t="shared" si="18"/>
        <v>0</v>
      </c>
      <c r="E170" s="43">
        <f t="shared" si="19"/>
        <v>0</v>
      </c>
      <c r="F170" s="42">
        <f t="shared" si="20"/>
        <v>0</v>
      </c>
      <c r="G170" s="27">
        <f t="shared" si="24"/>
        <v>1</v>
      </c>
    </row>
    <row r="171" spans="1:7" x14ac:dyDescent="0.3">
      <c r="A171" s="26">
        <f t="shared" si="21"/>
        <v>166</v>
      </c>
      <c r="B171" s="44">
        <f t="shared" si="22"/>
        <v>0</v>
      </c>
      <c r="C171" s="42">
        <f t="shared" si="23"/>
        <v>0</v>
      </c>
      <c r="D171" s="43">
        <f t="shared" si="18"/>
        <v>0</v>
      </c>
      <c r="E171" s="43">
        <f t="shared" si="19"/>
        <v>0</v>
      </c>
      <c r="F171" s="42">
        <f t="shared" si="20"/>
        <v>0</v>
      </c>
      <c r="G171" s="27">
        <f t="shared" si="24"/>
        <v>1</v>
      </c>
    </row>
    <row r="172" spans="1:7" x14ac:dyDescent="0.3">
      <c r="A172" s="26">
        <f t="shared" si="21"/>
        <v>167</v>
      </c>
      <c r="B172" s="44">
        <f t="shared" si="22"/>
        <v>0</v>
      </c>
      <c r="C172" s="42">
        <f t="shared" si="23"/>
        <v>0</v>
      </c>
      <c r="D172" s="43">
        <f t="shared" si="18"/>
        <v>0</v>
      </c>
      <c r="E172" s="43">
        <f t="shared" si="19"/>
        <v>0</v>
      </c>
      <c r="F172" s="42">
        <f t="shared" si="20"/>
        <v>0</v>
      </c>
      <c r="G172" s="27">
        <f t="shared" si="24"/>
        <v>1</v>
      </c>
    </row>
    <row r="173" spans="1:7" x14ac:dyDescent="0.3">
      <c r="A173" s="26">
        <f t="shared" si="21"/>
        <v>168</v>
      </c>
      <c r="B173" s="44">
        <f t="shared" si="22"/>
        <v>0</v>
      </c>
      <c r="C173" s="42">
        <f t="shared" si="23"/>
        <v>0</v>
      </c>
      <c r="D173" s="43">
        <f t="shared" si="18"/>
        <v>0</v>
      </c>
      <c r="E173" s="43">
        <f t="shared" si="19"/>
        <v>0</v>
      </c>
      <c r="F173" s="42">
        <f t="shared" si="20"/>
        <v>0</v>
      </c>
      <c r="G173" s="27">
        <f t="shared" si="24"/>
        <v>1</v>
      </c>
    </row>
    <row r="174" spans="1:7" x14ac:dyDescent="0.3">
      <c r="A174" s="26">
        <f t="shared" si="21"/>
        <v>169</v>
      </c>
      <c r="B174" s="44">
        <f t="shared" si="22"/>
        <v>0</v>
      </c>
      <c r="C174" s="42">
        <f t="shared" si="23"/>
        <v>0</v>
      </c>
      <c r="D174" s="43">
        <f t="shared" si="18"/>
        <v>0</v>
      </c>
      <c r="E174" s="43">
        <f t="shared" si="19"/>
        <v>0</v>
      </c>
      <c r="F174" s="42">
        <f t="shared" si="20"/>
        <v>0</v>
      </c>
      <c r="G174" s="27">
        <f t="shared" si="24"/>
        <v>1</v>
      </c>
    </row>
    <row r="175" spans="1:7" x14ac:dyDescent="0.3">
      <c r="A175" s="26">
        <f t="shared" si="21"/>
        <v>170</v>
      </c>
      <c r="B175" s="44">
        <f t="shared" si="22"/>
        <v>0</v>
      </c>
      <c r="C175" s="42">
        <f t="shared" si="23"/>
        <v>0</v>
      </c>
      <c r="D175" s="43">
        <f t="shared" si="18"/>
        <v>0</v>
      </c>
      <c r="E175" s="43">
        <f t="shared" si="19"/>
        <v>0</v>
      </c>
      <c r="F175" s="42">
        <f t="shared" si="20"/>
        <v>0</v>
      </c>
      <c r="G175" s="27">
        <f t="shared" si="24"/>
        <v>1</v>
      </c>
    </row>
    <row r="176" spans="1:7" x14ac:dyDescent="0.3">
      <c r="A176" s="26">
        <f t="shared" si="21"/>
        <v>171</v>
      </c>
      <c r="B176" s="44">
        <f t="shared" si="22"/>
        <v>0</v>
      </c>
      <c r="C176" s="42">
        <f t="shared" si="23"/>
        <v>0</v>
      </c>
      <c r="D176" s="43">
        <f t="shared" si="18"/>
        <v>0</v>
      </c>
      <c r="E176" s="43">
        <f t="shared" si="19"/>
        <v>0</v>
      </c>
      <c r="F176" s="42">
        <f t="shared" si="20"/>
        <v>0</v>
      </c>
      <c r="G176" s="27">
        <f t="shared" si="24"/>
        <v>1</v>
      </c>
    </row>
    <row r="177" spans="1:7" x14ac:dyDescent="0.3">
      <c r="A177" s="26">
        <f t="shared" si="21"/>
        <v>172</v>
      </c>
      <c r="B177" s="44">
        <f t="shared" si="22"/>
        <v>0</v>
      </c>
      <c r="C177" s="42">
        <f t="shared" si="23"/>
        <v>0</v>
      </c>
      <c r="D177" s="43">
        <f t="shared" si="18"/>
        <v>0</v>
      </c>
      <c r="E177" s="43">
        <f t="shared" si="19"/>
        <v>0</v>
      </c>
      <c r="F177" s="42">
        <f t="shared" si="20"/>
        <v>0</v>
      </c>
      <c r="G177" s="27">
        <f t="shared" si="24"/>
        <v>1</v>
      </c>
    </row>
    <row r="178" spans="1:7" x14ac:dyDescent="0.3">
      <c r="A178" s="26">
        <f t="shared" si="21"/>
        <v>173</v>
      </c>
      <c r="B178" s="44">
        <f t="shared" si="22"/>
        <v>0</v>
      </c>
      <c r="C178" s="42">
        <f t="shared" si="23"/>
        <v>0</v>
      </c>
      <c r="D178" s="43">
        <f t="shared" si="18"/>
        <v>0</v>
      </c>
      <c r="E178" s="43">
        <f t="shared" si="19"/>
        <v>0</v>
      </c>
      <c r="F178" s="42">
        <f t="shared" si="20"/>
        <v>0</v>
      </c>
      <c r="G178" s="27">
        <f t="shared" si="24"/>
        <v>1</v>
      </c>
    </row>
    <row r="179" spans="1:7" x14ac:dyDescent="0.3">
      <c r="A179" s="26">
        <f t="shared" si="21"/>
        <v>174</v>
      </c>
      <c r="B179" s="44">
        <f t="shared" si="22"/>
        <v>0</v>
      </c>
      <c r="C179" s="42">
        <f t="shared" si="23"/>
        <v>0</v>
      </c>
      <c r="D179" s="43">
        <f t="shared" si="18"/>
        <v>0</v>
      </c>
      <c r="E179" s="43">
        <f t="shared" si="19"/>
        <v>0</v>
      </c>
      <c r="F179" s="42">
        <f t="shared" si="20"/>
        <v>0</v>
      </c>
      <c r="G179" s="27">
        <f t="shared" si="24"/>
        <v>1</v>
      </c>
    </row>
    <row r="180" spans="1:7" x14ac:dyDescent="0.3">
      <c r="A180" s="26">
        <f t="shared" si="21"/>
        <v>175</v>
      </c>
      <c r="B180" s="44">
        <f t="shared" si="22"/>
        <v>0</v>
      </c>
      <c r="C180" s="42">
        <f t="shared" si="23"/>
        <v>0</v>
      </c>
      <c r="D180" s="43">
        <f t="shared" si="18"/>
        <v>0</v>
      </c>
      <c r="E180" s="43">
        <f t="shared" si="19"/>
        <v>0</v>
      </c>
      <c r="F180" s="42">
        <f t="shared" si="20"/>
        <v>0</v>
      </c>
      <c r="G180" s="27">
        <f t="shared" si="24"/>
        <v>1</v>
      </c>
    </row>
    <row r="181" spans="1:7" x14ac:dyDescent="0.3">
      <c r="A181" s="26">
        <f t="shared" si="21"/>
        <v>176</v>
      </c>
      <c r="B181" s="44">
        <f t="shared" si="22"/>
        <v>0</v>
      </c>
      <c r="C181" s="42">
        <f t="shared" si="23"/>
        <v>0</v>
      </c>
      <c r="D181" s="43">
        <f t="shared" si="18"/>
        <v>0</v>
      </c>
      <c r="E181" s="43">
        <f t="shared" si="19"/>
        <v>0</v>
      </c>
      <c r="F181" s="42">
        <f t="shared" si="20"/>
        <v>0</v>
      </c>
      <c r="G181" s="27">
        <f t="shared" si="24"/>
        <v>1</v>
      </c>
    </row>
    <row r="182" spans="1:7" x14ac:dyDescent="0.3">
      <c r="A182" s="26">
        <f t="shared" si="21"/>
        <v>177</v>
      </c>
      <c r="B182" s="44">
        <f t="shared" si="22"/>
        <v>0</v>
      </c>
      <c r="C182" s="42">
        <f t="shared" si="23"/>
        <v>0</v>
      </c>
      <c r="D182" s="43">
        <f t="shared" si="18"/>
        <v>0</v>
      </c>
      <c r="E182" s="43">
        <f t="shared" si="19"/>
        <v>0</v>
      </c>
      <c r="F182" s="42">
        <f t="shared" si="20"/>
        <v>0</v>
      </c>
      <c r="G182" s="27">
        <f t="shared" si="24"/>
        <v>1</v>
      </c>
    </row>
    <row r="183" spans="1:7" x14ac:dyDescent="0.3">
      <c r="A183" s="26">
        <f t="shared" si="21"/>
        <v>178</v>
      </c>
      <c r="B183" s="44">
        <f t="shared" si="22"/>
        <v>0</v>
      </c>
      <c r="C183" s="42">
        <f t="shared" si="23"/>
        <v>0</v>
      </c>
      <c r="D183" s="43">
        <f t="shared" si="18"/>
        <v>0</v>
      </c>
      <c r="E183" s="43">
        <f t="shared" si="19"/>
        <v>0</v>
      </c>
      <c r="F183" s="42">
        <f t="shared" si="20"/>
        <v>0</v>
      </c>
      <c r="G183" s="27">
        <f t="shared" si="24"/>
        <v>1</v>
      </c>
    </row>
    <row r="184" spans="1:7" x14ac:dyDescent="0.3">
      <c r="A184" s="26">
        <f t="shared" si="21"/>
        <v>179</v>
      </c>
      <c r="B184" s="44">
        <f t="shared" si="22"/>
        <v>0</v>
      </c>
      <c r="C184" s="42">
        <f t="shared" si="23"/>
        <v>0</v>
      </c>
      <c r="D184" s="43">
        <f t="shared" si="18"/>
        <v>0</v>
      </c>
      <c r="E184" s="43">
        <f t="shared" si="19"/>
        <v>0</v>
      </c>
      <c r="F184" s="42">
        <f t="shared" si="20"/>
        <v>0</v>
      </c>
      <c r="G184" s="27">
        <f t="shared" si="24"/>
        <v>1</v>
      </c>
    </row>
    <row r="185" spans="1:7" x14ac:dyDescent="0.3">
      <c r="A185" s="26">
        <f t="shared" si="21"/>
        <v>180</v>
      </c>
      <c r="B185" s="44">
        <f t="shared" si="22"/>
        <v>0</v>
      </c>
      <c r="C185" s="42">
        <f t="shared" si="23"/>
        <v>0</v>
      </c>
      <c r="D185" s="43">
        <f t="shared" si="18"/>
        <v>0</v>
      </c>
      <c r="E185" s="43">
        <f t="shared" si="19"/>
        <v>0</v>
      </c>
      <c r="F185" s="42">
        <f t="shared" si="20"/>
        <v>0</v>
      </c>
      <c r="G185" s="27">
        <f t="shared" si="24"/>
        <v>1</v>
      </c>
    </row>
    <row r="186" spans="1:7" x14ac:dyDescent="0.3">
      <c r="A186" s="26">
        <f t="shared" si="21"/>
        <v>181</v>
      </c>
      <c r="B186" s="44">
        <f t="shared" si="22"/>
        <v>0</v>
      </c>
      <c r="C186" s="42">
        <f t="shared" si="23"/>
        <v>0</v>
      </c>
      <c r="D186" s="43">
        <f t="shared" si="18"/>
        <v>0</v>
      </c>
      <c r="E186" s="43">
        <f t="shared" si="19"/>
        <v>0</v>
      </c>
      <c r="F186" s="42">
        <f t="shared" si="20"/>
        <v>0</v>
      </c>
      <c r="G186" s="27">
        <f t="shared" si="24"/>
        <v>1</v>
      </c>
    </row>
    <row r="187" spans="1:7" x14ac:dyDescent="0.3">
      <c r="A187" s="26">
        <f t="shared" si="21"/>
        <v>182</v>
      </c>
      <c r="B187" s="44">
        <f t="shared" si="22"/>
        <v>0</v>
      </c>
      <c r="C187" s="42">
        <f t="shared" si="23"/>
        <v>0</v>
      </c>
      <c r="D187" s="43">
        <f t="shared" si="18"/>
        <v>0</v>
      </c>
      <c r="E187" s="43">
        <f t="shared" si="19"/>
        <v>0</v>
      </c>
      <c r="F187" s="42">
        <f t="shared" si="20"/>
        <v>0</v>
      </c>
      <c r="G187" s="27">
        <f t="shared" si="24"/>
        <v>1</v>
      </c>
    </row>
    <row r="188" spans="1:7" x14ac:dyDescent="0.3">
      <c r="A188" s="26">
        <f t="shared" si="21"/>
        <v>183</v>
      </c>
      <c r="B188" s="44">
        <f t="shared" si="22"/>
        <v>0</v>
      </c>
      <c r="C188" s="42">
        <f t="shared" si="23"/>
        <v>0</v>
      </c>
      <c r="D188" s="43">
        <f t="shared" si="18"/>
        <v>0</v>
      </c>
      <c r="E188" s="43">
        <f t="shared" si="19"/>
        <v>0</v>
      </c>
      <c r="F188" s="42">
        <f t="shared" si="20"/>
        <v>0</v>
      </c>
      <c r="G188" s="27">
        <f t="shared" si="24"/>
        <v>1</v>
      </c>
    </row>
    <row r="189" spans="1:7" x14ac:dyDescent="0.3">
      <c r="A189" s="26">
        <f t="shared" si="21"/>
        <v>184</v>
      </c>
      <c r="B189" s="44">
        <f t="shared" si="22"/>
        <v>0</v>
      </c>
      <c r="C189" s="42">
        <f t="shared" si="23"/>
        <v>0</v>
      </c>
      <c r="D189" s="43">
        <f t="shared" si="18"/>
        <v>0</v>
      </c>
      <c r="E189" s="43">
        <f t="shared" si="19"/>
        <v>0</v>
      </c>
      <c r="F189" s="42">
        <f t="shared" si="20"/>
        <v>0</v>
      </c>
      <c r="G189" s="27">
        <f t="shared" si="24"/>
        <v>1</v>
      </c>
    </row>
    <row r="190" spans="1:7" x14ac:dyDescent="0.3">
      <c r="A190" s="26">
        <f t="shared" si="21"/>
        <v>185</v>
      </c>
      <c r="B190" s="44">
        <f t="shared" si="22"/>
        <v>0</v>
      </c>
      <c r="C190" s="42">
        <f t="shared" si="23"/>
        <v>0</v>
      </c>
      <c r="D190" s="43">
        <f t="shared" si="18"/>
        <v>0</v>
      </c>
      <c r="E190" s="43">
        <f t="shared" si="19"/>
        <v>0</v>
      </c>
      <c r="F190" s="42">
        <f t="shared" si="20"/>
        <v>0</v>
      </c>
      <c r="G190" s="27">
        <f t="shared" si="24"/>
        <v>1</v>
      </c>
    </row>
    <row r="191" spans="1:7" x14ac:dyDescent="0.3">
      <c r="A191" s="26">
        <f t="shared" si="21"/>
        <v>186</v>
      </c>
      <c r="B191" s="44">
        <f t="shared" si="22"/>
        <v>0</v>
      </c>
      <c r="C191" s="42">
        <f t="shared" si="23"/>
        <v>0</v>
      </c>
      <c r="D191" s="43">
        <f t="shared" si="18"/>
        <v>0</v>
      </c>
      <c r="E191" s="43">
        <f t="shared" si="19"/>
        <v>0</v>
      </c>
      <c r="F191" s="42">
        <f t="shared" si="20"/>
        <v>0</v>
      </c>
      <c r="G191" s="27">
        <f t="shared" si="24"/>
        <v>1</v>
      </c>
    </row>
    <row r="192" spans="1:7" x14ac:dyDescent="0.3">
      <c r="A192" s="26">
        <f t="shared" si="21"/>
        <v>187</v>
      </c>
      <c r="B192" s="44">
        <f t="shared" si="22"/>
        <v>0</v>
      </c>
      <c r="C192" s="42">
        <f t="shared" si="23"/>
        <v>0</v>
      </c>
      <c r="D192" s="43">
        <f t="shared" si="18"/>
        <v>0</v>
      </c>
      <c r="E192" s="43">
        <f t="shared" si="19"/>
        <v>0</v>
      </c>
      <c r="F192" s="42">
        <f t="shared" si="20"/>
        <v>0</v>
      </c>
      <c r="G192" s="27">
        <f t="shared" si="24"/>
        <v>1</v>
      </c>
    </row>
    <row r="193" spans="1:7" x14ac:dyDescent="0.3">
      <c r="A193" s="26">
        <f t="shared" si="21"/>
        <v>188</v>
      </c>
      <c r="B193" s="44">
        <f t="shared" si="22"/>
        <v>0</v>
      </c>
      <c r="C193" s="42">
        <f t="shared" si="23"/>
        <v>0</v>
      </c>
      <c r="D193" s="43">
        <f t="shared" si="18"/>
        <v>0</v>
      </c>
      <c r="E193" s="43">
        <f t="shared" si="19"/>
        <v>0</v>
      </c>
      <c r="F193" s="42">
        <f t="shared" si="20"/>
        <v>0</v>
      </c>
      <c r="G193" s="27">
        <f t="shared" si="24"/>
        <v>1</v>
      </c>
    </row>
    <row r="194" spans="1:7" x14ac:dyDescent="0.3">
      <c r="A194" s="26">
        <f t="shared" si="21"/>
        <v>189</v>
      </c>
      <c r="B194" s="44">
        <f t="shared" si="22"/>
        <v>0</v>
      </c>
      <c r="C194" s="42">
        <f t="shared" si="23"/>
        <v>0</v>
      </c>
      <c r="D194" s="43">
        <f t="shared" si="18"/>
        <v>0</v>
      </c>
      <c r="E194" s="43">
        <f t="shared" si="19"/>
        <v>0</v>
      </c>
      <c r="F194" s="42">
        <f t="shared" si="20"/>
        <v>0</v>
      </c>
      <c r="G194" s="27">
        <f t="shared" si="24"/>
        <v>1</v>
      </c>
    </row>
    <row r="195" spans="1:7" x14ac:dyDescent="0.3">
      <c r="A195" s="26">
        <f t="shared" si="21"/>
        <v>190</v>
      </c>
      <c r="B195" s="44">
        <f t="shared" si="22"/>
        <v>0</v>
      </c>
      <c r="C195" s="42">
        <f t="shared" si="23"/>
        <v>0</v>
      </c>
      <c r="D195" s="43">
        <f t="shared" si="18"/>
        <v>0</v>
      </c>
      <c r="E195" s="43">
        <f t="shared" si="19"/>
        <v>0</v>
      </c>
      <c r="F195" s="42">
        <f t="shared" si="20"/>
        <v>0</v>
      </c>
      <c r="G195" s="27">
        <f t="shared" si="24"/>
        <v>1</v>
      </c>
    </row>
    <row r="196" spans="1:7" x14ac:dyDescent="0.3">
      <c r="A196" s="26">
        <f t="shared" si="21"/>
        <v>191</v>
      </c>
      <c r="B196" s="44">
        <f t="shared" si="22"/>
        <v>0</v>
      </c>
      <c r="C196" s="42">
        <f t="shared" si="23"/>
        <v>0</v>
      </c>
      <c r="D196" s="43">
        <f t="shared" si="18"/>
        <v>0</v>
      </c>
      <c r="E196" s="43">
        <f t="shared" si="19"/>
        <v>0</v>
      </c>
      <c r="F196" s="42">
        <f t="shared" si="20"/>
        <v>0</v>
      </c>
      <c r="G196" s="27">
        <f t="shared" si="24"/>
        <v>1</v>
      </c>
    </row>
    <row r="197" spans="1:7" x14ac:dyDescent="0.3">
      <c r="A197" s="26">
        <f t="shared" si="21"/>
        <v>192</v>
      </c>
      <c r="B197" s="44">
        <f t="shared" si="22"/>
        <v>0</v>
      </c>
      <c r="C197" s="42">
        <f t="shared" si="23"/>
        <v>0</v>
      </c>
      <c r="D197" s="43">
        <f t="shared" si="18"/>
        <v>0</v>
      </c>
      <c r="E197" s="43">
        <f t="shared" si="19"/>
        <v>0</v>
      </c>
      <c r="F197" s="42">
        <f t="shared" si="20"/>
        <v>0</v>
      </c>
      <c r="G197" s="27">
        <f t="shared" si="24"/>
        <v>1</v>
      </c>
    </row>
    <row r="198" spans="1:7" x14ac:dyDescent="0.3">
      <c r="A198" s="26">
        <f t="shared" si="21"/>
        <v>193</v>
      </c>
      <c r="B198" s="44">
        <f t="shared" si="22"/>
        <v>0</v>
      </c>
      <c r="C198" s="42">
        <f t="shared" si="23"/>
        <v>0</v>
      </c>
      <c r="D198" s="43">
        <f t="shared" si="18"/>
        <v>0</v>
      </c>
      <c r="E198" s="43">
        <f t="shared" si="19"/>
        <v>0</v>
      </c>
      <c r="F198" s="42">
        <f t="shared" si="20"/>
        <v>0</v>
      </c>
      <c r="G198" s="27">
        <f t="shared" si="24"/>
        <v>1</v>
      </c>
    </row>
    <row r="199" spans="1:7" x14ac:dyDescent="0.3">
      <c r="A199" s="26">
        <f t="shared" si="21"/>
        <v>194</v>
      </c>
      <c r="B199" s="44">
        <f t="shared" si="22"/>
        <v>0</v>
      </c>
      <c r="C199" s="42">
        <f t="shared" si="23"/>
        <v>0</v>
      </c>
      <c r="D199" s="43">
        <f t="shared" ref="D199:D262" si="25">C199-E199</f>
        <v>0</v>
      </c>
      <c r="E199" s="43">
        <f t="shared" ref="E199:E262" si="26">B199*$J$6/$J$8</f>
        <v>0</v>
      </c>
      <c r="F199" s="42">
        <f t="shared" ref="F199:F262" si="27">B199-D199</f>
        <v>0</v>
      </c>
      <c r="G199" s="27">
        <f t="shared" si="24"/>
        <v>1</v>
      </c>
    </row>
    <row r="200" spans="1:7" x14ac:dyDescent="0.3">
      <c r="A200" s="26">
        <f t="shared" ref="A200:A263" si="28">+A199+1</f>
        <v>195</v>
      </c>
      <c r="B200" s="44">
        <f t="shared" ref="B200:B263" si="29">F199</f>
        <v>0</v>
      </c>
      <c r="C200" s="42">
        <f t="shared" si="23"/>
        <v>0</v>
      </c>
      <c r="D200" s="43">
        <f t="shared" si="25"/>
        <v>0</v>
      </c>
      <c r="E200" s="43">
        <f t="shared" si="26"/>
        <v>0</v>
      </c>
      <c r="F200" s="42">
        <f t="shared" si="27"/>
        <v>0</v>
      </c>
      <c r="G200" s="27">
        <f t="shared" si="24"/>
        <v>1</v>
      </c>
    </row>
    <row r="201" spans="1:7" x14ac:dyDescent="0.3">
      <c r="A201" s="26">
        <f t="shared" si="28"/>
        <v>196</v>
      </c>
      <c r="B201" s="44">
        <f t="shared" si="29"/>
        <v>0</v>
      </c>
      <c r="C201" s="42">
        <f t="shared" si="23"/>
        <v>0</v>
      </c>
      <c r="D201" s="43">
        <f t="shared" si="25"/>
        <v>0</v>
      </c>
      <c r="E201" s="43">
        <f t="shared" si="26"/>
        <v>0</v>
      </c>
      <c r="F201" s="42">
        <f t="shared" si="27"/>
        <v>0</v>
      </c>
      <c r="G201" s="27">
        <f t="shared" si="24"/>
        <v>1</v>
      </c>
    </row>
    <row r="202" spans="1:7" x14ac:dyDescent="0.3">
      <c r="A202" s="26">
        <f t="shared" si="28"/>
        <v>197</v>
      </c>
      <c r="B202" s="44">
        <f t="shared" si="29"/>
        <v>0</v>
      </c>
      <c r="C202" s="42">
        <f t="shared" si="23"/>
        <v>0</v>
      </c>
      <c r="D202" s="43">
        <f t="shared" si="25"/>
        <v>0</v>
      </c>
      <c r="E202" s="43">
        <f t="shared" si="26"/>
        <v>0</v>
      </c>
      <c r="F202" s="42">
        <f t="shared" si="27"/>
        <v>0</v>
      </c>
      <c r="G202" s="27">
        <f t="shared" si="24"/>
        <v>1</v>
      </c>
    </row>
    <row r="203" spans="1:7" x14ac:dyDescent="0.3">
      <c r="A203" s="26">
        <f t="shared" si="28"/>
        <v>198</v>
      </c>
      <c r="B203" s="44">
        <f t="shared" si="29"/>
        <v>0</v>
      </c>
      <c r="C203" s="42">
        <f t="shared" si="23"/>
        <v>0</v>
      </c>
      <c r="D203" s="43">
        <f t="shared" si="25"/>
        <v>0</v>
      </c>
      <c r="E203" s="43">
        <f t="shared" si="26"/>
        <v>0</v>
      </c>
      <c r="F203" s="42">
        <f t="shared" si="27"/>
        <v>0</v>
      </c>
      <c r="G203" s="27">
        <f t="shared" si="24"/>
        <v>1</v>
      </c>
    </row>
    <row r="204" spans="1:7" x14ac:dyDescent="0.3">
      <c r="A204" s="26">
        <f t="shared" si="28"/>
        <v>199</v>
      </c>
      <c r="B204" s="44">
        <f t="shared" si="29"/>
        <v>0</v>
      </c>
      <c r="C204" s="42">
        <f t="shared" si="23"/>
        <v>0</v>
      </c>
      <c r="D204" s="43">
        <f t="shared" si="25"/>
        <v>0</v>
      </c>
      <c r="E204" s="43">
        <f t="shared" si="26"/>
        <v>0</v>
      </c>
      <c r="F204" s="42">
        <f t="shared" si="27"/>
        <v>0</v>
      </c>
      <c r="G204" s="27">
        <f t="shared" si="24"/>
        <v>1</v>
      </c>
    </row>
    <row r="205" spans="1:7" x14ac:dyDescent="0.3">
      <c r="A205" s="26">
        <f t="shared" si="28"/>
        <v>200</v>
      </c>
      <c r="B205" s="44">
        <f t="shared" si="29"/>
        <v>0</v>
      </c>
      <c r="C205" s="42">
        <f t="shared" si="23"/>
        <v>0</v>
      </c>
      <c r="D205" s="43">
        <f t="shared" si="25"/>
        <v>0</v>
      </c>
      <c r="E205" s="43">
        <f t="shared" si="26"/>
        <v>0</v>
      </c>
      <c r="F205" s="42">
        <f t="shared" si="27"/>
        <v>0</v>
      </c>
      <c r="G205" s="27">
        <f t="shared" si="24"/>
        <v>1</v>
      </c>
    </row>
    <row r="206" spans="1:7" x14ac:dyDescent="0.3">
      <c r="A206" s="26">
        <f t="shared" si="28"/>
        <v>201</v>
      </c>
      <c r="B206" s="44">
        <f t="shared" si="29"/>
        <v>0</v>
      </c>
      <c r="C206" s="42">
        <f t="shared" si="23"/>
        <v>0</v>
      </c>
      <c r="D206" s="43">
        <f t="shared" si="25"/>
        <v>0</v>
      </c>
      <c r="E206" s="43">
        <f t="shared" si="26"/>
        <v>0</v>
      </c>
      <c r="F206" s="42">
        <f t="shared" si="27"/>
        <v>0</v>
      </c>
      <c r="G206" s="27">
        <f t="shared" si="24"/>
        <v>1</v>
      </c>
    </row>
    <row r="207" spans="1:7" x14ac:dyDescent="0.3">
      <c r="A207" s="26">
        <f t="shared" si="28"/>
        <v>202</v>
      </c>
      <c r="B207" s="44">
        <f t="shared" si="29"/>
        <v>0</v>
      </c>
      <c r="C207" s="42">
        <f t="shared" si="23"/>
        <v>0</v>
      </c>
      <c r="D207" s="43">
        <f t="shared" si="25"/>
        <v>0</v>
      </c>
      <c r="E207" s="43">
        <f t="shared" si="26"/>
        <v>0</v>
      </c>
      <c r="F207" s="42">
        <f t="shared" si="27"/>
        <v>0</v>
      </c>
      <c r="G207" s="27">
        <f t="shared" si="24"/>
        <v>1</v>
      </c>
    </row>
    <row r="208" spans="1:7" x14ac:dyDescent="0.3">
      <c r="A208" s="26">
        <f t="shared" si="28"/>
        <v>203</v>
      </c>
      <c r="B208" s="44">
        <f t="shared" si="29"/>
        <v>0</v>
      </c>
      <c r="C208" s="42">
        <f t="shared" si="23"/>
        <v>0</v>
      </c>
      <c r="D208" s="43">
        <f t="shared" si="25"/>
        <v>0</v>
      </c>
      <c r="E208" s="43">
        <f t="shared" si="26"/>
        <v>0</v>
      </c>
      <c r="F208" s="42">
        <f t="shared" si="27"/>
        <v>0</v>
      </c>
      <c r="G208" s="27">
        <f t="shared" si="24"/>
        <v>1</v>
      </c>
    </row>
    <row r="209" spans="1:7" x14ac:dyDescent="0.3">
      <c r="A209" s="26">
        <f t="shared" si="28"/>
        <v>204</v>
      </c>
      <c r="B209" s="44">
        <f t="shared" si="29"/>
        <v>0</v>
      </c>
      <c r="C209" s="42">
        <f t="shared" si="23"/>
        <v>0</v>
      </c>
      <c r="D209" s="43">
        <f t="shared" si="25"/>
        <v>0</v>
      </c>
      <c r="E209" s="43">
        <f t="shared" si="26"/>
        <v>0</v>
      </c>
      <c r="F209" s="42">
        <f t="shared" si="27"/>
        <v>0</v>
      </c>
      <c r="G209" s="27">
        <f t="shared" si="24"/>
        <v>1</v>
      </c>
    </row>
    <row r="210" spans="1:7" x14ac:dyDescent="0.3">
      <c r="A210" s="26">
        <f t="shared" si="28"/>
        <v>205</v>
      </c>
      <c r="B210" s="44">
        <f t="shared" si="29"/>
        <v>0</v>
      </c>
      <c r="C210" s="42">
        <f t="shared" si="23"/>
        <v>0</v>
      </c>
      <c r="D210" s="43">
        <f t="shared" si="25"/>
        <v>0</v>
      </c>
      <c r="E210" s="43">
        <f t="shared" si="26"/>
        <v>0</v>
      </c>
      <c r="F210" s="42">
        <f t="shared" si="27"/>
        <v>0</v>
      </c>
      <c r="G210" s="27">
        <f t="shared" si="24"/>
        <v>1</v>
      </c>
    </row>
    <row r="211" spans="1:7" x14ac:dyDescent="0.3">
      <c r="A211" s="26">
        <f t="shared" si="28"/>
        <v>206</v>
      </c>
      <c r="B211" s="44">
        <f t="shared" si="29"/>
        <v>0</v>
      </c>
      <c r="C211" s="42">
        <f t="shared" si="23"/>
        <v>0</v>
      </c>
      <c r="D211" s="43">
        <f t="shared" si="25"/>
        <v>0</v>
      </c>
      <c r="E211" s="43">
        <f t="shared" si="26"/>
        <v>0</v>
      </c>
      <c r="F211" s="42">
        <f t="shared" si="27"/>
        <v>0</v>
      </c>
      <c r="G211" s="27">
        <f t="shared" si="24"/>
        <v>1</v>
      </c>
    </row>
    <row r="212" spans="1:7" x14ac:dyDescent="0.3">
      <c r="A212" s="26">
        <f t="shared" si="28"/>
        <v>207</v>
      </c>
      <c r="B212" s="44">
        <f t="shared" si="29"/>
        <v>0</v>
      </c>
      <c r="C212" s="42">
        <f t="shared" si="23"/>
        <v>0</v>
      </c>
      <c r="D212" s="43">
        <f t="shared" si="25"/>
        <v>0</v>
      </c>
      <c r="E212" s="43">
        <f t="shared" si="26"/>
        <v>0</v>
      </c>
      <c r="F212" s="42">
        <f t="shared" si="27"/>
        <v>0</v>
      </c>
      <c r="G212" s="27">
        <f t="shared" si="24"/>
        <v>1</v>
      </c>
    </row>
    <row r="213" spans="1:7" x14ac:dyDescent="0.3">
      <c r="A213" s="26">
        <f t="shared" si="28"/>
        <v>208</v>
      </c>
      <c r="B213" s="44">
        <f t="shared" si="29"/>
        <v>0</v>
      </c>
      <c r="C213" s="42">
        <f t="shared" si="23"/>
        <v>0</v>
      </c>
      <c r="D213" s="43">
        <f t="shared" si="25"/>
        <v>0</v>
      </c>
      <c r="E213" s="43">
        <f t="shared" si="26"/>
        <v>0</v>
      </c>
      <c r="F213" s="42">
        <f t="shared" si="27"/>
        <v>0</v>
      </c>
      <c r="G213" s="27">
        <f t="shared" si="24"/>
        <v>1</v>
      </c>
    </row>
    <row r="214" spans="1:7" x14ac:dyDescent="0.3">
      <c r="A214" s="26">
        <f t="shared" si="28"/>
        <v>209</v>
      </c>
      <c r="B214" s="44">
        <f t="shared" si="29"/>
        <v>0</v>
      </c>
      <c r="C214" s="42">
        <f t="shared" si="23"/>
        <v>0</v>
      </c>
      <c r="D214" s="43">
        <f t="shared" si="25"/>
        <v>0</v>
      </c>
      <c r="E214" s="43">
        <f t="shared" si="26"/>
        <v>0</v>
      </c>
      <c r="F214" s="42">
        <f t="shared" si="27"/>
        <v>0</v>
      </c>
      <c r="G214" s="27">
        <f t="shared" si="24"/>
        <v>1</v>
      </c>
    </row>
    <row r="215" spans="1:7" x14ac:dyDescent="0.3">
      <c r="A215" s="26">
        <f t="shared" si="28"/>
        <v>210</v>
      </c>
      <c r="B215" s="44">
        <f t="shared" si="29"/>
        <v>0</v>
      </c>
      <c r="C215" s="42">
        <f t="shared" si="23"/>
        <v>0</v>
      </c>
      <c r="D215" s="43">
        <f t="shared" si="25"/>
        <v>0</v>
      </c>
      <c r="E215" s="43">
        <f t="shared" si="26"/>
        <v>0</v>
      </c>
      <c r="F215" s="42">
        <f t="shared" si="27"/>
        <v>0</v>
      </c>
      <c r="G215" s="27">
        <f t="shared" si="24"/>
        <v>1</v>
      </c>
    </row>
    <row r="216" spans="1:7" x14ac:dyDescent="0.3">
      <c r="A216" s="26">
        <f t="shared" si="28"/>
        <v>211</v>
      </c>
      <c r="B216" s="44">
        <f t="shared" si="29"/>
        <v>0</v>
      </c>
      <c r="C216" s="42">
        <f t="shared" si="23"/>
        <v>0</v>
      </c>
      <c r="D216" s="43">
        <f t="shared" si="25"/>
        <v>0</v>
      </c>
      <c r="E216" s="43">
        <f t="shared" si="26"/>
        <v>0</v>
      </c>
      <c r="F216" s="42">
        <f t="shared" si="27"/>
        <v>0</v>
      </c>
      <c r="G216" s="27">
        <f t="shared" si="24"/>
        <v>1</v>
      </c>
    </row>
    <row r="217" spans="1:7" x14ac:dyDescent="0.3">
      <c r="A217" s="26">
        <f t="shared" si="28"/>
        <v>212</v>
      </c>
      <c r="B217" s="44">
        <f t="shared" si="29"/>
        <v>0</v>
      </c>
      <c r="C217" s="42">
        <f t="shared" si="23"/>
        <v>0</v>
      </c>
      <c r="D217" s="43">
        <f t="shared" si="25"/>
        <v>0</v>
      </c>
      <c r="E217" s="43">
        <f t="shared" si="26"/>
        <v>0</v>
      </c>
      <c r="F217" s="42">
        <f t="shared" si="27"/>
        <v>0</v>
      </c>
      <c r="G217" s="27">
        <f t="shared" si="24"/>
        <v>1</v>
      </c>
    </row>
    <row r="218" spans="1:7" x14ac:dyDescent="0.3">
      <c r="A218" s="26">
        <f t="shared" si="28"/>
        <v>213</v>
      </c>
      <c r="B218" s="44">
        <f t="shared" si="29"/>
        <v>0</v>
      </c>
      <c r="C218" s="42">
        <f t="shared" si="23"/>
        <v>0</v>
      </c>
      <c r="D218" s="43">
        <f t="shared" si="25"/>
        <v>0</v>
      </c>
      <c r="E218" s="43">
        <f t="shared" si="26"/>
        <v>0</v>
      </c>
      <c r="F218" s="42">
        <f t="shared" si="27"/>
        <v>0</v>
      </c>
      <c r="G218" s="27">
        <f t="shared" si="24"/>
        <v>1</v>
      </c>
    </row>
    <row r="219" spans="1:7" x14ac:dyDescent="0.3">
      <c r="A219" s="26">
        <f t="shared" si="28"/>
        <v>214</v>
      </c>
      <c r="B219" s="44">
        <f t="shared" si="29"/>
        <v>0</v>
      </c>
      <c r="C219" s="42">
        <f t="shared" si="23"/>
        <v>0</v>
      </c>
      <c r="D219" s="43">
        <f t="shared" si="25"/>
        <v>0</v>
      </c>
      <c r="E219" s="43">
        <f t="shared" si="26"/>
        <v>0</v>
      </c>
      <c r="F219" s="42">
        <f t="shared" si="27"/>
        <v>0</v>
      </c>
      <c r="G219" s="27">
        <f t="shared" si="24"/>
        <v>1</v>
      </c>
    </row>
    <row r="220" spans="1:7" x14ac:dyDescent="0.3">
      <c r="A220" s="26">
        <f t="shared" si="28"/>
        <v>215</v>
      </c>
      <c r="B220" s="44">
        <f t="shared" si="29"/>
        <v>0</v>
      </c>
      <c r="C220" s="42">
        <f t="shared" si="23"/>
        <v>0</v>
      </c>
      <c r="D220" s="43">
        <f t="shared" si="25"/>
        <v>0</v>
      </c>
      <c r="E220" s="43">
        <f t="shared" si="26"/>
        <v>0</v>
      </c>
      <c r="F220" s="42">
        <f t="shared" si="27"/>
        <v>0</v>
      </c>
      <c r="G220" s="27">
        <f t="shared" si="24"/>
        <v>1</v>
      </c>
    </row>
    <row r="221" spans="1:7" x14ac:dyDescent="0.3">
      <c r="A221" s="26">
        <f t="shared" si="28"/>
        <v>216</v>
      </c>
      <c r="B221" s="44">
        <f t="shared" si="29"/>
        <v>0</v>
      </c>
      <c r="C221" s="42">
        <f t="shared" si="23"/>
        <v>0</v>
      </c>
      <c r="D221" s="43">
        <f t="shared" si="25"/>
        <v>0</v>
      </c>
      <c r="E221" s="43">
        <f t="shared" si="26"/>
        <v>0</v>
      </c>
      <c r="F221" s="42">
        <f t="shared" si="27"/>
        <v>0</v>
      </c>
      <c r="G221" s="27">
        <f t="shared" si="24"/>
        <v>1</v>
      </c>
    </row>
    <row r="222" spans="1:7" x14ac:dyDescent="0.3">
      <c r="A222" s="26">
        <f t="shared" si="28"/>
        <v>217</v>
      </c>
      <c r="B222" s="44">
        <f t="shared" si="29"/>
        <v>0</v>
      </c>
      <c r="C222" s="42">
        <f t="shared" si="23"/>
        <v>0</v>
      </c>
      <c r="D222" s="43">
        <f t="shared" si="25"/>
        <v>0</v>
      </c>
      <c r="E222" s="43">
        <f t="shared" si="26"/>
        <v>0</v>
      </c>
      <c r="F222" s="42">
        <f t="shared" si="27"/>
        <v>0</v>
      </c>
      <c r="G222" s="27">
        <f t="shared" si="24"/>
        <v>1</v>
      </c>
    </row>
    <row r="223" spans="1:7" x14ac:dyDescent="0.3">
      <c r="A223" s="26">
        <f t="shared" si="28"/>
        <v>218</v>
      </c>
      <c r="B223" s="44">
        <f t="shared" si="29"/>
        <v>0</v>
      </c>
      <c r="C223" s="42">
        <f t="shared" si="23"/>
        <v>0</v>
      </c>
      <c r="D223" s="43">
        <f t="shared" si="25"/>
        <v>0</v>
      </c>
      <c r="E223" s="43">
        <f t="shared" si="26"/>
        <v>0</v>
      </c>
      <c r="F223" s="42">
        <f t="shared" si="27"/>
        <v>0</v>
      </c>
      <c r="G223" s="27">
        <f t="shared" si="24"/>
        <v>1</v>
      </c>
    </row>
    <row r="224" spans="1:7" x14ac:dyDescent="0.3">
      <c r="A224" s="26">
        <f t="shared" si="28"/>
        <v>219</v>
      </c>
      <c r="B224" s="44">
        <f t="shared" si="29"/>
        <v>0</v>
      </c>
      <c r="C224" s="42">
        <f t="shared" si="23"/>
        <v>0</v>
      </c>
      <c r="D224" s="43">
        <f t="shared" si="25"/>
        <v>0</v>
      </c>
      <c r="E224" s="43">
        <f t="shared" si="26"/>
        <v>0</v>
      </c>
      <c r="F224" s="42">
        <f t="shared" si="27"/>
        <v>0</v>
      </c>
      <c r="G224" s="27">
        <f t="shared" si="24"/>
        <v>1</v>
      </c>
    </row>
    <row r="225" spans="1:7" x14ac:dyDescent="0.3">
      <c r="A225" s="26">
        <f t="shared" si="28"/>
        <v>220</v>
      </c>
      <c r="B225" s="44">
        <f t="shared" si="29"/>
        <v>0</v>
      </c>
      <c r="C225" s="42">
        <f t="shared" si="23"/>
        <v>0</v>
      </c>
      <c r="D225" s="43">
        <f t="shared" si="25"/>
        <v>0</v>
      </c>
      <c r="E225" s="43">
        <f t="shared" si="26"/>
        <v>0</v>
      </c>
      <c r="F225" s="42">
        <f t="shared" si="27"/>
        <v>0</v>
      </c>
      <c r="G225" s="27">
        <f t="shared" si="24"/>
        <v>1</v>
      </c>
    </row>
    <row r="226" spans="1:7" x14ac:dyDescent="0.3">
      <c r="A226" s="26">
        <f t="shared" si="28"/>
        <v>221</v>
      </c>
      <c r="B226" s="44">
        <f t="shared" si="29"/>
        <v>0</v>
      </c>
      <c r="C226" s="42">
        <f t="shared" si="23"/>
        <v>0</v>
      </c>
      <c r="D226" s="43">
        <f t="shared" si="25"/>
        <v>0</v>
      </c>
      <c r="E226" s="43">
        <f t="shared" si="26"/>
        <v>0</v>
      </c>
      <c r="F226" s="42">
        <f t="shared" si="27"/>
        <v>0</v>
      </c>
      <c r="G226" s="27">
        <f t="shared" si="24"/>
        <v>1</v>
      </c>
    </row>
    <row r="227" spans="1:7" x14ac:dyDescent="0.3">
      <c r="A227" s="26">
        <f t="shared" si="28"/>
        <v>222</v>
      </c>
      <c r="B227" s="44">
        <f t="shared" si="29"/>
        <v>0</v>
      </c>
      <c r="C227" s="42">
        <f t="shared" si="23"/>
        <v>0</v>
      </c>
      <c r="D227" s="43">
        <f t="shared" si="25"/>
        <v>0</v>
      </c>
      <c r="E227" s="43">
        <f t="shared" si="26"/>
        <v>0</v>
      </c>
      <c r="F227" s="42">
        <f t="shared" si="27"/>
        <v>0</v>
      </c>
      <c r="G227" s="27">
        <f t="shared" si="24"/>
        <v>1</v>
      </c>
    </row>
    <row r="228" spans="1:7" x14ac:dyDescent="0.3">
      <c r="A228" s="26">
        <f t="shared" si="28"/>
        <v>223</v>
      </c>
      <c r="B228" s="44">
        <f t="shared" si="29"/>
        <v>0</v>
      </c>
      <c r="C228" s="42">
        <f t="shared" si="23"/>
        <v>0</v>
      </c>
      <c r="D228" s="43">
        <f t="shared" si="25"/>
        <v>0</v>
      </c>
      <c r="E228" s="43">
        <f t="shared" si="26"/>
        <v>0</v>
      </c>
      <c r="F228" s="42">
        <f t="shared" si="27"/>
        <v>0</v>
      </c>
      <c r="G228" s="27">
        <f t="shared" si="24"/>
        <v>1</v>
      </c>
    </row>
    <row r="229" spans="1:7" x14ac:dyDescent="0.3">
      <c r="A229" s="26">
        <f t="shared" si="28"/>
        <v>224</v>
      </c>
      <c r="B229" s="44">
        <f t="shared" si="29"/>
        <v>0</v>
      </c>
      <c r="C229" s="42">
        <f t="shared" si="23"/>
        <v>0</v>
      </c>
      <c r="D229" s="43">
        <f t="shared" si="25"/>
        <v>0</v>
      </c>
      <c r="E229" s="43">
        <f t="shared" si="26"/>
        <v>0</v>
      </c>
      <c r="F229" s="42">
        <f t="shared" si="27"/>
        <v>0</v>
      </c>
      <c r="G229" s="27">
        <f t="shared" si="24"/>
        <v>1</v>
      </c>
    </row>
    <row r="230" spans="1:7" x14ac:dyDescent="0.3">
      <c r="A230" s="26">
        <f t="shared" si="28"/>
        <v>225</v>
      </c>
      <c r="B230" s="44">
        <f t="shared" si="29"/>
        <v>0</v>
      </c>
      <c r="C230" s="42">
        <f t="shared" ref="C230:C293" si="30">IF($J$14&lt;B230+(B230*($J$6/$J$8)),$J$14,B230+(B230*($J$6/$J$8)))</f>
        <v>0</v>
      </c>
      <c r="D230" s="43">
        <f t="shared" si="25"/>
        <v>0</v>
      </c>
      <c r="E230" s="43">
        <f t="shared" si="26"/>
        <v>0</v>
      </c>
      <c r="F230" s="42">
        <f t="shared" si="27"/>
        <v>0</v>
      </c>
      <c r="G230" s="27">
        <f t="shared" ref="G230:G293" si="31">($B$6-F230)/$B$6</f>
        <v>1</v>
      </c>
    </row>
    <row r="231" spans="1:7" x14ac:dyDescent="0.3">
      <c r="A231" s="26">
        <f t="shared" si="28"/>
        <v>226</v>
      </c>
      <c r="B231" s="44">
        <f t="shared" si="29"/>
        <v>0</v>
      </c>
      <c r="C231" s="42">
        <f t="shared" si="30"/>
        <v>0</v>
      </c>
      <c r="D231" s="43">
        <f t="shared" si="25"/>
        <v>0</v>
      </c>
      <c r="E231" s="43">
        <f t="shared" si="26"/>
        <v>0</v>
      </c>
      <c r="F231" s="42">
        <f t="shared" si="27"/>
        <v>0</v>
      </c>
      <c r="G231" s="27">
        <f t="shared" si="31"/>
        <v>1</v>
      </c>
    </row>
    <row r="232" spans="1:7" x14ac:dyDescent="0.3">
      <c r="A232" s="26">
        <f t="shared" si="28"/>
        <v>227</v>
      </c>
      <c r="B232" s="44">
        <f t="shared" si="29"/>
        <v>0</v>
      </c>
      <c r="C232" s="42">
        <f t="shared" si="30"/>
        <v>0</v>
      </c>
      <c r="D232" s="43">
        <f t="shared" si="25"/>
        <v>0</v>
      </c>
      <c r="E232" s="43">
        <f t="shared" si="26"/>
        <v>0</v>
      </c>
      <c r="F232" s="42">
        <f t="shared" si="27"/>
        <v>0</v>
      </c>
      <c r="G232" s="27">
        <f t="shared" si="31"/>
        <v>1</v>
      </c>
    </row>
    <row r="233" spans="1:7" x14ac:dyDescent="0.3">
      <c r="A233" s="26">
        <f t="shared" si="28"/>
        <v>228</v>
      </c>
      <c r="B233" s="44">
        <f t="shared" si="29"/>
        <v>0</v>
      </c>
      <c r="C233" s="42">
        <f t="shared" si="30"/>
        <v>0</v>
      </c>
      <c r="D233" s="43">
        <f t="shared" si="25"/>
        <v>0</v>
      </c>
      <c r="E233" s="43">
        <f t="shared" si="26"/>
        <v>0</v>
      </c>
      <c r="F233" s="42">
        <f t="shared" si="27"/>
        <v>0</v>
      </c>
      <c r="G233" s="27">
        <f t="shared" si="31"/>
        <v>1</v>
      </c>
    </row>
    <row r="234" spans="1:7" x14ac:dyDescent="0.3">
      <c r="A234" s="26">
        <f t="shared" si="28"/>
        <v>229</v>
      </c>
      <c r="B234" s="44">
        <f t="shared" si="29"/>
        <v>0</v>
      </c>
      <c r="C234" s="42">
        <f t="shared" si="30"/>
        <v>0</v>
      </c>
      <c r="D234" s="43">
        <f t="shared" si="25"/>
        <v>0</v>
      </c>
      <c r="E234" s="43">
        <f t="shared" si="26"/>
        <v>0</v>
      </c>
      <c r="F234" s="42">
        <f t="shared" si="27"/>
        <v>0</v>
      </c>
      <c r="G234" s="27">
        <f t="shared" si="31"/>
        <v>1</v>
      </c>
    </row>
    <row r="235" spans="1:7" x14ac:dyDescent="0.3">
      <c r="A235" s="26">
        <f t="shared" si="28"/>
        <v>230</v>
      </c>
      <c r="B235" s="44">
        <f t="shared" si="29"/>
        <v>0</v>
      </c>
      <c r="C235" s="42">
        <f t="shared" si="30"/>
        <v>0</v>
      </c>
      <c r="D235" s="43">
        <f t="shared" si="25"/>
        <v>0</v>
      </c>
      <c r="E235" s="43">
        <f t="shared" si="26"/>
        <v>0</v>
      </c>
      <c r="F235" s="42">
        <f t="shared" si="27"/>
        <v>0</v>
      </c>
      <c r="G235" s="27">
        <f t="shared" si="31"/>
        <v>1</v>
      </c>
    </row>
    <row r="236" spans="1:7" x14ac:dyDescent="0.3">
      <c r="A236" s="26">
        <f t="shared" si="28"/>
        <v>231</v>
      </c>
      <c r="B236" s="44">
        <f t="shared" si="29"/>
        <v>0</v>
      </c>
      <c r="C236" s="42">
        <f t="shared" si="30"/>
        <v>0</v>
      </c>
      <c r="D236" s="43">
        <f t="shared" si="25"/>
        <v>0</v>
      </c>
      <c r="E236" s="43">
        <f t="shared" si="26"/>
        <v>0</v>
      </c>
      <c r="F236" s="42">
        <f t="shared" si="27"/>
        <v>0</v>
      </c>
      <c r="G236" s="27">
        <f t="shared" si="31"/>
        <v>1</v>
      </c>
    </row>
    <row r="237" spans="1:7" x14ac:dyDescent="0.3">
      <c r="A237" s="26">
        <f t="shared" si="28"/>
        <v>232</v>
      </c>
      <c r="B237" s="44">
        <f t="shared" si="29"/>
        <v>0</v>
      </c>
      <c r="C237" s="42">
        <f t="shared" si="30"/>
        <v>0</v>
      </c>
      <c r="D237" s="43">
        <f t="shared" si="25"/>
        <v>0</v>
      </c>
      <c r="E237" s="43">
        <f t="shared" si="26"/>
        <v>0</v>
      </c>
      <c r="F237" s="42">
        <f t="shared" si="27"/>
        <v>0</v>
      </c>
      <c r="G237" s="27">
        <f t="shared" si="31"/>
        <v>1</v>
      </c>
    </row>
    <row r="238" spans="1:7" x14ac:dyDescent="0.3">
      <c r="A238" s="26">
        <f t="shared" si="28"/>
        <v>233</v>
      </c>
      <c r="B238" s="44">
        <f t="shared" si="29"/>
        <v>0</v>
      </c>
      <c r="C238" s="42">
        <f t="shared" si="30"/>
        <v>0</v>
      </c>
      <c r="D238" s="43">
        <f t="shared" si="25"/>
        <v>0</v>
      </c>
      <c r="E238" s="43">
        <f t="shared" si="26"/>
        <v>0</v>
      </c>
      <c r="F238" s="42">
        <f t="shared" si="27"/>
        <v>0</v>
      </c>
      <c r="G238" s="27">
        <f t="shared" si="31"/>
        <v>1</v>
      </c>
    </row>
    <row r="239" spans="1:7" x14ac:dyDescent="0.3">
      <c r="A239" s="26">
        <f t="shared" si="28"/>
        <v>234</v>
      </c>
      <c r="B239" s="44">
        <f t="shared" si="29"/>
        <v>0</v>
      </c>
      <c r="C239" s="42">
        <f t="shared" si="30"/>
        <v>0</v>
      </c>
      <c r="D239" s="43">
        <f t="shared" si="25"/>
        <v>0</v>
      </c>
      <c r="E239" s="43">
        <f t="shared" si="26"/>
        <v>0</v>
      </c>
      <c r="F239" s="42">
        <f t="shared" si="27"/>
        <v>0</v>
      </c>
      <c r="G239" s="27">
        <f t="shared" si="31"/>
        <v>1</v>
      </c>
    </row>
    <row r="240" spans="1:7" x14ac:dyDescent="0.3">
      <c r="A240" s="26">
        <f t="shared" si="28"/>
        <v>235</v>
      </c>
      <c r="B240" s="44">
        <f t="shared" si="29"/>
        <v>0</v>
      </c>
      <c r="C240" s="42">
        <f t="shared" si="30"/>
        <v>0</v>
      </c>
      <c r="D240" s="43">
        <f t="shared" si="25"/>
        <v>0</v>
      </c>
      <c r="E240" s="43">
        <f t="shared" si="26"/>
        <v>0</v>
      </c>
      <c r="F240" s="42">
        <f t="shared" si="27"/>
        <v>0</v>
      </c>
      <c r="G240" s="27">
        <f t="shared" si="31"/>
        <v>1</v>
      </c>
    </row>
    <row r="241" spans="1:7" x14ac:dyDescent="0.3">
      <c r="A241" s="26">
        <f t="shared" si="28"/>
        <v>236</v>
      </c>
      <c r="B241" s="44">
        <f t="shared" si="29"/>
        <v>0</v>
      </c>
      <c r="C241" s="42">
        <f t="shared" si="30"/>
        <v>0</v>
      </c>
      <c r="D241" s="43">
        <f t="shared" si="25"/>
        <v>0</v>
      </c>
      <c r="E241" s="43">
        <f t="shared" si="26"/>
        <v>0</v>
      </c>
      <c r="F241" s="42">
        <f t="shared" si="27"/>
        <v>0</v>
      </c>
      <c r="G241" s="27">
        <f t="shared" si="31"/>
        <v>1</v>
      </c>
    </row>
    <row r="242" spans="1:7" x14ac:dyDescent="0.3">
      <c r="A242" s="26">
        <f t="shared" si="28"/>
        <v>237</v>
      </c>
      <c r="B242" s="44">
        <f t="shared" si="29"/>
        <v>0</v>
      </c>
      <c r="C242" s="42">
        <f t="shared" si="30"/>
        <v>0</v>
      </c>
      <c r="D242" s="43">
        <f t="shared" si="25"/>
        <v>0</v>
      </c>
      <c r="E242" s="43">
        <f t="shared" si="26"/>
        <v>0</v>
      </c>
      <c r="F242" s="42">
        <f t="shared" si="27"/>
        <v>0</v>
      </c>
      <c r="G242" s="27">
        <f t="shared" si="31"/>
        <v>1</v>
      </c>
    </row>
    <row r="243" spans="1:7" x14ac:dyDescent="0.3">
      <c r="A243" s="26">
        <f t="shared" si="28"/>
        <v>238</v>
      </c>
      <c r="B243" s="44">
        <f t="shared" si="29"/>
        <v>0</v>
      </c>
      <c r="C243" s="42">
        <f t="shared" si="30"/>
        <v>0</v>
      </c>
      <c r="D243" s="43">
        <f t="shared" si="25"/>
        <v>0</v>
      </c>
      <c r="E243" s="43">
        <f t="shared" si="26"/>
        <v>0</v>
      </c>
      <c r="F243" s="42">
        <f t="shared" si="27"/>
        <v>0</v>
      </c>
      <c r="G243" s="27">
        <f t="shared" si="31"/>
        <v>1</v>
      </c>
    </row>
    <row r="244" spans="1:7" x14ac:dyDescent="0.3">
      <c r="A244" s="26">
        <f t="shared" si="28"/>
        <v>239</v>
      </c>
      <c r="B244" s="44">
        <f t="shared" si="29"/>
        <v>0</v>
      </c>
      <c r="C244" s="42">
        <f t="shared" si="30"/>
        <v>0</v>
      </c>
      <c r="D244" s="43">
        <f t="shared" si="25"/>
        <v>0</v>
      </c>
      <c r="E244" s="43">
        <f t="shared" si="26"/>
        <v>0</v>
      </c>
      <c r="F244" s="42">
        <f t="shared" si="27"/>
        <v>0</v>
      </c>
      <c r="G244" s="27">
        <f t="shared" si="31"/>
        <v>1</v>
      </c>
    </row>
    <row r="245" spans="1:7" x14ac:dyDescent="0.3">
      <c r="A245" s="26">
        <f t="shared" si="28"/>
        <v>240</v>
      </c>
      <c r="B245" s="44">
        <f t="shared" si="29"/>
        <v>0</v>
      </c>
      <c r="C245" s="42">
        <f t="shared" si="30"/>
        <v>0</v>
      </c>
      <c r="D245" s="43">
        <f t="shared" si="25"/>
        <v>0</v>
      </c>
      <c r="E245" s="43">
        <f t="shared" si="26"/>
        <v>0</v>
      </c>
      <c r="F245" s="42">
        <f t="shared" si="27"/>
        <v>0</v>
      </c>
      <c r="G245" s="27">
        <f t="shared" si="31"/>
        <v>1</v>
      </c>
    </row>
    <row r="246" spans="1:7" x14ac:dyDescent="0.3">
      <c r="A246" s="26">
        <f t="shared" si="28"/>
        <v>241</v>
      </c>
      <c r="B246" s="44">
        <f t="shared" si="29"/>
        <v>0</v>
      </c>
      <c r="C246" s="42">
        <f t="shared" si="30"/>
        <v>0</v>
      </c>
      <c r="D246" s="43">
        <f t="shared" si="25"/>
        <v>0</v>
      </c>
      <c r="E246" s="43">
        <f t="shared" si="26"/>
        <v>0</v>
      </c>
      <c r="F246" s="42">
        <f t="shared" si="27"/>
        <v>0</v>
      </c>
      <c r="G246" s="27">
        <f t="shared" si="31"/>
        <v>1</v>
      </c>
    </row>
    <row r="247" spans="1:7" x14ac:dyDescent="0.3">
      <c r="A247" s="26">
        <f t="shared" si="28"/>
        <v>242</v>
      </c>
      <c r="B247" s="44">
        <f t="shared" si="29"/>
        <v>0</v>
      </c>
      <c r="C247" s="42">
        <f t="shared" si="30"/>
        <v>0</v>
      </c>
      <c r="D247" s="43">
        <f t="shared" si="25"/>
        <v>0</v>
      </c>
      <c r="E247" s="43">
        <f t="shared" si="26"/>
        <v>0</v>
      </c>
      <c r="F247" s="42">
        <f t="shared" si="27"/>
        <v>0</v>
      </c>
      <c r="G247" s="27">
        <f t="shared" si="31"/>
        <v>1</v>
      </c>
    </row>
    <row r="248" spans="1:7" x14ac:dyDescent="0.3">
      <c r="A248" s="26">
        <f t="shared" si="28"/>
        <v>243</v>
      </c>
      <c r="B248" s="44">
        <f t="shared" si="29"/>
        <v>0</v>
      </c>
      <c r="C248" s="42">
        <f t="shared" si="30"/>
        <v>0</v>
      </c>
      <c r="D248" s="43">
        <f t="shared" si="25"/>
        <v>0</v>
      </c>
      <c r="E248" s="43">
        <f t="shared" si="26"/>
        <v>0</v>
      </c>
      <c r="F248" s="42">
        <f t="shared" si="27"/>
        <v>0</v>
      </c>
      <c r="G248" s="27">
        <f t="shared" si="31"/>
        <v>1</v>
      </c>
    </row>
    <row r="249" spans="1:7" x14ac:dyDescent="0.3">
      <c r="A249" s="26">
        <f t="shared" si="28"/>
        <v>244</v>
      </c>
      <c r="B249" s="44">
        <f t="shared" si="29"/>
        <v>0</v>
      </c>
      <c r="C249" s="42">
        <f t="shared" si="30"/>
        <v>0</v>
      </c>
      <c r="D249" s="43">
        <f t="shared" si="25"/>
        <v>0</v>
      </c>
      <c r="E249" s="43">
        <f t="shared" si="26"/>
        <v>0</v>
      </c>
      <c r="F249" s="42">
        <f t="shared" si="27"/>
        <v>0</v>
      </c>
      <c r="G249" s="27">
        <f t="shared" si="31"/>
        <v>1</v>
      </c>
    </row>
    <row r="250" spans="1:7" x14ac:dyDescent="0.3">
      <c r="A250" s="26">
        <f t="shared" si="28"/>
        <v>245</v>
      </c>
      <c r="B250" s="44">
        <f t="shared" si="29"/>
        <v>0</v>
      </c>
      <c r="C250" s="42">
        <f t="shared" si="30"/>
        <v>0</v>
      </c>
      <c r="D250" s="43">
        <f t="shared" si="25"/>
        <v>0</v>
      </c>
      <c r="E250" s="43">
        <f t="shared" si="26"/>
        <v>0</v>
      </c>
      <c r="F250" s="42">
        <f t="shared" si="27"/>
        <v>0</v>
      </c>
      <c r="G250" s="27">
        <f t="shared" si="31"/>
        <v>1</v>
      </c>
    </row>
    <row r="251" spans="1:7" x14ac:dyDescent="0.3">
      <c r="A251" s="26">
        <f t="shared" si="28"/>
        <v>246</v>
      </c>
      <c r="B251" s="44">
        <f t="shared" si="29"/>
        <v>0</v>
      </c>
      <c r="C251" s="42">
        <f t="shared" si="30"/>
        <v>0</v>
      </c>
      <c r="D251" s="43">
        <f t="shared" si="25"/>
        <v>0</v>
      </c>
      <c r="E251" s="43">
        <f t="shared" si="26"/>
        <v>0</v>
      </c>
      <c r="F251" s="42">
        <f t="shared" si="27"/>
        <v>0</v>
      </c>
      <c r="G251" s="27">
        <f t="shared" si="31"/>
        <v>1</v>
      </c>
    </row>
    <row r="252" spans="1:7" x14ac:dyDescent="0.3">
      <c r="A252" s="26">
        <f t="shared" si="28"/>
        <v>247</v>
      </c>
      <c r="B252" s="44">
        <f t="shared" si="29"/>
        <v>0</v>
      </c>
      <c r="C252" s="42">
        <f t="shared" si="30"/>
        <v>0</v>
      </c>
      <c r="D252" s="43">
        <f t="shared" si="25"/>
        <v>0</v>
      </c>
      <c r="E252" s="43">
        <f t="shared" si="26"/>
        <v>0</v>
      </c>
      <c r="F252" s="42">
        <f t="shared" si="27"/>
        <v>0</v>
      </c>
      <c r="G252" s="27">
        <f t="shared" si="31"/>
        <v>1</v>
      </c>
    </row>
    <row r="253" spans="1:7" x14ac:dyDescent="0.3">
      <c r="A253" s="26">
        <f t="shared" si="28"/>
        <v>248</v>
      </c>
      <c r="B253" s="44">
        <f t="shared" si="29"/>
        <v>0</v>
      </c>
      <c r="C253" s="42">
        <f t="shared" si="30"/>
        <v>0</v>
      </c>
      <c r="D253" s="43">
        <f t="shared" si="25"/>
        <v>0</v>
      </c>
      <c r="E253" s="43">
        <f t="shared" si="26"/>
        <v>0</v>
      </c>
      <c r="F253" s="42">
        <f t="shared" si="27"/>
        <v>0</v>
      </c>
      <c r="G253" s="27">
        <f t="shared" si="31"/>
        <v>1</v>
      </c>
    </row>
    <row r="254" spans="1:7" x14ac:dyDescent="0.3">
      <c r="A254" s="26">
        <f t="shared" si="28"/>
        <v>249</v>
      </c>
      <c r="B254" s="44">
        <f t="shared" si="29"/>
        <v>0</v>
      </c>
      <c r="C254" s="42">
        <f t="shared" si="30"/>
        <v>0</v>
      </c>
      <c r="D254" s="43">
        <f t="shared" si="25"/>
        <v>0</v>
      </c>
      <c r="E254" s="43">
        <f t="shared" si="26"/>
        <v>0</v>
      </c>
      <c r="F254" s="42">
        <f t="shared" si="27"/>
        <v>0</v>
      </c>
      <c r="G254" s="27">
        <f t="shared" si="31"/>
        <v>1</v>
      </c>
    </row>
    <row r="255" spans="1:7" x14ac:dyDescent="0.3">
      <c r="A255" s="26">
        <f t="shared" si="28"/>
        <v>250</v>
      </c>
      <c r="B255" s="44">
        <f t="shared" si="29"/>
        <v>0</v>
      </c>
      <c r="C255" s="42">
        <f t="shared" si="30"/>
        <v>0</v>
      </c>
      <c r="D255" s="43">
        <f t="shared" si="25"/>
        <v>0</v>
      </c>
      <c r="E255" s="43">
        <f t="shared" si="26"/>
        <v>0</v>
      </c>
      <c r="F255" s="42">
        <f t="shared" si="27"/>
        <v>0</v>
      </c>
      <c r="G255" s="27">
        <f t="shared" si="31"/>
        <v>1</v>
      </c>
    </row>
    <row r="256" spans="1:7" x14ac:dyDescent="0.3">
      <c r="A256" s="26">
        <f t="shared" si="28"/>
        <v>251</v>
      </c>
      <c r="B256" s="44">
        <f t="shared" si="29"/>
        <v>0</v>
      </c>
      <c r="C256" s="42">
        <f t="shared" si="30"/>
        <v>0</v>
      </c>
      <c r="D256" s="43">
        <f t="shared" si="25"/>
        <v>0</v>
      </c>
      <c r="E256" s="43">
        <f t="shared" si="26"/>
        <v>0</v>
      </c>
      <c r="F256" s="42">
        <f t="shared" si="27"/>
        <v>0</v>
      </c>
      <c r="G256" s="27">
        <f t="shared" si="31"/>
        <v>1</v>
      </c>
    </row>
    <row r="257" spans="1:7" x14ac:dyDescent="0.3">
      <c r="A257" s="26">
        <f t="shared" si="28"/>
        <v>252</v>
      </c>
      <c r="B257" s="44">
        <f t="shared" si="29"/>
        <v>0</v>
      </c>
      <c r="C257" s="42">
        <f t="shared" si="30"/>
        <v>0</v>
      </c>
      <c r="D257" s="43">
        <f t="shared" si="25"/>
        <v>0</v>
      </c>
      <c r="E257" s="43">
        <f t="shared" si="26"/>
        <v>0</v>
      </c>
      <c r="F257" s="42">
        <f t="shared" si="27"/>
        <v>0</v>
      </c>
      <c r="G257" s="27">
        <f t="shared" si="31"/>
        <v>1</v>
      </c>
    </row>
    <row r="258" spans="1:7" x14ac:dyDescent="0.3">
      <c r="A258" s="26">
        <f t="shared" si="28"/>
        <v>253</v>
      </c>
      <c r="B258" s="44">
        <f t="shared" si="29"/>
        <v>0</v>
      </c>
      <c r="C258" s="42">
        <f t="shared" si="30"/>
        <v>0</v>
      </c>
      <c r="D258" s="43">
        <f t="shared" si="25"/>
        <v>0</v>
      </c>
      <c r="E258" s="43">
        <f t="shared" si="26"/>
        <v>0</v>
      </c>
      <c r="F258" s="42">
        <f t="shared" si="27"/>
        <v>0</v>
      </c>
      <c r="G258" s="27">
        <f t="shared" si="31"/>
        <v>1</v>
      </c>
    </row>
    <row r="259" spans="1:7" x14ac:dyDescent="0.3">
      <c r="A259" s="26">
        <f t="shared" si="28"/>
        <v>254</v>
      </c>
      <c r="B259" s="44">
        <f t="shared" si="29"/>
        <v>0</v>
      </c>
      <c r="C259" s="42">
        <f t="shared" si="30"/>
        <v>0</v>
      </c>
      <c r="D259" s="43">
        <f t="shared" si="25"/>
        <v>0</v>
      </c>
      <c r="E259" s="43">
        <f t="shared" si="26"/>
        <v>0</v>
      </c>
      <c r="F259" s="42">
        <f t="shared" si="27"/>
        <v>0</v>
      </c>
      <c r="G259" s="27">
        <f t="shared" si="31"/>
        <v>1</v>
      </c>
    </row>
    <row r="260" spans="1:7" x14ac:dyDescent="0.3">
      <c r="A260" s="26">
        <f t="shared" si="28"/>
        <v>255</v>
      </c>
      <c r="B260" s="44">
        <f t="shared" si="29"/>
        <v>0</v>
      </c>
      <c r="C260" s="42">
        <f t="shared" si="30"/>
        <v>0</v>
      </c>
      <c r="D260" s="43">
        <f t="shared" si="25"/>
        <v>0</v>
      </c>
      <c r="E260" s="43">
        <f t="shared" si="26"/>
        <v>0</v>
      </c>
      <c r="F260" s="42">
        <f t="shared" si="27"/>
        <v>0</v>
      </c>
      <c r="G260" s="27">
        <f t="shared" si="31"/>
        <v>1</v>
      </c>
    </row>
    <row r="261" spans="1:7" x14ac:dyDescent="0.3">
      <c r="A261" s="26">
        <f t="shared" si="28"/>
        <v>256</v>
      </c>
      <c r="B261" s="44">
        <f t="shared" si="29"/>
        <v>0</v>
      </c>
      <c r="C261" s="42">
        <f t="shared" si="30"/>
        <v>0</v>
      </c>
      <c r="D261" s="43">
        <f t="shared" si="25"/>
        <v>0</v>
      </c>
      <c r="E261" s="43">
        <f t="shared" si="26"/>
        <v>0</v>
      </c>
      <c r="F261" s="42">
        <f t="shared" si="27"/>
        <v>0</v>
      </c>
      <c r="G261" s="27">
        <f t="shared" si="31"/>
        <v>1</v>
      </c>
    </row>
    <row r="262" spans="1:7" x14ac:dyDescent="0.3">
      <c r="A262" s="26">
        <f t="shared" si="28"/>
        <v>257</v>
      </c>
      <c r="B262" s="44">
        <f t="shared" si="29"/>
        <v>0</v>
      </c>
      <c r="C262" s="42">
        <f t="shared" si="30"/>
        <v>0</v>
      </c>
      <c r="D262" s="43">
        <f t="shared" si="25"/>
        <v>0</v>
      </c>
      <c r="E262" s="43">
        <f t="shared" si="26"/>
        <v>0</v>
      </c>
      <c r="F262" s="42">
        <f t="shared" si="27"/>
        <v>0</v>
      </c>
      <c r="G262" s="27">
        <f t="shared" si="31"/>
        <v>1</v>
      </c>
    </row>
    <row r="263" spans="1:7" x14ac:dyDescent="0.3">
      <c r="A263" s="26">
        <f t="shared" si="28"/>
        <v>258</v>
      </c>
      <c r="B263" s="44">
        <f t="shared" si="29"/>
        <v>0</v>
      </c>
      <c r="C263" s="42">
        <f t="shared" si="30"/>
        <v>0</v>
      </c>
      <c r="D263" s="43">
        <f t="shared" ref="D263:D326" si="32">C263-E263</f>
        <v>0</v>
      </c>
      <c r="E263" s="43">
        <f t="shared" ref="E263:E326" si="33">B263*$J$6/$J$8</f>
        <v>0</v>
      </c>
      <c r="F263" s="42">
        <f t="shared" ref="F263:F326" si="34">B263-D263</f>
        <v>0</v>
      </c>
      <c r="G263" s="27">
        <f t="shared" si="31"/>
        <v>1</v>
      </c>
    </row>
    <row r="264" spans="1:7" x14ac:dyDescent="0.3">
      <c r="A264" s="26">
        <f t="shared" ref="A264:A327" si="35">+A263+1</f>
        <v>259</v>
      </c>
      <c r="B264" s="44">
        <f t="shared" ref="B264:B327" si="36">F263</f>
        <v>0</v>
      </c>
      <c r="C264" s="42">
        <f t="shared" si="30"/>
        <v>0</v>
      </c>
      <c r="D264" s="43">
        <f t="shared" si="32"/>
        <v>0</v>
      </c>
      <c r="E264" s="43">
        <f t="shared" si="33"/>
        <v>0</v>
      </c>
      <c r="F264" s="42">
        <f t="shared" si="34"/>
        <v>0</v>
      </c>
      <c r="G264" s="27">
        <f t="shared" si="31"/>
        <v>1</v>
      </c>
    </row>
    <row r="265" spans="1:7" x14ac:dyDescent="0.3">
      <c r="A265" s="26">
        <f t="shared" si="35"/>
        <v>260</v>
      </c>
      <c r="B265" s="44">
        <f t="shared" si="36"/>
        <v>0</v>
      </c>
      <c r="C265" s="42">
        <f t="shared" si="30"/>
        <v>0</v>
      </c>
      <c r="D265" s="43">
        <f t="shared" si="32"/>
        <v>0</v>
      </c>
      <c r="E265" s="43">
        <f t="shared" si="33"/>
        <v>0</v>
      </c>
      <c r="F265" s="42">
        <f t="shared" si="34"/>
        <v>0</v>
      </c>
      <c r="G265" s="27">
        <f t="shared" si="31"/>
        <v>1</v>
      </c>
    </row>
    <row r="266" spans="1:7" x14ac:dyDescent="0.3">
      <c r="A266" s="26">
        <f t="shared" si="35"/>
        <v>261</v>
      </c>
      <c r="B266" s="44">
        <f t="shared" si="36"/>
        <v>0</v>
      </c>
      <c r="C266" s="42">
        <f t="shared" si="30"/>
        <v>0</v>
      </c>
      <c r="D266" s="43">
        <f t="shared" si="32"/>
        <v>0</v>
      </c>
      <c r="E266" s="43">
        <f t="shared" si="33"/>
        <v>0</v>
      </c>
      <c r="F266" s="42">
        <f t="shared" si="34"/>
        <v>0</v>
      </c>
      <c r="G266" s="27">
        <f t="shared" si="31"/>
        <v>1</v>
      </c>
    </row>
    <row r="267" spans="1:7" x14ac:dyDescent="0.3">
      <c r="A267" s="26">
        <f t="shared" si="35"/>
        <v>262</v>
      </c>
      <c r="B267" s="44">
        <f t="shared" si="36"/>
        <v>0</v>
      </c>
      <c r="C267" s="42">
        <f t="shared" si="30"/>
        <v>0</v>
      </c>
      <c r="D267" s="43">
        <f t="shared" si="32"/>
        <v>0</v>
      </c>
      <c r="E267" s="43">
        <f t="shared" si="33"/>
        <v>0</v>
      </c>
      <c r="F267" s="42">
        <f t="shared" si="34"/>
        <v>0</v>
      </c>
      <c r="G267" s="27">
        <f t="shared" si="31"/>
        <v>1</v>
      </c>
    </row>
    <row r="268" spans="1:7" x14ac:dyDescent="0.3">
      <c r="A268" s="26">
        <f t="shared" si="35"/>
        <v>263</v>
      </c>
      <c r="B268" s="44">
        <f t="shared" si="36"/>
        <v>0</v>
      </c>
      <c r="C268" s="42">
        <f t="shared" si="30"/>
        <v>0</v>
      </c>
      <c r="D268" s="43">
        <f t="shared" si="32"/>
        <v>0</v>
      </c>
      <c r="E268" s="43">
        <f t="shared" si="33"/>
        <v>0</v>
      </c>
      <c r="F268" s="42">
        <f t="shared" si="34"/>
        <v>0</v>
      </c>
      <c r="G268" s="27">
        <f t="shared" si="31"/>
        <v>1</v>
      </c>
    </row>
    <row r="269" spans="1:7" x14ac:dyDescent="0.3">
      <c r="A269" s="26">
        <f t="shared" si="35"/>
        <v>264</v>
      </c>
      <c r="B269" s="44">
        <f t="shared" si="36"/>
        <v>0</v>
      </c>
      <c r="C269" s="42">
        <f t="shared" si="30"/>
        <v>0</v>
      </c>
      <c r="D269" s="43">
        <f t="shared" si="32"/>
        <v>0</v>
      </c>
      <c r="E269" s="43">
        <f t="shared" si="33"/>
        <v>0</v>
      </c>
      <c r="F269" s="42">
        <f t="shared" si="34"/>
        <v>0</v>
      </c>
      <c r="G269" s="27">
        <f t="shared" si="31"/>
        <v>1</v>
      </c>
    </row>
    <row r="270" spans="1:7" x14ac:dyDescent="0.3">
      <c r="A270" s="26">
        <f t="shared" si="35"/>
        <v>265</v>
      </c>
      <c r="B270" s="44">
        <f t="shared" si="36"/>
        <v>0</v>
      </c>
      <c r="C270" s="42">
        <f t="shared" si="30"/>
        <v>0</v>
      </c>
      <c r="D270" s="43">
        <f t="shared" si="32"/>
        <v>0</v>
      </c>
      <c r="E270" s="43">
        <f t="shared" si="33"/>
        <v>0</v>
      </c>
      <c r="F270" s="42">
        <f t="shared" si="34"/>
        <v>0</v>
      </c>
      <c r="G270" s="27">
        <f t="shared" si="31"/>
        <v>1</v>
      </c>
    </row>
    <row r="271" spans="1:7" x14ac:dyDescent="0.3">
      <c r="A271" s="26">
        <f t="shared" si="35"/>
        <v>266</v>
      </c>
      <c r="B271" s="44">
        <f t="shared" si="36"/>
        <v>0</v>
      </c>
      <c r="C271" s="42">
        <f t="shared" si="30"/>
        <v>0</v>
      </c>
      <c r="D271" s="43">
        <f t="shared" si="32"/>
        <v>0</v>
      </c>
      <c r="E271" s="43">
        <f t="shared" si="33"/>
        <v>0</v>
      </c>
      <c r="F271" s="42">
        <f t="shared" si="34"/>
        <v>0</v>
      </c>
      <c r="G271" s="27">
        <f t="shared" si="31"/>
        <v>1</v>
      </c>
    </row>
    <row r="272" spans="1:7" x14ac:dyDescent="0.3">
      <c r="A272" s="26">
        <f t="shared" si="35"/>
        <v>267</v>
      </c>
      <c r="B272" s="44">
        <f t="shared" si="36"/>
        <v>0</v>
      </c>
      <c r="C272" s="42">
        <f t="shared" si="30"/>
        <v>0</v>
      </c>
      <c r="D272" s="43">
        <f t="shared" si="32"/>
        <v>0</v>
      </c>
      <c r="E272" s="43">
        <f t="shared" si="33"/>
        <v>0</v>
      </c>
      <c r="F272" s="42">
        <f t="shared" si="34"/>
        <v>0</v>
      </c>
      <c r="G272" s="27">
        <f t="shared" si="31"/>
        <v>1</v>
      </c>
    </row>
    <row r="273" spans="1:7" x14ac:dyDescent="0.3">
      <c r="A273" s="26">
        <f t="shared" si="35"/>
        <v>268</v>
      </c>
      <c r="B273" s="44">
        <f t="shared" si="36"/>
        <v>0</v>
      </c>
      <c r="C273" s="42">
        <f t="shared" si="30"/>
        <v>0</v>
      </c>
      <c r="D273" s="43">
        <f t="shared" si="32"/>
        <v>0</v>
      </c>
      <c r="E273" s="43">
        <f t="shared" si="33"/>
        <v>0</v>
      </c>
      <c r="F273" s="42">
        <f t="shared" si="34"/>
        <v>0</v>
      </c>
      <c r="G273" s="27">
        <f t="shared" si="31"/>
        <v>1</v>
      </c>
    </row>
    <row r="274" spans="1:7" x14ac:dyDescent="0.3">
      <c r="A274" s="26">
        <f t="shared" si="35"/>
        <v>269</v>
      </c>
      <c r="B274" s="44">
        <f t="shared" si="36"/>
        <v>0</v>
      </c>
      <c r="C274" s="42">
        <f t="shared" si="30"/>
        <v>0</v>
      </c>
      <c r="D274" s="43">
        <f t="shared" si="32"/>
        <v>0</v>
      </c>
      <c r="E274" s="43">
        <f t="shared" si="33"/>
        <v>0</v>
      </c>
      <c r="F274" s="42">
        <f t="shared" si="34"/>
        <v>0</v>
      </c>
      <c r="G274" s="27">
        <f t="shared" si="31"/>
        <v>1</v>
      </c>
    </row>
    <row r="275" spans="1:7" x14ac:dyDescent="0.3">
      <c r="A275" s="26">
        <f t="shared" si="35"/>
        <v>270</v>
      </c>
      <c r="B275" s="44">
        <f t="shared" si="36"/>
        <v>0</v>
      </c>
      <c r="C275" s="42">
        <f t="shared" si="30"/>
        <v>0</v>
      </c>
      <c r="D275" s="43">
        <f t="shared" si="32"/>
        <v>0</v>
      </c>
      <c r="E275" s="43">
        <f t="shared" si="33"/>
        <v>0</v>
      </c>
      <c r="F275" s="42">
        <f t="shared" si="34"/>
        <v>0</v>
      </c>
      <c r="G275" s="27">
        <f t="shared" si="31"/>
        <v>1</v>
      </c>
    </row>
    <row r="276" spans="1:7" x14ac:dyDescent="0.3">
      <c r="A276" s="26">
        <f t="shared" si="35"/>
        <v>271</v>
      </c>
      <c r="B276" s="44">
        <f t="shared" si="36"/>
        <v>0</v>
      </c>
      <c r="C276" s="42">
        <f t="shared" si="30"/>
        <v>0</v>
      </c>
      <c r="D276" s="43">
        <f t="shared" si="32"/>
        <v>0</v>
      </c>
      <c r="E276" s="43">
        <f t="shared" si="33"/>
        <v>0</v>
      </c>
      <c r="F276" s="42">
        <f t="shared" si="34"/>
        <v>0</v>
      </c>
      <c r="G276" s="27">
        <f t="shared" si="31"/>
        <v>1</v>
      </c>
    </row>
    <row r="277" spans="1:7" x14ac:dyDescent="0.3">
      <c r="A277" s="26">
        <f t="shared" si="35"/>
        <v>272</v>
      </c>
      <c r="B277" s="44">
        <f t="shared" si="36"/>
        <v>0</v>
      </c>
      <c r="C277" s="42">
        <f t="shared" si="30"/>
        <v>0</v>
      </c>
      <c r="D277" s="43">
        <f t="shared" si="32"/>
        <v>0</v>
      </c>
      <c r="E277" s="43">
        <f t="shared" si="33"/>
        <v>0</v>
      </c>
      <c r="F277" s="42">
        <f t="shared" si="34"/>
        <v>0</v>
      </c>
      <c r="G277" s="27">
        <f t="shared" si="31"/>
        <v>1</v>
      </c>
    </row>
    <row r="278" spans="1:7" x14ac:dyDescent="0.3">
      <c r="A278" s="26">
        <f t="shared" si="35"/>
        <v>273</v>
      </c>
      <c r="B278" s="44">
        <f t="shared" si="36"/>
        <v>0</v>
      </c>
      <c r="C278" s="42">
        <f t="shared" si="30"/>
        <v>0</v>
      </c>
      <c r="D278" s="43">
        <f t="shared" si="32"/>
        <v>0</v>
      </c>
      <c r="E278" s="43">
        <f t="shared" si="33"/>
        <v>0</v>
      </c>
      <c r="F278" s="42">
        <f t="shared" si="34"/>
        <v>0</v>
      </c>
      <c r="G278" s="27">
        <f t="shared" si="31"/>
        <v>1</v>
      </c>
    </row>
    <row r="279" spans="1:7" x14ac:dyDescent="0.3">
      <c r="A279" s="26">
        <f t="shared" si="35"/>
        <v>274</v>
      </c>
      <c r="B279" s="44">
        <f t="shared" si="36"/>
        <v>0</v>
      </c>
      <c r="C279" s="42">
        <f t="shared" si="30"/>
        <v>0</v>
      </c>
      <c r="D279" s="43">
        <f t="shared" si="32"/>
        <v>0</v>
      </c>
      <c r="E279" s="43">
        <f t="shared" si="33"/>
        <v>0</v>
      </c>
      <c r="F279" s="42">
        <f t="shared" si="34"/>
        <v>0</v>
      </c>
      <c r="G279" s="27">
        <f t="shared" si="31"/>
        <v>1</v>
      </c>
    </row>
    <row r="280" spans="1:7" x14ac:dyDescent="0.3">
      <c r="A280" s="26">
        <f t="shared" si="35"/>
        <v>275</v>
      </c>
      <c r="B280" s="44">
        <f t="shared" si="36"/>
        <v>0</v>
      </c>
      <c r="C280" s="42">
        <f t="shared" si="30"/>
        <v>0</v>
      </c>
      <c r="D280" s="43">
        <f t="shared" si="32"/>
        <v>0</v>
      </c>
      <c r="E280" s="43">
        <f t="shared" si="33"/>
        <v>0</v>
      </c>
      <c r="F280" s="42">
        <f t="shared" si="34"/>
        <v>0</v>
      </c>
      <c r="G280" s="27">
        <f t="shared" si="31"/>
        <v>1</v>
      </c>
    </row>
    <row r="281" spans="1:7" x14ac:dyDescent="0.3">
      <c r="A281" s="26">
        <f t="shared" si="35"/>
        <v>276</v>
      </c>
      <c r="B281" s="44">
        <f t="shared" si="36"/>
        <v>0</v>
      </c>
      <c r="C281" s="42">
        <f t="shared" si="30"/>
        <v>0</v>
      </c>
      <c r="D281" s="43">
        <f t="shared" si="32"/>
        <v>0</v>
      </c>
      <c r="E281" s="43">
        <f t="shared" si="33"/>
        <v>0</v>
      </c>
      <c r="F281" s="42">
        <f t="shared" si="34"/>
        <v>0</v>
      </c>
      <c r="G281" s="27">
        <f t="shared" si="31"/>
        <v>1</v>
      </c>
    </row>
    <row r="282" spans="1:7" x14ac:dyDescent="0.3">
      <c r="A282" s="26">
        <f t="shared" si="35"/>
        <v>277</v>
      </c>
      <c r="B282" s="44">
        <f t="shared" si="36"/>
        <v>0</v>
      </c>
      <c r="C282" s="42">
        <f t="shared" si="30"/>
        <v>0</v>
      </c>
      <c r="D282" s="43">
        <f t="shared" si="32"/>
        <v>0</v>
      </c>
      <c r="E282" s="43">
        <f t="shared" si="33"/>
        <v>0</v>
      </c>
      <c r="F282" s="42">
        <f t="shared" si="34"/>
        <v>0</v>
      </c>
      <c r="G282" s="27">
        <f t="shared" si="31"/>
        <v>1</v>
      </c>
    </row>
    <row r="283" spans="1:7" x14ac:dyDescent="0.3">
      <c r="A283" s="26">
        <f t="shared" si="35"/>
        <v>278</v>
      </c>
      <c r="B283" s="44">
        <f t="shared" si="36"/>
        <v>0</v>
      </c>
      <c r="C283" s="42">
        <f t="shared" si="30"/>
        <v>0</v>
      </c>
      <c r="D283" s="43">
        <f t="shared" si="32"/>
        <v>0</v>
      </c>
      <c r="E283" s="43">
        <f t="shared" si="33"/>
        <v>0</v>
      </c>
      <c r="F283" s="42">
        <f t="shared" si="34"/>
        <v>0</v>
      </c>
      <c r="G283" s="27">
        <f t="shared" si="31"/>
        <v>1</v>
      </c>
    </row>
    <row r="284" spans="1:7" x14ac:dyDescent="0.3">
      <c r="A284" s="26">
        <f t="shared" si="35"/>
        <v>279</v>
      </c>
      <c r="B284" s="44">
        <f t="shared" si="36"/>
        <v>0</v>
      </c>
      <c r="C284" s="42">
        <f t="shared" si="30"/>
        <v>0</v>
      </c>
      <c r="D284" s="43">
        <f t="shared" si="32"/>
        <v>0</v>
      </c>
      <c r="E284" s="43">
        <f t="shared" si="33"/>
        <v>0</v>
      </c>
      <c r="F284" s="42">
        <f t="shared" si="34"/>
        <v>0</v>
      </c>
      <c r="G284" s="27">
        <f t="shared" si="31"/>
        <v>1</v>
      </c>
    </row>
    <row r="285" spans="1:7" x14ac:dyDescent="0.3">
      <c r="A285" s="26">
        <f t="shared" si="35"/>
        <v>280</v>
      </c>
      <c r="B285" s="44">
        <f t="shared" si="36"/>
        <v>0</v>
      </c>
      <c r="C285" s="42">
        <f t="shared" si="30"/>
        <v>0</v>
      </c>
      <c r="D285" s="43">
        <f t="shared" si="32"/>
        <v>0</v>
      </c>
      <c r="E285" s="43">
        <f t="shared" si="33"/>
        <v>0</v>
      </c>
      <c r="F285" s="42">
        <f t="shared" si="34"/>
        <v>0</v>
      </c>
      <c r="G285" s="27">
        <f t="shared" si="31"/>
        <v>1</v>
      </c>
    </row>
    <row r="286" spans="1:7" x14ac:dyDescent="0.3">
      <c r="A286" s="26">
        <f t="shared" si="35"/>
        <v>281</v>
      </c>
      <c r="B286" s="44">
        <f t="shared" si="36"/>
        <v>0</v>
      </c>
      <c r="C286" s="42">
        <f t="shared" si="30"/>
        <v>0</v>
      </c>
      <c r="D286" s="43">
        <f t="shared" si="32"/>
        <v>0</v>
      </c>
      <c r="E286" s="43">
        <f t="shared" si="33"/>
        <v>0</v>
      </c>
      <c r="F286" s="42">
        <f t="shared" si="34"/>
        <v>0</v>
      </c>
      <c r="G286" s="27">
        <f t="shared" si="31"/>
        <v>1</v>
      </c>
    </row>
    <row r="287" spans="1:7" x14ac:dyDescent="0.3">
      <c r="A287" s="26">
        <f t="shared" si="35"/>
        <v>282</v>
      </c>
      <c r="B287" s="44">
        <f t="shared" si="36"/>
        <v>0</v>
      </c>
      <c r="C287" s="42">
        <f t="shared" si="30"/>
        <v>0</v>
      </c>
      <c r="D287" s="43">
        <f t="shared" si="32"/>
        <v>0</v>
      </c>
      <c r="E287" s="43">
        <f t="shared" si="33"/>
        <v>0</v>
      </c>
      <c r="F287" s="42">
        <f t="shared" si="34"/>
        <v>0</v>
      </c>
      <c r="G287" s="27">
        <f t="shared" si="31"/>
        <v>1</v>
      </c>
    </row>
    <row r="288" spans="1:7" x14ac:dyDescent="0.3">
      <c r="A288" s="26">
        <f t="shared" si="35"/>
        <v>283</v>
      </c>
      <c r="B288" s="44">
        <f t="shared" si="36"/>
        <v>0</v>
      </c>
      <c r="C288" s="42">
        <f t="shared" si="30"/>
        <v>0</v>
      </c>
      <c r="D288" s="43">
        <f t="shared" si="32"/>
        <v>0</v>
      </c>
      <c r="E288" s="43">
        <f t="shared" si="33"/>
        <v>0</v>
      </c>
      <c r="F288" s="42">
        <f t="shared" si="34"/>
        <v>0</v>
      </c>
      <c r="G288" s="27">
        <f t="shared" si="31"/>
        <v>1</v>
      </c>
    </row>
    <row r="289" spans="1:7" x14ac:dyDescent="0.3">
      <c r="A289" s="26">
        <f t="shared" si="35"/>
        <v>284</v>
      </c>
      <c r="B289" s="44">
        <f t="shared" si="36"/>
        <v>0</v>
      </c>
      <c r="C289" s="42">
        <f t="shared" si="30"/>
        <v>0</v>
      </c>
      <c r="D289" s="43">
        <f t="shared" si="32"/>
        <v>0</v>
      </c>
      <c r="E289" s="43">
        <f t="shared" si="33"/>
        <v>0</v>
      </c>
      <c r="F289" s="42">
        <f t="shared" si="34"/>
        <v>0</v>
      </c>
      <c r="G289" s="27">
        <f t="shared" si="31"/>
        <v>1</v>
      </c>
    </row>
    <row r="290" spans="1:7" x14ac:dyDescent="0.3">
      <c r="A290" s="26">
        <f t="shared" si="35"/>
        <v>285</v>
      </c>
      <c r="B290" s="44">
        <f t="shared" si="36"/>
        <v>0</v>
      </c>
      <c r="C290" s="42">
        <f t="shared" si="30"/>
        <v>0</v>
      </c>
      <c r="D290" s="43">
        <f t="shared" si="32"/>
        <v>0</v>
      </c>
      <c r="E290" s="43">
        <f t="shared" si="33"/>
        <v>0</v>
      </c>
      <c r="F290" s="42">
        <f t="shared" si="34"/>
        <v>0</v>
      </c>
      <c r="G290" s="27">
        <f t="shared" si="31"/>
        <v>1</v>
      </c>
    </row>
    <row r="291" spans="1:7" x14ac:dyDescent="0.3">
      <c r="A291" s="26">
        <f t="shared" si="35"/>
        <v>286</v>
      </c>
      <c r="B291" s="44">
        <f t="shared" si="36"/>
        <v>0</v>
      </c>
      <c r="C291" s="42">
        <f t="shared" si="30"/>
        <v>0</v>
      </c>
      <c r="D291" s="43">
        <f t="shared" si="32"/>
        <v>0</v>
      </c>
      <c r="E291" s="43">
        <f t="shared" si="33"/>
        <v>0</v>
      </c>
      <c r="F291" s="42">
        <f t="shared" si="34"/>
        <v>0</v>
      </c>
      <c r="G291" s="27">
        <f t="shared" si="31"/>
        <v>1</v>
      </c>
    </row>
    <row r="292" spans="1:7" x14ac:dyDescent="0.3">
      <c r="A292" s="26">
        <f t="shared" si="35"/>
        <v>287</v>
      </c>
      <c r="B292" s="44">
        <f t="shared" si="36"/>
        <v>0</v>
      </c>
      <c r="C292" s="42">
        <f t="shared" si="30"/>
        <v>0</v>
      </c>
      <c r="D292" s="43">
        <f t="shared" si="32"/>
        <v>0</v>
      </c>
      <c r="E292" s="43">
        <f t="shared" si="33"/>
        <v>0</v>
      </c>
      <c r="F292" s="42">
        <f t="shared" si="34"/>
        <v>0</v>
      </c>
      <c r="G292" s="27">
        <f t="shared" si="31"/>
        <v>1</v>
      </c>
    </row>
    <row r="293" spans="1:7" x14ac:dyDescent="0.3">
      <c r="A293" s="26">
        <f t="shared" si="35"/>
        <v>288</v>
      </c>
      <c r="B293" s="44">
        <f t="shared" si="36"/>
        <v>0</v>
      </c>
      <c r="C293" s="42">
        <f t="shared" si="30"/>
        <v>0</v>
      </c>
      <c r="D293" s="43">
        <f t="shared" si="32"/>
        <v>0</v>
      </c>
      <c r="E293" s="43">
        <f t="shared" si="33"/>
        <v>0</v>
      </c>
      <c r="F293" s="42">
        <f t="shared" si="34"/>
        <v>0</v>
      </c>
      <c r="G293" s="27">
        <f t="shared" si="31"/>
        <v>1</v>
      </c>
    </row>
    <row r="294" spans="1:7" x14ac:dyDescent="0.3">
      <c r="A294" s="26">
        <f t="shared" si="35"/>
        <v>289</v>
      </c>
      <c r="B294" s="44">
        <f t="shared" si="36"/>
        <v>0</v>
      </c>
      <c r="C294" s="42">
        <f t="shared" ref="C294:C357" si="37">IF($J$14&lt;B294+(B294*($J$6/$J$8)),$J$14,B294+(B294*($J$6/$J$8)))</f>
        <v>0</v>
      </c>
      <c r="D294" s="43">
        <f t="shared" si="32"/>
        <v>0</v>
      </c>
      <c r="E294" s="43">
        <f t="shared" si="33"/>
        <v>0</v>
      </c>
      <c r="F294" s="42">
        <f t="shared" si="34"/>
        <v>0</v>
      </c>
      <c r="G294" s="27">
        <f t="shared" ref="G294:G357" si="38">($B$6-F294)/$B$6</f>
        <v>1</v>
      </c>
    </row>
    <row r="295" spans="1:7" x14ac:dyDescent="0.3">
      <c r="A295" s="26">
        <f t="shared" si="35"/>
        <v>290</v>
      </c>
      <c r="B295" s="44">
        <f t="shared" si="36"/>
        <v>0</v>
      </c>
      <c r="C295" s="42">
        <f t="shared" si="37"/>
        <v>0</v>
      </c>
      <c r="D295" s="43">
        <f t="shared" si="32"/>
        <v>0</v>
      </c>
      <c r="E295" s="43">
        <f t="shared" si="33"/>
        <v>0</v>
      </c>
      <c r="F295" s="42">
        <f t="shared" si="34"/>
        <v>0</v>
      </c>
      <c r="G295" s="27">
        <f t="shared" si="38"/>
        <v>1</v>
      </c>
    </row>
    <row r="296" spans="1:7" x14ac:dyDescent="0.3">
      <c r="A296" s="26">
        <f t="shared" si="35"/>
        <v>291</v>
      </c>
      <c r="B296" s="44">
        <f t="shared" si="36"/>
        <v>0</v>
      </c>
      <c r="C296" s="42">
        <f t="shared" si="37"/>
        <v>0</v>
      </c>
      <c r="D296" s="43">
        <f t="shared" si="32"/>
        <v>0</v>
      </c>
      <c r="E296" s="43">
        <f t="shared" si="33"/>
        <v>0</v>
      </c>
      <c r="F296" s="42">
        <f t="shared" si="34"/>
        <v>0</v>
      </c>
      <c r="G296" s="27">
        <f t="shared" si="38"/>
        <v>1</v>
      </c>
    </row>
    <row r="297" spans="1:7" x14ac:dyDescent="0.3">
      <c r="A297" s="26">
        <f t="shared" si="35"/>
        <v>292</v>
      </c>
      <c r="B297" s="44">
        <f t="shared" si="36"/>
        <v>0</v>
      </c>
      <c r="C297" s="42">
        <f t="shared" si="37"/>
        <v>0</v>
      </c>
      <c r="D297" s="43">
        <f t="shared" si="32"/>
        <v>0</v>
      </c>
      <c r="E297" s="43">
        <f t="shared" si="33"/>
        <v>0</v>
      </c>
      <c r="F297" s="42">
        <f t="shared" si="34"/>
        <v>0</v>
      </c>
      <c r="G297" s="27">
        <f t="shared" si="38"/>
        <v>1</v>
      </c>
    </row>
    <row r="298" spans="1:7" x14ac:dyDescent="0.3">
      <c r="A298" s="26">
        <f t="shared" si="35"/>
        <v>293</v>
      </c>
      <c r="B298" s="44">
        <f t="shared" si="36"/>
        <v>0</v>
      </c>
      <c r="C298" s="42">
        <f t="shared" si="37"/>
        <v>0</v>
      </c>
      <c r="D298" s="43">
        <f t="shared" si="32"/>
        <v>0</v>
      </c>
      <c r="E298" s="43">
        <f t="shared" si="33"/>
        <v>0</v>
      </c>
      <c r="F298" s="42">
        <f t="shared" si="34"/>
        <v>0</v>
      </c>
      <c r="G298" s="27">
        <f t="shared" si="38"/>
        <v>1</v>
      </c>
    </row>
    <row r="299" spans="1:7" x14ac:dyDescent="0.3">
      <c r="A299" s="26">
        <f t="shared" si="35"/>
        <v>294</v>
      </c>
      <c r="B299" s="44">
        <f t="shared" si="36"/>
        <v>0</v>
      </c>
      <c r="C299" s="42">
        <f t="shared" si="37"/>
        <v>0</v>
      </c>
      <c r="D299" s="43">
        <f t="shared" si="32"/>
        <v>0</v>
      </c>
      <c r="E299" s="43">
        <f t="shared" si="33"/>
        <v>0</v>
      </c>
      <c r="F299" s="42">
        <f t="shared" si="34"/>
        <v>0</v>
      </c>
      <c r="G299" s="27">
        <f t="shared" si="38"/>
        <v>1</v>
      </c>
    </row>
    <row r="300" spans="1:7" x14ac:dyDescent="0.3">
      <c r="A300" s="26">
        <f t="shared" si="35"/>
        <v>295</v>
      </c>
      <c r="B300" s="44">
        <f t="shared" si="36"/>
        <v>0</v>
      </c>
      <c r="C300" s="42">
        <f t="shared" si="37"/>
        <v>0</v>
      </c>
      <c r="D300" s="43">
        <f t="shared" si="32"/>
        <v>0</v>
      </c>
      <c r="E300" s="43">
        <f t="shared" si="33"/>
        <v>0</v>
      </c>
      <c r="F300" s="42">
        <f t="shared" si="34"/>
        <v>0</v>
      </c>
      <c r="G300" s="27">
        <f t="shared" si="38"/>
        <v>1</v>
      </c>
    </row>
    <row r="301" spans="1:7" x14ac:dyDescent="0.3">
      <c r="A301" s="26">
        <f t="shared" si="35"/>
        <v>296</v>
      </c>
      <c r="B301" s="44">
        <f t="shared" si="36"/>
        <v>0</v>
      </c>
      <c r="C301" s="42">
        <f t="shared" si="37"/>
        <v>0</v>
      </c>
      <c r="D301" s="43">
        <f t="shared" si="32"/>
        <v>0</v>
      </c>
      <c r="E301" s="43">
        <f t="shared" si="33"/>
        <v>0</v>
      </c>
      <c r="F301" s="42">
        <f t="shared" si="34"/>
        <v>0</v>
      </c>
      <c r="G301" s="27">
        <f t="shared" si="38"/>
        <v>1</v>
      </c>
    </row>
    <row r="302" spans="1:7" x14ac:dyDescent="0.3">
      <c r="A302" s="26">
        <f t="shared" si="35"/>
        <v>297</v>
      </c>
      <c r="B302" s="44">
        <f t="shared" si="36"/>
        <v>0</v>
      </c>
      <c r="C302" s="42">
        <f t="shared" si="37"/>
        <v>0</v>
      </c>
      <c r="D302" s="43">
        <f t="shared" si="32"/>
        <v>0</v>
      </c>
      <c r="E302" s="43">
        <f t="shared" si="33"/>
        <v>0</v>
      </c>
      <c r="F302" s="42">
        <f t="shared" si="34"/>
        <v>0</v>
      </c>
      <c r="G302" s="27">
        <f t="shared" si="38"/>
        <v>1</v>
      </c>
    </row>
    <row r="303" spans="1:7" x14ac:dyDescent="0.3">
      <c r="A303" s="26">
        <f t="shared" si="35"/>
        <v>298</v>
      </c>
      <c r="B303" s="44">
        <f t="shared" si="36"/>
        <v>0</v>
      </c>
      <c r="C303" s="42">
        <f t="shared" si="37"/>
        <v>0</v>
      </c>
      <c r="D303" s="43">
        <f t="shared" si="32"/>
        <v>0</v>
      </c>
      <c r="E303" s="43">
        <f t="shared" si="33"/>
        <v>0</v>
      </c>
      <c r="F303" s="42">
        <f t="shared" si="34"/>
        <v>0</v>
      </c>
      <c r="G303" s="27">
        <f t="shared" si="38"/>
        <v>1</v>
      </c>
    </row>
    <row r="304" spans="1:7" x14ac:dyDescent="0.3">
      <c r="A304" s="26">
        <f t="shared" si="35"/>
        <v>299</v>
      </c>
      <c r="B304" s="44">
        <f t="shared" si="36"/>
        <v>0</v>
      </c>
      <c r="C304" s="42">
        <f t="shared" si="37"/>
        <v>0</v>
      </c>
      <c r="D304" s="43">
        <f t="shared" si="32"/>
        <v>0</v>
      </c>
      <c r="E304" s="43">
        <f t="shared" si="33"/>
        <v>0</v>
      </c>
      <c r="F304" s="42">
        <f t="shared" si="34"/>
        <v>0</v>
      </c>
      <c r="G304" s="27">
        <f t="shared" si="38"/>
        <v>1</v>
      </c>
    </row>
    <row r="305" spans="1:7" x14ac:dyDescent="0.3">
      <c r="A305" s="26">
        <f t="shared" si="35"/>
        <v>300</v>
      </c>
      <c r="B305" s="44">
        <f t="shared" si="36"/>
        <v>0</v>
      </c>
      <c r="C305" s="42">
        <f t="shared" si="37"/>
        <v>0</v>
      </c>
      <c r="D305" s="43">
        <f t="shared" si="32"/>
        <v>0</v>
      </c>
      <c r="E305" s="43">
        <f t="shared" si="33"/>
        <v>0</v>
      </c>
      <c r="F305" s="42">
        <f t="shared" si="34"/>
        <v>0</v>
      </c>
      <c r="G305" s="27">
        <f t="shared" si="38"/>
        <v>1</v>
      </c>
    </row>
    <row r="306" spans="1:7" x14ac:dyDescent="0.3">
      <c r="A306" s="26">
        <f t="shared" si="35"/>
        <v>301</v>
      </c>
      <c r="B306" s="44">
        <f t="shared" si="36"/>
        <v>0</v>
      </c>
      <c r="C306" s="42">
        <f t="shared" si="37"/>
        <v>0</v>
      </c>
      <c r="D306" s="43">
        <f t="shared" si="32"/>
        <v>0</v>
      </c>
      <c r="E306" s="43">
        <f t="shared" si="33"/>
        <v>0</v>
      </c>
      <c r="F306" s="42">
        <f t="shared" si="34"/>
        <v>0</v>
      </c>
      <c r="G306" s="27">
        <f t="shared" si="38"/>
        <v>1</v>
      </c>
    </row>
    <row r="307" spans="1:7" x14ac:dyDescent="0.3">
      <c r="A307" s="26">
        <f t="shared" si="35"/>
        <v>302</v>
      </c>
      <c r="B307" s="44">
        <f t="shared" si="36"/>
        <v>0</v>
      </c>
      <c r="C307" s="42">
        <f t="shared" si="37"/>
        <v>0</v>
      </c>
      <c r="D307" s="43">
        <f t="shared" si="32"/>
        <v>0</v>
      </c>
      <c r="E307" s="43">
        <f t="shared" si="33"/>
        <v>0</v>
      </c>
      <c r="F307" s="42">
        <f t="shared" si="34"/>
        <v>0</v>
      </c>
      <c r="G307" s="27">
        <f t="shared" si="38"/>
        <v>1</v>
      </c>
    </row>
    <row r="308" spans="1:7" x14ac:dyDescent="0.3">
      <c r="A308" s="26">
        <f t="shared" si="35"/>
        <v>303</v>
      </c>
      <c r="B308" s="44">
        <f t="shared" si="36"/>
        <v>0</v>
      </c>
      <c r="C308" s="42">
        <f t="shared" si="37"/>
        <v>0</v>
      </c>
      <c r="D308" s="43">
        <f t="shared" si="32"/>
        <v>0</v>
      </c>
      <c r="E308" s="43">
        <f t="shared" si="33"/>
        <v>0</v>
      </c>
      <c r="F308" s="42">
        <f t="shared" si="34"/>
        <v>0</v>
      </c>
      <c r="G308" s="27">
        <f t="shared" si="38"/>
        <v>1</v>
      </c>
    </row>
    <row r="309" spans="1:7" x14ac:dyDescent="0.3">
      <c r="A309" s="26">
        <f t="shared" si="35"/>
        <v>304</v>
      </c>
      <c r="B309" s="44">
        <f t="shared" si="36"/>
        <v>0</v>
      </c>
      <c r="C309" s="42">
        <f t="shared" si="37"/>
        <v>0</v>
      </c>
      <c r="D309" s="43">
        <f t="shared" si="32"/>
        <v>0</v>
      </c>
      <c r="E309" s="43">
        <f t="shared" si="33"/>
        <v>0</v>
      </c>
      <c r="F309" s="42">
        <f t="shared" si="34"/>
        <v>0</v>
      </c>
      <c r="G309" s="27">
        <f t="shared" si="38"/>
        <v>1</v>
      </c>
    </row>
    <row r="310" spans="1:7" x14ac:dyDescent="0.3">
      <c r="A310" s="26">
        <f t="shared" si="35"/>
        <v>305</v>
      </c>
      <c r="B310" s="44">
        <f t="shared" si="36"/>
        <v>0</v>
      </c>
      <c r="C310" s="42">
        <f t="shared" si="37"/>
        <v>0</v>
      </c>
      <c r="D310" s="43">
        <f t="shared" si="32"/>
        <v>0</v>
      </c>
      <c r="E310" s="43">
        <f t="shared" si="33"/>
        <v>0</v>
      </c>
      <c r="F310" s="42">
        <f t="shared" si="34"/>
        <v>0</v>
      </c>
      <c r="G310" s="27">
        <f t="shared" si="38"/>
        <v>1</v>
      </c>
    </row>
    <row r="311" spans="1:7" x14ac:dyDescent="0.3">
      <c r="A311" s="26">
        <f t="shared" si="35"/>
        <v>306</v>
      </c>
      <c r="B311" s="44">
        <f t="shared" si="36"/>
        <v>0</v>
      </c>
      <c r="C311" s="42">
        <f t="shared" si="37"/>
        <v>0</v>
      </c>
      <c r="D311" s="43">
        <f t="shared" si="32"/>
        <v>0</v>
      </c>
      <c r="E311" s="43">
        <f t="shared" si="33"/>
        <v>0</v>
      </c>
      <c r="F311" s="42">
        <f t="shared" si="34"/>
        <v>0</v>
      </c>
      <c r="G311" s="27">
        <f t="shared" si="38"/>
        <v>1</v>
      </c>
    </row>
    <row r="312" spans="1:7" x14ac:dyDescent="0.3">
      <c r="A312" s="26">
        <f t="shared" si="35"/>
        <v>307</v>
      </c>
      <c r="B312" s="44">
        <f t="shared" si="36"/>
        <v>0</v>
      </c>
      <c r="C312" s="42">
        <f t="shared" si="37"/>
        <v>0</v>
      </c>
      <c r="D312" s="43">
        <f t="shared" si="32"/>
        <v>0</v>
      </c>
      <c r="E312" s="43">
        <f t="shared" si="33"/>
        <v>0</v>
      </c>
      <c r="F312" s="42">
        <f t="shared" si="34"/>
        <v>0</v>
      </c>
      <c r="G312" s="27">
        <f t="shared" si="38"/>
        <v>1</v>
      </c>
    </row>
    <row r="313" spans="1:7" x14ac:dyDescent="0.3">
      <c r="A313" s="26">
        <f t="shared" si="35"/>
        <v>308</v>
      </c>
      <c r="B313" s="44">
        <f t="shared" si="36"/>
        <v>0</v>
      </c>
      <c r="C313" s="42">
        <f t="shared" si="37"/>
        <v>0</v>
      </c>
      <c r="D313" s="43">
        <f t="shared" si="32"/>
        <v>0</v>
      </c>
      <c r="E313" s="43">
        <f t="shared" si="33"/>
        <v>0</v>
      </c>
      <c r="F313" s="42">
        <f t="shared" si="34"/>
        <v>0</v>
      </c>
      <c r="G313" s="27">
        <f t="shared" si="38"/>
        <v>1</v>
      </c>
    </row>
    <row r="314" spans="1:7" x14ac:dyDescent="0.3">
      <c r="A314" s="26">
        <f t="shared" si="35"/>
        <v>309</v>
      </c>
      <c r="B314" s="44">
        <f t="shared" si="36"/>
        <v>0</v>
      </c>
      <c r="C314" s="42">
        <f t="shared" si="37"/>
        <v>0</v>
      </c>
      <c r="D314" s="43">
        <f t="shared" si="32"/>
        <v>0</v>
      </c>
      <c r="E314" s="43">
        <f t="shared" si="33"/>
        <v>0</v>
      </c>
      <c r="F314" s="42">
        <f t="shared" si="34"/>
        <v>0</v>
      </c>
      <c r="G314" s="27">
        <f t="shared" si="38"/>
        <v>1</v>
      </c>
    </row>
    <row r="315" spans="1:7" x14ac:dyDescent="0.3">
      <c r="A315" s="26">
        <f t="shared" si="35"/>
        <v>310</v>
      </c>
      <c r="B315" s="44">
        <f t="shared" si="36"/>
        <v>0</v>
      </c>
      <c r="C315" s="42">
        <f t="shared" si="37"/>
        <v>0</v>
      </c>
      <c r="D315" s="43">
        <f t="shared" si="32"/>
        <v>0</v>
      </c>
      <c r="E315" s="43">
        <f t="shared" si="33"/>
        <v>0</v>
      </c>
      <c r="F315" s="42">
        <f t="shared" si="34"/>
        <v>0</v>
      </c>
      <c r="G315" s="27">
        <f t="shared" si="38"/>
        <v>1</v>
      </c>
    </row>
    <row r="316" spans="1:7" x14ac:dyDescent="0.3">
      <c r="A316" s="26">
        <f t="shared" si="35"/>
        <v>311</v>
      </c>
      <c r="B316" s="44">
        <f t="shared" si="36"/>
        <v>0</v>
      </c>
      <c r="C316" s="42">
        <f t="shared" si="37"/>
        <v>0</v>
      </c>
      <c r="D316" s="43">
        <f t="shared" si="32"/>
        <v>0</v>
      </c>
      <c r="E316" s="43">
        <f t="shared" si="33"/>
        <v>0</v>
      </c>
      <c r="F316" s="42">
        <f t="shared" si="34"/>
        <v>0</v>
      </c>
      <c r="G316" s="27">
        <f t="shared" si="38"/>
        <v>1</v>
      </c>
    </row>
    <row r="317" spans="1:7" x14ac:dyDescent="0.3">
      <c r="A317" s="26">
        <f t="shared" si="35"/>
        <v>312</v>
      </c>
      <c r="B317" s="44">
        <f t="shared" si="36"/>
        <v>0</v>
      </c>
      <c r="C317" s="42">
        <f t="shared" si="37"/>
        <v>0</v>
      </c>
      <c r="D317" s="43">
        <f t="shared" si="32"/>
        <v>0</v>
      </c>
      <c r="E317" s="43">
        <f t="shared" si="33"/>
        <v>0</v>
      </c>
      <c r="F317" s="42">
        <f t="shared" si="34"/>
        <v>0</v>
      </c>
      <c r="G317" s="27">
        <f t="shared" si="38"/>
        <v>1</v>
      </c>
    </row>
    <row r="318" spans="1:7" x14ac:dyDescent="0.3">
      <c r="A318" s="26">
        <f t="shared" si="35"/>
        <v>313</v>
      </c>
      <c r="B318" s="44">
        <f t="shared" si="36"/>
        <v>0</v>
      </c>
      <c r="C318" s="42">
        <f t="shared" si="37"/>
        <v>0</v>
      </c>
      <c r="D318" s="43">
        <f t="shared" si="32"/>
        <v>0</v>
      </c>
      <c r="E318" s="43">
        <f t="shared" si="33"/>
        <v>0</v>
      </c>
      <c r="F318" s="42">
        <f t="shared" si="34"/>
        <v>0</v>
      </c>
      <c r="G318" s="27">
        <f t="shared" si="38"/>
        <v>1</v>
      </c>
    </row>
    <row r="319" spans="1:7" x14ac:dyDescent="0.3">
      <c r="A319" s="26">
        <f t="shared" si="35"/>
        <v>314</v>
      </c>
      <c r="B319" s="44">
        <f t="shared" si="36"/>
        <v>0</v>
      </c>
      <c r="C319" s="42">
        <f t="shared" si="37"/>
        <v>0</v>
      </c>
      <c r="D319" s="43">
        <f t="shared" si="32"/>
        <v>0</v>
      </c>
      <c r="E319" s="43">
        <f t="shared" si="33"/>
        <v>0</v>
      </c>
      <c r="F319" s="42">
        <f t="shared" si="34"/>
        <v>0</v>
      </c>
      <c r="G319" s="27">
        <f t="shared" si="38"/>
        <v>1</v>
      </c>
    </row>
    <row r="320" spans="1:7" x14ac:dyDescent="0.3">
      <c r="A320" s="26">
        <f t="shared" si="35"/>
        <v>315</v>
      </c>
      <c r="B320" s="44">
        <f t="shared" si="36"/>
        <v>0</v>
      </c>
      <c r="C320" s="42">
        <f t="shared" si="37"/>
        <v>0</v>
      </c>
      <c r="D320" s="43">
        <f t="shared" si="32"/>
        <v>0</v>
      </c>
      <c r="E320" s="43">
        <f t="shared" si="33"/>
        <v>0</v>
      </c>
      <c r="F320" s="42">
        <f t="shared" si="34"/>
        <v>0</v>
      </c>
      <c r="G320" s="27">
        <f t="shared" si="38"/>
        <v>1</v>
      </c>
    </row>
    <row r="321" spans="1:7" x14ac:dyDescent="0.3">
      <c r="A321" s="26">
        <f t="shared" si="35"/>
        <v>316</v>
      </c>
      <c r="B321" s="44">
        <f t="shared" si="36"/>
        <v>0</v>
      </c>
      <c r="C321" s="42">
        <f t="shared" si="37"/>
        <v>0</v>
      </c>
      <c r="D321" s="43">
        <f t="shared" si="32"/>
        <v>0</v>
      </c>
      <c r="E321" s="43">
        <f t="shared" si="33"/>
        <v>0</v>
      </c>
      <c r="F321" s="42">
        <f t="shared" si="34"/>
        <v>0</v>
      </c>
      <c r="G321" s="27">
        <f t="shared" si="38"/>
        <v>1</v>
      </c>
    </row>
    <row r="322" spans="1:7" x14ac:dyDescent="0.3">
      <c r="A322" s="26">
        <f t="shared" si="35"/>
        <v>317</v>
      </c>
      <c r="B322" s="44">
        <f t="shared" si="36"/>
        <v>0</v>
      </c>
      <c r="C322" s="42">
        <f t="shared" si="37"/>
        <v>0</v>
      </c>
      <c r="D322" s="43">
        <f t="shared" si="32"/>
        <v>0</v>
      </c>
      <c r="E322" s="43">
        <f t="shared" si="33"/>
        <v>0</v>
      </c>
      <c r="F322" s="42">
        <f t="shared" si="34"/>
        <v>0</v>
      </c>
      <c r="G322" s="27">
        <f t="shared" si="38"/>
        <v>1</v>
      </c>
    </row>
    <row r="323" spans="1:7" x14ac:dyDescent="0.3">
      <c r="A323" s="26">
        <f t="shared" si="35"/>
        <v>318</v>
      </c>
      <c r="B323" s="44">
        <f t="shared" si="36"/>
        <v>0</v>
      </c>
      <c r="C323" s="42">
        <f t="shared" si="37"/>
        <v>0</v>
      </c>
      <c r="D323" s="43">
        <f t="shared" si="32"/>
        <v>0</v>
      </c>
      <c r="E323" s="43">
        <f t="shared" si="33"/>
        <v>0</v>
      </c>
      <c r="F323" s="42">
        <f t="shared" si="34"/>
        <v>0</v>
      </c>
      <c r="G323" s="27">
        <f t="shared" si="38"/>
        <v>1</v>
      </c>
    </row>
    <row r="324" spans="1:7" x14ac:dyDescent="0.3">
      <c r="A324" s="26">
        <f t="shared" si="35"/>
        <v>319</v>
      </c>
      <c r="B324" s="44">
        <f t="shared" si="36"/>
        <v>0</v>
      </c>
      <c r="C324" s="42">
        <f t="shared" si="37"/>
        <v>0</v>
      </c>
      <c r="D324" s="43">
        <f t="shared" si="32"/>
        <v>0</v>
      </c>
      <c r="E324" s="43">
        <f t="shared" si="33"/>
        <v>0</v>
      </c>
      <c r="F324" s="42">
        <f t="shared" si="34"/>
        <v>0</v>
      </c>
      <c r="G324" s="27">
        <f t="shared" si="38"/>
        <v>1</v>
      </c>
    </row>
    <row r="325" spans="1:7" x14ac:dyDescent="0.3">
      <c r="A325" s="26">
        <f t="shared" si="35"/>
        <v>320</v>
      </c>
      <c r="B325" s="44">
        <f t="shared" si="36"/>
        <v>0</v>
      </c>
      <c r="C325" s="42">
        <f t="shared" si="37"/>
        <v>0</v>
      </c>
      <c r="D325" s="43">
        <f t="shared" si="32"/>
        <v>0</v>
      </c>
      <c r="E325" s="43">
        <f t="shared" si="33"/>
        <v>0</v>
      </c>
      <c r="F325" s="42">
        <f t="shared" si="34"/>
        <v>0</v>
      </c>
      <c r="G325" s="27">
        <f t="shared" si="38"/>
        <v>1</v>
      </c>
    </row>
    <row r="326" spans="1:7" x14ac:dyDescent="0.3">
      <c r="A326" s="26">
        <f t="shared" si="35"/>
        <v>321</v>
      </c>
      <c r="B326" s="44">
        <f t="shared" si="36"/>
        <v>0</v>
      </c>
      <c r="C326" s="42">
        <f t="shared" si="37"/>
        <v>0</v>
      </c>
      <c r="D326" s="43">
        <f t="shared" si="32"/>
        <v>0</v>
      </c>
      <c r="E326" s="43">
        <f t="shared" si="33"/>
        <v>0</v>
      </c>
      <c r="F326" s="42">
        <f t="shared" si="34"/>
        <v>0</v>
      </c>
      <c r="G326" s="27">
        <f t="shared" si="38"/>
        <v>1</v>
      </c>
    </row>
    <row r="327" spans="1:7" x14ac:dyDescent="0.3">
      <c r="A327" s="26">
        <f t="shared" si="35"/>
        <v>322</v>
      </c>
      <c r="B327" s="44">
        <f t="shared" si="36"/>
        <v>0</v>
      </c>
      <c r="C327" s="42">
        <f t="shared" si="37"/>
        <v>0</v>
      </c>
      <c r="D327" s="43">
        <f t="shared" ref="D327:D365" si="39">C327-E327</f>
        <v>0</v>
      </c>
      <c r="E327" s="43">
        <f t="shared" ref="E327:E365" si="40">B327*$J$6/$J$8</f>
        <v>0</v>
      </c>
      <c r="F327" s="42">
        <f t="shared" ref="F327:F364" si="41">B327-D327</f>
        <v>0</v>
      </c>
      <c r="G327" s="27">
        <f t="shared" si="38"/>
        <v>1</v>
      </c>
    </row>
    <row r="328" spans="1:7" x14ac:dyDescent="0.3">
      <c r="A328" s="26">
        <f t="shared" ref="A328:A365" si="42">+A327+1</f>
        <v>323</v>
      </c>
      <c r="B328" s="44">
        <f t="shared" ref="B328:B365" si="43">F327</f>
        <v>0</v>
      </c>
      <c r="C328" s="42">
        <f t="shared" si="37"/>
        <v>0</v>
      </c>
      <c r="D328" s="43">
        <f t="shared" si="39"/>
        <v>0</v>
      </c>
      <c r="E328" s="43">
        <f t="shared" si="40"/>
        <v>0</v>
      </c>
      <c r="F328" s="42">
        <f t="shared" si="41"/>
        <v>0</v>
      </c>
      <c r="G328" s="27">
        <f t="shared" si="38"/>
        <v>1</v>
      </c>
    </row>
    <row r="329" spans="1:7" x14ac:dyDescent="0.3">
      <c r="A329" s="26">
        <f t="shared" si="42"/>
        <v>324</v>
      </c>
      <c r="B329" s="44">
        <f t="shared" si="43"/>
        <v>0</v>
      </c>
      <c r="C329" s="42">
        <f t="shared" si="37"/>
        <v>0</v>
      </c>
      <c r="D329" s="43">
        <f t="shared" si="39"/>
        <v>0</v>
      </c>
      <c r="E329" s="43">
        <f t="shared" si="40"/>
        <v>0</v>
      </c>
      <c r="F329" s="42">
        <f t="shared" si="41"/>
        <v>0</v>
      </c>
      <c r="G329" s="27">
        <f t="shared" si="38"/>
        <v>1</v>
      </c>
    </row>
    <row r="330" spans="1:7" x14ac:dyDescent="0.3">
      <c r="A330" s="26">
        <f t="shared" si="42"/>
        <v>325</v>
      </c>
      <c r="B330" s="44">
        <f t="shared" si="43"/>
        <v>0</v>
      </c>
      <c r="C330" s="42">
        <f t="shared" si="37"/>
        <v>0</v>
      </c>
      <c r="D330" s="43">
        <f t="shared" si="39"/>
        <v>0</v>
      </c>
      <c r="E330" s="43">
        <f t="shared" si="40"/>
        <v>0</v>
      </c>
      <c r="F330" s="42">
        <f t="shared" si="41"/>
        <v>0</v>
      </c>
      <c r="G330" s="27">
        <f t="shared" si="38"/>
        <v>1</v>
      </c>
    </row>
    <row r="331" spans="1:7" x14ac:dyDescent="0.3">
      <c r="A331" s="26">
        <f t="shared" si="42"/>
        <v>326</v>
      </c>
      <c r="B331" s="44">
        <f t="shared" si="43"/>
        <v>0</v>
      </c>
      <c r="C331" s="42">
        <f t="shared" si="37"/>
        <v>0</v>
      </c>
      <c r="D331" s="43">
        <f t="shared" si="39"/>
        <v>0</v>
      </c>
      <c r="E331" s="43">
        <f t="shared" si="40"/>
        <v>0</v>
      </c>
      <c r="F331" s="42">
        <f t="shared" si="41"/>
        <v>0</v>
      </c>
      <c r="G331" s="27">
        <f t="shared" si="38"/>
        <v>1</v>
      </c>
    </row>
    <row r="332" spans="1:7" x14ac:dyDescent="0.3">
      <c r="A332" s="26">
        <f t="shared" si="42"/>
        <v>327</v>
      </c>
      <c r="B332" s="44">
        <f t="shared" si="43"/>
        <v>0</v>
      </c>
      <c r="C332" s="42">
        <f t="shared" si="37"/>
        <v>0</v>
      </c>
      <c r="D332" s="43">
        <f t="shared" si="39"/>
        <v>0</v>
      </c>
      <c r="E332" s="43">
        <f t="shared" si="40"/>
        <v>0</v>
      </c>
      <c r="F332" s="42">
        <f t="shared" si="41"/>
        <v>0</v>
      </c>
      <c r="G332" s="27">
        <f t="shared" si="38"/>
        <v>1</v>
      </c>
    </row>
    <row r="333" spans="1:7" x14ac:dyDescent="0.3">
      <c r="A333" s="26">
        <f t="shared" si="42"/>
        <v>328</v>
      </c>
      <c r="B333" s="44">
        <f t="shared" si="43"/>
        <v>0</v>
      </c>
      <c r="C333" s="42">
        <f t="shared" si="37"/>
        <v>0</v>
      </c>
      <c r="D333" s="43">
        <f t="shared" si="39"/>
        <v>0</v>
      </c>
      <c r="E333" s="43">
        <f t="shared" si="40"/>
        <v>0</v>
      </c>
      <c r="F333" s="42">
        <f t="shared" si="41"/>
        <v>0</v>
      </c>
      <c r="G333" s="27">
        <f t="shared" si="38"/>
        <v>1</v>
      </c>
    </row>
    <row r="334" spans="1:7" x14ac:dyDescent="0.3">
      <c r="A334" s="26">
        <f t="shared" si="42"/>
        <v>329</v>
      </c>
      <c r="B334" s="44">
        <f t="shared" si="43"/>
        <v>0</v>
      </c>
      <c r="C334" s="42">
        <f t="shared" si="37"/>
        <v>0</v>
      </c>
      <c r="D334" s="43">
        <f t="shared" si="39"/>
        <v>0</v>
      </c>
      <c r="E334" s="43">
        <f t="shared" si="40"/>
        <v>0</v>
      </c>
      <c r="F334" s="42">
        <f t="shared" si="41"/>
        <v>0</v>
      </c>
      <c r="G334" s="27">
        <f t="shared" si="38"/>
        <v>1</v>
      </c>
    </row>
    <row r="335" spans="1:7" x14ac:dyDescent="0.3">
      <c r="A335" s="26">
        <f t="shared" si="42"/>
        <v>330</v>
      </c>
      <c r="B335" s="44">
        <f t="shared" si="43"/>
        <v>0</v>
      </c>
      <c r="C335" s="42">
        <f t="shared" si="37"/>
        <v>0</v>
      </c>
      <c r="D335" s="43">
        <f t="shared" si="39"/>
        <v>0</v>
      </c>
      <c r="E335" s="43">
        <f t="shared" si="40"/>
        <v>0</v>
      </c>
      <c r="F335" s="42">
        <f t="shared" si="41"/>
        <v>0</v>
      </c>
      <c r="G335" s="27">
        <f t="shared" si="38"/>
        <v>1</v>
      </c>
    </row>
    <row r="336" spans="1:7" x14ac:dyDescent="0.3">
      <c r="A336" s="26">
        <f t="shared" si="42"/>
        <v>331</v>
      </c>
      <c r="B336" s="44">
        <f t="shared" si="43"/>
        <v>0</v>
      </c>
      <c r="C336" s="42">
        <f t="shared" si="37"/>
        <v>0</v>
      </c>
      <c r="D336" s="43">
        <f t="shared" si="39"/>
        <v>0</v>
      </c>
      <c r="E336" s="43">
        <f t="shared" si="40"/>
        <v>0</v>
      </c>
      <c r="F336" s="42">
        <f t="shared" si="41"/>
        <v>0</v>
      </c>
      <c r="G336" s="27">
        <f t="shared" si="38"/>
        <v>1</v>
      </c>
    </row>
    <row r="337" spans="1:7" x14ac:dyDescent="0.3">
      <c r="A337" s="26">
        <f t="shared" si="42"/>
        <v>332</v>
      </c>
      <c r="B337" s="44">
        <f t="shared" si="43"/>
        <v>0</v>
      </c>
      <c r="C337" s="42">
        <f t="shared" si="37"/>
        <v>0</v>
      </c>
      <c r="D337" s="43">
        <f t="shared" si="39"/>
        <v>0</v>
      </c>
      <c r="E337" s="43">
        <f t="shared" si="40"/>
        <v>0</v>
      </c>
      <c r="F337" s="42">
        <f t="shared" si="41"/>
        <v>0</v>
      </c>
      <c r="G337" s="27">
        <f t="shared" si="38"/>
        <v>1</v>
      </c>
    </row>
    <row r="338" spans="1:7" x14ac:dyDescent="0.3">
      <c r="A338" s="26">
        <f t="shared" si="42"/>
        <v>333</v>
      </c>
      <c r="B338" s="44">
        <f t="shared" si="43"/>
        <v>0</v>
      </c>
      <c r="C338" s="42">
        <f t="shared" si="37"/>
        <v>0</v>
      </c>
      <c r="D338" s="43">
        <f t="shared" si="39"/>
        <v>0</v>
      </c>
      <c r="E338" s="43">
        <f t="shared" si="40"/>
        <v>0</v>
      </c>
      <c r="F338" s="42">
        <f t="shared" si="41"/>
        <v>0</v>
      </c>
      <c r="G338" s="27">
        <f t="shared" si="38"/>
        <v>1</v>
      </c>
    </row>
    <row r="339" spans="1:7" x14ac:dyDescent="0.3">
      <c r="A339" s="26">
        <f t="shared" si="42"/>
        <v>334</v>
      </c>
      <c r="B339" s="44">
        <f t="shared" si="43"/>
        <v>0</v>
      </c>
      <c r="C339" s="42">
        <f t="shared" si="37"/>
        <v>0</v>
      </c>
      <c r="D339" s="43">
        <f t="shared" si="39"/>
        <v>0</v>
      </c>
      <c r="E339" s="43">
        <f t="shared" si="40"/>
        <v>0</v>
      </c>
      <c r="F339" s="42">
        <f t="shared" si="41"/>
        <v>0</v>
      </c>
      <c r="G339" s="27">
        <f t="shared" si="38"/>
        <v>1</v>
      </c>
    </row>
    <row r="340" spans="1:7" x14ac:dyDescent="0.3">
      <c r="A340" s="26">
        <f t="shared" si="42"/>
        <v>335</v>
      </c>
      <c r="B340" s="44">
        <f t="shared" si="43"/>
        <v>0</v>
      </c>
      <c r="C340" s="42">
        <f t="shared" si="37"/>
        <v>0</v>
      </c>
      <c r="D340" s="43">
        <f t="shared" si="39"/>
        <v>0</v>
      </c>
      <c r="E340" s="43">
        <f t="shared" si="40"/>
        <v>0</v>
      </c>
      <c r="F340" s="42">
        <f t="shared" si="41"/>
        <v>0</v>
      </c>
      <c r="G340" s="27">
        <f t="shared" si="38"/>
        <v>1</v>
      </c>
    </row>
    <row r="341" spans="1:7" x14ac:dyDescent="0.3">
      <c r="A341" s="26">
        <f t="shared" si="42"/>
        <v>336</v>
      </c>
      <c r="B341" s="44">
        <f t="shared" si="43"/>
        <v>0</v>
      </c>
      <c r="C341" s="42">
        <f t="shared" si="37"/>
        <v>0</v>
      </c>
      <c r="D341" s="43">
        <f t="shared" si="39"/>
        <v>0</v>
      </c>
      <c r="E341" s="43">
        <f t="shared" si="40"/>
        <v>0</v>
      </c>
      <c r="F341" s="42">
        <f t="shared" si="41"/>
        <v>0</v>
      </c>
      <c r="G341" s="27">
        <f t="shared" si="38"/>
        <v>1</v>
      </c>
    </row>
    <row r="342" spans="1:7" x14ac:dyDescent="0.3">
      <c r="A342" s="26">
        <f t="shared" si="42"/>
        <v>337</v>
      </c>
      <c r="B342" s="44">
        <f t="shared" si="43"/>
        <v>0</v>
      </c>
      <c r="C342" s="42">
        <f t="shared" si="37"/>
        <v>0</v>
      </c>
      <c r="D342" s="43">
        <f t="shared" si="39"/>
        <v>0</v>
      </c>
      <c r="E342" s="43">
        <f t="shared" si="40"/>
        <v>0</v>
      </c>
      <c r="F342" s="42">
        <f t="shared" si="41"/>
        <v>0</v>
      </c>
      <c r="G342" s="27">
        <f t="shared" si="38"/>
        <v>1</v>
      </c>
    </row>
    <row r="343" spans="1:7" x14ac:dyDescent="0.3">
      <c r="A343" s="26">
        <f t="shared" si="42"/>
        <v>338</v>
      </c>
      <c r="B343" s="44">
        <f t="shared" si="43"/>
        <v>0</v>
      </c>
      <c r="C343" s="42">
        <f t="shared" si="37"/>
        <v>0</v>
      </c>
      <c r="D343" s="43">
        <f t="shared" si="39"/>
        <v>0</v>
      </c>
      <c r="E343" s="43">
        <f t="shared" si="40"/>
        <v>0</v>
      </c>
      <c r="F343" s="42">
        <f t="shared" si="41"/>
        <v>0</v>
      </c>
      <c r="G343" s="27">
        <f t="shared" si="38"/>
        <v>1</v>
      </c>
    </row>
    <row r="344" spans="1:7" x14ac:dyDescent="0.3">
      <c r="A344" s="26">
        <f t="shared" si="42"/>
        <v>339</v>
      </c>
      <c r="B344" s="44">
        <f t="shared" si="43"/>
        <v>0</v>
      </c>
      <c r="C344" s="42">
        <f t="shared" si="37"/>
        <v>0</v>
      </c>
      <c r="D344" s="43">
        <f t="shared" si="39"/>
        <v>0</v>
      </c>
      <c r="E344" s="43">
        <f t="shared" si="40"/>
        <v>0</v>
      </c>
      <c r="F344" s="42">
        <f t="shared" si="41"/>
        <v>0</v>
      </c>
      <c r="G344" s="27">
        <f t="shared" si="38"/>
        <v>1</v>
      </c>
    </row>
    <row r="345" spans="1:7" x14ac:dyDescent="0.3">
      <c r="A345" s="26">
        <f t="shared" si="42"/>
        <v>340</v>
      </c>
      <c r="B345" s="44">
        <f t="shared" si="43"/>
        <v>0</v>
      </c>
      <c r="C345" s="42">
        <f t="shared" si="37"/>
        <v>0</v>
      </c>
      <c r="D345" s="43">
        <f t="shared" si="39"/>
        <v>0</v>
      </c>
      <c r="E345" s="43">
        <f t="shared" si="40"/>
        <v>0</v>
      </c>
      <c r="F345" s="42">
        <f t="shared" si="41"/>
        <v>0</v>
      </c>
      <c r="G345" s="27">
        <f t="shared" si="38"/>
        <v>1</v>
      </c>
    </row>
    <row r="346" spans="1:7" x14ac:dyDescent="0.3">
      <c r="A346" s="26">
        <f t="shared" si="42"/>
        <v>341</v>
      </c>
      <c r="B346" s="44">
        <f t="shared" si="43"/>
        <v>0</v>
      </c>
      <c r="C346" s="42">
        <f t="shared" si="37"/>
        <v>0</v>
      </c>
      <c r="D346" s="43">
        <f t="shared" si="39"/>
        <v>0</v>
      </c>
      <c r="E346" s="43">
        <f t="shared" si="40"/>
        <v>0</v>
      </c>
      <c r="F346" s="42">
        <f t="shared" si="41"/>
        <v>0</v>
      </c>
      <c r="G346" s="27">
        <f t="shared" si="38"/>
        <v>1</v>
      </c>
    </row>
    <row r="347" spans="1:7" x14ac:dyDescent="0.3">
      <c r="A347" s="26">
        <f t="shared" si="42"/>
        <v>342</v>
      </c>
      <c r="B347" s="44">
        <f t="shared" si="43"/>
        <v>0</v>
      </c>
      <c r="C347" s="42">
        <f t="shared" si="37"/>
        <v>0</v>
      </c>
      <c r="D347" s="43">
        <f t="shared" si="39"/>
        <v>0</v>
      </c>
      <c r="E347" s="43">
        <f t="shared" si="40"/>
        <v>0</v>
      </c>
      <c r="F347" s="42">
        <f t="shared" si="41"/>
        <v>0</v>
      </c>
      <c r="G347" s="27">
        <f t="shared" si="38"/>
        <v>1</v>
      </c>
    </row>
    <row r="348" spans="1:7" x14ac:dyDescent="0.3">
      <c r="A348" s="26">
        <f t="shared" si="42"/>
        <v>343</v>
      </c>
      <c r="B348" s="44">
        <f t="shared" si="43"/>
        <v>0</v>
      </c>
      <c r="C348" s="42">
        <f t="shared" si="37"/>
        <v>0</v>
      </c>
      <c r="D348" s="43">
        <f t="shared" si="39"/>
        <v>0</v>
      </c>
      <c r="E348" s="43">
        <f t="shared" si="40"/>
        <v>0</v>
      </c>
      <c r="F348" s="42">
        <f t="shared" si="41"/>
        <v>0</v>
      </c>
      <c r="G348" s="27">
        <f t="shared" si="38"/>
        <v>1</v>
      </c>
    </row>
    <row r="349" spans="1:7" x14ac:dyDescent="0.3">
      <c r="A349" s="26">
        <f t="shared" si="42"/>
        <v>344</v>
      </c>
      <c r="B349" s="44">
        <f t="shared" si="43"/>
        <v>0</v>
      </c>
      <c r="C349" s="42">
        <f t="shared" si="37"/>
        <v>0</v>
      </c>
      <c r="D349" s="43">
        <f t="shared" si="39"/>
        <v>0</v>
      </c>
      <c r="E349" s="43">
        <f t="shared" si="40"/>
        <v>0</v>
      </c>
      <c r="F349" s="42">
        <f t="shared" si="41"/>
        <v>0</v>
      </c>
      <c r="G349" s="27">
        <f t="shared" si="38"/>
        <v>1</v>
      </c>
    </row>
    <row r="350" spans="1:7" x14ac:dyDescent="0.3">
      <c r="A350" s="26">
        <f t="shared" si="42"/>
        <v>345</v>
      </c>
      <c r="B350" s="44">
        <f t="shared" si="43"/>
        <v>0</v>
      </c>
      <c r="C350" s="42">
        <f t="shared" si="37"/>
        <v>0</v>
      </c>
      <c r="D350" s="43">
        <f t="shared" si="39"/>
        <v>0</v>
      </c>
      <c r="E350" s="43">
        <f t="shared" si="40"/>
        <v>0</v>
      </c>
      <c r="F350" s="42">
        <f t="shared" si="41"/>
        <v>0</v>
      </c>
      <c r="G350" s="27">
        <f t="shared" si="38"/>
        <v>1</v>
      </c>
    </row>
    <row r="351" spans="1:7" x14ac:dyDescent="0.3">
      <c r="A351" s="26">
        <f t="shared" si="42"/>
        <v>346</v>
      </c>
      <c r="B351" s="44">
        <f t="shared" si="43"/>
        <v>0</v>
      </c>
      <c r="C351" s="42">
        <f t="shared" si="37"/>
        <v>0</v>
      </c>
      <c r="D351" s="43">
        <f t="shared" si="39"/>
        <v>0</v>
      </c>
      <c r="E351" s="43">
        <f t="shared" si="40"/>
        <v>0</v>
      </c>
      <c r="F351" s="42">
        <f t="shared" si="41"/>
        <v>0</v>
      </c>
      <c r="G351" s="27">
        <f t="shared" si="38"/>
        <v>1</v>
      </c>
    </row>
    <row r="352" spans="1:7" x14ac:dyDescent="0.3">
      <c r="A352" s="26">
        <f t="shared" si="42"/>
        <v>347</v>
      </c>
      <c r="B352" s="44">
        <f t="shared" si="43"/>
        <v>0</v>
      </c>
      <c r="C352" s="42">
        <f t="shared" si="37"/>
        <v>0</v>
      </c>
      <c r="D352" s="43">
        <f t="shared" si="39"/>
        <v>0</v>
      </c>
      <c r="E352" s="43">
        <f t="shared" si="40"/>
        <v>0</v>
      </c>
      <c r="F352" s="42">
        <f t="shared" si="41"/>
        <v>0</v>
      </c>
      <c r="G352" s="27">
        <f t="shared" si="38"/>
        <v>1</v>
      </c>
    </row>
    <row r="353" spans="1:7" x14ac:dyDescent="0.3">
      <c r="A353" s="26">
        <f t="shared" si="42"/>
        <v>348</v>
      </c>
      <c r="B353" s="44">
        <f t="shared" si="43"/>
        <v>0</v>
      </c>
      <c r="C353" s="42">
        <f t="shared" si="37"/>
        <v>0</v>
      </c>
      <c r="D353" s="43">
        <f t="shared" si="39"/>
        <v>0</v>
      </c>
      <c r="E353" s="43">
        <f t="shared" si="40"/>
        <v>0</v>
      </c>
      <c r="F353" s="42">
        <f t="shared" si="41"/>
        <v>0</v>
      </c>
      <c r="G353" s="27">
        <f t="shared" si="38"/>
        <v>1</v>
      </c>
    </row>
    <row r="354" spans="1:7" x14ac:dyDescent="0.3">
      <c r="A354" s="26">
        <f t="shared" si="42"/>
        <v>349</v>
      </c>
      <c r="B354" s="44">
        <f t="shared" si="43"/>
        <v>0</v>
      </c>
      <c r="C354" s="42">
        <f t="shared" si="37"/>
        <v>0</v>
      </c>
      <c r="D354" s="43">
        <f t="shared" si="39"/>
        <v>0</v>
      </c>
      <c r="E354" s="43">
        <f t="shared" si="40"/>
        <v>0</v>
      </c>
      <c r="F354" s="42">
        <f t="shared" si="41"/>
        <v>0</v>
      </c>
      <c r="G354" s="27">
        <f t="shared" si="38"/>
        <v>1</v>
      </c>
    </row>
    <row r="355" spans="1:7" x14ac:dyDescent="0.3">
      <c r="A355" s="26">
        <f t="shared" si="42"/>
        <v>350</v>
      </c>
      <c r="B355" s="44">
        <f t="shared" si="43"/>
        <v>0</v>
      </c>
      <c r="C355" s="42">
        <f t="shared" si="37"/>
        <v>0</v>
      </c>
      <c r="D355" s="43">
        <f t="shared" si="39"/>
        <v>0</v>
      </c>
      <c r="E355" s="43">
        <f t="shared" si="40"/>
        <v>0</v>
      </c>
      <c r="F355" s="42">
        <f t="shared" si="41"/>
        <v>0</v>
      </c>
      <c r="G355" s="27">
        <f t="shared" si="38"/>
        <v>1</v>
      </c>
    </row>
    <row r="356" spans="1:7" x14ac:dyDescent="0.3">
      <c r="A356" s="26">
        <f t="shared" si="42"/>
        <v>351</v>
      </c>
      <c r="B356" s="44">
        <f t="shared" si="43"/>
        <v>0</v>
      </c>
      <c r="C356" s="42">
        <f t="shared" si="37"/>
        <v>0</v>
      </c>
      <c r="D356" s="43">
        <f t="shared" si="39"/>
        <v>0</v>
      </c>
      <c r="E356" s="43">
        <f t="shared" si="40"/>
        <v>0</v>
      </c>
      <c r="F356" s="42">
        <f t="shared" si="41"/>
        <v>0</v>
      </c>
      <c r="G356" s="27">
        <f t="shared" si="38"/>
        <v>1</v>
      </c>
    </row>
    <row r="357" spans="1:7" x14ac:dyDescent="0.3">
      <c r="A357" s="26">
        <f t="shared" si="42"/>
        <v>352</v>
      </c>
      <c r="B357" s="44">
        <f t="shared" si="43"/>
        <v>0</v>
      </c>
      <c r="C357" s="42">
        <f t="shared" si="37"/>
        <v>0</v>
      </c>
      <c r="D357" s="43">
        <f t="shared" si="39"/>
        <v>0</v>
      </c>
      <c r="E357" s="43">
        <f t="shared" si="40"/>
        <v>0</v>
      </c>
      <c r="F357" s="42">
        <f t="shared" si="41"/>
        <v>0</v>
      </c>
      <c r="G357" s="27">
        <f t="shared" si="38"/>
        <v>1</v>
      </c>
    </row>
    <row r="358" spans="1:7" x14ac:dyDescent="0.3">
      <c r="A358" s="26">
        <f t="shared" si="42"/>
        <v>353</v>
      </c>
      <c r="B358" s="44">
        <f t="shared" si="43"/>
        <v>0</v>
      </c>
      <c r="C358" s="42">
        <f t="shared" ref="C358:C365" si="44">IF($J$14&lt;B358+(B358*($J$6/$J$8)),$J$14,B358+(B358*($J$6/$J$8)))</f>
        <v>0</v>
      </c>
      <c r="D358" s="43">
        <f t="shared" si="39"/>
        <v>0</v>
      </c>
      <c r="E358" s="43">
        <f t="shared" si="40"/>
        <v>0</v>
      </c>
      <c r="F358" s="42">
        <f t="shared" si="41"/>
        <v>0</v>
      </c>
      <c r="G358" s="27">
        <f t="shared" ref="G358:G365" si="45">($B$6-F358)/$B$6</f>
        <v>1</v>
      </c>
    </row>
    <row r="359" spans="1:7" x14ac:dyDescent="0.3">
      <c r="A359" s="26">
        <f t="shared" si="42"/>
        <v>354</v>
      </c>
      <c r="B359" s="44">
        <f t="shared" si="43"/>
        <v>0</v>
      </c>
      <c r="C359" s="42">
        <f t="shared" si="44"/>
        <v>0</v>
      </c>
      <c r="D359" s="43">
        <f t="shared" si="39"/>
        <v>0</v>
      </c>
      <c r="E359" s="43">
        <f t="shared" si="40"/>
        <v>0</v>
      </c>
      <c r="F359" s="42">
        <f t="shared" si="41"/>
        <v>0</v>
      </c>
      <c r="G359" s="27">
        <f t="shared" si="45"/>
        <v>1</v>
      </c>
    </row>
    <row r="360" spans="1:7" x14ac:dyDescent="0.3">
      <c r="A360" s="26">
        <f t="shared" si="42"/>
        <v>355</v>
      </c>
      <c r="B360" s="44">
        <f t="shared" si="43"/>
        <v>0</v>
      </c>
      <c r="C360" s="42">
        <f t="shared" si="44"/>
        <v>0</v>
      </c>
      <c r="D360" s="43">
        <f t="shared" si="39"/>
        <v>0</v>
      </c>
      <c r="E360" s="43">
        <f t="shared" si="40"/>
        <v>0</v>
      </c>
      <c r="F360" s="42">
        <f t="shared" si="41"/>
        <v>0</v>
      </c>
      <c r="G360" s="27">
        <f t="shared" si="45"/>
        <v>1</v>
      </c>
    </row>
    <row r="361" spans="1:7" x14ac:dyDescent="0.3">
      <c r="A361" s="26">
        <f t="shared" si="42"/>
        <v>356</v>
      </c>
      <c r="B361" s="44">
        <f t="shared" si="43"/>
        <v>0</v>
      </c>
      <c r="C361" s="42">
        <f t="shared" si="44"/>
        <v>0</v>
      </c>
      <c r="D361" s="43">
        <f t="shared" si="39"/>
        <v>0</v>
      </c>
      <c r="E361" s="43">
        <f t="shared" si="40"/>
        <v>0</v>
      </c>
      <c r="F361" s="42">
        <f t="shared" si="41"/>
        <v>0</v>
      </c>
      <c r="G361" s="27">
        <f t="shared" si="45"/>
        <v>1</v>
      </c>
    </row>
    <row r="362" spans="1:7" x14ac:dyDescent="0.3">
      <c r="A362" s="26">
        <f t="shared" si="42"/>
        <v>357</v>
      </c>
      <c r="B362" s="44">
        <f t="shared" si="43"/>
        <v>0</v>
      </c>
      <c r="C362" s="42">
        <f t="shared" si="44"/>
        <v>0</v>
      </c>
      <c r="D362" s="43">
        <f t="shared" si="39"/>
        <v>0</v>
      </c>
      <c r="E362" s="43">
        <f t="shared" si="40"/>
        <v>0</v>
      </c>
      <c r="F362" s="42">
        <f t="shared" si="41"/>
        <v>0</v>
      </c>
      <c r="G362" s="27">
        <f t="shared" si="45"/>
        <v>1</v>
      </c>
    </row>
    <row r="363" spans="1:7" x14ac:dyDescent="0.3">
      <c r="A363" s="26">
        <f t="shared" si="42"/>
        <v>358</v>
      </c>
      <c r="B363" s="44">
        <f t="shared" si="43"/>
        <v>0</v>
      </c>
      <c r="C363" s="42">
        <f t="shared" si="44"/>
        <v>0</v>
      </c>
      <c r="D363" s="43">
        <f t="shared" si="39"/>
        <v>0</v>
      </c>
      <c r="E363" s="43">
        <f t="shared" si="40"/>
        <v>0</v>
      </c>
      <c r="F363" s="42">
        <f t="shared" si="41"/>
        <v>0</v>
      </c>
      <c r="G363" s="27">
        <f t="shared" si="45"/>
        <v>1</v>
      </c>
    </row>
    <row r="364" spans="1:7" x14ac:dyDescent="0.3">
      <c r="A364" s="26">
        <f t="shared" si="42"/>
        <v>359</v>
      </c>
      <c r="B364" s="44">
        <f t="shared" si="43"/>
        <v>0</v>
      </c>
      <c r="C364" s="42">
        <f t="shared" si="44"/>
        <v>0</v>
      </c>
      <c r="D364" s="43">
        <f t="shared" si="39"/>
        <v>0</v>
      </c>
      <c r="E364" s="43">
        <f t="shared" si="40"/>
        <v>0</v>
      </c>
      <c r="F364" s="42">
        <f t="shared" si="41"/>
        <v>0</v>
      </c>
      <c r="G364" s="27">
        <f t="shared" si="45"/>
        <v>1</v>
      </c>
    </row>
    <row r="365" spans="1:7" x14ac:dyDescent="0.3">
      <c r="A365" s="31">
        <f t="shared" si="42"/>
        <v>360</v>
      </c>
      <c r="B365" s="47">
        <f t="shared" si="43"/>
        <v>0</v>
      </c>
      <c r="C365" s="48">
        <f t="shared" si="44"/>
        <v>0</v>
      </c>
      <c r="D365" s="49">
        <f t="shared" si="39"/>
        <v>0</v>
      </c>
      <c r="E365" s="49">
        <f t="shared" si="40"/>
        <v>0</v>
      </c>
      <c r="F365" s="48">
        <f>B365-D365</f>
        <v>0</v>
      </c>
      <c r="G365" s="32">
        <f t="shared" si="45"/>
        <v>1</v>
      </c>
    </row>
    <row r="366" spans="1:7" x14ac:dyDescent="0.3">
      <c r="A366" s="76"/>
    </row>
    <row r="367" spans="1:7" x14ac:dyDescent="0.3">
      <c r="A367" s="76"/>
    </row>
    <row r="368" spans="1:7" x14ac:dyDescent="0.3">
      <c r="A368" s="76"/>
    </row>
    <row r="369" spans="1:1" x14ac:dyDescent="0.3">
      <c r="A369" s="76"/>
    </row>
    <row r="370" spans="1:1" x14ac:dyDescent="0.3">
      <c r="A370" s="76"/>
    </row>
    <row r="371" spans="1:1" x14ac:dyDescent="0.3">
      <c r="A371" s="76"/>
    </row>
    <row r="372" spans="1:1" x14ac:dyDescent="0.3">
      <c r="A372" s="76"/>
    </row>
    <row r="373" spans="1:1" x14ac:dyDescent="0.3">
      <c r="A373" s="76"/>
    </row>
    <row r="374" spans="1:1" x14ac:dyDescent="0.3">
      <c r="A374" s="76"/>
    </row>
    <row r="375" spans="1:1" x14ac:dyDescent="0.3">
      <c r="A375" s="76"/>
    </row>
    <row r="376" spans="1:1" x14ac:dyDescent="0.3">
      <c r="A376" s="76"/>
    </row>
    <row r="377" spans="1:1" x14ac:dyDescent="0.3">
      <c r="A377" s="76"/>
    </row>
    <row r="378" spans="1:1" x14ac:dyDescent="0.3">
      <c r="A378" s="76"/>
    </row>
    <row r="379" spans="1:1" x14ac:dyDescent="0.3">
      <c r="A379" s="76"/>
    </row>
    <row r="380" spans="1:1" x14ac:dyDescent="0.3">
      <c r="A380" s="76"/>
    </row>
    <row r="381" spans="1:1" x14ac:dyDescent="0.3">
      <c r="A381" s="76"/>
    </row>
    <row r="382" spans="1:1" x14ac:dyDescent="0.3">
      <c r="A382" s="76"/>
    </row>
  </sheetData>
  <mergeCells count="2">
    <mergeCell ref="I3:J4"/>
    <mergeCell ref="I12:J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C57"/>
  <sheetViews>
    <sheetView topLeftCell="A34" zoomScale="80" zoomScaleNormal="80" workbookViewId="0">
      <selection activeCell="C44" sqref="C44"/>
    </sheetView>
  </sheetViews>
  <sheetFormatPr defaultRowHeight="15" x14ac:dyDescent="0.25"/>
  <cols>
    <col min="2" max="2" width="8.85546875" style="76"/>
    <col min="3" max="3" width="117.85546875" style="83" bestFit="1" customWidth="1"/>
  </cols>
  <sheetData>
    <row r="4" spans="2:3" x14ac:dyDescent="0.25">
      <c r="C4" s="51" t="s">
        <v>70</v>
      </c>
    </row>
    <row r="5" spans="2:3" x14ac:dyDescent="0.25">
      <c r="B5" s="76">
        <v>1</v>
      </c>
      <c r="C5" s="83" t="s">
        <v>62</v>
      </c>
    </row>
    <row r="6" spans="2:3" x14ac:dyDescent="0.25">
      <c r="B6" s="76">
        <v>2</v>
      </c>
      <c r="C6" s="83" t="s">
        <v>63</v>
      </c>
    </row>
    <row r="7" spans="2:3" x14ac:dyDescent="0.25">
      <c r="B7" s="76">
        <v>3</v>
      </c>
      <c r="C7" t="s">
        <v>64</v>
      </c>
    </row>
    <row r="8" spans="2:3" x14ac:dyDescent="0.25">
      <c r="B8" s="76">
        <v>4</v>
      </c>
      <c r="C8" t="s">
        <v>65</v>
      </c>
    </row>
    <row r="9" spans="2:3" x14ac:dyDescent="0.25">
      <c r="B9" s="76">
        <v>5</v>
      </c>
      <c r="C9" t="s">
        <v>66</v>
      </c>
    </row>
    <row r="10" spans="2:3" x14ac:dyDescent="0.25">
      <c r="B10" s="76">
        <v>6</v>
      </c>
      <c r="C10" t="s">
        <v>67</v>
      </c>
    </row>
    <row r="11" spans="2:3" x14ac:dyDescent="0.25">
      <c r="B11" s="76">
        <v>7</v>
      </c>
      <c r="C11" t="s">
        <v>68</v>
      </c>
    </row>
    <row r="15" spans="2:3" x14ac:dyDescent="0.25">
      <c r="C15" s="83" t="s">
        <v>77</v>
      </c>
    </row>
    <row r="16" spans="2:3" x14ac:dyDescent="0.25">
      <c r="C16" s="83" t="s">
        <v>76</v>
      </c>
    </row>
    <row r="20" spans="3:3" x14ac:dyDescent="0.25">
      <c r="C20" s="83" t="s">
        <v>80</v>
      </c>
    </row>
    <row r="21" spans="3:3" x14ac:dyDescent="0.25">
      <c r="C21" s="83" t="s">
        <v>81</v>
      </c>
    </row>
    <row r="22" spans="3:3" x14ac:dyDescent="0.25">
      <c r="C22" s="83" t="s">
        <v>82</v>
      </c>
    </row>
    <row r="23" spans="3:3" x14ac:dyDescent="0.25">
      <c r="C23" s="83" t="s">
        <v>87</v>
      </c>
    </row>
    <row r="24" spans="3:3" x14ac:dyDescent="0.25">
      <c r="C24" s="83" t="s">
        <v>83</v>
      </c>
    </row>
    <row r="25" spans="3:3" x14ac:dyDescent="0.25">
      <c r="C25" s="83" t="s">
        <v>84</v>
      </c>
    </row>
    <row r="26" spans="3:3" x14ac:dyDescent="0.25">
      <c r="C26" s="83" t="s">
        <v>85</v>
      </c>
    </row>
    <row r="27" spans="3:3" x14ac:dyDescent="0.25">
      <c r="C27" s="83" t="s">
        <v>88</v>
      </c>
    </row>
    <row r="30" spans="3:3" x14ac:dyDescent="0.25">
      <c r="C30" s="83" t="s">
        <v>89</v>
      </c>
    </row>
    <row r="31" spans="3:3" x14ac:dyDescent="0.25">
      <c r="C31" s="83" t="s">
        <v>86</v>
      </c>
    </row>
    <row r="42" spans="3:3" x14ac:dyDescent="0.25">
      <c r="C42"/>
    </row>
    <row r="44" spans="3:3" x14ac:dyDescent="0.25">
      <c r="C44"/>
    </row>
    <row r="45" spans="3:3" x14ac:dyDescent="0.25">
      <c r="C45"/>
    </row>
    <row r="46" spans="3:3" x14ac:dyDescent="0.25">
      <c r="C46"/>
    </row>
    <row r="47" spans="3:3" x14ac:dyDescent="0.25">
      <c r="C47"/>
    </row>
    <row r="56" spans="3:3" x14ac:dyDescent="0.25">
      <c r="C56" s="108"/>
    </row>
    <row r="57" spans="3:3" x14ac:dyDescent="0.25">
      <c r="C57" s="10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inputs</vt:lpstr>
      <vt:lpstr>pro_forma</vt:lpstr>
      <vt:lpstr>debt</vt:lpstr>
      <vt:lpstr>other</vt:lpstr>
      <vt:lpstr>Tranche_1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CFI</dc:creator>
  <cp:keywords/>
  <dc:description/>
  <cp:lastModifiedBy>Туров Кирилл Викторович</cp:lastModifiedBy>
  <cp:revision/>
  <dcterms:created xsi:type="dcterms:W3CDTF">2018-03-08T21:19:59Z</dcterms:created>
  <dcterms:modified xsi:type="dcterms:W3CDTF">2025-02-11T14:57:16Z</dcterms:modified>
  <cp:category/>
  <cp:contentStatus/>
</cp:coreProperties>
</file>