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0" documentId="8_{4E63E1E1-4EE6-4DD2-BC8D-038B3D42062D}" xr6:coauthVersionLast="47" xr6:coauthVersionMax="47" xr10:uidLastSave="{00000000-0000-0000-0000-000000000000}"/>
  <bookViews>
    <workbookView xWindow="-120" yWindow="-120" windowWidth="29040" windowHeight="17520" tabRatio="939" xr2:uid="{605DAF1C-394A-4936-B344-F3D4EDD36EBD}"/>
  </bookViews>
  <sheets>
    <sheet name="様式・計算用ツール一覧" sheetId="18" r:id="rId1"/>
    <sheet name="A【様式1】参画事業者情報" sheetId="2" r:id="rId2"/>
    <sheet name="B【計算用ツール】労働生産性（事業者毎算出用）" sheetId="3" r:id="rId3"/>
    <sheet name="B【計算用ツール】労働生産性 (補助事業グループ算出用）" sheetId="16" r:id="rId4"/>
    <sheet name="C【様式2】導入ITツール情報" sheetId="6" r:id="rId5"/>
    <sheet name="D【様式3】実施事業区分（基盤導入費）" sheetId="7" r:id="rId6"/>
    <sheet name="E【様式4】実施事業区分 (消費動向等分析費)" sheetId="8" r:id="rId7"/>
    <sheet name="F【計算用ツール】基盤導入経費" sheetId="9" r:id="rId8"/>
    <sheet name="F【様式5】基盤導入経費" sheetId="13" r:id="rId9"/>
    <sheet name="G【計算用ツール】消費動向等分析経費" sheetId="10" r:id="rId10"/>
    <sheet name="G【様式6】消費動向等分析経費" sheetId="14" r:id="rId11"/>
    <sheet name="H【様式7】その他経費" sheetId="15" r:id="rId12"/>
    <sheet name="I【様式8】事業全体経費" sheetId="20" r:id="rId13"/>
  </sheets>
  <definedNames>
    <definedName name="_xlnm.Print_Area" localSheetId="1">A【様式1】参画事業者情報!$A$1:$AI$213</definedName>
    <definedName name="_xlnm.Print_Area" localSheetId="3">'B【計算用ツール】労働生産性 (補助事業グループ算出用）'!$A$1:$J$61</definedName>
    <definedName name="_xlnm.Print_Area" localSheetId="2">'B【計算用ツール】労働生産性（事業者毎算出用）'!$A$1:$J$28</definedName>
    <definedName name="_xlnm.Print_Area" localSheetId="5">'D【様式3】実施事業区分（基盤導入費）'!$A$1:$G$268</definedName>
    <definedName name="_xlnm.Print_Area" localSheetId="6">'E【様式4】実施事業区分 (消費動向等分析費)'!$A$1:$G$268</definedName>
    <definedName name="_xlnm.Print_Area" localSheetId="7">F【計算用ツール】基盤導入経費!$A$1:$K$64</definedName>
    <definedName name="_xlnm.Print_Area" localSheetId="8">F【様式5】基盤導入経費!$A$1:$Q$1011</definedName>
    <definedName name="_xlnm.Print_Area" localSheetId="9">G【計算用ツール】消費動向等分析経費!$A$1:$I$53</definedName>
    <definedName name="_xlnm.Print_Area" localSheetId="10">G【様式6】消費動向等分析経費!$A$1:$O$416</definedName>
    <definedName name="_xlnm.Print_Area" localSheetId="11">H【様式7】その他経費!$A$1:$I$69</definedName>
    <definedName name="_xlnm.Print_Area" localSheetId="12">I【様式8】事業全体経費!$A$1:$I$13</definedName>
    <definedName name="_xlnm.Print_Area" localSheetId="0">様式・計算用ツール一覧!$A$1:$F$21</definedName>
    <definedName name="_xlnm.Print_Titles" localSheetId="1">A【様式1】参画事業者情報!$A:$D</definedName>
    <definedName name="_xlnm.Print_Titles" localSheetId="8">F【様式5】基盤導入経費!$1:$3</definedName>
    <definedName name="_xlnm.Print_Titles" localSheetId="11">H【様式7】その他経費!$1:$21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0" i="9" l="1"/>
  <c r="F39" i="9"/>
  <c r="F38" i="9"/>
  <c r="F41" i="9" s="1"/>
  <c r="F37" i="9"/>
  <c r="F36" i="9"/>
  <c r="F35" i="9"/>
  <c r="F34" i="9"/>
  <c r="F26" i="9"/>
  <c r="F24" i="9"/>
  <c r="G11" i="20" l="1"/>
  <c r="C13" i="15"/>
  <c r="G10" i="20"/>
  <c r="H1010" i="13"/>
  <c r="G1010" i="13"/>
  <c r="H1009" i="13"/>
  <c r="G1009" i="13"/>
  <c r="F1008" i="13" a="1"/>
  <c r="F1008" i="13" s="1"/>
  <c r="H1007" i="13"/>
  <c r="H1006" i="13" s="1"/>
  <c r="G1007" i="13"/>
  <c r="G1006" i="13" s="1"/>
  <c r="F1007" i="13"/>
  <c r="F1007" i="13" a="1"/>
  <c r="J1006" i="13"/>
  <c r="H1005" i="13"/>
  <c r="G1005" i="13"/>
  <c r="H1004" i="13"/>
  <c r="G1004" i="13"/>
  <c r="F1002" i="13" a="1"/>
  <c r="F1002" i="13" s="1"/>
  <c r="J1001" i="13"/>
  <c r="H1000" i="13"/>
  <c r="G1000" i="13"/>
  <c r="H999" i="13"/>
  <c r="G999" i="13"/>
  <c r="F997" i="13"/>
  <c r="F997" i="13" a="1"/>
  <c r="J996" i="13"/>
  <c r="H995" i="13"/>
  <c r="G995" i="13"/>
  <c r="H994" i="13"/>
  <c r="G994" i="13"/>
  <c r="F992" i="13"/>
  <c r="F992" i="13" a="1"/>
  <c r="J991" i="13"/>
  <c r="H990" i="13"/>
  <c r="G990" i="13"/>
  <c r="H989" i="13"/>
  <c r="G989" i="13"/>
  <c r="F988" i="13" a="1"/>
  <c r="F988" i="13" s="1"/>
  <c r="H987" i="13"/>
  <c r="H986" i="13" s="1"/>
  <c r="G987" i="13"/>
  <c r="G986" i="13" s="1"/>
  <c r="F987" i="13"/>
  <c r="F987" i="13" a="1"/>
  <c r="J986" i="13"/>
  <c r="H985" i="13"/>
  <c r="G985" i="13"/>
  <c r="H984" i="13"/>
  <c r="G984" i="13"/>
  <c r="F982" i="13" a="1"/>
  <c r="F982" i="13" s="1"/>
  <c r="J981" i="13"/>
  <c r="H980" i="13"/>
  <c r="G980" i="13"/>
  <c r="H979" i="13"/>
  <c r="G979" i="13"/>
  <c r="F977" i="13"/>
  <c r="F977" i="13" a="1"/>
  <c r="J976" i="13"/>
  <c r="H975" i="13"/>
  <c r="G975" i="13"/>
  <c r="H974" i="13"/>
  <c r="G974" i="13"/>
  <c r="F972" i="13" a="1"/>
  <c r="F972" i="13" s="1"/>
  <c r="J971" i="13"/>
  <c r="H970" i="13"/>
  <c r="G970" i="13"/>
  <c r="H969" i="13"/>
  <c r="G969" i="13"/>
  <c r="F968" i="13" a="1"/>
  <c r="F968" i="13" s="1"/>
  <c r="H967" i="13"/>
  <c r="H966" i="13" s="1"/>
  <c r="G967" i="13"/>
  <c r="G966" i="13" s="1"/>
  <c r="F967" i="13"/>
  <c r="F967" i="13" a="1"/>
  <c r="J966" i="13"/>
  <c r="H965" i="13"/>
  <c r="G965" i="13"/>
  <c r="H964" i="13"/>
  <c r="G964" i="13"/>
  <c r="F962" i="13" a="1"/>
  <c r="F962" i="13" s="1"/>
  <c r="J961" i="13"/>
  <c r="H960" i="13"/>
  <c r="G960" i="13"/>
  <c r="H959" i="13"/>
  <c r="G959" i="13"/>
  <c r="F957" i="13"/>
  <c r="F957" i="13" a="1"/>
  <c r="J956" i="13"/>
  <c r="H955" i="13"/>
  <c r="G955" i="13"/>
  <c r="H954" i="13"/>
  <c r="G954" i="13"/>
  <c r="F952" i="13" a="1"/>
  <c r="F952" i="13" s="1"/>
  <c r="J951" i="13"/>
  <c r="H950" i="13"/>
  <c r="G950" i="13"/>
  <c r="H949" i="13"/>
  <c r="G949" i="13"/>
  <c r="F948" i="13" a="1"/>
  <c r="F948" i="13" s="1"/>
  <c r="G948" i="13" s="1"/>
  <c r="H947" i="13"/>
  <c r="H946" i="13" s="1"/>
  <c r="G947" i="13"/>
  <c r="G946" i="13" s="1"/>
  <c r="F947" i="13"/>
  <c r="F947" i="13" a="1"/>
  <c r="J946" i="13"/>
  <c r="H945" i="13"/>
  <c r="G945" i="13"/>
  <c r="H944" i="13"/>
  <c r="G944" i="13"/>
  <c r="F942" i="13" a="1"/>
  <c r="F942" i="13" s="1"/>
  <c r="J941" i="13"/>
  <c r="H940" i="13"/>
  <c r="G940" i="13"/>
  <c r="H939" i="13"/>
  <c r="G939" i="13"/>
  <c r="G937" i="13"/>
  <c r="G936" i="13" s="1"/>
  <c r="F937" i="13"/>
  <c r="F937" i="13" a="1"/>
  <c r="J936" i="13"/>
  <c r="H935" i="13"/>
  <c r="G935" i="13"/>
  <c r="H934" i="13"/>
  <c r="G934" i="13"/>
  <c r="F932" i="13" a="1"/>
  <c r="F932" i="13" s="1"/>
  <c r="J931" i="13"/>
  <c r="H930" i="13"/>
  <c r="G930" i="13"/>
  <c r="H929" i="13"/>
  <c r="G929" i="13"/>
  <c r="F928" i="13" a="1"/>
  <c r="F928" i="13" s="1"/>
  <c r="H927" i="13"/>
  <c r="H926" i="13" s="1"/>
  <c r="G927" i="13"/>
  <c r="G926" i="13" s="1"/>
  <c r="F927" i="13"/>
  <c r="F927" i="13" a="1"/>
  <c r="J926" i="13"/>
  <c r="H925" i="13"/>
  <c r="G925" i="13"/>
  <c r="H924" i="13"/>
  <c r="G924" i="13"/>
  <c r="F922" i="13" a="1"/>
  <c r="F922" i="13" s="1"/>
  <c r="J921" i="13"/>
  <c r="H920" i="13"/>
  <c r="G920" i="13"/>
  <c r="H919" i="13"/>
  <c r="G919" i="13"/>
  <c r="F917" i="13"/>
  <c r="F917" i="13" a="1"/>
  <c r="J916" i="13"/>
  <c r="H915" i="13"/>
  <c r="G915" i="13"/>
  <c r="H914" i="13"/>
  <c r="G914" i="13"/>
  <c r="F913" i="13"/>
  <c r="F913" i="13" a="1"/>
  <c r="G912" i="13"/>
  <c r="G911" i="13" s="1"/>
  <c r="F912" i="13"/>
  <c r="H912" i="13" s="1"/>
  <c r="H911" i="13" s="1"/>
  <c r="F912" i="13" a="1"/>
  <c r="J911" i="13"/>
  <c r="H910" i="13"/>
  <c r="G910" i="13"/>
  <c r="H909" i="13"/>
  <c r="G909" i="13"/>
  <c r="H908" i="13"/>
  <c r="G908" i="13"/>
  <c r="F908" i="13"/>
  <c r="F908" i="13" a="1"/>
  <c r="H907" i="13"/>
  <c r="H906" i="13" s="1"/>
  <c r="G907" i="13"/>
  <c r="G906" i="13" s="1"/>
  <c r="F907" i="13"/>
  <c r="F907" i="13" a="1"/>
  <c r="J906" i="13"/>
  <c r="H905" i="13"/>
  <c r="G905" i="13"/>
  <c r="H904" i="13"/>
  <c r="G904" i="13"/>
  <c r="F902" i="13" a="1"/>
  <c r="F902" i="13" s="1"/>
  <c r="J901" i="13"/>
  <c r="H900" i="13"/>
  <c r="G900" i="13"/>
  <c r="H899" i="13"/>
  <c r="G899" i="13"/>
  <c r="F897" i="13" a="1"/>
  <c r="F897" i="13" s="1"/>
  <c r="J896" i="13"/>
  <c r="H895" i="13"/>
  <c r="G895" i="13"/>
  <c r="H894" i="13"/>
  <c r="G894" i="13"/>
  <c r="F892" i="13"/>
  <c r="F892" i="13" a="1"/>
  <c r="J891" i="13"/>
  <c r="H890" i="13"/>
  <c r="G890" i="13"/>
  <c r="H889" i="13"/>
  <c r="G889" i="13"/>
  <c r="F888" i="13" a="1"/>
  <c r="F888" i="13" s="1"/>
  <c r="H887" i="13"/>
  <c r="H886" i="13" s="1"/>
  <c r="G887" i="13"/>
  <c r="G886" i="13" s="1"/>
  <c r="F887" i="13"/>
  <c r="F887" i="13" a="1"/>
  <c r="J886" i="13"/>
  <c r="H885" i="13"/>
  <c r="G885" i="13"/>
  <c r="H884" i="13"/>
  <c r="G884" i="13"/>
  <c r="F882" i="13" a="1"/>
  <c r="F882" i="13" s="1"/>
  <c r="J881" i="13"/>
  <c r="H880" i="13"/>
  <c r="G880" i="13"/>
  <c r="H879" i="13"/>
  <c r="G879" i="13"/>
  <c r="F877" i="13" a="1"/>
  <c r="F877" i="13" s="1"/>
  <c r="J876" i="13"/>
  <c r="H875" i="13"/>
  <c r="G875" i="13"/>
  <c r="H874" i="13"/>
  <c r="G874" i="13"/>
  <c r="F872" i="13" a="1"/>
  <c r="F872" i="13" s="1"/>
  <c r="J871" i="13"/>
  <c r="H870" i="13"/>
  <c r="G870" i="13"/>
  <c r="H869" i="13"/>
  <c r="G869" i="13"/>
  <c r="H868" i="13"/>
  <c r="G868" i="13"/>
  <c r="F868" i="13" a="1"/>
  <c r="F868" i="13" s="1"/>
  <c r="H867" i="13"/>
  <c r="H866" i="13" s="1"/>
  <c r="G867" i="13"/>
  <c r="G866" i="13" s="1"/>
  <c r="F867" i="13"/>
  <c r="F867" i="13" a="1"/>
  <c r="J866" i="13"/>
  <c r="H865" i="13"/>
  <c r="G865" i="13"/>
  <c r="H864" i="13"/>
  <c r="G864" i="13"/>
  <c r="F862" i="13" a="1"/>
  <c r="F862" i="13" s="1"/>
  <c r="J861" i="13"/>
  <c r="H860" i="13"/>
  <c r="G860" i="13"/>
  <c r="H859" i="13"/>
  <c r="G859" i="13"/>
  <c r="F857" i="13"/>
  <c r="G857" i="13" s="1"/>
  <c r="G856" i="13" s="1"/>
  <c r="F857" i="13" a="1"/>
  <c r="J856" i="13"/>
  <c r="H855" i="13"/>
  <c r="G855" i="13"/>
  <c r="H854" i="13"/>
  <c r="G854" i="13"/>
  <c r="F852" i="13" a="1"/>
  <c r="F852" i="13" s="1"/>
  <c r="F853" i="13" s="1" a="1"/>
  <c r="F853" i="13" s="1"/>
  <c r="J851" i="13"/>
  <c r="H850" i="13"/>
  <c r="G850" i="13"/>
  <c r="H849" i="13"/>
  <c r="G849" i="13"/>
  <c r="F848" i="13"/>
  <c r="F848" i="13" a="1"/>
  <c r="H847" i="13"/>
  <c r="H846" i="13" s="1"/>
  <c r="G847" i="13"/>
  <c r="G846" i="13" s="1"/>
  <c r="F847" i="13"/>
  <c r="F847" i="13" a="1"/>
  <c r="J846" i="13"/>
  <c r="H845" i="13"/>
  <c r="G845" i="13"/>
  <c r="H844" i="13"/>
  <c r="G844" i="13"/>
  <c r="F842" i="13" a="1"/>
  <c r="F842" i="13" s="1"/>
  <c r="F843" i="13" s="1" a="1"/>
  <c r="F843" i="13" s="1"/>
  <c r="H843" i="13" s="1"/>
  <c r="J841" i="13"/>
  <c r="H840" i="13"/>
  <c r="G840" i="13"/>
  <c r="H839" i="13"/>
  <c r="G839" i="13"/>
  <c r="F837" i="13"/>
  <c r="F837" i="13" a="1"/>
  <c r="J836" i="13"/>
  <c r="H835" i="13"/>
  <c r="G835" i="13"/>
  <c r="H834" i="13"/>
  <c r="G834" i="13"/>
  <c r="F833" i="13" a="1"/>
  <c r="F833" i="13" s="1"/>
  <c r="H832" i="13"/>
  <c r="H831" i="13" s="1"/>
  <c r="G832" i="13"/>
  <c r="G831" i="13" s="1"/>
  <c r="F832" i="13" a="1"/>
  <c r="F832" i="13" s="1"/>
  <c r="J831" i="13"/>
  <c r="H830" i="13"/>
  <c r="G830" i="13"/>
  <c r="H829" i="13"/>
  <c r="G829" i="13"/>
  <c r="F828" i="13" a="1"/>
  <c r="F828" i="13" s="1"/>
  <c r="G828" i="13" s="1"/>
  <c r="H827" i="13"/>
  <c r="H826" i="13" s="1"/>
  <c r="G827" i="13"/>
  <c r="G826" i="13" s="1"/>
  <c r="F827" i="13"/>
  <c r="F827" i="13" a="1"/>
  <c r="J826" i="13"/>
  <c r="H825" i="13"/>
  <c r="G825" i="13"/>
  <c r="H824" i="13"/>
  <c r="G824" i="13"/>
  <c r="H823" i="13"/>
  <c r="F823" i="13"/>
  <c r="G823" i="13" s="1"/>
  <c r="F822" i="13" a="1"/>
  <c r="F822" i="13" s="1"/>
  <c r="F823" i="13" s="1" a="1"/>
  <c r="J821" i="13"/>
  <c r="H820" i="13"/>
  <c r="G820" i="13"/>
  <c r="H819" i="13"/>
  <c r="G819" i="13"/>
  <c r="G817" i="13"/>
  <c r="G816" i="13" s="1"/>
  <c r="F817" i="13"/>
  <c r="F817" i="13" a="1"/>
  <c r="J816" i="13"/>
  <c r="H815" i="13"/>
  <c r="G815" i="13"/>
  <c r="H814" i="13"/>
  <c r="G814" i="13"/>
  <c r="F812" i="13" a="1"/>
  <c r="F812" i="13" s="1"/>
  <c r="F813" i="13" s="1" a="1"/>
  <c r="F813" i="13" s="1"/>
  <c r="J811" i="13"/>
  <c r="H810" i="13"/>
  <c r="G810" i="13"/>
  <c r="H809" i="13"/>
  <c r="G809" i="13"/>
  <c r="F808" i="13"/>
  <c r="F808" i="13" a="1"/>
  <c r="H807" i="13"/>
  <c r="H806" i="13" s="1"/>
  <c r="G807" i="13"/>
  <c r="G806" i="13" s="1"/>
  <c r="F807" i="13"/>
  <c r="F807" i="13" a="1"/>
  <c r="J806" i="13"/>
  <c r="H805" i="13"/>
  <c r="G805" i="13"/>
  <c r="H804" i="13"/>
  <c r="G804" i="13"/>
  <c r="G803" i="13"/>
  <c r="F802" i="13" a="1"/>
  <c r="F802" i="13" s="1"/>
  <c r="F803" i="13" s="1" a="1"/>
  <c r="F803" i="13" s="1"/>
  <c r="H803" i="13" s="1"/>
  <c r="J801" i="13"/>
  <c r="H800" i="13"/>
  <c r="G800" i="13"/>
  <c r="H799" i="13"/>
  <c r="G799" i="13"/>
  <c r="F797" i="13"/>
  <c r="F797" i="13" a="1"/>
  <c r="J796" i="13"/>
  <c r="H795" i="13"/>
  <c r="G795" i="13"/>
  <c r="H794" i="13"/>
  <c r="G794" i="13"/>
  <c r="F793" i="13" a="1"/>
  <c r="F793" i="13" s="1"/>
  <c r="H792" i="13"/>
  <c r="H791" i="13" s="1"/>
  <c r="G792" i="13"/>
  <c r="G791" i="13" s="1"/>
  <c r="F792" i="13" a="1"/>
  <c r="F792" i="13" s="1"/>
  <c r="J791" i="13"/>
  <c r="H790" i="13"/>
  <c r="G790" i="13"/>
  <c r="H789" i="13"/>
  <c r="G789" i="13"/>
  <c r="F788" i="13" a="1"/>
  <c r="F788" i="13" s="1"/>
  <c r="H787" i="13"/>
  <c r="H786" i="13" s="1"/>
  <c r="G787" i="13"/>
  <c r="G786" i="13" s="1"/>
  <c r="F787" i="13"/>
  <c r="F787" i="13" a="1"/>
  <c r="J786" i="13"/>
  <c r="H785" i="13"/>
  <c r="G785" i="13"/>
  <c r="H784" i="13"/>
  <c r="G784" i="13"/>
  <c r="F782" i="13" a="1"/>
  <c r="F782" i="13" s="1"/>
  <c r="J781" i="13"/>
  <c r="H780" i="13"/>
  <c r="G780" i="13"/>
  <c r="G779" i="13"/>
  <c r="H779" i="13" s="1"/>
  <c r="F777" i="13" a="1"/>
  <c r="F777" i="13" s="1"/>
  <c r="G777" i="13" s="1"/>
  <c r="J776" i="13"/>
  <c r="H775" i="13"/>
  <c r="G775" i="13"/>
  <c r="H774" i="13"/>
  <c r="G774" i="13"/>
  <c r="F773" i="13"/>
  <c r="H772" i="13"/>
  <c r="H771" i="13" s="1"/>
  <c r="G772" i="13"/>
  <c r="G771" i="13" s="1"/>
  <c r="F772" i="13" a="1"/>
  <c r="F772" i="13" s="1"/>
  <c r="F773" i="13" s="1" a="1"/>
  <c r="J771" i="13"/>
  <c r="H770" i="13"/>
  <c r="G770" i="13"/>
  <c r="H769" i="13"/>
  <c r="G769" i="13"/>
  <c r="F768" i="13"/>
  <c r="F768" i="13" a="1"/>
  <c r="H767" i="13"/>
  <c r="H766" i="13" s="1"/>
  <c r="G767" i="13"/>
  <c r="G766" i="13" s="1"/>
  <c r="F767" i="13"/>
  <c r="F767" i="13" a="1"/>
  <c r="J766" i="13"/>
  <c r="H765" i="13"/>
  <c r="G765" i="13"/>
  <c r="H764" i="13"/>
  <c r="G764" i="13"/>
  <c r="F762" i="13" a="1"/>
  <c r="F762" i="13" s="1"/>
  <c r="J761" i="13"/>
  <c r="H760" i="13"/>
  <c r="G760" i="13"/>
  <c r="H759" i="13"/>
  <c r="G759" i="13"/>
  <c r="G757" i="13"/>
  <c r="G756" i="13" s="1"/>
  <c r="F757" i="13"/>
  <c r="F757" i="13" a="1"/>
  <c r="J756" i="13"/>
  <c r="H755" i="13"/>
  <c r="G755" i="13"/>
  <c r="H754" i="13"/>
  <c r="G754" i="13"/>
  <c r="F753" i="13" a="1"/>
  <c r="F753" i="13" s="1"/>
  <c r="H752" i="13"/>
  <c r="H751" i="13" s="1"/>
  <c r="G752" i="13"/>
  <c r="G751" i="13" s="1"/>
  <c r="F752" i="13" a="1"/>
  <c r="F752" i="13" s="1"/>
  <c r="J751" i="13"/>
  <c r="H750" i="13"/>
  <c r="G750" i="13"/>
  <c r="H749" i="13"/>
  <c r="G749" i="13"/>
  <c r="F748" i="13" a="1"/>
  <c r="F748" i="13" s="1"/>
  <c r="H747" i="13"/>
  <c r="H746" i="13" s="1"/>
  <c r="G747" i="13"/>
  <c r="G746" i="13" s="1"/>
  <c r="F747" i="13"/>
  <c r="F747" i="13" a="1"/>
  <c r="J746" i="13"/>
  <c r="H745" i="13"/>
  <c r="G745" i="13"/>
  <c r="H744" i="13"/>
  <c r="G744" i="13"/>
  <c r="F742" i="13" a="1"/>
  <c r="F742" i="13" s="1"/>
  <c r="J741" i="13"/>
  <c r="H740" i="13"/>
  <c r="G740" i="13"/>
  <c r="H739" i="13"/>
  <c r="G739" i="13"/>
  <c r="F737" i="13"/>
  <c r="F737" i="13" a="1"/>
  <c r="J736" i="13"/>
  <c r="H735" i="13"/>
  <c r="G735" i="13"/>
  <c r="H734" i="13"/>
  <c r="G734" i="13"/>
  <c r="F732" i="13" a="1"/>
  <c r="F732" i="13" s="1"/>
  <c r="J731" i="13"/>
  <c r="H730" i="13"/>
  <c r="G730" i="13"/>
  <c r="H729" i="13"/>
  <c r="G729" i="13"/>
  <c r="F728" i="13" a="1"/>
  <c r="F728" i="13" s="1"/>
  <c r="H727" i="13"/>
  <c r="H726" i="13" s="1"/>
  <c r="G727" i="13"/>
  <c r="G726" i="13" s="1"/>
  <c r="F727" i="13"/>
  <c r="F727" i="13" a="1"/>
  <c r="J726" i="13"/>
  <c r="H725" i="13"/>
  <c r="G725" i="13"/>
  <c r="H724" i="13"/>
  <c r="G724" i="13"/>
  <c r="F722" i="13" a="1"/>
  <c r="F722" i="13" s="1"/>
  <c r="J721" i="13"/>
  <c r="H720" i="13"/>
  <c r="G720" i="13"/>
  <c r="H719" i="13"/>
  <c r="G719" i="13"/>
  <c r="G717" i="13"/>
  <c r="G716" i="13" s="1"/>
  <c r="F717" i="13"/>
  <c r="F717" i="13" a="1"/>
  <c r="J716" i="13"/>
  <c r="H715" i="13"/>
  <c r="G715" i="13"/>
  <c r="H714" i="13"/>
  <c r="G714" i="13"/>
  <c r="F713" i="13" a="1"/>
  <c r="F713" i="13" s="1"/>
  <c r="H712" i="13"/>
  <c r="H711" i="13" s="1"/>
  <c r="G712" i="13"/>
  <c r="G711" i="13" s="1"/>
  <c r="F712" i="13" a="1"/>
  <c r="F712" i="13" s="1"/>
  <c r="J711" i="13"/>
  <c r="H710" i="13"/>
  <c r="G710" i="13"/>
  <c r="H709" i="13"/>
  <c r="G709" i="13"/>
  <c r="F708" i="13" a="1"/>
  <c r="F708" i="13" s="1"/>
  <c r="H707" i="13"/>
  <c r="H706" i="13" s="1"/>
  <c r="G707" i="13"/>
  <c r="G706" i="13" s="1"/>
  <c r="F707" i="13"/>
  <c r="F707" i="13" a="1"/>
  <c r="J706" i="13"/>
  <c r="H705" i="13"/>
  <c r="G705" i="13"/>
  <c r="H704" i="13"/>
  <c r="G704" i="13"/>
  <c r="F702" i="13" a="1"/>
  <c r="F702" i="13" s="1"/>
  <c r="J701" i="13"/>
  <c r="H700" i="13"/>
  <c r="G700" i="13"/>
  <c r="H699" i="13"/>
  <c r="G699" i="13"/>
  <c r="G697" i="13"/>
  <c r="G696" i="13" s="1"/>
  <c r="F697" i="13"/>
  <c r="F697" i="13" a="1"/>
  <c r="J696" i="13"/>
  <c r="H695" i="13"/>
  <c r="G695" i="13"/>
  <c r="H694" i="13"/>
  <c r="G694" i="13"/>
  <c r="F693" i="13" a="1"/>
  <c r="F693" i="13" s="1"/>
  <c r="H692" i="13"/>
  <c r="H691" i="13" s="1"/>
  <c r="F692" i="13" a="1"/>
  <c r="F692" i="13" s="1"/>
  <c r="G692" i="13" s="1"/>
  <c r="G691" i="13" s="1"/>
  <c r="J691" i="13"/>
  <c r="H690" i="13"/>
  <c r="G690" i="13"/>
  <c r="H689" i="13"/>
  <c r="G689" i="13"/>
  <c r="F688" i="13" a="1"/>
  <c r="F688" i="13" s="1"/>
  <c r="H687" i="13"/>
  <c r="H686" i="13" s="1"/>
  <c r="G687" i="13"/>
  <c r="G686" i="13" s="1"/>
  <c r="F687" i="13"/>
  <c r="F687" i="13" a="1"/>
  <c r="J686" i="13"/>
  <c r="H685" i="13"/>
  <c r="G685" i="13"/>
  <c r="H684" i="13"/>
  <c r="G684" i="13"/>
  <c r="F682" i="13" a="1"/>
  <c r="F682" i="13" s="1"/>
  <c r="J681" i="13"/>
  <c r="H680" i="13"/>
  <c r="G680" i="13"/>
  <c r="H679" i="13"/>
  <c r="G679" i="13"/>
  <c r="G677" i="13"/>
  <c r="G676" i="13" s="1"/>
  <c r="F677" i="13"/>
  <c r="F677" i="13" a="1"/>
  <c r="J676" i="13"/>
  <c r="H675" i="13"/>
  <c r="G675" i="13"/>
  <c r="H674" i="13"/>
  <c r="G674" i="13"/>
  <c r="F673" i="13"/>
  <c r="F673" i="13" a="1"/>
  <c r="H672" i="13"/>
  <c r="H671" i="13" s="1"/>
  <c r="G672" i="13"/>
  <c r="G671" i="13" s="1"/>
  <c r="F672" i="13" a="1"/>
  <c r="F672" i="13" s="1"/>
  <c r="J671" i="13"/>
  <c r="H670" i="13"/>
  <c r="G670" i="13"/>
  <c r="H669" i="13"/>
  <c r="G669" i="13"/>
  <c r="F668" i="13"/>
  <c r="H668" i="13" s="1"/>
  <c r="F668" i="13" a="1"/>
  <c r="H667" i="13"/>
  <c r="H666" i="13" s="1"/>
  <c r="G667" i="13"/>
  <c r="G666" i="13" s="1"/>
  <c r="F667" i="13"/>
  <c r="F667" i="13" a="1"/>
  <c r="J666" i="13"/>
  <c r="H665" i="13"/>
  <c r="G665" i="13"/>
  <c r="H664" i="13"/>
  <c r="G664" i="13"/>
  <c r="F662" i="13" a="1"/>
  <c r="F662" i="13" s="1"/>
  <c r="J661" i="13"/>
  <c r="H660" i="13"/>
  <c r="G660" i="13"/>
  <c r="H659" i="13"/>
  <c r="G659" i="13"/>
  <c r="F657" i="13"/>
  <c r="G657" i="13" s="1"/>
  <c r="G656" i="13" s="1"/>
  <c r="F657" i="13" a="1"/>
  <c r="J656" i="13"/>
  <c r="H655" i="13"/>
  <c r="G655" i="13"/>
  <c r="H654" i="13"/>
  <c r="G654" i="13"/>
  <c r="F652" i="13" a="1"/>
  <c r="F652" i="13" s="1"/>
  <c r="F653" i="13" s="1" a="1"/>
  <c r="F653" i="13" s="1"/>
  <c r="J651" i="13"/>
  <c r="H650" i="13"/>
  <c r="G650" i="13"/>
  <c r="H649" i="13"/>
  <c r="G649" i="13"/>
  <c r="F648" i="13"/>
  <c r="F648" i="13" a="1"/>
  <c r="H647" i="13"/>
  <c r="H646" i="13" s="1"/>
  <c r="G647" i="13"/>
  <c r="G646" i="13" s="1"/>
  <c r="F647" i="13"/>
  <c r="F647" i="13" a="1"/>
  <c r="J646" i="13"/>
  <c r="H645" i="13"/>
  <c r="G645" i="13"/>
  <c r="H644" i="13"/>
  <c r="G644" i="13"/>
  <c r="F642" i="13" a="1"/>
  <c r="F642" i="13" s="1"/>
  <c r="J641" i="13"/>
  <c r="H640" i="13"/>
  <c r="G640" i="13"/>
  <c r="H639" i="13"/>
  <c r="G639" i="13"/>
  <c r="G637" i="13"/>
  <c r="G636" i="13" s="1"/>
  <c r="F637" i="13"/>
  <c r="F637" i="13" a="1"/>
  <c r="J636" i="13"/>
  <c r="H635" i="13"/>
  <c r="G635" i="13"/>
  <c r="H634" i="13"/>
  <c r="G634" i="13"/>
  <c r="F633" i="13"/>
  <c r="F633" i="13" a="1"/>
  <c r="H632" i="13"/>
  <c r="H631" i="13" s="1"/>
  <c r="G632" i="13"/>
  <c r="G631" i="13" s="1"/>
  <c r="F632" i="13" a="1"/>
  <c r="F632" i="13" s="1"/>
  <c r="J631" i="13"/>
  <c r="H630" i="13"/>
  <c r="G630" i="13"/>
  <c r="H629" i="13"/>
  <c r="G629" i="13"/>
  <c r="F628" i="13" a="1"/>
  <c r="F628" i="13" s="1"/>
  <c r="H627" i="13"/>
  <c r="H626" i="13" s="1"/>
  <c r="G627" i="13"/>
  <c r="G626" i="13" s="1"/>
  <c r="F627" i="13"/>
  <c r="F627" i="13" a="1"/>
  <c r="J626" i="13"/>
  <c r="H625" i="13"/>
  <c r="G625" i="13"/>
  <c r="H624" i="13"/>
  <c r="G624" i="13"/>
  <c r="F622" i="13" a="1"/>
  <c r="F622" i="13" s="1"/>
  <c r="J621" i="13"/>
  <c r="H620" i="13"/>
  <c r="G620" i="13"/>
  <c r="H619" i="13"/>
  <c r="G619" i="13"/>
  <c r="F617" i="13" a="1"/>
  <c r="F617" i="13" s="1"/>
  <c r="J616" i="13"/>
  <c r="H615" i="13"/>
  <c r="G615" i="13"/>
  <c r="H614" i="13"/>
  <c r="G614" i="13"/>
  <c r="F612" i="13" a="1"/>
  <c r="F612" i="13" s="1"/>
  <c r="J611" i="13"/>
  <c r="H610" i="13"/>
  <c r="G610" i="13"/>
  <c r="H609" i="13"/>
  <c r="G609" i="13"/>
  <c r="F608" i="13"/>
  <c r="H608" i="13" s="1"/>
  <c r="F608" i="13" a="1"/>
  <c r="H607" i="13"/>
  <c r="H606" i="13" s="1"/>
  <c r="G607" i="13"/>
  <c r="G606" i="13" s="1"/>
  <c r="F607" i="13"/>
  <c r="F607" i="13" a="1"/>
  <c r="J606" i="13"/>
  <c r="H605" i="13"/>
  <c r="G605" i="13"/>
  <c r="H604" i="13"/>
  <c r="G604" i="13"/>
  <c r="F603" i="13" a="1"/>
  <c r="F603" i="13" s="1"/>
  <c r="H603" i="13" s="1"/>
  <c r="F602" i="13" a="1"/>
  <c r="F602" i="13" s="1"/>
  <c r="J601" i="13"/>
  <c r="H600" i="13"/>
  <c r="G600" i="13"/>
  <c r="H599" i="13"/>
  <c r="G599" i="13"/>
  <c r="F597" i="13" a="1"/>
  <c r="F597" i="13" s="1"/>
  <c r="J596" i="13"/>
  <c r="H595" i="13"/>
  <c r="G595" i="13"/>
  <c r="H594" i="13"/>
  <c r="G594" i="13"/>
  <c r="F592" i="13" a="1"/>
  <c r="F592" i="13" s="1"/>
  <c r="J591" i="13"/>
  <c r="H590" i="13"/>
  <c r="G590" i="13"/>
  <c r="H589" i="13"/>
  <c r="G589" i="13"/>
  <c r="F588" i="13" a="1"/>
  <c r="F588" i="13" s="1"/>
  <c r="G588" i="13" s="1"/>
  <c r="H587" i="13"/>
  <c r="H586" i="13" s="1"/>
  <c r="G587" i="13"/>
  <c r="G586" i="13" s="1"/>
  <c r="F587" i="13"/>
  <c r="F587" i="13" a="1"/>
  <c r="J586" i="13"/>
  <c r="H585" i="13"/>
  <c r="G585" i="13"/>
  <c r="H584" i="13"/>
  <c r="G584" i="13"/>
  <c r="H582" i="13"/>
  <c r="H581" i="13" s="1"/>
  <c r="F582" i="13" a="1"/>
  <c r="F582" i="13" s="1"/>
  <c r="J581" i="13"/>
  <c r="H580" i="13"/>
  <c r="G580" i="13"/>
  <c r="H579" i="13"/>
  <c r="G579" i="13"/>
  <c r="F577" i="13"/>
  <c r="F577" i="13" a="1"/>
  <c r="J576" i="13"/>
  <c r="H575" i="13"/>
  <c r="G575" i="13"/>
  <c r="H574" i="13"/>
  <c r="G574" i="13"/>
  <c r="G572" i="13"/>
  <c r="G571" i="13" s="1"/>
  <c r="F572" i="13"/>
  <c r="F573" i="13" s="1" a="1"/>
  <c r="F573" i="13" s="1"/>
  <c r="F572" i="13" a="1"/>
  <c r="J571" i="13"/>
  <c r="H570" i="13"/>
  <c r="G570" i="13"/>
  <c r="H569" i="13"/>
  <c r="G569" i="13"/>
  <c r="F568" i="13" a="1"/>
  <c r="F568" i="13" s="1"/>
  <c r="H567" i="13"/>
  <c r="H566" i="13" s="1"/>
  <c r="G567" i="13"/>
  <c r="G566" i="13" s="1"/>
  <c r="F567" i="13" a="1"/>
  <c r="F567" i="13" s="1"/>
  <c r="J566" i="13"/>
  <c r="H565" i="13"/>
  <c r="G565" i="13"/>
  <c r="H564" i="13"/>
  <c r="G564" i="13"/>
  <c r="F563" i="13" a="1"/>
  <c r="F563" i="13" s="1"/>
  <c r="H562" i="13"/>
  <c r="H561" i="13" s="1"/>
  <c r="F562" i="13" a="1"/>
  <c r="F562" i="13" s="1"/>
  <c r="G562" i="13" s="1"/>
  <c r="G561" i="13" s="1"/>
  <c r="J561" i="13"/>
  <c r="H560" i="13"/>
  <c r="G560" i="13"/>
  <c r="H559" i="13"/>
  <c r="G559" i="13"/>
  <c r="F557" i="13"/>
  <c r="F558" i="13" s="1" a="1"/>
  <c r="F558" i="13" s="1"/>
  <c r="H558" i="13" s="1"/>
  <c r="F557" i="13" a="1"/>
  <c r="J556" i="13"/>
  <c r="H555" i="13"/>
  <c r="G555" i="13"/>
  <c r="H554" i="13"/>
  <c r="G554" i="13"/>
  <c r="F552" i="13" a="1"/>
  <c r="F552" i="13" s="1"/>
  <c r="G552" i="13" s="1"/>
  <c r="G551" i="13" s="1"/>
  <c r="J551" i="13"/>
  <c r="H550" i="13"/>
  <c r="G550" i="13"/>
  <c r="H549" i="13"/>
  <c r="G549" i="13"/>
  <c r="F547" i="13"/>
  <c r="F547" i="13" a="1"/>
  <c r="J546" i="13"/>
  <c r="H545" i="13"/>
  <c r="G545" i="13"/>
  <c r="H544" i="13"/>
  <c r="G544" i="13"/>
  <c r="F542" i="13" a="1"/>
  <c r="F542" i="13" s="1"/>
  <c r="J541" i="13"/>
  <c r="H540" i="13"/>
  <c r="G540" i="13"/>
  <c r="H539" i="13"/>
  <c r="G539" i="13"/>
  <c r="F537" i="13"/>
  <c r="G537" i="13" s="1"/>
  <c r="G536" i="13" s="1"/>
  <c r="F537" i="13" a="1"/>
  <c r="J536" i="13"/>
  <c r="H535" i="13"/>
  <c r="G535" i="13"/>
  <c r="H534" i="13"/>
  <c r="G534" i="13"/>
  <c r="F533" i="13" a="1"/>
  <c r="F533" i="13" s="1"/>
  <c r="H532" i="13"/>
  <c r="H531" i="13" s="1"/>
  <c r="F532" i="13"/>
  <c r="G532" i="13" s="1"/>
  <c r="G531" i="13" s="1"/>
  <c r="F532" i="13" a="1"/>
  <c r="J531" i="13"/>
  <c r="H530" i="13"/>
  <c r="G530" i="13"/>
  <c r="H529" i="13"/>
  <c r="G529" i="13"/>
  <c r="F527" i="13" a="1"/>
  <c r="F527" i="13" s="1"/>
  <c r="J526" i="13"/>
  <c r="H525" i="13"/>
  <c r="G525" i="13"/>
  <c r="H524" i="13"/>
  <c r="G524" i="13"/>
  <c r="F522" i="13" a="1"/>
  <c r="F522" i="13" s="1"/>
  <c r="G522" i="13" s="1"/>
  <c r="G521" i="13" s="1"/>
  <c r="J521" i="13"/>
  <c r="H520" i="13"/>
  <c r="G520" i="13"/>
  <c r="H519" i="13"/>
  <c r="G519" i="13"/>
  <c r="H518" i="13"/>
  <c r="G518" i="13"/>
  <c r="H517" i="13"/>
  <c r="H516" i="13" s="1"/>
  <c r="G517" i="13"/>
  <c r="G516" i="13" s="1"/>
  <c r="F517" i="13"/>
  <c r="F518" i="13" s="1" a="1"/>
  <c r="F518" i="13" s="1"/>
  <c r="F517" i="13" a="1"/>
  <c r="J516" i="13"/>
  <c r="H515" i="13"/>
  <c r="G515" i="13"/>
  <c r="H514" i="13"/>
  <c r="G514" i="13"/>
  <c r="G513" i="13"/>
  <c r="F513" i="13"/>
  <c r="H513" i="13" s="1"/>
  <c r="F513" i="13" a="1"/>
  <c r="F512" i="13" a="1"/>
  <c r="F512" i="13" s="1"/>
  <c r="G512" i="13" s="1"/>
  <c r="J511" i="13"/>
  <c r="G511" i="13"/>
  <c r="H510" i="13"/>
  <c r="G510" i="13"/>
  <c r="H509" i="13"/>
  <c r="G509" i="13"/>
  <c r="F507" i="13"/>
  <c r="F507" i="13" a="1"/>
  <c r="J506" i="13"/>
  <c r="H505" i="13"/>
  <c r="G505" i="13"/>
  <c r="H504" i="13"/>
  <c r="G504" i="13"/>
  <c r="F502" i="13" a="1"/>
  <c r="F502" i="13" s="1"/>
  <c r="J501" i="13"/>
  <c r="H500" i="13"/>
  <c r="G500" i="13"/>
  <c r="H499" i="13"/>
  <c r="G499" i="13"/>
  <c r="F497" i="13" a="1"/>
  <c r="F497" i="13" s="1"/>
  <c r="J496" i="13"/>
  <c r="H495" i="13"/>
  <c r="G495" i="13"/>
  <c r="H494" i="13"/>
  <c r="G494" i="13"/>
  <c r="F492" i="13" a="1"/>
  <c r="F492" i="13" s="1"/>
  <c r="J491" i="13"/>
  <c r="H490" i="13"/>
  <c r="G490" i="13"/>
  <c r="H489" i="13"/>
  <c r="G489" i="13"/>
  <c r="G487" i="13"/>
  <c r="G486" i="13" s="1"/>
  <c r="F487" i="13"/>
  <c r="F488" i="13" s="1" a="1"/>
  <c r="F488" i="13" s="1"/>
  <c r="F487" i="13" a="1"/>
  <c r="J486" i="13"/>
  <c r="H485" i="13"/>
  <c r="G485" i="13"/>
  <c r="H484" i="13"/>
  <c r="G484" i="13"/>
  <c r="F483" i="13" a="1"/>
  <c r="F483" i="13" s="1"/>
  <c r="H482" i="13"/>
  <c r="H481" i="13" s="1"/>
  <c r="G482" i="13"/>
  <c r="G481" i="13" s="1"/>
  <c r="F482" i="13" a="1"/>
  <c r="F482" i="13" s="1"/>
  <c r="J481" i="13"/>
  <c r="H480" i="13"/>
  <c r="G480" i="13"/>
  <c r="H479" i="13"/>
  <c r="G479" i="13"/>
  <c r="H477" i="13"/>
  <c r="F477" i="13" a="1"/>
  <c r="F477" i="13" s="1"/>
  <c r="J476" i="13"/>
  <c r="H476" i="13"/>
  <c r="H475" i="13"/>
  <c r="G475" i="13"/>
  <c r="H474" i="13"/>
  <c r="G474" i="13"/>
  <c r="F472" i="13" a="1"/>
  <c r="F472" i="13" s="1"/>
  <c r="J471" i="13"/>
  <c r="H470" i="13"/>
  <c r="G470" i="13"/>
  <c r="H469" i="13"/>
  <c r="G469" i="13"/>
  <c r="F467" i="13" a="1"/>
  <c r="F467" i="13" s="1"/>
  <c r="J466" i="13"/>
  <c r="H465" i="13"/>
  <c r="G465" i="13"/>
  <c r="H464" i="13"/>
  <c r="G464" i="13"/>
  <c r="F463" i="13"/>
  <c r="F463" i="13" a="1"/>
  <c r="H462" i="13"/>
  <c r="G462" i="13"/>
  <c r="F462" i="13" a="1"/>
  <c r="F462" i="13" s="1"/>
  <c r="J461" i="13"/>
  <c r="H461" i="13"/>
  <c r="G461" i="13"/>
  <c r="H460" i="13"/>
  <c r="G460" i="13"/>
  <c r="H459" i="13"/>
  <c r="G459" i="13"/>
  <c r="F457" i="13" a="1"/>
  <c r="F457" i="13" s="1"/>
  <c r="J456" i="13"/>
  <c r="H455" i="13"/>
  <c r="G455" i="13"/>
  <c r="H454" i="13"/>
  <c r="G454" i="13"/>
  <c r="F452" i="13"/>
  <c r="F453" i="13" s="1" a="1"/>
  <c r="F453" i="13" s="1"/>
  <c r="H453" i="13" s="1"/>
  <c r="F452" i="13" a="1"/>
  <c r="J451" i="13"/>
  <c r="H450" i="13"/>
  <c r="G450" i="13"/>
  <c r="H449" i="13"/>
  <c r="G449" i="13"/>
  <c r="H448" i="13"/>
  <c r="F448" i="13"/>
  <c r="G448" i="13" s="1"/>
  <c r="F448" i="13" a="1"/>
  <c r="H447" i="13"/>
  <c r="H446" i="13" s="1"/>
  <c r="F447" i="13"/>
  <c r="G447" i="13" s="1"/>
  <c r="F447" i="13" a="1"/>
  <c r="J446" i="13"/>
  <c r="G446" i="13"/>
  <c r="H445" i="13"/>
  <c r="G445" i="13"/>
  <c r="H444" i="13"/>
  <c r="G444" i="13"/>
  <c r="F442" i="13" a="1"/>
  <c r="F442" i="13" s="1"/>
  <c r="J441" i="13"/>
  <c r="H440" i="13"/>
  <c r="G440" i="13"/>
  <c r="H439" i="13"/>
  <c r="G439" i="13"/>
  <c r="F437" i="13"/>
  <c r="F437" i="13" a="1"/>
  <c r="J436" i="13"/>
  <c r="H435" i="13"/>
  <c r="G435" i="13"/>
  <c r="H434" i="13"/>
  <c r="G434" i="13"/>
  <c r="F432" i="13"/>
  <c r="F433" i="13" s="1" a="1"/>
  <c r="F433" i="13" s="1"/>
  <c r="F432" i="13" a="1"/>
  <c r="J431" i="13"/>
  <c r="H430" i="13"/>
  <c r="G430" i="13"/>
  <c r="H429" i="13"/>
  <c r="G429" i="13"/>
  <c r="F428" i="13" a="1"/>
  <c r="F428" i="13" s="1"/>
  <c r="G427" i="13"/>
  <c r="G426" i="13" s="1"/>
  <c r="F427" i="13"/>
  <c r="H427" i="13" s="1"/>
  <c r="H426" i="13" s="1"/>
  <c r="F427" i="13" a="1"/>
  <c r="J426" i="13"/>
  <c r="H425" i="13"/>
  <c r="G425" i="13"/>
  <c r="H424" i="13"/>
  <c r="G424" i="13"/>
  <c r="F423" i="13"/>
  <c r="H423" i="13" s="1"/>
  <c r="F423" i="13" a="1"/>
  <c r="H422" i="13"/>
  <c r="H421" i="13" s="1"/>
  <c r="G422" i="13"/>
  <c r="G421" i="13" s="1"/>
  <c r="F422" i="13" a="1"/>
  <c r="F422" i="13" s="1"/>
  <c r="J421" i="13"/>
  <c r="H420" i="13"/>
  <c r="G420" i="13"/>
  <c r="H419" i="13"/>
  <c r="G419" i="13"/>
  <c r="F417" i="13" a="1"/>
  <c r="F417" i="13" s="1"/>
  <c r="H417" i="13" s="1"/>
  <c r="H416" i="13" s="1"/>
  <c r="J416" i="13"/>
  <c r="H415" i="13"/>
  <c r="G415" i="13"/>
  <c r="H414" i="13"/>
  <c r="G414" i="13"/>
  <c r="F412" i="13" a="1"/>
  <c r="F412" i="13" s="1"/>
  <c r="J411" i="13"/>
  <c r="H410" i="13"/>
  <c r="G410" i="13"/>
  <c r="H409" i="13"/>
  <c r="G409" i="13"/>
  <c r="F407" i="13"/>
  <c r="F408" i="13" s="1" a="1"/>
  <c r="F408" i="13" s="1"/>
  <c r="F407" i="13" a="1"/>
  <c r="J406" i="13"/>
  <c r="H405" i="13"/>
  <c r="G405" i="13"/>
  <c r="H404" i="13"/>
  <c r="G404" i="13"/>
  <c r="F402" i="13"/>
  <c r="H402" i="13" s="1"/>
  <c r="H401" i="13" s="1"/>
  <c r="F402" i="13" a="1"/>
  <c r="J401" i="13"/>
  <c r="H400" i="13"/>
  <c r="G400" i="13"/>
  <c r="H399" i="13"/>
  <c r="G399" i="13"/>
  <c r="F398" i="13" a="1"/>
  <c r="F398" i="13" s="1"/>
  <c r="H397" i="13"/>
  <c r="H396" i="13" s="1"/>
  <c r="G397" i="13"/>
  <c r="G396" i="13" s="1"/>
  <c r="F397" i="13"/>
  <c r="F397" i="13" a="1"/>
  <c r="J396" i="13"/>
  <c r="H395" i="13"/>
  <c r="G395" i="13"/>
  <c r="H394" i="13"/>
  <c r="G394" i="13"/>
  <c r="F392" i="13" a="1"/>
  <c r="F392" i="13" s="1"/>
  <c r="J391" i="13"/>
  <c r="H390" i="13"/>
  <c r="G390" i="13"/>
  <c r="H389" i="13"/>
  <c r="G389" i="13"/>
  <c r="F387" i="13" a="1"/>
  <c r="F387" i="13" s="1"/>
  <c r="J386" i="13"/>
  <c r="H385" i="13"/>
  <c r="G385" i="13"/>
  <c r="H384" i="13"/>
  <c r="G384" i="13"/>
  <c r="F382" i="13"/>
  <c r="F383" i="13" s="1" a="1"/>
  <c r="F383" i="13" s="1"/>
  <c r="F382" i="13" a="1"/>
  <c r="J381" i="13"/>
  <c r="H380" i="13"/>
  <c r="G380" i="13"/>
  <c r="H379" i="13"/>
  <c r="G379" i="13"/>
  <c r="F378" i="13" a="1"/>
  <c r="F378" i="13" s="1"/>
  <c r="H377" i="13"/>
  <c r="H376" i="13" s="1"/>
  <c r="G377" i="13"/>
  <c r="G376" i="13" s="1"/>
  <c r="F377" i="13"/>
  <c r="F377" i="13" a="1"/>
  <c r="J376" i="13"/>
  <c r="H375" i="13"/>
  <c r="G375" i="13"/>
  <c r="H374" i="13"/>
  <c r="G374" i="13"/>
  <c r="F372" i="13" a="1"/>
  <c r="F372" i="13" s="1"/>
  <c r="J371" i="13"/>
  <c r="H370" i="13"/>
  <c r="G370" i="13"/>
  <c r="H369" i="13"/>
  <c r="G369" i="13"/>
  <c r="H367" i="13"/>
  <c r="H366" i="13" s="1"/>
  <c r="G367" i="13"/>
  <c r="G366" i="13" s="1"/>
  <c r="F367" i="13"/>
  <c r="F368" i="13" s="1" a="1"/>
  <c r="F368" i="13" s="1"/>
  <c r="F367" i="13" a="1"/>
  <c r="J366" i="13"/>
  <c r="H365" i="13"/>
  <c r="G365" i="13"/>
  <c r="H364" i="13"/>
  <c r="G364" i="13"/>
  <c r="F363" i="13"/>
  <c r="H363" i="13" s="1"/>
  <c r="F363" i="13" a="1"/>
  <c r="H362" i="13"/>
  <c r="H361" i="13" s="1"/>
  <c r="G362" i="13"/>
  <c r="G361" i="13" s="1"/>
  <c r="F362" i="13"/>
  <c r="F362" i="13" a="1"/>
  <c r="J361" i="13"/>
  <c r="H360" i="13"/>
  <c r="G360" i="13"/>
  <c r="H359" i="13"/>
  <c r="G359" i="13"/>
  <c r="F358" i="13" a="1"/>
  <c r="F358" i="13" s="1"/>
  <c r="H357" i="13"/>
  <c r="H356" i="13" s="1"/>
  <c r="G357" i="13"/>
  <c r="G356" i="13" s="1"/>
  <c r="F357" i="13" a="1"/>
  <c r="F357" i="13" s="1"/>
  <c r="J356" i="13"/>
  <c r="H355" i="13"/>
  <c r="G355" i="13"/>
  <c r="H354" i="13"/>
  <c r="G354" i="13"/>
  <c r="F352" i="13" a="1"/>
  <c r="F352" i="13" s="1"/>
  <c r="J351" i="13"/>
  <c r="H350" i="13"/>
  <c r="G350" i="13"/>
  <c r="H349" i="13"/>
  <c r="G349" i="13"/>
  <c r="F347" i="13" a="1"/>
  <c r="F347" i="13" s="1"/>
  <c r="J346" i="13"/>
  <c r="H345" i="13"/>
  <c r="G345" i="13"/>
  <c r="H344" i="13"/>
  <c r="G344" i="13"/>
  <c r="F342" i="13" a="1"/>
  <c r="F342" i="13" s="1"/>
  <c r="J341" i="13"/>
  <c r="H340" i="13"/>
  <c r="G340" i="13"/>
  <c r="H339" i="13"/>
  <c r="G339" i="13"/>
  <c r="F337" i="13" a="1"/>
  <c r="F337" i="13" s="1"/>
  <c r="G337" i="13" s="1"/>
  <c r="G336" i="13" s="1"/>
  <c r="J336" i="13"/>
  <c r="H335" i="13"/>
  <c r="G335" i="13"/>
  <c r="H334" i="13"/>
  <c r="G334" i="13"/>
  <c r="F332" i="13" a="1"/>
  <c r="F332" i="13" s="1"/>
  <c r="J331" i="13"/>
  <c r="H330" i="13"/>
  <c r="G330" i="13"/>
  <c r="H329" i="13"/>
  <c r="G329" i="13"/>
  <c r="G327" i="13"/>
  <c r="G326" i="13" s="1"/>
  <c r="F327" i="13"/>
  <c r="F327" i="13" a="1"/>
  <c r="J326" i="13"/>
  <c r="H325" i="13"/>
  <c r="G325" i="13"/>
  <c r="H324" i="13"/>
  <c r="G324" i="13"/>
  <c r="F323" i="13" a="1"/>
  <c r="F323" i="13" s="1"/>
  <c r="H322" i="13"/>
  <c r="H321" i="13" s="1"/>
  <c r="G322" i="13"/>
  <c r="G321" i="13" s="1"/>
  <c r="F322" i="13"/>
  <c r="F322" i="13" a="1"/>
  <c r="J321" i="13"/>
  <c r="H320" i="13"/>
  <c r="G320" i="13"/>
  <c r="H319" i="13"/>
  <c r="G319" i="13"/>
  <c r="F317" i="13" a="1"/>
  <c r="F317" i="13" s="1"/>
  <c r="F318" i="13" s="1" a="1"/>
  <c r="F318" i="13" s="1"/>
  <c r="J316" i="13"/>
  <c r="H315" i="13"/>
  <c r="G315" i="13"/>
  <c r="H314" i="13"/>
  <c r="G314" i="13"/>
  <c r="F312" i="13" a="1"/>
  <c r="F312" i="13" s="1"/>
  <c r="J311" i="13"/>
  <c r="H310" i="13"/>
  <c r="G310" i="13"/>
  <c r="H309" i="13"/>
  <c r="G309" i="13"/>
  <c r="F307" i="13" a="1"/>
  <c r="F307" i="13" s="1"/>
  <c r="J306" i="13"/>
  <c r="H305" i="13"/>
  <c r="G305" i="13"/>
  <c r="H304" i="13"/>
  <c r="G304" i="13"/>
  <c r="F302" i="13" a="1"/>
  <c r="F302" i="13" s="1"/>
  <c r="J301" i="13"/>
  <c r="H300" i="13"/>
  <c r="G300" i="13"/>
  <c r="H299" i="13"/>
  <c r="G299" i="13"/>
  <c r="F298" i="13" a="1"/>
  <c r="F298" i="13" s="1"/>
  <c r="H297" i="13"/>
  <c r="H296" i="13" s="1"/>
  <c r="G297" i="13"/>
  <c r="G296" i="13" s="1"/>
  <c r="F297" i="13" a="1"/>
  <c r="F297" i="13" s="1"/>
  <c r="J296" i="13"/>
  <c r="H295" i="13"/>
  <c r="G295" i="13"/>
  <c r="H294" i="13"/>
  <c r="G294" i="13"/>
  <c r="F292" i="13" a="1"/>
  <c r="F292" i="13" s="1"/>
  <c r="J291" i="13"/>
  <c r="H290" i="13"/>
  <c r="G290" i="13"/>
  <c r="H289" i="13"/>
  <c r="G289" i="13"/>
  <c r="F287" i="13" a="1"/>
  <c r="F287" i="13" s="1"/>
  <c r="J286" i="13"/>
  <c r="H285" i="13"/>
  <c r="G285" i="13"/>
  <c r="H284" i="13"/>
  <c r="G284" i="13"/>
  <c r="G282" i="13"/>
  <c r="G281" i="13" s="1"/>
  <c r="F282" i="13"/>
  <c r="F282" i="13" a="1"/>
  <c r="J281" i="13"/>
  <c r="H280" i="13"/>
  <c r="G280" i="13"/>
  <c r="H279" i="13"/>
  <c r="G279" i="13"/>
  <c r="H277" i="13"/>
  <c r="H276" i="13" s="1"/>
  <c r="G277" i="13"/>
  <c r="G276" i="13" s="1"/>
  <c r="F277" i="13" a="1"/>
  <c r="F277" i="13" s="1"/>
  <c r="F278" i="13" s="1" a="1"/>
  <c r="F278" i="13" s="1"/>
  <c r="J276" i="13"/>
  <c r="H275" i="13"/>
  <c r="G275" i="13"/>
  <c r="H274" i="13"/>
  <c r="G274" i="13"/>
  <c r="F272" i="13" a="1"/>
  <c r="F272" i="13" s="1"/>
  <c r="J271" i="13"/>
  <c r="H270" i="13"/>
  <c r="G270" i="13"/>
  <c r="H269" i="13"/>
  <c r="G269" i="13"/>
  <c r="F267" i="13" a="1"/>
  <c r="F267" i="13" s="1"/>
  <c r="J266" i="13"/>
  <c r="H265" i="13"/>
  <c r="G265" i="13"/>
  <c r="H264" i="13"/>
  <c r="G264" i="13"/>
  <c r="F262" i="13"/>
  <c r="F262" i="13" a="1"/>
  <c r="J261" i="13"/>
  <c r="H260" i="13"/>
  <c r="G260" i="13"/>
  <c r="H259" i="13"/>
  <c r="G259" i="13"/>
  <c r="F257" i="13" a="1"/>
  <c r="F257" i="13" s="1"/>
  <c r="J256" i="13"/>
  <c r="H255" i="13"/>
  <c r="G255" i="13"/>
  <c r="H254" i="13"/>
  <c r="G254" i="13"/>
  <c r="F252" i="13" a="1"/>
  <c r="F252" i="13" s="1"/>
  <c r="J251" i="13"/>
  <c r="H250" i="13"/>
  <c r="G250" i="13"/>
  <c r="H249" i="13"/>
  <c r="G249" i="13"/>
  <c r="F247" i="13" a="1"/>
  <c r="F247" i="13" s="1"/>
  <c r="J246" i="13"/>
  <c r="H245" i="13"/>
  <c r="G245" i="13"/>
  <c r="H244" i="13"/>
  <c r="G244" i="13"/>
  <c r="F242" i="13" a="1"/>
  <c r="F242" i="13" s="1"/>
  <c r="J241" i="13"/>
  <c r="H240" i="13"/>
  <c r="G240" i="13"/>
  <c r="H239" i="13"/>
  <c r="G239" i="13"/>
  <c r="F237" i="13" a="1"/>
  <c r="F237" i="13" s="1"/>
  <c r="J236" i="13"/>
  <c r="H235" i="13"/>
  <c r="G235" i="13"/>
  <c r="H234" i="13"/>
  <c r="G234" i="13"/>
  <c r="F232" i="13" a="1"/>
  <c r="F232" i="13" s="1"/>
  <c r="J231" i="13"/>
  <c r="H230" i="13"/>
  <c r="G230" i="13"/>
  <c r="H229" i="13"/>
  <c r="G229" i="13"/>
  <c r="H227" i="13"/>
  <c r="G227" i="13"/>
  <c r="F227" i="13"/>
  <c r="F228" i="13" s="1" a="1"/>
  <c r="F228" i="13" s="1"/>
  <c r="F227" i="13" a="1"/>
  <c r="J226" i="13"/>
  <c r="H226" i="13"/>
  <c r="G226" i="13"/>
  <c r="H225" i="13"/>
  <c r="G225" i="13"/>
  <c r="H224" i="13"/>
  <c r="G224" i="13"/>
  <c r="F222" i="13" a="1"/>
  <c r="F222" i="13" s="1"/>
  <c r="J221" i="13"/>
  <c r="H220" i="13"/>
  <c r="G220" i="13"/>
  <c r="H219" i="13"/>
  <c r="G219" i="13"/>
  <c r="F217" i="13" a="1"/>
  <c r="F217" i="13" s="1"/>
  <c r="F218" i="13" s="1" a="1"/>
  <c r="F218" i="13" s="1"/>
  <c r="G218" i="13" s="1"/>
  <c r="J216" i="13"/>
  <c r="H215" i="13"/>
  <c r="G215" i="13"/>
  <c r="H214" i="13"/>
  <c r="G214" i="13"/>
  <c r="F212" i="13" a="1"/>
  <c r="F212" i="13" s="1"/>
  <c r="J211" i="13"/>
  <c r="H210" i="13"/>
  <c r="G210" i="13"/>
  <c r="H209" i="13"/>
  <c r="G209" i="13"/>
  <c r="H207" i="13"/>
  <c r="H206" i="13" s="1"/>
  <c r="F207" i="13"/>
  <c r="F208" i="13" s="1" a="1"/>
  <c r="F208" i="13" s="1"/>
  <c r="F207" i="13" a="1"/>
  <c r="J206" i="13"/>
  <c r="H205" i="13"/>
  <c r="G205" i="13"/>
  <c r="H204" i="13"/>
  <c r="G204" i="13"/>
  <c r="F202" i="13" a="1"/>
  <c r="F202" i="13" s="1"/>
  <c r="J201" i="13"/>
  <c r="H200" i="13"/>
  <c r="G200" i="13"/>
  <c r="H199" i="13"/>
  <c r="G199" i="13"/>
  <c r="F197" i="13" a="1"/>
  <c r="F197" i="13" s="1"/>
  <c r="F198" i="13" s="1" a="1"/>
  <c r="F198" i="13" s="1"/>
  <c r="H198" i="13" s="1"/>
  <c r="J196" i="13"/>
  <c r="H195" i="13"/>
  <c r="G195" i="13"/>
  <c r="H194" i="13"/>
  <c r="G194" i="13"/>
  <c r="F192" i="13" a="1"/>
  <c r="F192" i="13" s="1"/>
  <c r="J191" i="13"/>
  <c r="H190" i="13"/>
  <c r="G190" i="13"/>
  <c r="H189" i="13"/>
  <c r="G189" i="13"/>
  <c r="F187" i="13" a="1"/>
  <c r="F187" i="13" s="1"/>
  <c r="F188" i="13" s="1" a="1"/>
  <c r="F188" i="13" s="1"/>
  <c r="J186" i="13"/>
  <c r="H185" i="13"/>
  <c r="G185" i="13"/>
  <c r="H184" i="13"/>
  <c r="G184" i="13"/>
  <c r="F183" i="13" a="1"/>
  <c r="F183" i="13" s="1"/>
  <c r="G182" i="13"/>
  <c r="G181" i="13" s="1"/>
  <c r="F182" i="13"/>
  <c r="H182" i="13" s="1"/>
  <c r="H181" i="13" s="1"/>
  <c r="F182" i="13" a="1"/>
  <c r="J181" i="13"/>
  <c r="H180" i="13"/>
  <c r="G180" i="13"/>
  <c r="H179" i="13"/>
  <c r="G179" i="13"/>
  <c r="H178" i="13"/>
  <c r="F178" i="13"/>
  <c r="G178" i="13" s="1"/>
  <c r="F178" i="13" a="1"/>
  <c r="H177" i="13"/>
  <c r="H176" i="13" s="1"/>
  <c r="G177" i="13"/>
  <c r="F177" i="13" a="1"/>
  <c r="F177" i="13" s="1"/>
  <c r="J176" i="13"/>
  <c r="G176" i="13"/>
  <c r="H175" i="13"/>
  <c r="G175" i="13"/>
  <c r="H174" i="13"/>
  <c r="G174" i="13"/>
  <c r="F172" i="13" a="1"/>
  <c r="F172" i="13" s="1"/>
  <c r="J171" i="13"/>
  <c r="H170" i="13"/>
  <c r="G170" i="13"/>
  <c r="H169" i="13"/>
  <c r="G169" i="13"/>
  <c r="H167" i="13"/>
  <c r="H166" i="13" s="1"/>
  <c r="G167" i="13"/>
  <c r="G166" i="13" s="1"/>
  <c r="F167" i="13"/>
  <c r="F168" i="13" s="1" a="1"/>
  <c r="F168" i="13" s="1"/>
  <c r="F167" i="13" a="1"/>
  <c r="J166" i="13"/>
  <c r="H165" i="13"/>
  <c r="G165" i="13"/>
  <c r="H164" i="13"/>
  <c r="G164" i="13"/>
  <c r="F163" i="13" a="1"/>
  <c r="F163" i="13" s="1"/>
  <c r="H162" i="13"/>
  <c r="H161" i="13" s="1"/>
  <c r="F162" i="13"/>
  <c r="G162" i="13" s="1"/>
  <c r="G161" i="13" s="1"/>
  <c r="F162" i="13" a="1"/>
  <c r="J161" i="13"/>
  <c r="H160" i="13"/>
  <c r="G160" i="13"/>
  <c r="H159" i="13"/>
  <c r="G159" i="13"/>
  <c r="F158" i="13" a="1"/>
  <c r="F158" i="13" s="1"/>
  <c r="G157" i="13"/>
  <c r="F157" i="13" a="1"/>
  <c r="F157" i="13" s="1"/>
  <c r="H157" i="13" s="1"/>
  <c r="H156" i="13" s="1"/>
  <c r="J156" i="13"/>
  <c r="G156" i="13"/>
  <c r="H155" i="13"/>
  <c r="G155" i="13"/>
  <c r="H154" i="13"/>
  <c r="G154" i="13"/>
  <c r="F152" i="13" a="1"/>
  <c r="F152" i="13" s="1"/>
  <c r="H152" i="13" s="1"/>
  <c r="H151" i="13" s="1"/>
  <c r="J151" i="13"/>
  <c r="H150" i="13"/>
  <c r="G150" i="13"/>
  <c r="H149" i="13"/>
  <c r="G149" i="13"/>
  <c r="F147" i="13" a="1"/>
  <c r="F147" i="13" s="1"/>
  <c r="F148" i="13" s="1" a="1"/>
  <c r="F148" i="13" s="1"/>
  <c r="H148" i="13" s="1"/>
  <c r="J146" i="13"/>
  <c r="H145" i="13"/>
  <c r="G145" i="13"/>
  <c r="H144" i="13"/>
  <c r="G144" i="13"/>
  <c r="G143" i="13"/>
  <c r="F143" i="13"/>
  <c r="H143" i="13" s="1"/>
  <c r="F143" i="13" a="1"/>
  <c r="G142" i="13"/>
  <c r="F142" i="13"/>
  <c r="H142" i="13" s="1"/>
  <c r="H141" i="13" s="1"/>
  <c r="F142" i="13" a="1"/>
  <c r="J141" i="13"/>
  <c r="G141" i="13"/>
  <c r="H140" i="13"/>
  <c r="G140" i="13"/>
  <c r="H139" i="13"/>
  <c r="G139" i="13"/>
  <c r="H138" i="13"/>
  <c r="G138" i="13"/>
  <c r="F137" i="13" a="1"/>
  <c r="F137" i="13" s="1"/>
  <c r="F138" i="13" s="1" a="1"/>
  <c r="F138" i="13" s="1"/>
  <c r="J136" i="13"/>
  <c r="H135" i="13"/>
  <c r="G135" i="13"/>
  <c r="H134" i="13"/>
  <c r="G134" i="13"/>
  <c r="H132" i="13"/>
  <c r="F132" i="13" a="1"/>
  <c r="F132" i="13" s="1"/>
  <c r="J131" i="13"/>
  <c r="H131" i="13"/>
  <c r="H130" i="13"/>
  <c r="G130" i="13"/>
  <c r="H129" i="13"/>
  <c r="G129" i="13"/>
  <c r="G128" i="13"/>
  <c r="G127" i="13"/>
  <c r="F127" i="13"/>
  <c r="F128" i="13" s="1" a="1"/>
  <c r="F128" i="13" s="1"/>
  <c r="H128" i="13" s="1"/>
  <c r="F127" i="13" a="1"/>
  <c r="J126" i="13"/>
  <c r="G126" i="13"/>
  <c r="H125" i="13"/>
  <c r="G125" i="13"/>
  <c r="H124" i="13"/>
  <c r="G124" i="13"/>
  <c r="F122" i="13" a="1"/>
  <c r="F122" i="13" s="1"/>
  <c r="J121" i="13"/>
  <c r="H120" i="13"/>
  <c r="G120" i="13"/>
  <c r="H119" i="13"/>
  <c r="G119" i="13"/>
  <c r="F117" i="13" a="1"/>
  <c r="F117" i="13" s="1"/>
  <c r="J116" i="13"/>
  <c r="H115" i="13"/>
  <c r="G115" i="13"/>
  <c r="H114" i="13"/>
  <c r="G114" i="13"/>
  <c r="F112" i="13" a="1"/>
  <c r="F112" i="13" s="1"/>
  <c r="J111" i="13"/>
  <c r="H110" i="13"/>
  <c r="G110" i="13"/>
  <c r="H109" i="13"/>
  <c r="G109" i="13"/>
  <c r="F107" i="13" a="1"/>
  <c r="F107" i="13" s="1"/>
  <c r="J106" i="13"/>
  <c r="H105" i="13"/>
  <c r="G105" i="13"/>
  <c r="H104" i="13"/>
  <c r="G104" i="13"/>
  <c r="F102" i="13"/>
  <c r="F102" i="13" a="1"/>
  <c r="J101" i="13"/>
  <c r="H100" i="13"/>
  <c r="G100" i="13"/>
  <c r="H99" i="13"/>
  <c r="G99" i="13"/>
  <c r="H97" i="13"/>
  <c r="H96" i="13" s="1"/>
  <c r="G97" i="13"/>
  <c r="G96" i="13" s="1"/>
  <c r="F97" i="13" a="1"/>
  <c r="F97" i="13" s="1"/>
  <c r="F98" i="13" s="1" a="1"/>
  <c r="F98" i="13" s="1"/>
  <c r="J96" i="13"/>
  <c r="H95" i="13"/>
  <c r="G95" i="13"/>
  <c r="H94" i="13"/>
  <c r="G94" i="13"/>
  <c r="F92" i="13" a="1"/>
  <c r="F92" i="13" s="1"/>
  <c r="J91" i="13"/>
  <c r="G90" i="13"/>
  <c r="H90" i="13" s="1"/>
  <c r="H89" i="13"/>
  <c r="G89" i="13"/>
  <c r="F87" i="13" a="1"/>
  <c r="F87" i="13" s="1"/>
  <c r="J86" i="13"/>
  <c r="H85" i="13"/>
  <c r="G85" i="13"/>
  <c r="H84" i="13"/>
  <c r="G84" i="13"/>
  <c r="F82" i="13" a="1"/>
  <c r="F82" i="13" s="1"/>
  <c r="J81" i="13"/>
  <c r="H80" i="13"/>
  <c r="G80" i="13"/>
  <c r="H79" i="13"/>
  <c r="G79" i="13"/>
  <c r="H78" i="13"/>
  <c r="G78" i="13"/>
  <c r="F78" i="13"/>
  <c r="F78" i="13" a="1"/>
  <c r="H77" i="13"/>
  <c r="H76" i="13" s="1"/>
  <c r="F77" i="13"/>
  <c r="G77" i="13" s="1"/>
  <c r="G76" i="13" s="1"/>
  <c r="F77" i="13" a="1"/>
  <c r="J76" i="13"/>
  <c r="H75" i="13"/>
  <c r="G75" i="13"/>
  <c r="H74" i="13"/>
  <c r="G74" i="13"/>
  <c r="H73" i="13"/>
  <c r="G73" i="13"/>
  <c r="F73" i="13"/>
  <c r="F73" i="13" a="1"/>
  <c r="H72" i="13"/>
  <c r="G72" i="13"/>
  <c r="F72" i="13" a="1"/>
  <c r="F72" i="13" s="1"/>
  <c r="J71" i="13"/>
  <c r="H71" i="13"/>
  <c r="G71" i="13"/>
  <c r="H70" i="13"/>
  <c r="G70" i="13"/>
  <c r="H69" i="13"/>
  <c r="G69" i="13"/>
  <c r="F67" i="13" a="1"/>
  <c r="F67" i="13" s="1"/>
  <c r="J66" i="13"/>
  <c r="H65" i="13"/>
  <c r="G65" i="13"/>
  <c r="H64" i="13"/>
  <c r="G64" i="13"/>
  <c r="F62" i="13" a="1"/>
  <c r="F62" i="13" s="1"/>
  <c r="J61" i="13"/>
  <c r="H60" i="13"/>
  <c r="G60" i="13"/>
  <c r="H59" i="13"/>
  <c r="G59" i="13"/>
  <c r="F57" i="13" a="1"/>
  <c r="F57" i="13" s="1"/>
  <c r="J56" i="13"/>
  <c r="H55" i="13"/>
  <c r="G55" i="13"/>
  <c r="H54" i="13"/>
  <c r="G54" i="13"/>
  <c r="H52" i="13"/>
  <c r="H51" i="13" s="1"/>
  <c r="G52" i="13"/>
  <c r="G51" i="13" s="1"/>
  <c r="F52" i="13" a="1"/>
  <c r="F52" i="13" s="1"/>
  <c r="F53" i="13" s="1" a="1"/>
  <c r="F53" i="13" s="1"/>
  <c r="J51" i="13"/>
  <c r="H50" i="13"/>
  <c r="G50" i="13"/>
  <c r="H49" i="13"/>
  <c r="G49" i="13"/>
  <c r="F47" i="13" a="1"/>
  <c r="F47" i="13" s="1"/>
  <c r="F48" i="13" s="1" a="1"/>
  <c r="F48" i="13" s="1"/>
  <c r="J46" i="13"/>
  <c r="H45" i="13"/>
  <c r="G45" i="13"/>
  <c r="H44" i="13"/>
  <c r="G44" i="13"/>
  <c r="F43" i="13" a="1"/>
  <c r="F43" i="13" s="1"/>
  <c r="G42" i="13"/>
  <c r="F42" i="13"/>
  <c r="H42" i="13" s="1"/>
  <c r="H41" i="13" s="1"/>
  <c r="F42" i="13" a="1"/>
  <c r="J41" i="13"/>
  <c r="G41" i="13"/>
  <c r="H40" i="13"/>
  <c r="G40" i="13"/>
  <c r="H39" i="13"/>
  <c r="G39" i="13"/>
  <c r="F37" i="13" a="1"/>
  <c r="F37" i="13" s="1"/>
  <c r="J36" i="13"/>
  <c r="H35" i="13"/>
  <c r="G35" i="13"/>
  <c r="H34" i="13"/>
  <c r="G34" i="13"/>
  <c r="G32" i="13"/>
  <c r="G31" i="13" s="1"/>
  <c r="F32" i="13" a="1"/>
  <c r="F32" i="13" s="1"/>
  <c r="J31" i="13"/>
  <c r="H30" i="13"/>
  <c r="G30" i="13"/>
  <c r="H29" i="13"/>
  <c r="G29" i="13"/>
  <c r="F27" i="13" a="1"/>
  <c r="F27" i="13" s="1"/>
  <c r="J26" i="13"/>
  <c r="H25" i="13"/>
  <c r="G25" i="13"/>
  <c r="H24" i="13"/>
  <c r="G24" i="13"/>
  <c r="F22" i="13" a="1"/>
  <c r="F22" i="13" s="1"/>
  <c r="J21" i="13"/>
  <c r="H20" i="13"/>
  <c r="G20" i="13"/>
  <c r="H19" i="13"/>
  <c r="G19" i="13"/>
  <c r="F18" i="13" a="1"/>
  <c r="F18" i="13" s="1"/>
  <c r="H17" i="13"/>
  <c r="H16" i="13" s="1"/>
  <c r="F17" i="13" a="1"/>
  <c r="F17" i="13" s="1"/>
  <c r="G17" i="13" s="1"/>
  <c r="G16" i="13" s="1"/>
  <c r="J16" i="13"/>
  <c r="G15" i="13"/>
  <c r="H15" i="13" s="1"/>
  <c r="G14" i="13"/>
  <c r="H14" i="13" s="1"/>
  <c r="F12" i="13" a="1"/>
  <c r="F12" i="13" s="1"/>
  <c r="J11" i="13"/>
  <c r="G48" i="13" l="1"/>
  <c r="H48" i="13"/>
  <c r="H158" i="13"/>
  <c r="G158" i="13"/>
  <c r="H433" i="13"/>
  <c r="G433" i="13"/>
  <c r="H568" i="13"/>
  <c r="G568" i="13"/>
  <c r="F88" i="13" a="1"/>
  <c r="F88" i="13" s="1"/>
  <c r="H87" i="13"/>
  <c r="G87" i="13"/>
  <c r="H428" i="13"/>
  <c r="G428" i="13"/>
  <c r="H693" i="13"/>
  <c r="G693" i="13"/>
  <c r="H318" i="13"/>
  <c r="G318" i="13"/>
  <c r="G342" i="13"/>
  <c r="G341" i="13" s="1"/>
  <c r="F343" i="13" a="1"/>
  <c r="F343" i="13" s="1"/>
  <c r="H342" i="13"/>
  <c r="H341" i="13" s="1"/>
  <c r="F28" i="13" a="1"/>
  <c r="F28" i="13" s="1"/>
  <c r="H27" i="13"/>
  <c r="H26" i="13" s="1"/>
  <c r="G27" i="13"/>
  <c r="G26" i="13" s="1"/>
  <c r="G398" i="13"/>
  <c r="H398" i="13"/>
  <c r="F303" i="13" a="1"/>
  <c r="F303" i="13" s="1"/>
  <c r="H302" i="13"/>
  <c r="H301" i="13" s="1"/>
  <c r="G302" i="13"/>
  <c r="G301" i="13" s="1"/>
  <c r="F348" i="13" a="1"/>
  <c r="F348" i="13" s="1"/>
  <c r="H347" i="13"/>
  <c r="H346" i="13" s="1"/>
  <c r="G347" i="13"/>
  <c r="G346" i="13" s="1"/>
  <c r="H22" i="13"/>
  <c r="H21" i="13" s="1"/>
  <c r="G22" i="13"/>
  <c r="G21" i="13" s="1"/>
  <c r="F23" i="13" a="1"/>
  <c r="F23" i="13" s="1"/>
  <c r="F388" i="13" a="1"/>
  <c r="F388" i="13" s="1"/>
  <c r="G387" i="13"/>
  <c r="G386" i="13" s="1"/>
  <c r="H387" i="13"/>
  <c r="H386" i="13" s="1"/>
  <c r="H753" i="13"/>
  <c r="G753" i="13"/>
  <c r="F898" i="13" a="1"/>
  <c r="F898" i="13" s="1"/>
  <c r="H897" i="13"/>
  <c r="H896" i="13" s="1"/>
  <c r="G897" i="13"/>
  <c r="G896" i="13" s="1"/>
  <c r="H688" i="13"/>
  <c r="G688" i="13"/>
  <c r="H43" i="13"/>
  <c r="G43" i="13"/>
  <c r="H18" i="13"/>
  <c r="G18" i="13"/>
  <c r="H383" i="13"/>
  <c r="G383" i="13"/>
  <c r="F58" i="13" a="1"/>
  <c r="F58" i="13" s="1"/>
  <c r="G57" i="13"/>
  <c r="G56" i="13" s="1"/>
  <c r="H57" i="13"/>
  <c r="H56" i="13" s="1"/>
  <c r="G358" i="13"/>
  <c r="H358" i="13"/>
  <c r="G378" i="13"/>
  <c r="H378" i="13"/>
  <c r="H563" i="13"/>
  <c r="G563" i="13"/>
  <c r="H53" i="13"/>
  <c r="G53" i="13"/>
  <c r="F308" i="13" a="1"/>
  <c r="F308" i="13" s="1"/>
  <c r="G307" i="13"/>
  <c r="G306" i="13" s="1"/>
  <c r="H307" i="13"/>
  <c r="H306" i="13" s="1"/>
  <c r="H628" i="13"/>
  <c r="G628" i="13"/>
  <c r="H573" i="13"/>
  <c r="G573" i="13"/>
  <c r="H748" i="13"/>
  <c r="G748" i="13"/>
  <c r="F63" i="13" a="1"/>
  <c r="F63" i="13" s="1"/>
  <c r="H62" i="13"/>
  <c r="H61" i="13" s="1"/>
  <c r="G62" i="13"/>
  <c r="G61" i="13" s="1"/>
  <c r="F598" i="13" a="1"/>
  <c r="F598" i="13" s="1"/>
  <c r="H597" i="13"/>
  <c r="H596" i="13" s="1"/>
  <c r="G597" i="13"/>
  <c r="G596" i="13" s="1"/>
  <c r="H163" i="13"/>
  <c r="G163" i="13"/>
  <c r="H183" i="13"/>
  <c r="G183" i="13"/>
  <c r="H82" i="13"/>
  <c r="H81" i="13" s="1"/>
  <c r="G82" i="13"/>
  <c r="G81" i="13" s="1"/>
  <c r="F83" i="13" a="1"/>
  <c r="F83" i="13" s="1"/>
  <c r="H323" i="13"/>
  <c r="G323" i="13"/>
  <c r="G47" i="13"/>
  <c r="G46" i="13" s="1"/>
  <c r="F403" i="13" a="1"/>
  <c r="F403" i="13" s="1"/>
  <c r="H432" i="13"/>
  <c r="H431" i="13" s="1"/>
  <c r="G557" i="13"/>
  <c r="G556" i="13" s="1"/>
  <c r="H272" i="13"/>
  <c r="H271" i="13" s="1"/>
  <c r="G272" i="13"/>
  <c r="G271" i="13" s="1"/>
  <c r="F273" i="13" a="1"/>
  <c r="F273" i="13" s="1"/>
  <c r="H557" i="13"/>
  <c r="H556" i="13" s="1"/>
  <c r="F618" i="13" a="1"/>
  <c r="F618" i="13" s="1"/>
  <c r="H617" i="13"/>
  <c r="H616" i="13" s="1"/>
  <c r="G617" i="13"/>
  <c r="G616" i="13" s="1"/>
  <c r="G843" i="13"/>
  <c r="F38" i="13" a="1"/>
  <c r="F38" i="13" s="1"/>
  <c r="H37" i="13"/>
  <c r="H36" i="13" s="1"/>
  <c r="G37" i="13"/>
  <c r="G36" i="13" s="1"/>
  <c r="G117" i="13"/>
  <c r="G116" i="13" s="1"/>
  <c r="F118" i="13" a="1"/>
  <c r="F118" i="13" s="1"/>
  <c r="H117" i="13"/>
  <c r="H116" i="13" s="1"/>
  <c r="F223" i="13" a="1"/>
  <c r="F223" i="13" s="1"/>
  <c r="H222" i="13"/>
  <c r="H221" i="13" s="1"/>
  <c r="G222" i="13"/>
  <c r="G221" i="13" s="1"/>
  <c r="F268" i="13" a="1"/>
  <c r="F268" i="13" s="1"/>
  <c r="H267" i="13"/>
  <c r="H266" i="13" s="1"/>
  <c r="G267" i="13"/>
  <c r="G266" i="13" s="1"/>
  <c r="F283" i="13" a="1"/>
  <c r="F283" i="13" s="1"/>
  <c r="H282" i="13"/>
  <c r="H281" i="13" s="1"/>
  <c r="G368" i="13"/>
  <c r="H368" i="13"/>
  <c r="H463" i="13"/>
  <c r="G463" i="13"/>
  <c r="F548" i="13" a="1"/>
  <c r="F548" i="13" s="1"/>
  <c r="H547" i="13"/>
  <c r="H546" i="13" s="1"/>
  <c r="G547" i="13"/>
  <c r="G546" i="13" s="1"/>
  <c r="H713" i="13"/>
  <c r="G713" i="13"/>
  <c r="G988" i="13"/>
  <c r="H988" i="13"/>
  <c r="H298" i="13"/>
  <c r="G298" i="13"/>
  <c r="H202" i="13"/>
  <c r="H201" i="13" s="1"/>
  <c r="G202" i="13"/>
  <c r="G201" i="13" s="1"/>
  <c r="F203" i="13" a="1"/>
  <c r="F203" i="13" s="1"/>
  <c r="G363" i="13"/>
  <c r="G432" i="13"/>
  <c r="G431" i="13" s="1"/>
  <c r="G682" i="13"/>
  <c r="G681" i="13" s="1"/>
  <c r="H682" i="13"/>
  <c r="H681" i="13" s="1"/>
  <c r="F683" i="13" a="1"/>
  <c r="F683" i="13" s="1"/>
  <c r="H47" i="13"/>
  <c r="H46" i="13" s="1"/>
  <c r="H487" i="13"/>
  <c r="H486" i="13" s="1"/>
  <c r="H572" i="13"/>
  <c r="H571" i="13" s="1"/>
  <c r="G603" i="13"/>
  <c r="H187" i="13"/>
  <c r="H186" i="13" s="1"/>
  <c r="F468" i="13" a="1"/>
  <c r="F468" i="13" s="1"/>
  <c r="H467" i="13"/>
  <c r="H466" i="13" s="1"/>
  <c r="G467" i="13"/>
  <c r="G466" i="13" s="1"/>
  <c r="H793" i="13"/>
  <c r="G793" i="13"/>
  <c r="H848" i="13"/>
  <c r="G848" i="13"/>
  <c r="G922" i="13"/>
  <c r="G921" i="13" s="1"/>
  <c r="F923" i="13" a="1"/>
  <c r="F923" i="13" s="1"/>
  <c r="H922" i="13"/>
  <c r="H921" i="13" s="1"/>
  <c r="G147" i="13"/>
  <c r="G146" i="13" s="1"/>
  <c r="H257" i="13"/>
  <c r="H256" i="13" s="1"/>
  <c r="F258" i="13" a="1"/>
  <c r="F258" i="13" s="1"/>
  <c r="H337" i="13"/>
  <c r="H336" i="13" s="1"/>
  <c r="G423" i="13"/>
  <c r="F33" i="13" a="1"/>
  <c r="F33" i="13" s="1"/>
  <c r="H32" i="13"/>
  <c r="H31" i="13" s="1"/>
  <c r="F103" i="13" a="1"/>
  <c r="F103" i="13" s="1"/>
  <c r="H102" i="13"/>
  <c r="H101" i="13" s="1"/>
  <c r="G102" i="13"/>
  <c r="G101" i="13" s="1"/>
  <c r="G168" i="13"/>
  <c r="H168" i="13"/>
  <c r="F328" i="13" a="1"/>
  <c r="F328" i="13" s="1"/>
  <c r="H327" i="13"/>
  <c r="H326" i="13" s="1"/>
  <c r="H533" i="13"/>
  <c r="G533" i="13"/>
  <c r="H612" i="13"/>
  <c r="H611" i="13" s="1"/>
  <c r="G612" i="13"/>
  <c r="G611" i="13" s="1"/>
  <c r="F613" i="13" a="1"/>
  <c r="F613" i="13" s="1"/>
  <c r="H633" i="13"/>
  <c r="G633" i="13"/>
  <c r="H728" i="13"/>
  <c r="G728" i="13"/>
  <c r="H768" i="13"/>
  <c r="G768" i="13"/>
  <c r="H853" i="13"/>
  <c r="G853" i="13"/>
  <c r="G408" i="13"/>
  <c r="H408" i="13"/>
  <c r="F438" i="13" a="1"/>
  <c r="F438" i="13" s="1"/>
  <c r="H437" i="13"/>
  <c r="H436" i="13" s="1"/>
  <c r="F493" i="13" a="1"/>
  <c r="F493" i="13" s="1"/>
  <c r="H492" i="13"/>
  <c r="H491" i="13" s="1"/>
  <c r="G492" i="13"/>
  <c r="G491" i="13" s="1"/>
  <c r="F508" i="13" a="1"/>
  <c r="F508" i="13" s="1"/>
  <c r="H507" i="13"/>
  <c r="H506" i="13" s="1"/>
  <c r="G507" i="13"/>
  <c r="G506" i="13" s="1"/>
  <c r="F528" i="13" a="1"/>
  <c r="F528" i="13" s="1"/>
  <c r="H527" i="13"/>
  <c r="H526" i="13" s="1"/>
  <c r="G527" i="13"/>
  <c r="G526" i="13" s="1"/>
  <c r="F578" i="13" a="1"/>
  <c r="F578" i="13" s="1"/>
  <c r="H577" i="13"/>
  <c r="H576" i="13" s="1"/>
  <c r="F593" i="13" a="1"/>
  <c r="F593" i="13" s="1"/>
  <c r="H592" i="13"/>
  <c r="H591" i="13" s="1"/>
  <c r="G592" i="13"/>
  <c r="G591" i="13" s="1"/>
  <c r="F738" i="13" a="1"/>
  <c r="F738" i="13" s="1"/>
  <c r="H737" i="13"/>
  <c r="H736" i="13" s="1"/>
  <c r="G762" i="13"/>
  <c r="G761" i="13" s="1"/>
  <c r="H762" i="13"/>
  <c r="H761" i="13" s="1"/>
  <c r="F763" i="13" a="1"/>
  <c r="F763" i="13" s="1"/>
  <c r="H813" i="13"/>
  <c r="G813" i="13"/>
  <c r="H673" i="13"/>
  <c r="G673" i="13"/>
  <c r="H98" i="13"/>
  <c r="G98" i="13"/>
  <c r="F238" i="13" a="1"/>
  <c r="F238" i="13" s="1"/>
  <c r="H237" i="13"/>
  <c r="H236" i="13" s="1"/>
  <c r="G237" i="13"/>
  <c r="G236" i="13" s="1"/>
  <c r="H278" i="13"/>
  <c r="G278" i="13"/>
  <c r="G317" i="13"/>
  <c r="G316" i="13" s="1"/>
  <c r="H392" i="13"/>
  <c r="H391" i="13" s="1"/>
  <c r="G392" i="13"/>
  <c r="G391" i="13" s="1"/>
  <c r="F393" i="13" a="1"/>
  <c r="F393" i="13" s="1"/>
  <c r="G402" i="13"/>
  <c r="G401" i="13" s="1"/>
  <c r="G407" i="13"/>
  <c r="G406" i="13" s="1"/>
  <c r="G437" i="13"/>
  <c r="G436" i="13" s="1"/>
  <c r="G577" i="13"/>
  <c r="G576" i="13" s="1"/>
  <c r="G668" i="13"/>
  <c r="H708" i="13"/>
  <c r="G708" i="13"/>
  <c r="G737" i="13"/>
  <c r="G736" i="13" s="1"/>
  <c r="G812" i="13"/>
  <c r="G811" i="13" s="1"/>
  <c r="H317" i="13"/>
  <c r="H316" i="13" s="1"/>
  <c r="H488" i="13"/>
  <c r="G488" i="13"/>
  <c r="H812" i="13"/>
  <c r="H811" i="13" s="1"/>
  <c r="F893" i="13" a="1"/>
  <c r="F893" i="13" s="1"/>
  <c r="G892" i="13"/>
  <c r="G891" i="13" s="1"/>
  <c r="H892" i="13"/>
  <c r="H891" i="13" s="1"/>
  <c r="G968" i="13"/>
  <c r="H968" i="13"/>
  <c r="H407" i="13"/>
  <c r="H406" i="13" s="1"/>
  <c r="G928" i="13"/>
  <c r="H928" i="13"/>
  <c r="H952" i="13"/>
  <c r="H951" i="13" s="1"/>
  <c r="F953" i="13" a="1"/>
  <c r="F953" i="13" s="1"/>
  <c r="G952" i="13"/>
  <c r="G951" i="13" s="1"/>
  <c r="F248" i="13" a="1"/>
  <c r="F248" i="13" s="1"/>
  <c r="H247" i="13"/>
  <c r="H246" i="13" s="1"/>
  <c r="G247" i="13"/>
  <c r="G246" i="13" s="1"/>
  <c r="G188" i="13"/>
  <c r="H188" i="13"/>
  <c r="F878" i="13" a="1"/>
  <c r="F878" i="13" s="1"/>
  <c r="H877" i="13"/>
  <c r="H876" i="13" s="1"/>
  <c r="G877" i="13"/>
  <c r="G876" i="13" s="1"/>
  <c r="G187" i="13"/>
  <c r="G186" i="13" s="1"/>
  <c r="G382" i="13"/>
  <c r="G381" i="13" s="1"/>
  <c r="F288" i="13" a="1"/>
  <c r="F288" i="13" s="1"/>
  <c r="H287" i="13"/>
  <c r="H286" i="13" s="1"/>
  <c r="G287" i="13"/>
  <c r="G286" i="13" s="1"/>
  <c r="H332" i="13"/>
  <c r="H331" i="13" s="1"/>
  <c r="G332" i="13"/>
  <c r="G331" i="13" s="1"/>
  <c r="F333" i="13" a="1"/>
  <c r="F333" i="13" s="1"/>
  <c r="F338" i="13" a="1"/>
  <c r="F338" i="13" s="1"/>
  <c r="H382" i="13"/>
  <c r="H381" i="13" s="1"/>
  <c r="H483" i="13"/>
  <c r="G483" i="13"/>
  <c r="H552" i="13"/>
  <c r="H551" i="13" s="1"/>
  <c r="G558" i="13"/>
  <c r="G652" i="13"/>
  <c r="G651" i="13" s="1"/>
  <c r="H828" i="13"/>
  <c r="G1002" i="13"/>
  <c r="G1001" i="13" s="1"/>
  <c r="F1003" i="13" a="1"/>
  <c r="F1003" i="13" s="1"/>
  <c r="H1002" i="13"/>
  <c r="H1001" i="13" s="1"/>
  <c r="F263" i="13" a="1"/>
  <c r="F263" i="13" s="1"/>
  <c r="H262" i="13"/>
  <c r="H261" i="13" s="1"/>
  <c r="G262" i="13"/>
  <c r="G261" i="13" s="1"/>
  <c r="H833" i="13"/>
  <c r="G833" i="13"/>
  <c r="H913" i="13"/>
  <c r="G913" i="13"/>
  <c r="F123" i="13" a="1"/>
  <c r="F123" i="13" s="1"/>
  <c r="H122" i="13"/>
  <c r="H121" i="13" s="1"/>
  <c r="G122" i="13"/>
  <c r="G121" i="13" s="1"/>
  <c r="H147" i="13"/>
  <c r="H146" i="13" s="1"/>
  <c r="F243" i="13" a="1"/>
  <c r="F243" i="13" s="1"/>
  <c r="H242" i="13"/>
  <c r="H241" i="13" s="1"/>
  <c r="G242" i="13"/>
  <c r="G241" i="13" s="1"/>
  <c r="G198" i="13"/>
  <c r="H412" i="13"/>
  <c r="H411" i="13" s="1"/>
  <c r="G412" i="13"/>
  <c r="G411" i="13" s="1"/>
  <c r="F413" i="13" a="1"/>
  <c r="F413" i="13" s="1"/>
  <c r="F498" i="13" a="1"/>
  <c r="F498" i="13" s="1"/>
  <c r="H497" i="13"/>
  <c r="H496" i="13" s="1"/>
  <c r="G497" i="13"/>
  <c r="G496" i="13" s="1"/>
  <c r="F553" i="13" a="1"/>
  <c r="F553" i="13" s="1"/>
  <c r="H652" i="13"/>
  <c r="H651" i="13" s="1"/>
  <c r="H773" i="13"/>
  <c r="G773" i="13"/>
  <c r="H788" i="13"/>
  <c r="G788" i="13"/>
  <c r="H972" i="13"/>
  <c r="H971" i="13" s="1"/>
  <c r="G972" i="13"/>
  <c r="G971" i="13" s="1"/>
  <c r="H352" i="13"/>
  <c r="H351" i="13" s="1"/>
  <c r="G352" i="13"/>
  <c r="G351" i="13" s="1"/>
  <c r="F353" i="13" a="1"/>
  <c r="F353" i="13" s="1"/>
  <c r="H292" i="13"/>
  <c r="H291" i="13" s="1"/>
  <c r="G292" i="13"/>
  <c r="G291" i="13" s="1"/>
  <c r="F293" i="13" a="1"/>
  <c r="F293" i="13" s="1"/>
  <c r="G453" i="13"/>
  <c r="F658" i="13" a="1"/>
  <c r="F658" i="13" s="1"/>
  <c r="H657" i="13"/>
  <c r="H656" i="13" s="1"/>
  <c r="H218" i="13"/>
  <c r="H312" i="13"/>
  <c r="H311" i="13" s="1"/>
  <c r="G312" i="13"/>
  <c r="G311" i="13" s="1"/>
  <c r="F313" i="13" a="1"/>
  <c r="F313" i="13" s="1"/>
  <c r="G502" i="13"/>
  <c r="G501" i="13" s="1"/>
  <c r="F503" i="13" a="1"/>
  <c r="F503" i="13" s="1"/>
  <c r="G92" i="13"/>
  <c r="G91" i="13" s="1"/>
  <c r="F93" i="13" a="1"/>
  <c r="F93" i="13" s="1"/>
  <c r="H502" i="13"/>
  <c r="H501" i="13" s="1"/>
  <c r="G608" i="13"/>
  <c r="F733" i="13" a="1"/>
  <c r="F733" i="13" s="1"/>
  <c r="H732" i="13"/>
  <c r="H731" i="13" s="1"/>
  <c r="G732" i="13"/>
  <c r="G731" i="13" s="1"/>
  <c r="G1008" i="13"/>
  <c r="H1008" i="13"/>
  <c r="H92" i="13"/>
  <c r="H91" i="13" s="1"/>
  <c r="H372" i="13"/>
  <c r="H371" i="13" s="1"/>
  <c r="G372" i="13"/>
  <c r="G371" i="13" s="1"/>
  <c r="F373" i="13" a="1"/>
  <c r="F373" i="13" s="1"/>
  <c r="H653" i="13"/>
  <c r="G653" i="13"/>
  <c r="F108" i="13" a="1"/>
  <c r="F108" i="13" s="1"/>
  <c r="H107" i="13"/>
  <c r="H106" i="13" s="1"/>
  <c r="G107" i="13"/>
  <c r="G106" i="13" s="1"/>
  <c r="G257" i="13"/>
  <c r="G256" i="13" s="1"/>
  <c r="G148" i="13"/>
  <c r="F68" i="13" a="1"/>
  <c r="F68" i="13" s="1"/>
  <c r="H67" i="13"/>
  <c r="H66" i="13" s="1"/>
  <c r="G67" i="13"/>
  <c r="G66" i="13" s="1"/>
  <c r="F458" i="13" a="1"/>
  <c r="F458" i="13" s="1"/>
  <c r="H457" i="13"/>
  <c r="H456" i="13" s="1"/>
  <c r="G457" i="13"/>
  <c r="G456" i="13" s="1"/>
  <c r="F478" i="13" a="1"/>
  <c r="F478" i="13" s="1"/>
  <c r="G477" i="13"/>
  <c r="G476" i="13" s="1"/>
  <c r="F818" i="13" a="1"/>
  <c r="F818" i="13" s="1"/>
  <c r="H817" i="13"/>
  <c r="H816" i="13" s="1"/>
  <c r="F973" i="13" a="1"/>
  <c r="F973" i="13" s="1"/>
  <c r="H252" i="13"/>
  <c r="H251" i="13" s="1"/>
  <c r="G252" i="13"/>
  <c r="G251" i="13" s="1"/>
  <c r="F253" i="13" a="1"/>
  <c r="F253" i="13" s="1"/>
  <c r="H472" i="13"/>
  <c r="H471" i="13" s="1"/>
  <c r="G472" i="13"/>
  <c r="G471" i="13" s="1"/>
  <c r="F473" i="13" a="1"/>
  <c r="F473" i="13" s="1"/>
  <c r="H127" i="13"/>
  <c r="H126" i="13" s="1"/>
  <c r="G207" i="13"/>
  <c r="G206" i="13" s="1"/>
  <c r="H512" i="13"/>
  <c r="H511" i="13" s="1"/>
  <c r="G582" i="13"/>
  <c r="G581" i="13" s="1"/>
  <c r="F583" i="13" a="1"/>
  <c r="F583" i="13" s="1"/>
  <c r="H588" i="13"/>
  <c r="F958" i="13" a="1"/>
  <c r="F958" i="13" s="1"/>
  <c r="H957" i="13"/>
  <c r="H956" i="13" s="1"/>
  <c r="G957" i="13"/>
  <c r="G956" i="13" s="1"/>
  <c r="F938" i="13" a="1"/>
  <c r="F938" i="13" s="1"/>
  <c r="H937" i="13"/>
  <c r="H936" i="13" s="1"/>
  <c r="F933" i="13" a="1"/>
  <c r="F933" i="13" s="1"/>
  <c r="H932" i="13"/>
  <c r="H931" i="13" s="1"/>
  <c r="G932" i="13"/>
  <c r="G931" i="13" s="1"/>
  <c r="F858" i="13" a="1"/>
  <c r="F858" i="13" s="1"/>
  <c r="H857" i="13"/>
  <c r="H856" i="13" s="1"/>
  <c r="G962" i="13"/>
  <c r="G961" i="13" s="1"/>
  <c r="F963" i="13" a="1"/>
  <c r="F963" i="13" s="1"/>
  <c r="H962" i="13"/>
  <c r="H961" i="13" s="1"/>
  <c r="G112" i="13"/>
  <c r="G111" i="13" s="1"/>
  <c r="F113" i="13" a="1"/>
  <c r="F113" i="13" s="1"/>
  <c r="H112" i="13"/>
  <c r="H111" i="13" s="1"/>
  <c r="G217" i="13"/>
  <c r="G216" i="13" s="1"/>
  <c r="H232" i="13"/>
  <c r="H231" i="13" s="1"/>
  <c r="G232" i="13"/>
  <c r="G231" i="13" s="1"/>
  <c r="F233" i="13" a="1"/>
  <c r="F233" i="13" s="1"/>
  <c r="G542" i="13"/>
  <c r="G541" i="13" s="1"/>
  <c r="F543" i="13" a="1"/>
  <c r="F543" i="13" s="1"/>
  <c r="F918" i="13" a="1"/>
  <c r="F918" i="13" s="1"/>
  <c r="H917" i="13"/>
  <c r="H916" i="13" s="1"/>
  <c r="G132" i="13"/>
  <c r="G131" i="13" s="1"/>
  <c r="F133" i="13" a="1"/>
  <c r="F133" i="13" s="1"/>
  <c r="G137" i="13"/>
  <c r="G136" i="13" s="1"/>
  <c r="G197" i="13"/>
  <c r="G196" i="13" s="1"/>
  <c r="H212" i="13"/>
  <c r="H211" i="13" s="1"/>
  <c r="G212" i="13"/>
  <c r="G211" i="13" s="1"/>
  <c r="F213" i="13" a="1"/>
  <c r="F213" i="13" s="1"/>
  <c r="H217" i="13"/>
  <c r="H216" i="13" s="1"/>
  <c r="G452" i="13"/>
  <c r="G451" i="13" s="1"/>
  <c r="H522" i="13"/>
  <c r="H521" i="13" s="1"/>
  <c r="H542" i="13"/>
  <c r="H541" i="13" s="1"/>
  <c r="G642" i="13"/>
  <c r="G641" i="13" s="1"/>
  <c r="H642" i="13"/>
  <c r="H641" i="13" s="1"/>
  <c r="F643" i="13" a="1"/>
  <c r="F643" i="13" s="1"/>
  <c r="G852" i="13"/>
  <c r="G851" i="13" s="1"/>
  <c r="G917" i="13"/>
  <c r="G916" i="13" s="1"/>
  <c r="H948" i="13"/>
  <c r="H137" i="13"/>
  <c r="H136" i="13" s="1"/>
  <c r="H192" i="13"/>
  <c r="H191" i="13" s="1"/>
  <c r="G192" i="13"/>
  <c r="G191" i="13" s="1"/>
  <c r="F193" i="13" a="1"/>
  <c r="F193" i="13" s="1"/>
  <c r="H197" i="13"/>
  <c r="H196" i="13" s="1"/>
  <c r="G228" i="13"/>
  <c r="H228" i="13"/>
  <c r="F443" i="13" a="1"/>
  <c r="F443" i="13" s="1"/>
  <c r="H442" i="13"/>
  <c r="H441" i="13" s="1"/>
  <c r="G442" i="13"/>
  <c r="G441" i="13" s="1"/>
  <c r="H452" i="13"/>
  <c r="H451" i="13" s="1"/>
  <c r="F523" i="13" a="1"/>
  <c r="F523" i="13" s="1"/>
  <c r="G602" i="13"/>
  <c r="G601" i="13" s="1"/>
  <c r="H602" i="13"/>
  <c r="H601" i="13" s="1"/>
  <c r="H648" i="13"/>
  <c r="G648" i="13"/>
  <c r="F698" i="13" a="1"/>
  <c r="F698" i="13" s="1"/>
  <c r="H697" i="13"/>
  <c r="H696" i="13" s="1"/>
  <c r="F778" i="13" a="1"/>
  <c r="F778" i="13" s="1"/>
  <c r="H777" i="13"/>
  <c r="H808" i="13"/>
  <c r="G808" i="13"/>
  <c r="H852" i="13"/>
  <c r="H851" i="13" s="1"/>
  <c r="G902" i="13"/>
  <c r="G901" i="13" s="1"/>
  <c r="F903" i="13" a="1"/>
  <c r="F903" i="13" s="1"/>
  <c r="H902" i="13"/>
  <c r="H901" i="13" s="1"/>
  <c r="G152" i="13"/>
  <c r="G151" i="13" s="1"/>
  <c r="F153" i="13" a="1"/>
  <c r="F153" i="13" s="1"/>
  <c r="H172" i="13"/>
  <c r="H171" i="13" s="1"/>
  <c r="G172" i="13"/>
  <c r="G171" i="13" s="1"/>
  <c r="F173" i="13" a="1"/>
  <c r="F173" i="13" s="1"/>
  <c r="G208" i="13"/>
  <c r="H208" i="13"/>
  <c r="F418" i="13" a="1"/>
  <c r="F418" i="13" s="1"/>
  <c r="G417" i="13"/>
  <c r="G416" i="13" s="1"/>
  <c r="F538" i="13" a="1"/>
  <c r="F538" i="13" s="1"/>
  <c r="H537" i="13"/>
  <c r="H536" i="13" s="1"/>
  <c r="G722" i="13"/>
  <c r="G721" i="13" s="1"/>
  <c r="H722" i="13"/>
  <c r="H721" i="13" s="1"/>
  <c r="F723" i="13" a="1"/>
  <c r="F723" i="13" s="1"/>
  <c r="G622" i="13"/>
  <c r="G621" i="13" s="1"/>
  <c r="H622" i="13"/>
  <c r="H621" i="13" s="1"/>
  <c r="F623" i="13" a="1"/>
  <c r="F623" i="13" s="1"/>
  <c r="G662" i="13"/>
  <c r="G661" i="13" s="1"/>
  <c r="H662" i="13"/>
  <c r="H661" i="13" s="1"/>
  <c r="F663" i="13" a="1"/>
  <c r="F663" i="13" s="1"/>
  <c r="G702" i="13"/>
  <c r="G701" i="13" s="1"/>
  <c r="H702" i="13"/>
  <c r="H701" i="13" s="1"/>
  <c r="F703" i="13" a="1"/>
  <c r="F703" i="13" s="1"/>
  <c r="G742" i="13"/>
  <c r="G741" i="13" s="1"/>
  <c r="H742" i="13"/>
  <c r="H741" i="13" s="1"/>
  <c r="F743" i="13" a="1"/>
  <c r="F743" i="13" s="1"/>
  <c r="G782" i="13"/>
  <c r="G781" i="13" s="1"/>
  <c r="H782" i="13"/>
  <c r="H781" i="13" s="1"/>
  <c r="F783" i="13" a="1"/>
  <c r="F783" i="13" s="1"/>
  <c r="G882" i="13"/>
  <c r="G881" i="13" s="1"/>
  <c r="F883" i="13" a="1"/>
  <c r="F883" i="13" s="1"/>
  <c r="H882" i="13"/>
  <c r="H881" i="13" s="1"/>
  <c r="H992" i="13"/>
  <c r="H991" i="13" s="1"/>
  <c r="F993" i="13" a="1"/>
  <c r="F993" i="13" s="1"/>
  <c r="G992" i="13"/>
  <c r="G991" i="13" s="1"/>
  <c r="H872" i="13"/>
  <c r="H871" i="13" s="1"/>
  <c r="G872" i="13"/>
  <c r="G871" i="13" s="1"/>
  <c r="F873" i="13" a="1"/>
  <c r="F873" i="13" s="1"/>
  <c r="F638" i="13" a="1"/>
  <c r="F638" i="13" s="1"/>
  <c r="H637" i="13"/>
  <c r="H636" i="13" s="1"/>
  <c r="F678" i="13" a="1"/>
  <c r="F678" i="13" s="1"/>
  <c r="H677" i="13"/>
  <c r="H676" i="13" s="1"/>
  <c r="F718" i="13" a="1"/>
  <c r="F718" i="13" s="1"/>
  <c r="H717" i="13"/>
  <c r="H716" i="13" s="1"/>
  <c r="F758" i="13" a="1"/>
  <c r="F758" i="13" s="1"/>
  <c r="H757" i="13"/>
  <c r="H756" i="13" s="1"/>
  <c r="F798" i="13" a="1"/>
  <c r="F798" i="13" s="1"/>
  <c r="H797" i="13"/>
  <c r="H796" i="13" s="1"/>
  <c r="F838" i="13" a="1"/>
  <c r="F838" i="13" s="1"/>
  <c r="H837" i="13"/>
  <c r="H836" i="13" s="1"/>
  <c r="F978" i="13" a="1"/>
  <c r="F978" i="13" s="1"/>
  <c r="H977" i="13"/>
  <c r="H976" i="13" s="1"/>
  <c r="F998" i="13" a="1"/>
  <c r="F998" i="13" s="1"/>
  <c r="H997" i="13"/>
  <c r="H996" i="13" s="1"/>
  <c r="G997" i="13"/>
  <c r="G996" i="13" s="1"/>
  <c r="G797" i="13"/>
  <c r="G796" i="13" s="1"/>
  <c r="G837" i="13"/>
  <c r="G836" i="13" s="1"/>
  <c r="G977" i="13"/>
  <c r="G976" i="13" s="1"/>
  <c r="H888" i="13"/>
  <c r="G888" i="13"/>
  <c r="G862" i="13"/>
  <c r="G861" i="13" s="1"/>
  <c r="F863" i="13" a="1"/>
  <c r="F863" i="13" s="1"/>
  <c r="H862" i="13"/>
  <c r="H861" i="13" s="1"/>
  <c r="G942" i="13"/>
  <c r="G941" i="13" s="1"/>
  <c r="F943" i="13" a="1"/>
  <c r="F943" i="13" s="1"/>
  <c r="H942" i="13"/>
  <c r="H941" i="13" s="1"/>
  <c r="G982" i="13"/>
  <c r="G981" i="13" s="1"/>
  <c r="F983" i="13" a="1"/>
  <c r="F983" i="13" s="1"/>
  <c r="H982" i="13"/>
  <c r="H981" i="13" s="1"/>
  <c r="G802" i="13"/>
  <c r="G801" i="13" s="1"/>
  <c r="H802" i="13"/>
  <c r="H801" i="13" s="1"/>
  <c r="G822" i="13"/>
  <c r="G821" i="13" s="1"/>
  <c r="H822" i="13"/>
  <c r="H821" i="13" s="1"/>
  <c r="G842" i="13"/>
  <c r="G841" i="13" s="1"/>
  <c r="H842" i="13"/>
  <c r="H841" i="13" s="1"/>
  <c r="F13" i="13" a="1"/>
  <c r="F13" i="13" s="1"/>
  <c r="G12" i="13"/>
  <c r="H12" i="13" s="1"/>
  <c r="H593" i="13" l="1"/>
  <c r="G593" i="13"/>
  <c r="H23" i="13"/>
  <c r="G23" i="13"/>
  <c r="G213" i="13"/>
  <c r="H213" i="13"/>
  <c r="G33" i="13"/>
  <c r="H33" i="13"/>
  <c r="H373" i="13"/>
  <c r="G373" i="13"/>
  <c r="G503" i="13"/>
  <c r="H503" i="13"/>
  <c r="G758" i="13"/>
  <c r="H758" i="13"/>
  <c r="G983" i="13"/>
  <c r="H983" i="13"/>
  <c r="H413" i="13"/>
  <c r="G413" i="13"/>
  <c r="H763" i="13"/>
  <c r="G763" i="13"/>
  <c r="H883" i="13"/>
  <c r="G883" i="13"/>
  <c r="H998" i="13"/>
  <c r="G998" i="13"/>
  <c r="H978" i="13"/>
  <c r="G978" i="13"/>
  <c r="G638" i="13"/>
  <c r="H638" i="13"/>
  <c r="G698" i="13"/>
  <c r="H698" i="13"/>
  <c r="G543" i="13"/>
  <c r="H543" i="13"/>
  <c r="G818" i="13"/>
  <c r="H818" i="13"/>
  <c r="H733" i="13"/>
  <c r="G733" i="13"/>
  <c r="G658" i="13"/>
  <c r="H658" i="13"/>
  <c r="H263" i="13"/>
  <c r="G263" i="13"/>
  <c r="G333" i="13"/>
  <c r="H333" i="13"/>
  <c r="G238" i="13"/>
  <c r="H238" i="13"/>
  <c r="H683" i="13"/>
  <c r="G683" i="13"/>
  <c r="H553" i="13"/>
  <c r="G553" i="13"/>
  <c r="G28" i="13"/>
  <c r="H28" i="13"/>
  <c r="G903" i="13"/>
  <c r="H903" i="13"/>
  <c r="H538" i="13"/>
  <c r="G538" i="13"/>
  <c r="H953" i="13"/>
  <c r="G953" i="13"/>
  <c r="H938" i="13"/>
  <c r="G938" i="13"/>
  <c r="G468" i="13"/>
  <c r="H468" i="13"/>
  <c r="H663" i="13"/>
  <c r="G663" i="13"/>
  <c r="H528" i="13"/>
  <c r="G528" i="13"/>
  <c r="G678" i="13"/>
  <c r="H678" i="13"/>
  <c r="G863" i="13"/>
  <c r="H863" i="13"/>
  <c r="H873" i="13"/>
  <c r="G873" i="13"/>
  <c r="G743" i="13"/>
  <c r="H743" i="13"/>
  <c r="H723" i="13"/>
  <c r="G723" i="13"/>
  <c r="G153" i="13"/>
  <c r="H153" i="13"/>
  <c r="G193" i="13"/>
  <c r="H193" i="13"/>
  <c r="H858" i="13"/>
  <c r="G858" i="13"/>
  <c r="H108" i="13"/>
  <c r="G108" i="13"/>
  <c r="H243" i="13"/>
  <c r="G243" i="13"/>
  <c r="H493" i="13"/>
  <c r="G493" i="13"/>
  <c r="H103" i="13"/>
  <c r="G103" i="13"/>
  <c r="G268" i="13"/>
  <c r="H268" i="13"/>
  <c r="H83" i="13"/>
  <c r="G83" i="13"/>
  <c r="H63" i="13"/>
  <c r="G63" i="13"/>
  <c r="G388" i="13"/>
  <c r="H388" i="13"/>
  <c r="G293" i="13"/>
  <c r="H293" i="13"/>
  <c r="H478" i="13"/>
  <c r="G478" i="13"/>
  <c r="H93" i="13"/>
  <c r="G93" i="13"/>
  <c r="H473" i="13"/>
  <c r="G473" i="13"/>
  <c r="H393" i="13"/>
  <c r="G393" i="13"/>
  <c r="H548" i="13"/>
  <c r="G548" i="13"/>
  <c r="H223" i="13"/>
  <c r="G223" i="13"/>
  <c r="H273" i="13"/>
  <c r="G273" i="13"/>
  <c r="H893" i="13"/>
  <c r="G893" i="13"/>
  <c r="G248" i="13"/>
  <c r="H248" i="13"/>
  <c r="G88" i="13"/>
  <c r="G86" i="13" s="1"/>
  <c r="H123" i="13"/>
  <c r="G123" i="13"/>
  <c r="G838" i="13"/>
  <c r="H838" i="13"/>
  <c r="H233" i="13"/>
  <c r="G233" i="13"/>
  <c r="H613" i="13"/>
  <c r="G613" i="13"/>
  <c r="G618" i="13"/>
  <c r="H618" i="13"/>
  <c r="H703" i="13"/>
  <c r="G703" i="13"/>
  <c r="G523" i="13"/>
  <c r="H523" i="13"/>
  <c r="G458" i="13"/>
  <c r="H458" i="13"/>
  <c r="G288" i="13"/>
  <c r="H288" i="13"/>
  <c r="G118" i="13"/>
  <c r="H118" i="13"/>
  <c r="G418" i="13"/>
  <c r="H418" i="13"/>
  <c r="H253" i="13"/>
  <c r="G253" i="13"/>
  <c r="G348" i="13"/>
  <c r="H348" i="13"/>
  <c r="G718" i="13"/>
  <c r="H718" i="13"/>
  <c r="H643" i="13"/>
  <c r="G643" i="13"/>
  <c r="G68" i="13"/>
  <c r="H68" i="13"/>
  <c r="G328" i="13"/>
  <c r="H328" i="13"/>
  <c r="H898" i="13"/>
  <c r="G898" i="13"/>
  <c r="G443" i="13"/>
  <c r="H443" i="13"/>
  <c r="H958" i="13"/>
  <c r="G958" i="13"/>
  <c r="H403" i="13"/>
  <c r="G403" i="13"/>
  <c r="G58" i="13"/>
  <c r="H58" i="13"/>
  <c r="G438" i="13"/>
  <c r="H438" i="13"/>
  <c r="H933" i="13"/>
  <c r="G933" i="13"/>
  <c r="H993" i="13"/>
  <c r="G993" i="13"/>
  <c r="H203" i="13"/>
  <c r="G203" i="13"/>
  <c r="H113" i="13"/>
  <c r="G113" i="13"/>
  <c r="H313" i="13"/>
  <c r="G313" i="13"/>
  <c r="G943" i="13"/>
  <c r="H943" i="13"/>
  <c r="H623" i="13"/>
  <c r="G623" i="13"/>
  <c r="G778" i="13"/>
  <c r="G776" i="13" s="1"/>
  <c r="H963" i="13"/>
  <c r="G963" i="13"/>
  <c r="H973" i="13"/>
  <c r="G973" i="13"/>
  <c r="H878" i="13"/>
  <c r="G878" i="13"/>
  <c r="H508" i="13"/>
  <c r="G508" i="13"/>
  <c r="H923" i="13"/>
  <c r="G923" i="13"/>
  <c r="H283" i="13"/>
  <c r="G283" i="13"/>
  <c r="G38" i="13"/>
  <c r="H38" i="13"/>
  <c r="G598" i="13"/>
  <c r="H598" i="13"/>
  <c r="G308" i="13"/>
  <c r="H308" i="13"/>
  <c r="H303" i="13"/>
  <c r="G303" i="13"/>
  <c r="H1003" i="13"/>
  <c r="G1003" i="13"/>
  <c r="G798" i="13"/>
  <c r="H798" i="13"/>
  <c r="H578" i="13"/>
  <c r="G578" i="13"/>
  <c r="H353" i="13"/>
  <c r="G353" i="13"/>
  <c r="H343" i="13"/>
  <c r="G343" i="13"/>
  <c r="H498" i="13"/>
  <c r="G498" i="13"/>
  <c r="H258" i="13"/>
  <c r="G258" i="13"/>
  <c r="G133" i="13"/>
  <c r="H133" i="13"/>
  <c r="H783" i="13"/>
  <c r="G783" i="13"/>
  <c r="H173" i="13"/>
  <c r="G173" i="13"/>
  <c r="H918" i="13"/>
  <c r="G918" i="13"/>
  <c r="G583" i="13"/>
  <c r="H583" i="13"/>
  <c r="H338" i="13"/>
  <c r="G338" i="13"/>
  <c r="G738" i="13"/>
  <c r="H738" i="13"/>
  <c r="G13" i="13"/>
  <c r="G11" i="13" s="1"/>
  <c r="H778" i="13" l="1"/>
  <c r="H776" i="13" s="1"/>
  <c r="H88" i="13"/>
  <c r="H86" i="13" s="1"/>
  <c r="H13" i="13"/>
  <c r="H11" i="13" s="1"/>
  <c r="I16" i="9"/>
  <c r="I15" i="9"/>
  <c r="I12" i="9"/>
  <c r="I17" i="9" s="1"/>
  <c r="G54" i="15" l="1"/>
  <c r="F54" i="15"/>
  <c r="E54" i="15"/>
  <c r="C20" i="15" s="1"/>
  <c r="C18" i="15" s="1"/>
  <c r="D18" i="15" s="1"/>
  <c r="G24" i="15"/>
  <c r="C19" i="15"/>
  <c r="F24" i="15"/>
  <c r="E24" i="15"/>
  <c r="F414" i="14"/>
  <c r="G414" i="14" s="1"/>
  <c r="F412" i="14"/>
  <c r="G412" i="14" s="1"/>
  <c r="F410" i="14"/>
  <c r="G410" i="14" s="1"/>
  <c r="F408" i="14"/>
  <c r="G408" i="14" s="1"/>
  <c r="F406" i="14"/>
  <c r="G406" i="14" s="1"/>
  <c r="F404" i="14"/>
  <c r="G404" i="14" s="1"/>
  <c r="F402" i="14"/>
  <c r="G402" i="14" s="1"/>
  <c r="F400" i="14"/>
  <c r="G400" i="14" s="1"/>
  <c r="F398" i="14"/>
  <c r="G398" i="14" s="1"/>
  <c r="F396" i="14"/>
  <c r="G396" i="14" s="1"/>
  <c r="F394" i="14"/>
  <c r="G394" i="14" s="1"/>
  <c r="F392" i="14"/>
  <c r="G392" i="14" s="1"/>
  <c r="F390" i="14"/>
  <c r="G390" i="14" s="1"/>
  <c r="F388" i="14"/>
  <c r="G388" i="14" s="1"/>
  <c r="F386" i="14"/>
  <c r="G386" i="14" s="1"/>
  <c r="F384" i="14"/>
  <c r="G384" i="14" s="1"/>
  <c r="F382" i="14"/>
  <c r="G382" i="14" s="1"/>
  <c r="F380" i="14"/>
  <c r="G380" i="14" s="1"/>
  <c r="F378" i="14"/>
  <c r="G378" i="14" s="1"/>
  <c r="F376" i="14"/>
  <c r="G376" i="14" s="1"/>
  <c r="F374" i="14"/>
  <c r="G374" i="14" s="1"/>
  <c r="F372" i="14"/>
  <c r="G372" i="14" s="1"/>
  <c r="F370" i="14"/>
  <c r="G370" i="14" s="1"/>
  <c r="F368" i="14"/>
  <c r="G368" i="14" s="1"/>
  <c r="F366" i="14"/>
  <c r="G366" i="14" s="1"/>
  <c r="F364" i="14"/>
  <c r="G364" i="14" s="1"/>
  <c r="F362" i="14"/>
  <c r="G362" i="14" s="1"/>
  <c r="F360" i="14"/>
  <c r="G360" i="14" s="1"/>
  <c r="G358" i="14"/>
  <c r="F358" i="14"/>
  <c r="F356" i="14"/>
  <c r="G356" i="14" s="1"/>
  <c r="F354" i="14"/>
  <c r="G354" i="14" s="1"/>
  <c r="F352" i="14"/>
  <c r="G352" i="14" s="1"/>
  <c r="F350" i="14"/>
  <c r="G350" i="14" s="1"/>
  <c r="F348" i="14"/>
  <c r="G348" i="14" s="1"/>
  <c r="F346" i="14"/>
  <c r="G346" i="14" s="1"/>
  <c r="F344" i="14"/>
  <c r="G344" i="14" s="1"/>
  <c r="F342" i="14"/>
  <c r="G342" i="14" s="1"/>
  <c r="F340" i="14"/>
  <c r="G340" i="14" s="1"/>
  <c r="F338" i="14"/>
  <c r="G338" i="14" s="1"/>
  <c r="F336" i="14"/>
  <c r="G336" i="14" s="1"/>
  <c r="F334" i="14"/>
  <c r="G334" i="14" s="1"/>
  <c r="F332" i="14"/>
  <c r="G332" i="14" s="1"/>
  <c r="F330" i="14"/>
  <c r="G330" i="14" s="1"/>
  <c r="F328" i="14"/>
  <c r="G328" i="14" s="1"/>
  <c r="F326" i="14"/>
  <c r="G326" i="14" s="1"/>
  <c r="F324" i="14"/>
  <c r="G324" i="14" s="1"/>
  <c r="F322" i="14"/>
  <c r="G322" i="14" s="1"/>
  <c r="F320" i="14"/>
  <c r="G320" i="14" s="1"/>
  <c r="F318" i="14"/>
  <c r="G318" i="14" s="1"/>
  <c r="F316" i="14"/>
  <c r="G316" i="14" s="1"/>
  <c r="F314" i="14"/>
  <c r="G314" i="14" s="1"/>
  <c r="F312" i="14"/>
  <c r="G312" i="14" s="1"/>
  <c r="F310" i="14"/>
  <c r="G310" i="14" s="1"/>
  <c r="F308" i="14"/>
  <c r="G308" i="14" s="1"/>
  <c r="F306" i="14"/>
  <c r="G306" i="14" s="1"/>
  <c r="F304" i="14"/>
  <c r="G304" i="14" s="1"/>
  <c r="F302" i="14"/>
  <c r="G302" i="14" s="1"/>
  <c r="F300" i="14"/>
  <c r="G300" i="14" s="1"/>
  <c r="F298" i="14"/>
  <c r="G298" i="14" s="1"/>
  <c r="F296" i="14"/>
  <c r="G296" i="14" s="1"/>
  <c r="F294" i="14"/>
  <c r="G294" i="14" s="1"/>
  <c r="F292" i="14"/>
  <c r="G292" i="14" s="1"/>
  <c r="F290" i="14"/>
  <c r="G290" i="14" s="1"/>
  <c r="F288" i="14"/>
  <c r="G288" i="14" s="1"/>
  <c r="G286" i="14"/>
  <c r="F286" i="14"/>
  <c r="F284" i="14"/>
  <c r="G284" i="14" s="1"/>
  <c r="F282" i="14"/>
  <c r="G282" i="14" s="1"/>
  <c r="F280" i="14"/>
  <c r="G280" i="14" s="1"/>
  <c r="F278" i="14"/>
  <c r="G278" i="14" s="1"/>
  <c r="F276" i="14"/>
  <c r="G276" i="14" s="1"/>
  <c r="F274" i="14"/>
  <c r="G274" i="14" s="1"/>
  <c r="F272" i="14"/>
  <c r="G272" i="14" s="1"/>
  <c r="F270" i="14"/>
  <c r="G270" i="14" s="1"/>
  <c r="F268" i="14"/>
  <c r="G268" i="14" s="1"/>
  <c r="F266" i="14"/>
  <c r="G266" i="14" s="1"/>
  <c r="F264" i="14"/>
  <c r="G264" i="14" s="1"/>
  <c r="F262" i="14"/>
  <c r="G262" i="14" s="1"/>
  <c r="F260" i="14"/>
  <c r="G260" i="14" s="1"/>
  <c r="F258" i="14"/>
  <c r="G258" i="14" s="1"/>
  <c r="F256" i="14"/>
  <c r="G256" i="14" s="1"/>
  <c r="F254" i="14"/>
  <c r="G254" i="14" s="1"/>
  <c r="F252" i="14"/>
  <c r="G252" i="14" s="1"/>
  <c r="F250" i="14"/>
  <c r="G250" i="14" s="1"/>
  <c r="F248" i="14"/>
  <c r="G248" i="14" s="1"/>
  <c r="F246" i="14"/>
  <c r="G246" i="14" s="1"/>
  <c r="F244" i="14"/>
  <c r="G244" i="14" s="1"/>
  <c r="F242" i="14"/>
  <c r="G242" i="14" s="1"/>
  <c r="F240" i="14"/>
  <c r="G240" i="14" s="1"/>
  <c r="F238" i="14"/>
  <c r="G238" i="14" s="1"/>
  <c r="F236" i="14"/>
  <c r="G236" i="14" s="1"/>
  <c r="F234" i="14"/>
  <c r="G234" i="14" s="1"/>
  <c r="F232" i="14"/>
  <c r="G232" i="14" s="1"/>
  <c r="F230" i="14"/>
  <c r="G230" i="14" s="1"/>
  <c r="F228" i="14"/>
  <c r="G228" i="14" s="1"/>
  <c r="F226" i="14"/>
  <c r="G226" i="14" s="1"/>
  <c r="F224" i="14"/>
  <c r="G224" i="14" s="1"/>
  <c r="F222" i="14"/>
  <c r="G222" i="14" s="1"/>
  <c r="F220" i="14"/>
  <c r="G220" i="14" s="1"/>
  <c r="F218" i="14"/>
  <c r="G218" i="14" s="1"/>
  <c r="F216" i="14"/>
  <c r="G216" i="14" s="1"/>
  <c r="F214" i="14"/>
  <c r="G214" i="14" s="1"/>
  <c r="F212" i="14"/>
  <c r="G212" i="14" s="1"/>
  <c r="F210" i="14"/>
  <c r="G210" i="14" s="1"/>
  <c r="F208" i="14"/>
  <c r="G208" i="14" s="1"/>
  <c r="F206" i="14"/>
  <c r="G206" i="14" s="1"/>
  <c r="F204" i="14"/>
  <c r="G204" i="14" s="1"/>
  <c r="F202" i="14"/>
  <c r="G202" i="14" s="1"/>
  <c r="F200" i="14"/>
  <c r="G200" i="14" s="1"/>
  <c r="F198" i="14"/>
  <c r="G198" i="14" s="1"/>
  <c r="F196" i="14"/>
  <c r="G196" i="14" s="1"/>
  <c r="F194" i="14"/>
  <c r="G194" i="14" s="1"/>
  <c r="F192" i="14"/>
  <c r="G192" i="14" s="1"/>
  <c r="F190" i="14"/>
  <c r="G190" i="14" s="1"/>
  <c r="F188" i="14"/>
  <c r="G188" i="14" s="1"/>
  <c r="F186" i="14"/>
  <c r="G186" i="14" s="1"/>
  <c r="F184" i="14"/>
  <c r="G184" i="14" s="1"/>
  <c r="F182" i="14"/>
  <c r="G182" i="14" s="1"/>
  <c r="F180" i="14"/>
  <c r="G180" i="14" s="1"/>
  <c r="F178" i="14"/>
  <c r="G178" i="14" s="1"/>
  <c r="F176" i="14"/>
  <c r="G176" i="14" s="1"/>
  <c r="F174" i="14"/>
  <c r="G174" i="14" s="1"/>
  <c r="F172" i="14"/>
  <c r="G172" i="14" s="1"/>
  <c r="F170" i="14"/>
  <c r="G170" i="14" s="1"/>
  <c r="F168" i="14"/>
  <c r="G168" i="14" s="1"/>
  <c r="F166" i="14"/>
  <c r="G166" i="14" s="1"/>
  <c r="F164" i="14"/>
  <c r="G164" i="14" s="1"/>
  <c r="F162" i="14"/>
  <c r="G162" i="14" s="1"/>
  <c r="F160" i="14"/>
  <c r="G160" i="14" s="1"/>
  <c r="F158" i="14"/>
  <c r="G158" i="14" s="1"/>
  <c r="F156" i="14"/>
  <c r="G156" i="14" s="1"/>
  <c r="F154" i="14"/>
  <c r="G154" i="14" s="1"/>
  <c r="F152" i="14"/>
  <c r="G152" i="14" s="1"/>
  <c r="F150" i="14"/>
  <c r="G150" i="14" s="1"/>
  <c r="F148" i="14"/>
  <c r="G148" i="14" s="1"/>
  <c r="F146" i="14"/>
  <c r="G146" i="14" s="1"/>
  <c r="F144" i="14"/>
  <c r="G144" i="14" s="1"/>
  <c r="G142" i="14"/>
  <c r="F142" i="14"/>
  <c r="F140" i="14"/>
  <c r="G140" i="14" s="1"/>
  <c r="F138" i="14"/>
  <c r="G138" i="14" s="1"/>
  <c r="F136" i="14"/>
  <c r="G136" i="14" s="1"/>
  <c r="F134" i="14"/>
  <c r="G134" i="14" s="1"/>
  <c r="F132" i="14"/>
  <c r="G132" i="14" s="1"/>
  <c r="F130" i="14"/>
  <c r="G130" i="14" s="1"/>
  <c r="F128" i="14"/>
  <c r="G128" i="14" s="1"/>
  <c r="F126" i="14"/>
  <c r="G126" i="14" s="1"/>
  <c r="F124" i="14"/>
  <c r="G124" i="14" s="1"/>
  <c r="F122" i="14"/>
  <c r="G122" i="14" s="1"/>
  <c r="F120" i="14"/>
  <c r="G120" i="14" s="1"/>
  <c r="F118" i="14"/>
  <c r="G118" i="14" s="1"/>
  <c r="F116" i="14"/>
  <c r="G116" i="14" s="1"/>
  <c r="F114" i="14"/>
  <c r="G114" i="14" s="1"/>
  <c r="F112" i="14"/>
  <c r="G112" i="14" s="1"/>
  <c r="F110" i="14"/>
  <c r="G110" i="14" s="1"/>
  <c r="F108" i="14"/>
  <c r="G108" i="14" s="1"/>
  <c r="F106" i="14"/>
  <c r="G106" i="14" s="1"/>
  <c r="F104" i="14"/>
  <c r="G104" i="14" s="1"/>
  <c r="F102" i="14"/>
  <c r="G102" i="14" s="1"/>
  <c r="F100" i="14"/>
  <c r="G100" i="14" s="1"/>
  <c r="F98" i="14"/>
  <c r="G98" i="14" s="1"/>
  <c r="F96" i="14"/>
  <c r="G96" i="14" s="1"/>
  <c r="F94" i="14"/>
  <c r="G94" i="14" s="1"/>
  <c r="F92" i="14"/>
  <c r="G92" i="14" s="1"/>
  <c r="F90" i="14"/>
  <c r="G90" i="14" s="1"/>
  <c r="F88" i="14"/>
  <c r="G88" i="14" s="1"/>
  <c r="F86" i="14"/>
  <c r="G86" i="14" s="1"/>
  <c r="F84" i="14"/>
  <c r="G84" i="14" s="1"/>
  <c r="F82" i="14"/>
  <c r="G82" i="14" s="1"/>
  <c r="F80" i="14"/>
  <c r="G80" i="14" s="1"/>
  <c r="F78" i="14"/>
  <c r="G78" i="14" s="1"/>
  <c r="F76" i="14"/>
  <c r="G76" i="14" s="1"/>
  <c r="F74" i="14"/>
  <c r="G74" i="14" s="1"/>
  <c r="F72" i="14"/>
  <c r="G72" i="14" s="1"/>
  <c r="F70" i="14"/>
  <c r="G70" i="14" s="1"/>
  <c r="F68" i="14"/>
  <c r="G68" i="14" s="1"/>
  <c r="F66" i="14"/>
  <c r="G66" i="14" s="1"/>
  <c r="F64" i="14"/>
  <c r="G64" i="14" s="1"/>
  <c r="F62" i="14"/>
  <c r="G62" i="14" s="1"/>
  <c r="F60" i="14"/>
  <c r="G60" i="14" s="1"/>
  <c r="F58" i="14"/>
  <c r="G58" i="14" s="1"/>
  <c r="F56" i="14"/>
  <c r="G56" i="14" s="1"/>
  <c r="F54" i="14"/>
  <c r="G54" i="14" s="1"/>
  <c r="F52" i="14"/>
  <c r="G52" i="14" s="1"/>
  <c r="F50" i="14"/>
  <c r="G50" i="14" s="1"/>
  <c r="F48" i="14"/>
  <c r="G48" i="14" s="1"/>
  <c r="F46" i="14"/>
  <c r="G46" i="14" s="1"/>
  <c r="F44" i="14"/>
  <c r="G44" i="14" s="1"/>
  <c r="F42" i="14"/>
  <c r="G42" i="14" s="1"/>
  <c r="F40" i="14"/>
  <c r="G40" i="14" s="1"/>
  <c r="F38" i="14"/>
  <c r="G38" i="14" s="1"/>
  <c r="F36" i="14"/>
  <c r="G36" i="14" s="1"/>
  <c r="F34" i="14"/>
  <c r="G34" i="14" s="1"/>
  <c r="F32" i="14"/>
  <c r="G32" i="14" s="1"/>
  <c r="F30" i="14"/>
  <c r="G30" i="14" s="1"/>
  <c r="F28" i="14"/>
  <c r="G28" i="14" s="1"/>
  <c r="F26" i="14"/>
  <c r="G26" i="14" s="1"/>
  <c r="F24" i="14"/>
  <c r="G24" i="14" s="1"/>
  <c r="F22" i="14"/>
  <c r="G22" i="14" s="1"/>
  <c r="F20" i="14"/>
  <c r="G20" i="14" s="1"/>
  <c r="F18" i="14"/>
  <c r="G18" i="14" s="1"/>
  <c r="F16" i="14"/>
  <c r="G16" i="14" s="1"/>
  <c r="H14" i="10"/>
  <c r="H13" i="10"/>
  <c r="H12" i="10"/>
  <c r="E52" i="10"/>
  <c r="E51" i="10"/>
  <c r="E50" i="10"/>
  <c r="E49" i="10"/>
  <c r="E48" i="10"/>
  <c r="E47" i="10"/>
  <c r="E46" i="10"/>
  <c r="E45" i="10"/>
  <c r="E41" i="10"/>
  <c r="E40" i="10"/>
  <c r="E39" i="10"/>
  <c r="E38" i="10"/>
  <c r="E37" i="10"/>
  <c r="E36" i="10"/>
  <c r="E35" i="10"/>
  <c r="E34" i="10"/>
  <c r="E30" i="10"/>
  <c r="E29" i="10"/>
  <c r="E28" i="10"/>
  <c r="E27" i="10"/>
  <c r="E26" i="10"/>
  <c r="E25" i="10"/>
  <c r="E24" i="10"/>
  <c r="E23" i="10"/>
  <c r="E19" i="10"/>
  <c r="E18" i="10"/>
  <c r="E17" i="10"/>
  <c r="E16" i="10"/>
  <c r="E15" i="10"/>
  <c r="E14" i="10"/>
  <c r="E13" i="10"/>
  <c r="E12" i="10"/>
  <c r="O14" i="13"/>
  <c r="O13" i="13"/>
  <c r="O12" i="13"/>
  <c r="M14" i="13"/>
  <c r="M13" i="13"/>
  <c r="M12" i="13"/>
  <c r="O11" i="13" l="1"/>
  <c r="M11" i="13"/>
  <c r="F62" i="9" l="1"/>
  <c r="F61" i="9"/>
  <c r="F60" i="9"/>
  <c r="F59" i="9"/>
  <c r="F58" i="9"/>
  <c r="F57" i="9"/>
  <c r="F56" i="9"/>
  <c r="F51" i="9"/>
  <c r="F50" i="9"/>
  <c r="F49" i="9"/>
  <c r="F48" i="9"/>
  <c r="F47" i="9"/>
  <c r="F46" i="9"/>
  <c r="F45" i="9"/>
  <c r="F29" i="9"/>
  <c r="F28" i="9"/>
  <c r="F27" i="9"/>
  <c r="F25" i="9"/>
  <c r="F23" i="9"/>
  <c r="F18" i="9"/>
  <c r="F17" i="9"/>
  <c r="F16" i="9"/>
  <c r="F15" i="9"/>
  <c r="F14" i="9"/>
  <c r="F13" i="9"/>
  <c r="F12" i="9"/>
  <c r="F19" i="9" l="1"/>
  <c r="F63" i="9"/>
  <c r="F30" i="9"/>
  <c r="F52" i="9"/>
  <c r="H12" i="16"/>
  <c r="H11" i="16"/>
  <c r="H10" i="16"/>
  <c r="I11" i="16" s="1"/>
  <c r="I12" i="16" l="1"/>
  <c r="I21" i="3"/>
  <c r="I17" i="3"/>
  <c r="N14" i="13" l="1"/>
  <c r="N12" i="13"/>
  <c r="N13" i="13"/>
  <c r="C12" i="15"/>
  <c r="C14" i="15" s="1" a="1"/>
  <c r="C14" i="15" s="1"/>
  <c r="N11" i="13" l="1"/>
  <c r="F9" i="20" s="1"/>
  <c r="D12" i="14" l="1"/>
  <c r="K17" i="14" l="1"/>
  <c r="K18" i="14"/>
  <c r="K16" i="14" l="1"/>
  <c r="L16" i="14" s="1"/>
  <c r="F10" i="20" s="1"/>
  <c r="G9" i="20"/>
  <c r="E21" i="3" l="1"/>
  <c r="E17" i="3"/>
  <c r="E13" i="3"/>
  <c r="H17" i="3" l="1"/>
  <c r="H13" i="3"/>
  <c r="F11" i="20" l="1"/>
  <c r="F12" i="20" s="1"/>
  <c r="H21" i="3"/>
  <c r="D11" i="20" l="1"/>
  <c r="C11" i="20" l="1"/>
  <c r="E11" i="20"/>
  <c r="D9" i="20" l="1"/>
  <c r="C9" i="20" s="1"/>
  <c r="G12" i="20" l="1"/>
  <c r="D10" i="20"/>
  <c r="D12" i="20" s="1"/>
  <c r="E9" i="20"/>
  <c r="C10" i="20" l="1"/>
  <c r="C12" i="20" s="1"/>
  <c r="E10" i="20"/>
  <c r="E12" i="2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<sst xmlns="http://schemas.openxmlformats.org/spreadsheetml/2006/main" count="4355" uniqueCount="241">
  <si>
    <t>法人名/屋号</t>
    <rPh sb="0" eb="3">
      <t>ホウジンメイ</t>
    </rPh>
    <rPh sb="4" eb="6">
      <t>ヤゴウ</t>
    </rPh>
    <phoneticPr fontId="3"/>
  </si>
  <si>
    <t>法人名/屋号カナ</t>
    <rPh sb="0" eb="3">
      <t>ホウジンメイ</t>
    </rPh>
    <rPh sb="4" eb="6">
      <t>ヤゴウ</t>
    </rPh>
    <phoneticPr fontId="3"/>
  </si>
  <si>
    <t>法人番号</t>
    <rPh sb="0" eb="4">
      <t>ホウジンバンゴウ</t>
    </rPh>
    <phoneticPr fontId="3"/>
  </si>
  <si>
    <t>代表者役職</t>
    <rPh sb="0" eb="3">
      <t>ダイヒョウシャ</t>
    </rPh>
    <rPh sb="3" eb="5">
      <t>ヤクショク</t>
    </rPh>
    <phoneticPr fontId="3"/>
  </si>
  <si>
    <t>代表者：姓</t>
    <rPh sb="0" eb="3">
      <t>ダイヒョウシャ</t>
    </rPh>
    <rPh sb="4" eb="5">
      <t>セイ</t>
    </rPh>
    <phoneticPr fontId="3"/>
  </si>
  <si>
    <t>代表者：名</t>
    <rPh sb="0" eb="3">
      <t>ダイヒョウシャ</t>
    </rPh>
    <rPh sb="4" eb="5">
      <t>メイ</t>
    </rPh>
    <phoneticPr fontId="3"/>
  </si>
  <si>
    <t>代表者カナ：姓</t>
    <rPh sb="0" eb="3">
      <t>ダイヒョウシャ</t>
    </rPh>
    <rPh sb="6" eb="7">
      <t>セイ</t>
    </rPh>
    <phoneticPr fontId="3"/>
  </si>
  <si>
    <t>代表者カナ：名</t>
    <rPh sb="0" eb="3">
      <t>ダイヒョウシャ</t>
    </rPh>
    <rPh sb="6" eb="7">
      <t>メイ</t>
    </rPh>
    <phoneticPr fontId="3"/>
  </si>
  <si>
    <t>本社/現住所：
郵便番号</t>
    <rPh sb="0" eb="4">
      <t>ユウビンバンゴウ</t>
    </rPh>
    <phoneticPr fontId="3"/>
  </si>
  <si>
    <t>本社/現住所：
都道府県</t>
    <rPh sb="8" eb="12">
      <t>トドウフケン</t>
    </rPh>
    <phoneticPr fontId="3"/>
  </si>
  <si>
    <t>本社/現住所：
市区町村</t>
    <rPh sb="8" eb="12">
      <t>シクチョウソン</t>
    </rPh>
    <phoneticPr fontId="3"/>
  </si>
  <si>
    <t>本社/現住所：
丁目以降</t>
    <rPh sb="8" eb="10">
      <t>チョウメ</t>
    </rPh>
    <rPh sb="10" eb="12">
      <t>イコウ</t>
    </rPh>
    <phoneticPr fontId="3"/>
  </si>
  <si>
    <t>本社/現住所：
ビル・マンション名等</t>
    <rPh sb="16" eb="17">
      <t>メイ</t>
    </rPh>
    <rPh sb="17" eb="18">
      <t>トウ</t>
    </rPh>
    <phoneticPr fontId="3"/>
  </si>
  <si>
    <t>代表者電話番号</t>
    <rPh sb="0" eb="3">
      <t>ダイヒョウシャ</t>
    </rPh>
    <rPh sb="3" eb="7">
      <t>デンワバンゴウ</t>
    </rPh>
    <phoneticPr fontId="3"/>
  </si>
  <si>
    <t>事業者URL</t>
    <rPh sb="0" eb="3">
      <t>ジギョウシャ</t>
    </rPh>
    <phoneticPr fontId="3"/>
  </si>
  <si>
    <t>担当部署</t>
    <rPh sb="0" eb="4">
      <t>タントウブショ</t>
    </rPh>
    <phoneticPr fontId="3"/>
  </si>
  <si>
    <t>担当者：姓</t>
    <rPh sb="0" eb="3">
      <t>タントウシャ</t>
    </rPh>
    <rPh sb="4" eb="5">
      <t>セイ</t>
    </rPh>
    <phoneticPr fontId="3"/>
  </si>
  <si>
    <t>担当者：名</t>
    <rPh sb="0" eb="3">
      <t>タントウシャ</t>
    </rPh>
    <rPh sb="4" eb="5">
      <t>メイ</t>
    </rPh>
    <phoneticPr fontId="3"/>
  </si>
  <si>
    <t>担当者カナ：姓</t>
    <rPh sb="0" eb="3">
      <t>タントウシャ</t>
    </rPh>
    <rPh sb="6" eb="7">
      <t>セイ</t>
    </rPh>
    <phoneticPr fontId="3"/>
  </si>
  <si>
    <t>担当者カナ：名</t>
    <rPh sb="0" eb="3">
      <t>タントウシャ</t>
    </rPh>
    <rPh sb="6" eb="7">
      <t>メイ</t>
    </rPh>
    <phoneticPr fontId="3"/>
  </si>
  <si>
    <t>担当者携帯番号</t>
    <rPh sb="0" eb="3">
      <t>タントウシャ</t>
    </rPh>
    <rPh sb="3" eb="5">
      <t>ケイタイ</t>
    </rPh>
    <rPh sb="5" eb="7">
      <t>バンゴウ</t>
    </rPh>
    <phoneticPr fontId="3"/>
  </si>
  <si>
    <t>担当者メールアドレス</t>
    <rPh sb="0" eb="3">
      <t>タントウシャ</t>
    </rPh>
    <phoneticPr fontId="3"/>
  </si>
  <si>
    <t>事業費の支払有無</t>
    <rPh sb="0" eb="3">
      <t>ジギョウヒ</t>
    </rPh>
    <rPh sb="4" eb="6">
      <t>シハライ</t>
    </rPh>
    <rPh sb="6" eb="8">
      <t>ウム</t>
    </rPh>
    <phoneticPr fontId="3"/>
  </si>
  <si>
    <t>事業者名</t>
    <rPh sb="0" eb="4">
      <t>ジギョウシャメイ</t>
    </rPh>
    <phoneticPr fontId="3"/>
  </si>
  <si>
    <t>労働生産性</t>
    <rPh sb="0" eb="5">
      <t>ロウドウセイサンセイ</t>
    </rPh>
    <phoneticPr fontId="3"/>
  </si>
  <si>
    <t>集計期間</t>
    <rPh sb="0" eb="4">
      <t>シュウケイキカン</t>
    </rPh>
    <phoneticPr fontId="3"/>
  </si>
  <si>
    <t>IT提供事業者名</t>
    <rPh sb="2" eb="4">
      <t>テイキョウ</t>
    </rPh>
    <rPh sb="4" eb="8">
      <t>ジギョウシャメイ</t>
    </rPh>
    <phoneticPr fontId="3"/>
  </si>
  <si>
    <t>分類</t>
    <rPh sb="0" eb="2">
      <t>ブンルイ</t>
    </rPh>
    <phoneticPr fontId="3"/>
  </si>
  <si>
    <t>数量</t>
    <rPh sb="0" eb="2">
      <t>スウリョウ</t>
    </rPh>
    <phoneticPr fontId="3"/>
  </si>
  <si>
    <t>ソフトウェア費</t>
    <rPh sb="6" eb="7">
      <t>ヒ</t>
    </rPh>
    <phoneticPr fontId="3"/>
  </si>
  <si>
    <t>単価</t>
    <rPh sb="0" eb="2">
      <t>タンカ</t>
    </rPh>
    <phoneticPr fontId="3"/>
  </si>
  <si>
    <t>金額</t>
    <rPh sb="0" eb="2">
      <t>キンガク</t>
    </rPh>
    <phoneticPr fontId="3"/>
  </si>
  <si>
    <t>項目</t>
    <rPh sb="0" eb="2">
      <t>コウモク</t>
    </rPh>
    <phoneticPr fontId="3"/>
  </si>
  <si>
    <t>補助対象経費</t>
    <rPh sb="0" eb="6">
      <t>ホジョタイショウケイヒ</t>
    </rPh>
    <phoneticPr fontId="3"/>
  </si>
  <si>
    <t>補助金申請可能額</t>
    <rPh sb="0" eb="8">
      <t>ホジョキンシンセイカノウガク</t>
    </rPh>
    <phoneticPr fontId="3"/>
  </si>
  <si>
    <t>補助率</t>
    <rPh sb="0" eb="3">
      <t>ホジョリツ</t>
    </rPh>
    <phoneticPr fontId="1"/>
  </si>
  <si>
    <t>ソフトウェア費・導入関連費</t>
    <rPh sb="6" eb="7">
      <t>ヒ</t>
    </rPh>
    <rPh sb="8" eb="10">
      <t>ドウニュウ</t>
    </rPh>
    <rPh sb="10" eb="13">
      <t>カンレンヒ</t>
    </rPh>
    <phoneticPr fontId="2"/>
  </si>
  <si>
    <t>ソフトウェア費・導入関連費</t>
    <rPh sb="6" eb="7">
      <t>ヒ</t>
    </rPh>
    <rPh sb="8" eb="10">
      <t>ドウニュウ</t>
    </rPh>
    <rPh sb="10" eb="13">
      <t>カンレンヒ</t>
    </rPh>
    <phoneticPr fontId="3"/>
  </si>
  <si>
    <t>ソフトウェア・導入関連費①</t>
    <rPh sb="7" eb="9">
      <t>ドウニュウ</t>
    </rPh>
    <rPh sb="9" eb="12">
      <t>カンレンヒ</t>
    </rPh>
    <phoneticPr fontId="1"/>
  </si>
  <si>
    <t>ソフトウェア・導入関連費②</t>
    <rPh sb="7" eb="9">
      <t>ドウニュウ</t>
    </rPh>
    <rPh sb="9" eb="12">
      <t>カンレンヒ</t>
    </rPh>
    <phoneticPr fontId="1"/>
  </si>
  <si>
    <t>2/3</t>
  </si>
  <si>
    <t>1/2</t>
  </si>
  <si>
    <t>オプション費</t>
    <rPh sb="5" eb="6">
      <t>ヒ</t>
    </rPh>
    <phoneticPr fontId="3"/>
  </si>
  <si>
    <t>役務費</t>
    <rPh sb="0" eb="2">
      <t>エキム</t>
    </rPh>
    <rPh sb="2" eb="3">
      <t>ヒ</t>
    </rPh>
    <phoneticPr fontId="3"/>
  </si>
  <si>
    <t>ハードウエア費・導入関連費</t>
    <rPh sb="6" eb="7">
      <t>ヒ</t>
    </rPh>
    <rPh sb="8" eb="10">
      <t>ドウニュウ</t>
    </rPh>
    <rPh sb="10" eb="13">
      <t>カンレンヒ</t>
    </rPh>
    <phoneticPr fontId="2"/>
  </si>
  <si>
    <t>ハードウエア費・導入関連費</t>
    <rPh sb="6" eb="7">
      <t>ヒ</t>
    </rPh>
    <rPh sb="8" eb="10">
      <t>ドウニュウ</t>
    </rPh>
    <rPh sb="10" eb="13">
      <t>カンレンヒ</t>
    </rPh>
    <phoneticPr fontId="3"/>
  </si>
  <si>
    <t>ソフトウェア導入関連費</t>
    <rPh sb="6" eb="8">
      <t>ドウニュウ</t>
    </rPh>
    <rPh sb="8" eb="11">
      <t>カンレンヒ</t>
    </rPh>
    <phoneticPr fontId="3"/>
  </si>
  <si>
    <t>ハードウェア費</t>
    <rPh sb="6" eb="7">
      <t>ヒ</t>
    </rPh>
    <phoneticPr fontId="3"/>
  </si>
  <si>
    <t>ハードウェア費</t>
    <phoneticPr fontId="3"/>
  </si>
  <si>
    <t>ハードウエア導入関連費</t>
    <rPh sb="6" eb="8">
      <t>ドウニュウ</t>
    </rPh>
    <rPh sb="8" eb="11">
      <t>カンレンヒ</t>
    </rPh>
    <phoneticPr fontId="3"/>
  </si>
  <si>
    <t>補助対象経費×補助率</t>
    <rPh sb="0" eb="6">
      <t>ホジョタイショウケイヒ</t>
    </rPh>
    <rPh sb="7" eb="10">
      <t>ホジョリツ</t>
    </rPh>
    <phoneticPr fontId="3"/>
  </si>
  <si>
    <t>補助金申請額</t>
    <rPh sb="0" eb="3">
      <t>ホジョキン</t>
    </rPh>
    <rPh sb="3" eb="6">
      <t>シンセイガク</t>
    </rPh>
    <phoneticPr fontId="3"/>
  </si>
  <si>
    <t>ソフトウェア・導入関連費小計</t>
    <phoneticPr fontId="3"/>
  </si>
  <si>
    <t>ソフトウェア・導入関連費小計</t>
    <rPh sb="7" eb="9">
      <t>ドウニュウ</t>
    </rPh>
    <rPh sb="9" eb="12">
      <t>カンレンヒ</t>
    </rPh>
    <rPh sb="12" eb="14">
      <t>ショウケイ</t>
    </rPh>
    <phoneticPr fontId="3"/>
  </si>
  <si>
    <t>1/2</t>
    <phoneticPr fontId="1"/>
  </si>
  <si>
    <t>補助金申請可能額</t>
    <rPh sb="0" eb="3">
      <t>ホジョキン</t>
    </rPh>
    <rPh sb="3" eb="8">
      <t>シンセイカノウガク</t>
    </rPh>
    <phoneticPr fontId="3"/>
  </si>
  <si>
    <t>補助対象経費合計</t>
    <rPh sb="0" eb="6">
      <t>ホジョタイショウケイヒ</t>
    </rPh>
    <rPh sb="6" eb="8">
      <t>ゴウケイ</t>
    </rPh>
    <phoneticPr fontId="3"/>
  </si>
  <si>
    <t>補助金申請可能額</t>
    <rPh sb="0" eb="3">
      <t>ホジョキン</t>
    </rPh>
    <rPh sb="3" eb="5">
      <t>シンセイ</t>
    </rPh>
    <rPh sb="5" eb="7">
      <t>カノウ</t>
    </rPh>
    <rPh sb="7" eb="8">
      <t>ガク</t>
    </rPh>
    <phoneticPr fontId="3"/>
  </si>
  <si>
    <t>事業者名</t>
    <rPh sb="0" eb="4">
      <t>ジギョウシャメイ</t>
    </rPh>
    <phoneticPr fontId="3"/>
  </si>
  <si>
    <t>■備考、特記事項</t>
    <rPh sb="1" eb="3">
      <t>ビコウ</t>
    </rPh>
    <rPh sb="4" eb="8">
      <t>トッキジコウ</t>
    </rPh>
    <phoneticPr fontId="3"/>
  </si>
  <si>
    <t>総事業費</t>
    <rPh sb="0" eb="4">
      <t>ソウジギョウヒ</t>
    </rPh>
    <phoneticPr fontId="3"/>
  </si>
  <si>
    <t>消費税</t>
    <rPh sb="0" eb="3">
      <t>ショウヒゼイ</t>
    </rPh>
    <phoneticPr fontId="3"/>
  </si>
  <si>
    <t>・セルが赤く表示されている場合は、申請できる補助金申請額を超過していますので、各事業の様式を申請可能な金額になるように調整をしてください。</t>
    <phoneticPr fontId="3"/>
  </si>
  <si>
    <t>・入力したセルが赤く表示された場合は、入力できる金額を超過していますので、「補助金申請可能額」等を参考の上、範囲内の金額を入力してください。</t>
    <rPh sb="1" eb="3">
      <t>ニュウリョク</t>
    </rPh>
    <rPh sb="8" eb="9">
      <t>アカ</t>
    </rPh>
    <rPh sb="10" eb="12">
      <t>ヒョウジ</t>
    </rPh>
    <rPh sb="15" eb="17">
      <t>バアイ</t>
    </rPh>
    <rPh sb="19" eb="21">
      <t>ニュウリョク</t>
    </rPh>
    <rPh sb="24" eb="26">
      <t>キンガク</t>
    </rPh>
    <rPh sb="27" eb="29">
      <t>チョウカ</t>
    </rPh>
    <rPh sb="38" eb="46">
      <t>ホジョキンシンセイカノウガク</t>
    </rPh>
    <rPh sb="47" eb="48">
      <t>トウ</t>
    </rPh>
    <rPh sb="49" eb="51">
      <t>サンコウ</t>
    </rPh>
    <rPh sb="52" eb="53">
      <t>ウエ</t>
    </rPh>
    <rPh sb="54" eb="57">
      <t>ハンイナイ</t>
    </rPh>
    <rPh sb="58" eb="60">
      <t>キンガク</t>
    </rPh>
    <rPh sb="61" eb="63">
      <t>ニュウリョク</t>
    </rPh>
    <phoneticPr fontId="3"/>
  </si>
  <si>
    <t>事業者毎の
補助金申請可能額</t>
    <rPh sb="0" eb="3">
      <t>ジギョウシャ</t>
    </rPh>
    <rPh sb="3" eb="4">
      <t>ゴト</t>
    </rPh>
    <rPh sb="6" eb="9">
      <t>ホジョキン</t>
    </rPh>
    <rPh sb="9" eb="11">
      <t>シンセイ</t>
    </rPh>
    <rPh sb="11" eb="13">
      <t>カノウ</t>
    </rPh>
    <rPh sb="13" eb="14">
      <t>ガク</t>
    </rPh>
    <phoneticPr fontId="3"/>
  </si>
  <si>
    <t>・代表事業者を除く、本事業に参画する事業者情報を全て入力してください。</t>
    <rPh sb="1" eb="3">
      <t>ダイヒョウ</t>
    </rPh>
    <rPh sb="3" eb="6">
      <t>ジギョウシャ</t>
    </rPh>
    <rPh sb="7" eb="8">
      <t>ノゾ</t>
    </rPh>
    <rPh sb="10" eb="13">
      <t>ホンジギョウ</t>
    </rPh>
    <rPh sb="14" eb="16">
      <t>サンカク</t>
    </rPh>
    <rPh sb="18" eb="21">
      <t>ジギョウシャ</t>
    </rPh>
    <rPh sb="21" eb="23">
      <t>ジョウホウ</t>
    </rPh>
    <rPh sb="24" eb="25">
      <t>スベ</t>
    </rPh>
    <rPh sb="26" eb="28">
      <t>ニュウリョク</t>
    </rPh>
    <phoneticPr fontId="3"/>
  </si>
  <si>
    <t>ITツール名</t>
    <rPh sb="5" eb="6">
      <t>メイ</t>
    </rPh>
    <phoneticPr fontId="3"/>
  </si>
  <si>
    <t>A【様式1】参画事業者情報</t>
    <phoneticPr fontId="3"/>
  </si>
  <si>
    <t>I【様式8】事業全体経費</t>
    <phoneticPr fontId="3"/>
  </si>
  <si>
    <t>様式・計算用ツール一覧</t>
    <rPh sb="0" eb="2">
      <t>ヨウシキ</t>
    </rPh>
    <rPh sb="3" eb="5">
      <t>ケイサン</t>
    </rPh>
    <rPh sb="5" eb="6">
      <t>ヨウ</t>
    </rPh>
    <rPh sb="9" eb="11">
      <t>イチラン</t>
    </rPh>
    <phoneticPr fontId="3"/>
  </si>
  <si>
    <t>B【計算用ツール】労働生産性（事業者毎算出用）</t>
    <phoneticPr fontId="3"/>
  </si>
  <si>
    <t>説明</t>
    <rPh sb="0" eb="2">
      <t>セツメイ</t>
    </rPh>
    <phoneticPr fontId="3"/>
  </si>
  <si>
    <t>代表事業者を除く、本事業に参画する事業者情報を入力してください。</t>
    <rPh sb="0" eb="5">
      <t>ダイヒョウジギョウシャ</t>
    </rPh>
    <rPh sb="6" eb="7">
      <t>ノゾ</t>
    </rPh>
    <rPh sb="23" eb="25">
      <t>ニュウリョク</t>
    </rPh>
    <phoneticPr fontId="3"/>
  </si>
  <si>
    <t>B【計算用ツール】労働生産性 (補助事業グループ算出用）</t>
    <phoneticPr fontId="3"/>
  </si>
  <si>
    <t>■労働生産性計算表</t>
    <rPh sb="1" eb="6">
      <t>ロウドウセイサンセイ</t>
    </rPh>
    <rPh sb="6" eb="9">
      <t>ケイサンヒョウ</t>
    </rPh>
    <phoneticPr fontId="3"/>
  </si>
  <si>
    <t>補助事業グループの労働生産性を算出する際にご活用ください。</t>
    <rPh sb="0" eb="4">
      <t>ホジョジギョウ</t>
    </rPh>
    <rPh sb="9" eb="14">
      <t>ロウドウセイサンセイ</t>
    </rPh>
    <rPh sb="15" eb="17">
      <t>サンシュツ</t>
    </rPh>
    <rPh sb="19" eb="20">
      <t>サイ</t>
    </rPh>
    <rPh sb="22" eb="24">
      <t>カツヨウ</t>
    </rPh>
    <phoneticPr fontId="3"/>
  </si>
  <si>
    <t>事業全体で導入するITツールの情報を全て入力してください。</t>
    <rPh sb="0" eb="4">
      <t>ジギョウゼンタイ</t>
    </rPh>
    <rPh sb="5" eb="7">
      <t>ドウニュウ</t>
    </rPh>
    <rPh sb="15" eb="17">
      <t>ジョウホウ</t>
    </rPh>
    <rPh sb="18" eb="19">
      <t>スベ</t>
    </rPh>
    <rPh sb="20" eb="22">
      <t>ニュウリョク</t>
    </rPh>
    <phoneticPr fontId="3"/>
  </si>
  <si>
    <t>・事業全体で導入するITツールの情報を全て入力してください。不明な情報がある場合は、IT提供事業者、外部専門家に確認してください。</t>
    <rPh sb="1" eb="3">
      <t>ジギョウ</t>
    </rPh>
    <rPh sb="3" eb="5">
      <t>ゼンタイ</t>
    </rPh>
    <rPh sb="6" eb="8">
      <t>ドウニュウ</t>
    </rPh>
    <rPh sb="16" eb="18">
      <t>ジョウホウ</t>
    </rPh>
    <rPh sb="19" eb="20">
      <t>スベ</t>
    </rPh>
    <rPh sb="21" eb="23">
      <t>ニュウリョク</t>
    </rPh>
    <rPh sb="30" eb="32">
      <t>フメイ</t>
    </rPh>
    <phoneticPr fontId="3"/>
  </si>
  <si>
    <t>・代表事業者、参画事業者毎に導入するITツール、数量、支払いの有無を全て入力してください。</t>
    <rPh sb="1" eb="3">
      <t>ダイヒョウ</t>
    </rPh>
    <rPh sb="3" eb="6">
      <t>ジギョウシャ</t>
    </rPh>
    <rPh sb="7" eb="9">
      <t>サンカク</t>
    </rPh>
    <rPh sb="9" eb="13">
      <t>ジギョウシャゴト</t>
    </rPh>
    <rPh sb="14" eb="16">
      <t>ドウニュウ</t>
    </rPh>
    <rPh sb="24" eb="26">
      <t>スウリョウ</t>
    </rPh>
    <rPh sb="27" eb="29">
      <t>シハラ</t>
    </rPh>
    <rPh sb="31" eb="33">
      <t>ウム</t>
    </rPh>
    <rPh sb="34" eb="35">
      <t>スベ</t>
    </rPh>
    <rPh sb="36" eb="38">
      <t>ニュウリョク</t>
    </rPh>
    <phoneticPr fontId="3"/>
  </si>
  <si>
    <t>・代表事業者、参画事業者毎に導入するITツール、数量、支払いの有無を全て入力してください。</t>
    <rPh sb="1" eb="3">
      <t>ダイヒョウ</t>
    </rPh>
    <rPh sb="3" eb="6">
      <t>ジギョウシャ</t>
    </rPh>
    <rPh sb="7" eb="9">
      <t>サンカク</t>
    </rPh>
    <rPh sb="9" eb="12">
      <t>ジギョウシャ</t>
    </rPh>
    <rPh sb="12" eb="13">
      <t>ゴト</t>
    </rPh>
    <rPh sb="14" eb="16">
      <t>ドウニュウ</t>
    </rPh>
    <rPh sb="24" eb="26">
      <t>スウリョウ</t>
    </rPh>
    <rPh sb="27" eb="29">
      <t>シハラ</t>
    </rPh>
    <rPh sb="31" eb="33">
      <t>ウム</t>
    </rPh>
    <rPh sb="34" eb="35">
      <t>スベ</t>
    </rPh>
    <rPh sb="36" eb="38">
      <t>ニュウリョク</t>
    </rPh>
    <phoneticPr fontId="3"/>
  </si>
  <si>
    <t>代表事業者、参画事業者毎に導入するITツール、数量、支払いの有無を全て入力してください。</t>
    <phoneticPr fontId="3"/>
  </si>
  <si>
    <t>【様式2】導入ITツール情報</t>
    <rPh sb="1" eb="3">
      <t>ヨウシキ</t>
    </rPh>
    <rPh sb="5" eb="7">
      <t>ドウニュウ</t>
    </rPh>
    <rPh sb="12" eb="14">
      <t>ジョウホウ</t>
    </rPh>
    <phoneticPr fontId="3"/>
  </si>
  <si>
    <t>【様式8】事業全体経費</t>
    <rPh sb="5" eb="7">
      <t>ジギョウ</t>
    </rPh>
    <rPh sb="7" eb="9">
      <t>ゼンタイ</t>
    </rPh>
    <rPh sb="9" eb="11">
      <t>ケイヒ</t>
    </rPh>
    <phoneticPr fontId="3"/>
  </si>
  <si>
    <t>事業全体の補助金申請額を算出します。</t>
    <rPh sb="0" eb="2">
      <t>ジギョウ</t>
    </rPh>
    <rPh sb="2" eb="4">
      <t>ゼンタイ</t>
    </rPh>
    <rPh sb="5" eb="8">
      <t>ホジョキン</t>
    </rPh>
    <rPh sb="8" eb="11">
      <t>シンセイガク</t>
    </rPh>
    <rPh sb="12" eb="14">
      <t>サンシュツ</t>
    </rPh>
    <phoneticPr fontId="3"/>
  </si>
  <si>
    <t>1事業者毎の補助対象経費を算出するのにご活用ください。</t>
    <rPh sb="20" eb="22">
      <t>カツヨウ</t>
    </rPh>
    <phoneticPr fontId="3"/>
  </si>
  <si>
    <t>1年目目標値</t>
    <rPh sb="1" eb="3">
      <t>ネンメ</t>
    </rPh>
    <rPh sb="3" eb="6">
      <t>モクヒョウチ</t>
    </rPh>
    <phoneticPr fontId="3"/>
  </si>
  <si>
    <t>2年目目標値</t>
    <rPh sb="1" eb="3">
      <t>ネンメ</t>
    </rPh>
    <rPh sb="3" eb="6">
      <t>モクヒョウチ</t>
    </rPh>
    <phoneticPr fontId="3"/>
  </si>
  <si>
    <t>実績値</t>
    <rPh sb="0" eb="3">
      <t>ジッセキチ</t>
    </rPh>
    <phoneticPr fontId="3"/>
  </si>
  <si>
    <t>1年目目標値</t>
    <rPh sb="1" eb="3">
      <t>ネンメ</t>
    </rPh>
    <rPh sb="3" eb="6">
      <t>モクヒョウチ</t>
    </rPh>
    <phoneticPr fontId="3"/>
  </si>
  <si>
    <t>2年目目標値</t>
    <rPh sb="1" eb="3">
      <t>ネンメ</t>
    </rPh>
    <rPh sb="3" eb="6">
      <t>モクヒョウチ</t>
    </rPh>
    <phoneticPr fontId="3"/>
  </si>
  <si>
    <t>代表事業者名</t>
    <rPh sb="0" eb="5">
      <t>ダイヒョウジギョウシャ</t>
    </rPh>
    <rPh sb="5" eb="6">
      <t>メイ</t>
    </rPh>
    <phoneticPr fontId="3"/>
  </si>
  <si>
    <t>提出</t>
    <rPh sb="0" eb="2">
      <t>テイシュツ</t>
    </rPh>
    <phoneticPr fontId="3"/>
  </si>
  <si>
    <t>必須</t>
    <rPh sb="0" eb="2">
      <t>ヒッス</t>
    </rPh>
    <phoneticPr fontId="3"/>
  </si>
  <si>
    <t>事業を行う場合のみ必須</t>
    <rPh sb="0" eb="2">
      <t>ジギョウ</t>
    </rPh>
    <rPh sb="3" eb="4">
      <t>オコナ</t>
    </rPh>
    <rPh sb="5" eb="7">
      <t>バアイ</t>
    </rPh>
    <rPh sb="9" eb="11">
      <t>ヒッス</t>
    </rPh>
    <phoneticPr fontId="3"/>
  </si>
  <si>
    <t>提出
チェック</t>
    <rPh sb="0" eb="2">
      <t>テイシュツ</t>
    </rPh>
    <phoneticPr fontId="3"/>
  </si>
  <si>
    <t>費目</t>
    <rPh sb="0" eb="2">
      <t>ヒモク</t>
    </rPh>
    <phoneticPr fontId="3"/>
  </si>
  <si>
    <t>内容</t>
    <rPh sb="0" eb="2">
      <t>ナイヨウ</t>
    </rPh>
    <phoneticPr fontId="3"/>
  </si>
  <si>
    <t>■外部専門家費</t>
    <rPh sb="1" eb="3">
      <t>ガイブ</t>
    </rPh>
    <rPh sb="3" eb="7">
      <t>センモンカヒ</t>
    </rPh>
    <phoneticPr fontId="3"/>
  </si>
  <si>
    <t>事務費</t>
    <rPh sb="0" eb="3">
      <t>ジムヒ</t>
    </rPh>
    <phoneticPr fontId="2"/>
  </si>
  <si>
    <t>外部専門家費</t>
    <rPh sb="0" eb="2">
      <t>ガイブ</t>
    </rPh>
    <rPh sb="2" eb="6">
      <t>センモンカヒ</t>
    </rPh>
    <phoneticPr fontId="2"/>
  </si>
  <si>
    <t>人件費</t>
    <phoneticPr fontId="3"/>
  </si>
  <si>
    <t>消耗品費</t>
    <phoneticPr fontId="3"/>
  </si>
  <si>
    <t>備品費</t>
    <phoneticPr fontId="3"/>
  </si>
  <si>
    <t>印刷費</t>
    <phoneticPr fontId="3"/>
  </si>
  <si>
    <t>広報費</t>
    <phoneticPr fontId="3"/>
  </si>
  <si>
    <t>通信運搬費</t>
    <phoneticPr fontId="3"/>
  </si>
  <si>
    <t>会議費</t>
    <phoneticPr fontId="3"/>
  </si>
  <si>
    <t>資料購入費</t>
    <phoneticPr fontId="3"/>
  </si>
  <si>
    <t>補助員人件費</t>
    <phoneticPr fontId="3"/>
  </si>
  <si>
    <t>謝金</t>
    <phoneticPr fontId="3"/>
  </si>
  <si>
    <t>旅費</t>
    <phoneticPr fontId="3"/>
  </si>
  <si>
    <t>D【様式3】実施事業区分（基盤導入経費）</t>
    <rPh sb="17" eb="19">
      <t>ケイヒ</t>
    </rPh>
    <phoneticPr fontId="3"/>
  </si>
  <si>
    <t>F【計算用ツール】基盤導入経費</t>
    <rPh sb="13" eb="15">
      <t>ケイヒ</t>
    </rPh>
    <phoneticPr fontId="3"/>
  </si>
  <si>
    <t>F【様式5】基盤導入経費</t>
    <rPh sb="10" eb="12">
      <t>ケイヒ</t>
    </rPh>
    <phoneticPr fontId="3"/>
  </si>
  <si>
    <t>基盤導入経費</t>
    <rPh sb="0" eb="2">
      <t>キバン</t>
    </rPh>
    <rPh sb="2" eb="4">
      <t>ドウニュウ</t>
    </rPh>
    <rPh sb="4" eb="6">
      <t>ケイヒ</t>
    </rPh>
    <phoneticPr fontId="3"/>
  </si>
  <si>
    <t>【様式3】実施事業区分（基盤導入経費）</t>
    <rPh sb="1" eb="3">
      <t>ヨウシキ</t>
    </rPh>
    <rPh sb="5" eb="11">
      <t>ジッシジギョウクブン</t>
    </rPh>
    <rPh sb="12" eb="14">
      <t>キバン</t>
    </rPh>
    <rPh sb="14" eb="16">
      <t>ドウニュウ</t>
    </rPh>
    <rPh sb="16" eb="18">
      <t>ケイヒ</t>
    </rPh>
    <phoneticPr fontId="3"/>
  </si>
  <si>
    <t>■ITツール情報（基盤導入経費）</t>
    <rPh sb="6" eb="8">
      <t>ジョウホウ</t>
    </rPh>
    <rPh sb="9" eb="11">
      <t>キバン</t>
    </rPh>
    <rPh sb="11" eb="13">
      <t>ドウニュウ</t>
    </rPh>
    <rPh sb="13" eb="15">
      <t>ケイヒ</t>
    </rPh>
    <phoneticPr fontId="3"/>
  </si>
  <si>
    <t>【様式5】基盤導入経費</t>
    <rPh sb="5" eb="7">
      <t>キバン</t>
    </rPh>
    <rPh sb="7" eb="9">
      <t>ドウニュウ</t>
    </rPh>
    <rPh sb="9" eb="11">
      <t>ケイヒ</t>
    </rPh>
    <phoneticPr fontId="3"/>
  </si>
  <si>
    <t>H【様式7】その他経費</t>
    <phoneticPr fontId="3"/>
  </si>
  <si>
    <t>【様式7】その他経費</t>
    <rPh sb="7" eb="8">
      <t>タ</t>
    </rPh>
    <rPh sb="8" eb="10">
      <t>ケイヒ</t>
    </rPh>
    <phoneticPr fontId="3"/>
  </si>
  <si>
    <t>その他経費</t>
    <phoneticPr fontId="3"/>
  </si>
  <si>
    <t>その他経費合計</t>
    <rPh sb="2" eb="3">
      <t>タ</t>
    </rPh>
    <rPh sb="3" eb="5">
      <t>ケイヒ</t>
    </rPh>
    <rPh sb="5" eb="7">
      <t>ゴウケイ</t>
    </rPh>
    <phoneticPr fontId="3"/>
  </si>
  <si>
    <t>※労働生産性の算出方法について</t>
    <rPh sb="1" eb="6">
      <t>ロウドウセイサンセイ</t>
    </rPh>
    <rPh sb="7" eb="9">
      <t>サンシュツ</t>
    </rPh>
    <rPh sb="9" eb="11">
      <t>ホウホウ</t>
    </rPh>
    <phoneticPr fontId="3"/>
  </si>
  <si>
    <t>一覧に戻る</t>
    <rPh sb="0" eb="2">
      <t>イチラン</t>
    </rPh>
    <rPh sb="3" eb="4">
      <t>モド</t>
    </rPh>
    <phoneticPr fontId="3"/>
  </si>
  <si>
    <t>参画事業者数</t>
    <rPh sb="0" eb="2">
      <t>サンカク</t>
    </rPh>
    <rPh sb="2" eb="5">
      <t>ジギョウシャ</t>
    </rPh>
    <rPh sb="5" eb="6">
      <t>スウ</t>
    </rPh>
    <phoneticPr fontId="3"/>
  </si>
  <si>
    <t>実績値集計年（yyyy）</t>
    <rPh sb="0" eb="3">
      <t>ジッセキチ</t>
    </rPh>
    <rPh sb="3" eb="5">
      <t>シュウケイ</t>
    </rPh>
    <rPh sb="5" eb="6">
      <t>ネン</t>
    </rPh>
    <phoneticPr fontId="3"/>
  </si>
  <si>
    <t>ハードウェア費(PC・タブレット等）</t>
    <rPh sb="6" eb="7">
      <t>ヒ</t>
    </rPh>
    <phoneticPr fontId="3"/>
  </si>
  <si>
    <t>ハードウェア費(レジ・券売機）</t>
    <rPh sb="6" eb="7">
      <t>ヒ</t>
    </rPh>
    <phoneticPr fontId="3"/>
  </si>
  <si>
    <t>・「その他経費」は「事務費」「外部専門家費」を入力すると自動で計算されますので、入力しないでください。</t>
    <rPh sb="4" eb="7">
      <t>タケイヒ</t>
    </rPh>
    <rPh sb="10" eb="13">
      <t>ジムヒ</t>
    </rPh>
    <rPh sb="15" eb="20">
      <t>ガイブセンモンカ</t>
    </rPh>
    <rPh sb="20" eb="21">
      <t>ヒ</t>
    </rPh>
    <rPh sb="23" eb="25">
      <t>ニュウリョク</t>
    </rPh>
    <rPh sb="28" eb="30">
      <t>ジドウ</t>
    </rPh>
    <rPh sb="31" eb="33">
      <t>ケイサン</t>
    </rPh>
    <rPh sb="40" eb="42">
      <t>ニュウリョク</t>
    </rPh>
    <phoneticPr fontId="3"/>
  </si>
  <si>
    <t>事業全体経費</t>
    <rPh sb="0" eb="4">
      <t>ジギョウゼンタイ</t>
    </rPh>
    <rPh sb="4" eb="6">
      <t>ケイヒ</t>
    </rPh>
    <phoneticPr fontId="3"/>
  </si>
  <si>
    <t>ITツール概要</t>
    <rPh sb="5" eb="7">
      <t>ガイヨウ</t>
    </rPh>
    <phoneticPr fontId="3"/>
  </si>
  <si>
    <t>ITツール説明URL</t>
    <rPh sb="5" eb="7">
      <t>セツメイ</t>
    </rPh>
    <phoneticPr fontId="3"/>
  </si>
  <si>
    <t>担当者電話番号</t>
    <rPh sb="0" eb="3">
      <t>タントウシャ</t>
    </rPh>
    <rPh sb="3" eb="7">
      <t>デンワバンゴウ</t>
    </rPh>
    <phoneticPr fontId="3"/>
  </si>
  <si>
    <t>C【様式2】導入ITツール情報</t>
    <phoneticPr fontId="3"/>
  </si>
  <si>
    <t>基盤導入経費の補助金申請額を算出します。</t>
    <rPh sb="0" eb="2">
      <t>キバン</t>
    </rPh>
    <rPh sb="2" eb="4">
      <t>ドウニュウ</t>
    </rPh>
    <rPh sb="4" eb="6">
      <t>ケイヒ</t>
    </rPh>
    <rPh sb="7" eb="10">
      <t>ホジョキン</t>
    </rPh>
    <rPh sb="10" eb="13">
      <t>シンセイガク</t>
    </rPh>
    <rPh sb="14" eb="16">
      <t>サンシュツ</t>
    </rPh>
    <phoneticPr fontId="3"/>
  </si>
  <si>
    <t>基盤導入経費合計</t>
    <rPh sb="0" eb="2">
      <t>キバン</t>
    </rPh>
    <rPh sb="2" eb="4">
      <t>ドウニュウ</t>
    </rPh>
    <rPh sb="4" eb="6">
      <t>ケイヒ</t>
    </rPh>
    <rPh sb="6" eb="8">
      <t>ゴウケイ</t>
    </rPh>
    <phoneticPr fontId="3"/>
  </si>
  <si>
    <t>・事業全体の補助金申請額を算出します。様式5～様式7の計算結果が自動で反映されますので、シートには保護をかけており編集できません。</t>
    <rPh sb="1" eb="3">
      <t>ジギョウ</t>
    </rPh>
    <rPh sb="3" eb="5">
      <t>ゼンタイ</t>
    </rPh>
    <rPh sb="6" eb="9">
      <t>ホジョキン</t>
    </rPh>
    <rPh sb="9" eb="12">
      <t>シンセイガク</t>
    </rPh>
    <rPh sb="13" eb="15">
      <t>サンシュツ</t>
    </rPh>
    <rPh sb="19" eb="21">
      <t>ヨウシキ</t>
    </rPh>
    <rPh sb="23" eb="25">
      <t>ヨウシキ</t>
    </rPh>
    <rPh sb="27" eb="31">
      <t>ケイサンケッカ</t>
    </rPh>
    <rPh sb="32" eb="34">
      <t>ジドウ</t>
    </rPh>
    <rPh sb="35" eb="37">
      <t>ハンエイ</t>
    </rPh>
    <rPh sb="49" eb="51">
      <t>ホゴ</t>
    </rPh>
    <rPh sb="57" eb="59">
      <t>ヘンシュウ</t>
    </rPh>
    <phoneticPr fontId="3"/>
  </si>
  <si>
    <t>その他経費の補助金申請額を算出します。</t>
    <rPh sb="2" eb="3">
      <t>タ</t>
    </rPh>
    <rPh sb="3" eb="5">
      <t>ケイヒ</t>
    </rPh>
    <rPh sb="6" eb="9">
      <t>ホジョキン</t>
    </rPh>
    <rPh sb="9" eb="12">
      <t>シンセイガク</t>
    </rPh>
    <rPh sb="13" eb="15">
      <t>サンシュツ</t>
    </rPh>
    <phoneticPr fontId="3"/>
  </si>
  <si>
    <t>*</t>
    <phoneticPr fontId="3"/>
  </si>
  <si>
    <t>ツール説明URL</t>
    <rPh sb="3" eb="5">
      <t>セツメイ</t>
    </rPh>
    <phoneticPr fontId="3"/>
  </si>
  <si>
    <t>*</t>
    <phoneticPr fontId="3"/>
  </si>
  <si>
    <t>*</t>
    <phoneticPr fontId="3"/>
  </si>
  <si>
    <t>ハードウェア費（レジ・券売機）</t>
    <phoneticPr fontId="3"/>
  </si>
  <si>
    <t>ハードウェア費（PC・タブレット等）</t>
    <phoneticPr fontId="3"/>
  </si>
  <si>
    <t>必須（算出結果を申請マイページに入力）</t>
    <rPh sb="0" eb="2">
      <t>ヒッス</t>
    </rPh>
    <rPh sb="8" eb="10">
      <t>シンセイ</t>
    </rPh>
    <phoneticPr fontId="3"/>
  </si>
  <si>
    <t>申請マイページ入力値用</t>
    <rPh sb="0" eb="2">
      <t>シンセイ</t>
    </rPh>
    <rPh sb="7" eb="10">
      <t>ニュウリョクチ</t>
    </rPh>
    <rPh sb="10" eb="11">
      <t>ヨウ</t>
    </rPh>
    <phoneticPr fontId="3"/>
  </si>
  <si>
    <t>計算式：付加価値額÷（従業員数×年間平均労働時間）=労働生産性</t>
    <rPh sb="0" eb="3">
      <t>ケイサンシキ</t>
    </rPh>
    <rPh sb="4" eb="9">
      <t>フカカチガク</t>
    </rPh>
    <phoneticPr fontId="3"/>
  </si>
  <si>
    <t>No.</t>
    <phoneticPr fontId="3"/>
  </si>
  <si>
    <t>ITツールNo.</t>
    <phoneticPr fontId="3"/>
  </si>
  <si>
    <t>事業者毎の経費</t>
    <rPh sb="0" eb="3">
      <t>ジギョウシャ</t>
    </rPh>
    <rPh sb="3" eb="4">
      <t>ゴト</t>
    </rPh>
    <rPh sb="5" eb="7">
      <t>ケイヒ</t>
    </rPh>
    <phoneticPr fontId="3"/>
  </si>
  <si>
    <t>備考、特記事項</t>
    <rPh sb="0" eb="2">
      <t>ビコウ</t>
    </rPh>
    <rPh sb="3" eb="7">
      <t>トッキジコウ</t>
    </rPh>
    <phoneticPr fontId="3"/>
  </si>
  <si>
    <t>事務費</t>
    <rPh sb="0" eb="3">
      <t>ジムヒ</t>
    </rPh>
    <phoneticPr fontId="3"/>
  </si>
  <si>
    <r>
      <t>・本シートで算出した</t>
    </r>
    <r>
      <rPr>
        <b/>
        <sz val="11"/>
        <color rgb="FFFF0000"/>
        <rFont val="BIZ UDPゴシック"/>
        <family val="3"/>
        <charset val="128"/>
      </rPr>
      <t>補助対象経費（赤枠の数値）を「【様式5】基盤導入経費」シートに入力してください。</t>
    </r>
    <rPh sb="1" eb="2">
      <t>ホン</t>
    </rPh>
    <phoneticPr fontId="3"/>
  </si>
  <si>
    <r>
      <rPr>
        <sz val="11"/>
        <rFont val="BIZ UDPゴシック"/>
        <family val="3"/>
        <charset val="128"/>
      </rPr>
      <t>・本シートで算出した</t>
    </r>
    <r>
      <rPr>
        <b/>
        <sz val="11"/>
        <color rgb="FFFF0000"/>
        <rFont val="BIZ UDPゴシック"/>
        <family val="3"/>
        <charset val="128"/>
      </rPr>
      <t>労働生産性（赤枠の数値）は「B【計算用ツール】労働生産性（補助事業グループ算出用）」シートに事業者毎に入力してください。</t>
    </r>
    <rPh sb="1" eb="2">
      <t>ホン</t>
    </rPh>
    <rPh sb="6" eb="8">
      <t>サンシュツ</t>
    </rPh>
    <rPh sb="10" eb="15">
      <t>ロウドウセイサンセイ</t>
    </rPh>
    <rPh sb="16" eb="18">
      <t>アカワク</t>
    </rPh>
    <rPh sb="19" eb="21">
      <t>スウチ</t>
    </rPh>
    <rPh sb="56" eb="60">
      <t>ジギョウシャゴト</t>
    </rPh>
    <rPh sb="61" eb="63">
      <t>ニュウリョク</t>
    </rPh>
    <phoneticPr fontId="3"/>
  </si>
  <si>
    <t>・水色セルの「補助対象経費」に計算用ツールで算出した「補助対象経費」を入力すると「補助金申請可能額」が自動的に計算されます。</t>
    <rPh sb="1" eb="3">
      <t>ミズイロ</t>
    </rPh>
    <rPh sb="7" eb="13">
      <t>ホジョタイショウケイヒ</t>
    </rPh>
    <rPh sb="15" eb="18">
      <t>ケイサンヨウ</t>
    </rPh>
    <rPh sb="22" eb="24">
      <t>サンシュツ</t>
    </rPh>
    <rPh sb="27" eb="33">
      <t>ホジョタイショウケイヒ</t>
    </rPh>
    <rPh sb="35" eb="37">
      <t>ニュウリョク</t>
    </rPh>
    <rPh sb="41" eb="46">
      <t>ホジョキ</t>
    </rPh>
    <rPh sb="46" eb="49">
      <t>カノウガク</t>
    </rPh>
    <rPh sb="51" eb="54">
      <t>ジドウテキ</t>
    </rPh>
    <rPh sb="55" eb="57">
      <t>ケイサン</t>
    </rPh>
    <phoneticPr fontId="3"/>
  </si>
  <si>
    <t>・「補助金申請可能額」を元に水色セルの「補助金申請額」を入力してください。</t>
    <rPh sb="2" eb="10">
      <t>ホジョキンシンセイカノウガク</t>
    </rPh>
    <rPh sb="12" eb="13">
      <t>モト</t>
    </rPh>
    <rPh sb="14" eb="16">
      <t>ミズイロ</t>
    </rPh>
    <rPh sb="20" eb="23">
      <t>ホジョキン</t>
    </rPh>
    <rPh sb="23" eb="26">
      <t>シンセイガク</t>
    </rPh>
    <rPh sb="28" eb="30">
      <t>ニュウリョク</t>
    </rPh>
    <phoneticPr fontId="3"/>
  </si>
  <si>
    <t>労働生産性は以下の計算式で算出しています。</t>
    <rPh sb="0" eb="5">
      <t>ロウドウセイサンセイ</t>
    </rPh>
    <rPh sb="6" eb="8">
      <t>イカ</t>
    </rPh>
    <rPh sb="9" eb="12">
      <t>ケイサンシキ</t>
    </rPh>
    <rPh sb="13" eb="15">
      <t>サンシュツ</t>
    </rPh>
    <phoneticPr fontId="3"/>
  </si>
  <si>
    <t>基盤導入経費（補助事業グループ全体）</t>
    <rPh sb="4" eb="6">
      <t>ケイヒ</t>
    </rPh>
    <phoneticPr fontId="3"/>
  </si>
  <si>
    <t>補助対象経費（【様式5】基盤導入経費シート入力用）</t>
    <rPh sb="0" eb="6">
      <t>ホジョタイショウケイヒ</t>
    </rPh>
    <rPh sb="21" eb="24">
      <t>ニュウリョクヨウ</t>
    </rPh>
    <phoneticPr fontId="3"/>
  </si>
  <si>
    <t>その他経費</t>
    <rPh sb="2" eb="3">
      <t>タ</t>
    </rPh>
    <rPh sb="3" eb="5">
      <t>ケイヒ</t>
    </rPh>
    <phoneticPr fontId="3"/>
  </si>
  <si>
    <t>・赤枠の数値を全て申請マイページに転記してください。</t>
    <rPh sb="1" eb="3">
      <t>アカワク</t>
    </rPh>
    <rPh sb="4" eb="6">
      <t>スウチ</t>
    </rPh>
    <rPh sb="7" eb="8">
      <t>スベ</t>
    </rPh>
    <rPh sb="9" eb="11">
      <t>シンセイ</t>
    </rPh>
    <rPh sb="17" eb="19">
      <t>テンキ</t>
    </rPh>
    <phoneticPr fontId="3"/>
  </si>
  <si>
    <t>資本金（円）</t>
    <rPh sb="0" eb="3">
      <t>シホンキン</t>
    </rPh>
    <rPh sb="4" eb="5">
      <t>エン</t>
    </rPh>
    <phoneticPr fontId="3"/>
  </si>
  <si>
    <t>従業員数（人）</t>
    <rPh sb="0" eb="4">
      <t>ジュウギョウインスウ</t>
    </rPh>
    <rPh sb="5" eb="6">
      <t>ニン</t>
    </rPh>
    <phoneticPr fontId="3"/>
  </si>
  <si>
    <t>補助事業グループ名</t>
    <rPh sb="0" eb="2">
      <t>ホジョ</t>
    </rPh>
    <rPh sb="2" eb="4">
      <t>ジギョウ</t>
    </rPh>
    <rPh sb="8" eb="9">
      <t>メイ</t>
    </rPh>
    <phoneticPr fontId="3"/>
  </si>
  <si>
    <t>営業利益（円）</t>
    <rPh sb="0" eb="4">
      <t>エイギョウリエキ</t>
    </rPh>
    <rPh sb="5" eb="6">
      <t>エン</t>
    </rPh>
    <phoneticPr fontId="3"/>
  </si>
  <si>
    <t>人件費（円）</t>
    <rPh sb="0" eb="3">
      <t>ジンケンヒ</t>
    </rPh>
    <rPh sb="4" eb="5">
      <t>エン</t>
    </rPh>
    <phoneticPr fontId="3"/>
  </si>
  <si>
    <t>減価償却費（円）</t>
    <rPh sb="0" eb="5">
      <t>ゲンカショウキャクヒ</t>
    </rPh>
    <rPh sb="6" eb="7">
      <t>エン</t>
    </rPh>
    <phoneticPr fontId="3"/>
  </si>
  <si>
    <t>付加価値額（円）</t>
    <rPh sb="0" eb="5">
      <t>フカカチガク</t>
    </rPh>
    <rPh sb="6" eb="7">
      <t>エン</t>
    </rPh>
    <phoneticPr fontId="3"/>
  </si>
  <si>
    <t>単価（円）</t>
    <rPh sb="0" eb="2">
      <t>タンカ</t>
    </rPh>
    <rPh sb="3" eb="4">
      <t>エン</t>
    </rPh>
    <phoneticPr fontId="3"/>
  </si>
  <si>
    <t>金額（円）</t>
    <rPh sb="0" eb="2">
      <t>キンガク</t>
    </rPh>
    <rPh sb="3" eb="4">
      <t>エン</t>
    </rPh>
    <phoneticPr fontId="3"/>
  </si>
  <si>
    <t>補助対象経費（円）</t>
    <rPh sb="0" eb="6">
      <t>ホジョタイショウケイヒ</t>
    </rPh>
    <rPh sb="7" eb="8">
      <t>エン</t>
    </rPh>
    <phoneticPr fontId="3"/>
  </si>
  <si>
    <t>補助金申請可能額（円）</t>
    <rPh sb="0" eb="8">
      <t>ホジョキンシンセイカノウガク</t>
    </rPh>
    <rPh sb="9" eb="10">
      <t>エン</t>
    </rPh>
    <phoneticPr fontId="3"/>
  </si>
  <si>
    <t>補助金申請額（円）</t>
    <rPh sb="0" eb="3">
      <t>ホジョキン</t>
    </rPh>
    <rPh sb="3" eb="6">
      <t>シンセイガク</t>
    </rPh>
    <rPh sb="7" eb="8">
      <t>エン</t>
    </rPh>
    <phoneticPr fontId="3"/>
  </si>
  <si>
    <t>各社の補助金申請額の合計（円）</t>
    <rPh sb="0" eb="2">
      <t>カクシャ</t>
    </rPh>
    <rPh sb="3" eb="6">
      <t>ホジョキン</t>
    </rPh>
    <rPh sb="6" eb="9">
      <t>シンセイガク</t>
    </rPh>
    <rPh sb="10" eb="12">
      <t>ゴウケイ</t>
    </rPh>
    <rPh sb="13" eb="14">
      <t>エン</t>
    </rPh>
    <phoneticPr fontId="3"/>
  </si>
  <si>
    <t>年間平均労働時間（H）</t>
    <rPh sb="0" eb="2">
      <t>ネンカン</t>
    </rPh>
    <rPh sb="2" eb="4">
      <t>ヘイキン</t>
    </rPh>
    <rPh sb="4" eb="8">
      <t>ロウドウジカン</t>
    </rPh>
    <phoneticPr fontId="3"/>
  </si>
  <si>
    <t>グループ構成員数（者）</t>
    <rPh sb="9" eb="10">
      <t>モノ</t>
    </rPh>
    <phoneticPr fontId="3"/>
  </si>
  <si>
    <t>従業員数（人）</t>
    <rPh sb="0" eb="4">
      <t>ジュウギョウインスウ</t>
    </rPh>
    <rPh sb="5" eb="6">
      <t>ヒト</t>
    </rPh>
    <phoneticPr fontId="3"/>
  </si>
  <si>
    <t>設立年月日/
生年月日※</t>
    <rPh sb="0" eb="2">
      <t>セツリツ</t>
    </rPh>
    <rPh sb="2" eb="5">
      <t>ネンガッピ</t>
    </rPh>
    <rPh sb="7" eb="11">
      <t>セイネンガッピ</t>
    </rPh>
    <phoneticPr fontId="3"/>
  </si>
  <si>
    <t>※設立年月日/生年月日について</t>
    <phoneticPr fontId="3"/>
  </si>
  <si>
    <t>参画事業者が法人の場合は「設立年月日」、個人事業主の場合は「生年月日」を入力ください。</t>
    <rPh sb="0" eb="5">
      <t>サンカクジギョウシャ</t>
    </rPh>
    <rPh sb="6" eb="8">
      <t>ホウジン</t>
    </rPh>
    <rPh sb="9" eb="11">
      <t>バアイ</t>
    </rPh>
    <rPh sb="13" eb="15">
      <t>セツリツ</t>
    </rPh>
    <rPh sb="15" eb="18">
      <t>ネンガッピ</t>
    </rPh>
    <rPh sb="20" eb="25">
      <t>コジンジギョウヌシ</t>
    </rPh>
    <rPh sb="26" eb="28">
      <t>バアイ</t>
    </rPh>
    <rPh sb="30" eb="34">
      <t>セイネンガッピ</t>
    </rPh>
    <rPh sb="36" eb="38">
      <t>ニュウリョク</t>
    </rPh>
    <phoneticPr fontId="3"/>
  </si>
  <si>
    <t>【様式1】参画事業者情報</t>
    <phoneticPr fontId="3"/>
  </si>
  <si>
    <t>複数社連携ＩＴ導入枠</t>
    <rPh sb="9" eb="10">
      <t>ワク</t>
    </rPh>
    <phoneticPr fontId="3"/>
  </si>
  <si>
    <t>全て満たす２年の事業計画を策定し実行すること。</t>
    <phoneticPr fontId="3"/>
  </si>
  <si>
    <t>補助事業グループの労働生産性について以下要件を</t>
    <phoneticPr fontId="3"/>
  </si>
  <si>
    <t>1/2、2/3、3/4、4/5</t>
    <phoneticPr fontId="3"/>
  </si>
  <si>
    <t>※中小企業等は、補助率３/４以内。小規模事業者は、補助率４/５以内。</t>
    <rPh sb="5" eb="6">
      <t>ナド</t>
    </rPh>
    <phoneticPr fontId="3"/>
  </si>
  <si>
    <t>2/3、3/4、４/５　※</t>
    <phoneticPr fontId="3"/>
  </si>
  <si>
    <t>3/4,4/5 ※</t>
    <phoneticPr fontId="3"/>
  </si>
  <si>
    <t>事業者規模</t>
    <rPh sb="0" eb="3">
      <t>ジギョウシャ</t>
    </rPh>
    <rPh sb="3" eb="5">
      <t>キボ</t>
    </rPh>
    <phoneticPr fontId="3"/>
  </si>
  <si>
    <t>年平均成長率（%）</t>
    <rPh sb="3" eb="6">
      <t>セイチョウリツ</t>
    </rPh>
    <phoneticPr fontId="3"/>
  </si>
  <si>
    <t>年平均成長率（％）</t>
    <rPh sb="3" eb="6">
      <t>セイチョウリツ</t>
    </rPh>
    <phoneticPr fontId="3"/>
  </si>
  <si>
    <t>※年平均成長率について</t>
    <rPh sb="1" eb="4">
      <t>ネンヘイキン</t>
    </rPh>
    <rPh sb="4" eb="7">
      <t>セイチョウリツ</t>
    </rPh>
    <phoneticPr fontId="3"/>
  </si>
  <si>
    <t>年平均成長率</t>
    <phoneticPr fontId="3"/>
  </si>
  <si>
    <r>
      <t>・事業者毎の労働生産性の入力が終わると「申請マイページ入力値用」に補助事業グループ全体の労働生産性と年平均成長率が算出されますので、</t>
    </r>
    <r>
      <rPr>
        <b/>
        <sz val="11"/>
        <color rgb="FFFF0000"/>
        <rFont val="BIZ UDPゴシック"/>
        <family val="3"/>
        <charset val="128"/>
      </rPr>
      <t>赤枠の数値を申請マイページに転記してください。</t>
    </r>
    <rPh sb="1" eb="5">
      <t>ジギョウシャゴト</t>
    </rPh>
    <rPh sb="6" eb="11">
      <t>ロウドウセイサンセイ</t>
    </rPh>
    <rPh sb="12" eb="14">
      <t>ニュウリョク</t>
    </rPh>
    <rPh sb="15" eb="16">
      <t>オ</t>
    </rPh>
    <rPh sb="20" eb="22">
      <t>シンセイ</t>
    </rPh>
    <rPh sb="33" eb="37">
      <t>ホジョジギョウ</t>
    </rPh>
    <rPh sb="41" eb="43">
      <t>ゼンタイ</t>
    </rPh>
    <rPh sb="44" eb="49">
      <t>ロウドウセイサンセイ</t>
    </rPh>
    <rPh sb="50" eb="53">
      <t>ネンヘイキン</t>
    </rPh>
    <rPh sb="51" eb="53">
      <t>ヘイキン</t>
    </rPh>
    <rPh sb="53" eb="56">
      <t>セイチョウリツ</t>
    </rPh>
    <rPh sb="57" eb="59">
      <t>サンシュツ</t>
    </rPh>
    <rPh sb="66" eb="68">
      <t>アカワク</t>
    </rPh>
    <rPh sb="69" eb="71">
      <t>スウチ</t>
    </rPh>
    <rPh sb="72" eb="74">
      <t>シンセイ</t>
    </rPh>
    <rPh sb="80" eb="82">
      <t>テンキ</t>
    </rPh>
    <phoneticPr fontId="3"/>
  </si>
  <si>
    <t>業種_大分類
（アルファベット1文字）</t>
    <rPh sb="0" eb="2">
      <t>ギョウシュ</t>
    </rPh>
    <rPh sb="3" eb="6">
      <t>ダイブンルイ</t>
    </rPh>
    <phoneticPr fontId="3"/>
  </si>
  <si>
    <t>業種_中分類
（2桁）</t>
    <rPh sb="0" eb="2">
      <t>ギョウシュ</t>
    </rPh>
    <rPh sb="3" eb="6">
      <t>チュウブンルイ</t>
    </rPh>
    <phoneticPr fontId="3"/>
  </si>
  <si>
    <t>組織形態</t>
    <rPh sb="0" eb="2">
      <t>ソシキ</t>
    </rPh>
    <rPh sb="2" eb="4">
      <t>ケイタイ</t>
    </rPh>
    <phoneticPr fontId="3"/>
  </si>
  <si>
    <t>業種_小分類
（3桁）</t>
    <rPh sb="0" eb="2">
      <t>ギョウシュ</t>
    </rPh>
    <rPh sb="3" eb="6">
      <t>ショウブンルイ</t>
    </rPh>
    <phoneticPr fontId="3"/>
  </si>
  <si>
    <t>業種_細分類
（4桁）</t>
    <rPh sb="0" eb="2">
      <t>ギョウシュ</t>
    </rPh>
    <rPh sb="3" eb="6">
      <t>サイブンルイ</t>
    </rPh>
    <phoneticPr fontId="3"/>
  </si>
  <si>
    <r>
      <t>・「B【計算用ツール】労働生産性（事業者毎算出用）」シートで算出した事業者毎の労働生産性を入力してください。</t>
    </r>
    <r>
      <rPr>
        <sz val="11"/>
        <color rgb="FFFF0000"/>
        <rFont val="BIZ UDPゴシック"/>
        <family val="3"/>
        <charset val="128"/>
      </rPr>
      <t>水色セル以外は編集できません。</t>
    </r>
    <rPh sb="4" eb="6">
      <t>ケイサン</t>
    </rPh>
    <rPh sb="6" eb="7">
      <t>ヨウ</t>
    </rPh>
    <rPh sb="11" eb="13">
      <t>ロウドウ</t>
    </rPh>
    <rPh sb="13" eb="15">
      <t>セイサン</t>
    </rPh>
    <rPh sb="15" eb="16">
      <t>セイ</t>
    </rPh>
    <rPh sb="17" eb="20">
      <t>ジギョウシャ</t>
    </rPh>
    <rPh sb="20" eb="21">
      <t>ゴト</t>
    </rPh>
    <rPh sb="21" eb="23">
      <t>サンシュツ</t>
    </rPh>
    <rPh sb="23" eb="24">
      <t>ヨウ</t>
    </rPh>
    <rPh sb="30" eb="32">
      <t>サンシュツ</t>
    </rPh>
    <rPh sb="34" eb="37">
      <t>ジギョウシャ</t>
    </rPh>
    <rPh sb="37" eb="38">
      <t>ゴト</t>
    </rPh>
    <rPh sb="39" eb="41">
      <t>ロウドウ</t>
    </rPh>
    <rPh sb="41" eb="43">
      <t>セイサン</t>
    </rPh>
    <rPh sb="43" eb="44">
      <t>セイ</t>
    </rPh>
    <rPh sb="45" eb="47">
      <t>ニュウリョク</t>
    </rPh>
    <phoneticPr fontId="3"/>
  </si>
  <si>
    <t>・1事業者毎の補助対象経費を算出するのにご活用ください。水色セル以外は編集できません。</t>
    <rPh sb="21" eb="23">
      <t>カツヨウ</t>
    </rPh>
    <phoneticPr fontId="3"/>
  </si>
  <si>
    <r>
      <t>・基盤導入経費の補助金申請額を算出します。</t>
    </r>
    <r>
      <rPr>
        <sz val="11"/>
        <color rgb="FFFF0000"/>
        <rFont val="BIZ UDPゴシック"/>
        <family val="3"/>
        <charset val="128"/>
      </rPr>
      <t>水色セル以外は編集できません。</t>
    </r>
    <rPh sb="1" eb="3">
      <t>キバン</t>
    </rPh>
    <rPh sb="3" eb="5">
      <t>ドウニュウ</t>
    </rPh>
    <rPh sb="5" eb="7">
      <t>ケイヒ</t>
    </rPh>
    <rPh sb="8" eb="11">
      <t>ホジョキン</t>
    </rPh>
    <rPh sb="11" eb="14">
      <t>シンセイガク</t>
    </rPh>
    <rPh sb="15" eb="17">
      <t>サンシュツ</t>
    </rPh>
    <rPh sb="21" eb="23">
      <t>ミズイロ</t>
    </rPh>
    <rPh sb="25" eb="27">
      <t>イガイ</t>
    </rPh>
    <rPh sb="28" eb="30">
      <t>ヘンシュウ</t>
    </rPh>
    <phoneticPr fontId="3"/>
  </si>
  <si>
    <r>
      <t>・1事業者毎の補助対象経費を算出するのにご活用ください。</t>
    </r>
    <r>
      <rPr>
        <sz val="11"/>
        <color rgb="FFFF0000"/>
        <rFont val="BIZ UDPゴシック"/>
        <family val="3"/>
        <charset val="128"/>
      </rPr>
      <t>水色セル以外は編集できません。</t>
    </r>
    <rPh sb="21" eb="23">
      <t>カツヨウ</t>
    </rPh>
    <phoneticPr fontId="3"/>
  </si>
  <si>
    <r>
      <t>・その他経費の補助金申請額を算出します。</t>
    </r>
    <r>
      <rPr>
        <sz val="11"/>
        <color rgb="FFFF0000"/>
        <rFont val="BIZ UDPゴシック"/>
        <family val="3"/>
        <charset val="128"/>
      </rPr>
      <t>水色セル以外は編集できません。</t>
    </r>
    <rPh sb="3" eb="4">
      <t>タ</t>
    </rPh>
    <rPh sb="4" eb="6">
      <t>ケイヒ</t>
    </rPh>
    <rPh sb="7" eb="10">
      <t>ホジョキン</t>
    </rPh>
    <rPh sb="10" eb="13">
      <t>シンセイガク</t>
    </rPh>
    <rPh sb="14" eb="16">
      <t>サンシュツ</t>
    </rPh>
    <phoneticPr fontId="3"/>
  </si>
  <si>
    <t>付加価値額＝営業利益+人件費+減価償却費</t>
    <rPh sb="0" eb="5">
      <t>フカカチガク</t>
    </rPh>
    <rPh sb="6" eb="10">
      <t>エイギョウリエキ</t>
    </rPh>
    <rPh sb="11" eb="14">
      <t>ジンケンヒ</t>
    </rPh>
    <rPh sb="15" eb="17">
      <t>ゲンカ</t>
    </rPh>
    <rPh sb="17" eb="19">
      <t>ショウキャク</t>
    </rPh>
    <rPh sb="19" eb="20">
      <t>ヒ</t>
    </rPh>
    <phoneticPr fontId="3"/>
  </si>
  <si>
    <t>補助金申請額の合計（円）</t>
    <rPh sb="0" eb="3">
      <t>ホジョキン</t>
    </rPh>
    <rPh sb="3" eb="6">
      <t>シンセイガク</t>
    </rPh>
    <rPh sb="7" eb="9">
      <t>ゴウケイ</t>
    </rPh>
    <rPh sb="10" eb="11">
      <t>エン</t>
    </rPh>
    <phoneticPr fontId="3"/>
  </si>
  <si>
    <t>・労働生産性を算出します。水色セル以外は編集できません。</t>
    <phoneticPr fontId="3"/>
  </si>
  <si>
    <t>・行数が足りない場合は、事務局までメールにて連絡してください。（事務局アドレス：fukusuu@it-shien.smrj.go.jp）</t>
    <rPh sb="32" eb="35">
      <t>ジムキョク</t>
    </rPh>
    <phoneticPr fontId="3"/>
  </si>
  <si>
    <t>1事業者毎の労働生産性を算出する際にご活用ください。</t>
    <rPh sb="1" eb="5">
      <t>ジギョウシャゴト</t>
    </rPh>
    <rPh sb="6" eb="11">
      <t>ロウドウセイサンセイ</t>
    </rPh>
    <rPh sb="12" eb="14">
      <t>サンシュツ</t>
    </rPh>
    <rPh sb="16" eb="17">
      <t>サイ</t>
    </rPh>
    <rPh sb="19" eb="21">
      <t>カツヨウ</t>
    </rPh>
    <phoneticPr fontId="3"/>
  </si>
  <si>
    <t>【様式6】消費動向等分析経費</t>
    <rPh sb="5" eb="7">
      <t>ショウヒ</t>
    </rPh>
    <rPh sb="7" eb="9">
      <t>ドウコウ</t>
    </rPh>
    <rPh sb="9" eb="10">
      <t>ナド</t>
    </rPh>
    <rPh sb="10" eb="12">
      <t>ブンセキ</t>
    </rPh>
    <rPh sb="12" eb="14">
      <t>ケイヒ</t>
    </rPh>
    <phoneticPr fontId="3"/>
  </si>
  <si>
    <r>
      <t>・消費動向等分析経費の補助金申請額を算出します。</t>
    </r>
    <r>
      <rPr>
        <sz val="11"/>
        <color rgb="FFFF0000"/>
        <rFont val="BIZ UDPゴシック"/>
        <family val="3"/>
        <charset val="128"/>
      </rPr>
      <t>水色セル以外は編集できません。</t>
    </r>
    <rPh sb="1" eb="3">
      <t>ショウヒ</t>
    </rPh>
    <rPh sb="3" eb="5">
      <t>ドウコウ</t>
    </rPh>
    <rPh sb="5" eb="6">
      <t>ナド</t>
    </rPh>
    <rPh sb="6" eb="8">
      <t>ブンセキ</t>
    </rPh>
    <rPh sb="8" eb="10">
      <t>ケイヒ</t>
    </rPh>
    <rPh sb="11" eb="14">
      <t>ホジョキン</t>
    </rPh>
    <rPh sb="14" eb="17">
      <t>シンセイガク</t>
    </rPh>
    <rPh sb="18" eb="20">
      <t>サンシュツ</t>
    </rPh>
    <phoneticPr fontId="3"/>
  </si>
  <si>
    <t>補助事業グループ全体の消費動向等分析経費の補助金申請可能額</t>
    <rPh sb="0" eb="4">
      <t>ホジョジギョウ</t>
    </rPh>
    <rPh sb="8" eb="10">
      <t>ゼンタイ</t>
    </rPh>
    <rPh sb="11" eb="20">
      <t>ショウヒ</t>
    </rPh>
    <rPh sb="21" eb="24">
      <t>ホジョキン</t>
    </rPh>
    <rPh sb="24" eb="26">
      <t>シンセイ</t>
    </rPh>
    <rPh sb="26" eb="29">
      <t>カノウガク</t>
    </rPh>
    <phoneticPr fontId="3"/>
  </si>
  <si>
    <t>消費動向等分析経費（補助事業グループ全体）</t>
    <rPh sb="0" eb="2">
      <t>ショウヒ</t>
    </rPh>
    <rPh sb="2" eb="4">
      <t>ドウコウ</t>
    </rPh>
    <rPh sb="4" eb="5">
      <t>ナド</t>
    </rPh>
    <rPh sb="5" eb="7">
      <t>ブンセキ</t>
    </rPh>
    <rPh sb="7" eb="9">
      <t>ケイヒ</t>
    </rPh>
    <rPh sb="10" eb="14">
      <t>ホジョジギョウ</t>
    </rPh>
    <rPh sb="18" eb="20">
      <t>ゼンタイ</t>
    </rPh>
    <phoneticPr fontId="3"/>
  </si>
  <si>
    <t>消費動向等分析経費</t>
    <rPh sb="0" eb="2">
      <t>ショウヒ</t>
    </rPh>
    <rPh sb="2" eb="4">
      <t>ドウコウ</t>
    </rPh>
    <rPh sb="4" eb="5">
      <t>ナド</t>
    </rPh>
    <rPh sb="5" eb="7">
      <t>ブンセキ</t>
    </rPh>
    <rPh sb="7" eb="9">
      <t>ケイヒ</t>
    </rPh>
    <phoneticPr fontId="3"/>
  </si>
  <si>
    <t>消費動向等分析経費</t>
    <rPh sb="0" eb="2">
      <t>ショウヒ</t>
    </rPh>
    <rPh sb="2" eb="4">
      <t>ドウコウ</t>
    </rPh>
    <rPh sb="7" eb="9">
      <t>ケイヒ</t>
    </rPh>
    <phoneticPr fontId="3"/>
  </si>
  <si>
    <t>・入力したセルが赤く表示された場合は、入力できる金額を超過していますので、【様式5】基盤導入経費、【様式6】消費動向等分析経費の補助金申請額の調整や、「補助金申請可能額」等を参考の上、範囲内の金額を入力してください。</t>
    <rPh sb="1" eb="3">
      <t>ニュウリョク</t>
    </rPh>
    <rPh sb="8" eb="9">
      <t>アカ</t>
    </rPh>
    <rPh sb="10" eb="12">
      <t>ヒョウジ</t>
    </rPh>
    <rPh sb="15" eb="17">
      <t>バアイ</t>
    </rPh>
    <rPh sb="19" eb="21">
      <t>ニュウリョク</t>
    </rPh>
    <rPh sb="24" eb="26">
      <t>キンガク</t>
    </rPh>
    <rPh sb="27" eb="29">
      <t>チョウカ</t>
    </rPh>
    <rPh sb="38" eb="40">
      <t>ヨウシキ</t>
    </rPh>
    <rPh sb="50" eb="52">
      <t>ヨウシキ</t>
    </rPh>
    <rPh sb="58" eb="59">
      <t>ナド</t>
    </rPh>
    <rPh sb="64" eb="70">
      <t>ホジョキンシンセイガク</t>
    </rPh>
    <rPh sb="71" eb="73">
      <t>チョウセイ</t>
    </rPh>
    <rPh sb="76" eb="84">
      <t>ホジョキンシンセイカノウガク</t>
    </rPh>
    <rPh sb="85" eb="86">
      <t>トウ</t>
    </rPh>
    <rPh sb="87" eb="89">
      <t>サンコウ</t>
    </rPh>
    <rPh sb="90" eb="91">
      <t>ウエ</t>
    </rPh>
    <rPh sb="92" eb="95">
      <t>ハンイナイ</t>
    </rPh>
    <rPh sb="96" eb="98">
      <t>キンガク</t>
    </rPh>
    <rPh sb="99" eb="101">
      <t>ニュウリョク</t>
    </rPh>
    <phoneticPr fontId="3"/>
  </si>
  <si>
    <t>補助対象経費上限額（基盤導入経費補助金申請額+消費動向等分析経費補助金申請額×10％×2/3）</t>
    <rPh sb="0" eb="6">
      <t>ホジョタイショウケイヒ</t>
    </rPh>
    <rPh sb="6" eb="9">
      <t>ジョウゲンガク</t>
    </rPh>
    <rPh sb="10" eb="12">
      <t>キバン</t>
    </rPh>
    <rPh sb="12" eb="14">
      <t>ドウニュウ</t>
    </rPh>
    <rPh sb="14" eb="16">
      <t>ケイヒ</t>
    </rPh>
    <rPh sb="16" eb="22">
      <t>ホジョキンシンセイガク</t>
    </rPh>
    <rPh sb="23" eb="25">
      <t>ショウヒ</t>
    </rPh>
    <rPh sb="25" eb="27">
      <t>ドウコウ</t>
    </rPh>
    <rPh sb="27" eb="28">
      <t>ナド</t>
    </rPh>
    <rPh sb="28" eb="30">
      <t>ブンセキ</t>
    </rPh>
    <rPh sb="30" eb="32">
      <t>ケイヒ</t>
    </rPh>
    <rPh sb="32" eb="35">
      <t>ホジョキン</t>
    </rPh>
    <rPh sb="35" eb="38">
      <t>シンセイガク</t>
    </rPh>
    <phoneticPr fontId="3"/>
  </si>
  <si>
    <t>【様式4】実施事業区分（消費動向等分析経費）</t>
    <rPh sb="5" eb="11">
      <t>ジッシジギョウクブン</t>
    </rPh>
    <rPh sb="12" eb="14">
      <t>ショウヒ</t>
    </rPh>
    <rPh sb="14" eb="16">
      <t>ドウコウ</t>
    </rPh>
    <rPh sb="16" eb="17">
      <t>ナド</t>
    </rPh>
    <rPh sb="17" eb="19">
      <t>ブンセキ</t>
    </rPh>
    <rPh sb="19" eb="21">
      <t>ケイヒ</t>
    </rPh>
    <phoneticPr fontId="3"/>
  </si>
  <si>
    <t>■ITツール情報（消費動向等分析経費）</t>
    <rPh sb="6" eb="8">
      <t>ジョウホウ</t>
    </rPh>
    <rPh sb="13" eb="14">
      <t>ナド</t>
    </rPh>
    <phoneticPr fontId="3"/>
  </si>
  <si>
    <r>
      <t>・本シートで算出した</t>
    </r>
    <r>
      <rPr>
        <b/>
        <sz val="11"/>
        <color rgb="FFFF0000"/>
        <rFont val="BIZ UDPゴシック"/>
        <family val="3"/>
        <charset val="128"/>
      </rPr>
      <t>補助対象経費（赤枠の数値）を「【様式6】消費動向等分析経費」シートに入力してください。</t>
    </r>
    <rPh sb="1" eb="2">
      <t>ホン</t>
    </rPh>
    <rPh sb="34" eb="35">
      <t>ナド</t>
    </rPh>
    <phoneticPr fontId="3"/>
  </si>
  <si>
    <t>補助対象経費（【様式6】消費動向等分析経費シート入力用）</t>
    <rPh sb="0" eb="6">
      <t>ホジョタイショウケイヒ</t>
    </rPh>
    <rPh sb="16" eb="17">
      <t>ナド</t>
    </rPh>
    <rPh sb="24" eb="27">
      <t>ニュウリョクヨウ</t>
    </rPh>
    <phoneticPr fontId="3"/>
  </si>
  <si>
    <t>消費動向等分析経費</t>
    <rPh sb="4" eb="5">
      <t>ナド</t>
    </rPh>
    <phoneticPr fontId="3"/>
  </si>
  <si>
    <t>消費動向等分析経費の補助金申請額を算出します。</t>
    <rPh sb="0" eb="2">
      <t>ショウヒ</t>
    </rPh>
    <rPh sb="2" eb="4">
      <t>ドウコウ</t>
    </rPh>
    <rPh sb="4" eb="5">
      <t>ナド</t>
    </rPh>
    <rPh sb="5" eb="7">
      <t>ブンセキ</t>
    </rPh>
    <rPh sb="7" eb="9">
      <t>ケイヒ</t>
    </rPh>
    <rPh sb="10" eb="13">
      <t>ホジョキン</t>
    </rPh>
    <rPh sb="13" eb="16">
      <t>シンセイガク</t>
    </rPh>
    <rPh sb="17" eb="19">
      <t>サンシュツ</t>
    </rPh>
    <phoneticPr fontId="3"/>
  </si>
  <si>
    <t>E【様式4】実施事業区分 (消費動向等分析経費）</t>
    <rPh sb="18" eb="19">
      <t>ナド</t>
    </rPh>
    <rPh sb="21" eb="23">
      <t>ケイヒ</t>
    </rPh>
    <phoneticPr fontId="3"/>
  </si>
  <si>
    <t>G【計算用ツール】消費動向等分析経費</t>
    <rPh sb="13" eb="14">
      <t>ナド</t>
    </rPh>
    <rPh sb="16" eb="18">
      <t>ケイヒ</t>
    </rPh>
    <phoneticPr fontId="3"/>
  </si>
  <si>
    <t>G【様式6】消費動向等分析経費</t>
    <rPh sb="10" eb="11">
      <t>ナド</t>
    </rPh>
    <rPh sb="13" eb="15">
      <t>ケイヒ</t>
    </rPh>
    <phoneticPr fontId="3"/>
  </si>
  <si>
    <t>消費動向等分析経費</t>
    <rPh sb="0" eb="9">
      <t>ショウヒケイヒ</t>
    </rPh>
    <phoneticPr fontId="3"/>
  </si>
  <si>
    <t>※従業員数（人）について</t>
    <rPh sb="1" eb="5">
      <t>ジュウギョウインスウ</t>
    </rPh>
    <rPh sb="6" eb="7">
      <t>ヒト</t>
    </rPh>
    <phoneticPr fontId="3"/>
  </si>
  <si>
    <t>直近決算期の労働者名簿に記載のある従業員の合計人数を入力してください。</t>
    <phoneticPr fontId="3"/>
  </si>
  <si>
    <r>
      <t>・「補助金申請可能額」を元に水色セルの「補助金申請額」を入力してください。</t>
    </r>
    <r>
      <rPr>
        <sz val="11"/>
        <color rgb="FFFF0000"/>
        <rFont val="BIZ UDPゴシック"/>
        <family val="3"/>
        <charset val="128"/>
      </rPr>
      <t>なお、補助事業グループ全体の消費動向等分析経費「補助金申請額」（M16セル）も忘れずに入力をお願いします。</t>
    </r>
    <rPh sb="2" eb="10">
      <t>ホジョキンシンセイカノウガク</t>
    </rPh>
    <rPh sb="12" eb="13">
      <t>モト</t>
    </rPh>
    <rPh sb="14" eb="16">
      <t>ミズイロ</t>
    </rPh>
    <rPh sb="20" eb="23">
      <t>ホジョキン</t>
    </rPh>
    <rPh sb="23" eb="26">
      <t>シンセイガク</t>
    </rPh>
    <rPh sb="28" eb="30">
      <t>ニュウリョク</t>
    </rPh>
    <phoneticPr fontId="3"/>
  </si>
  <si>
    <r>
      <t>・「補助金申請可能額」を元に水色セルの「補助金申請額」を入力してください。</t>
    </r>
    <r>
      <rPr>
        <sz val="11"/>
        <color rgb="FFFF0000"/>
        <rFont val="BIZ UDPゴシック"/>
        <family val="3"/>
        <charset val="128"/>
      </rPr>
      <t>なお、その他経費合計の「補助金申請額」（E18セル）も忘れずに入力をお願いします。</t>
    </r>
    <rPh sb="2" eb="10">
      <t>ホジョキンシンセイカノウガク</t>
    </rPh>
    <rPh sb="12" eb="13">
      <t>モト</t>
    </rPh>
    <rPh sb="14" eb="16">
      <t>ミズイロ</t>
    </rPh>
    <rPh sb="20" eb="23">
      <t>ホジョキン</t>
    </rPh>
    <rPh sb="23" eb="26">
      <t>シンセイガク</t>
    </rPh>
    <rPh sb="28" eb="30">
      <t>ニュウリョク</t>
    </rPh>
    <phoneticPr fontId="3"/>
  </si>
  <si>
    <t>ＩＴ導入補助金２０２５（サービス等生産性向上ＩＴ導入支援事業）</t>
    <phoneticPr fontId="3"/>
  </si>
  <si>
    <t>①事業計画期間において労働生産性を年平均成長率５パーセント以上向上させること。</t>
    <phoneticPr fontId="3"/>
  </si>
  <si>
    <t>　本事業のグループ構成員に含まれる場合、労働生産性を年平均成長率６パーセント以上</t>
    <phoneticPr fontId="3"/>
  </si>
  <si>
    <t>　向上させること。</t>
    <phoneticPr fontId="3"/>
  </si>
  <si>
    <t>　ただし、ＩＴ導入補助金２０２３の通常枠（Ａ・Ｂ類型）又は</t>
    <rPh sb="27" eb="28">
      <t>マタ</t>
    </rPh>
    <phoneticPr fontId="3"/>
  </si>
  <si>
    <t>　デジタル化基盤導入枠（複数社連携ＩＴ導入類型）若しくはＩＴ導入補助金２０２４の通常枠</t>
    <rPh sb="24" eb="25">
      <t>モ</t>
    </rPh>
    <phoneticPr fontId="3"/>
  </si>
  <si>
    <t>　又は複数社連携ＩＴ導入枠にて交付決定を受けた事業者が</t>
    <rPh sb="1" eb="2">
      <t>マタ</t>
    </rPh>
    <phoneticPr fontId="3"/>
  </si>
  <si>
    <t>※役務費は、１事業者あたり200万円が上限となります。</t>
    <rPh sb="1" eb="3">
      <t>エキム</t>
    </rPh>
    <rPh sb="3" eb="4">
      <t>ヒ</t>
    </rPh>
    <rPh sb="7" eb="10">
      <t>ジギョウシャ</t>
    </rPh>
    <rPh sb="16" eb="18">
      <t>マンエン</t>
    </rPh>
    <rPh sb="19" eb="21">
      <t>ジョウゲン</t>
    </rPh>
    <phoneticPr fontId="3"/>
  </si>
  <si>
    <t>なお、従業員がいない場合、役員（代表者を含む。）または事業主の人数を入力してください。</t>
    <phoneticPr fontId="3"/>
  </si>
  <si>
    <t>②労働生産性の向上に向けた計画が実現可能かつ合理的であること。</t>
    <rPh sb="1" eb="3">
      <t>ロウドウ</t>
    </rPh>
    <rPh sb="3" eb="5">
      <t>セイサン</t>
    </rPh>
    <rPh sb="5" eb="6">
      <t>セイ</t>
    </rPh>
    <rPh sb="7" eb="9">
      <t>コウジョウ</t>
    </rPh>
    <rPh sb="10" eb="11">
      <t>ム</t>
    </rPh>
    <rPh sb="13" eb="15">
      <t>ケイカク</t>
    </rPh>
    <rPh sb="16" eb="18">
      <t>ジツゲン</t>
    </rPh>
    <rPh sb="18" eb="20">
      <t>カノウ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</si>
</sst>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76" formatCode="#,###"/>
    <numFmt numFmtId="177" formatCode="#,##0_);[Red]\(#,##0\)"/>
    <numFmt numFmtId="178" formatCode="#,##0_ ;[Red]\-#,##0\ "/>
    <numFmt numFmtId="179" formatCode="#,##0_ "/>
    <numFmt numFmtId="180" formatCode="0.0%"/>
    <numFmt numFmtId="181" formatCode="#,##0.0_ "/>
    <numFmt numFmtId="182" formatCode="#,##0.00_ "/>
    <numFmt numFmtId="183" formatCode="0_ "/>
    <numFmt numFmtId="184" formatCode="0_);[Red]\(0\)"/>
    <numFmt numFmtId="185" formatCode="#,##0;[Red]#,##0"/>
  </numFmts>
  <fonts count="22" x14ac:knownFonts="1">
    <font>
      <sz val="11"/>
      <color theme="1"/>
      <name val="游ゴシック"/>
      <family val="2"/>
      <charset val="128"/>
      <scheme val="minor"/>
    </font>
    <font>
      <sz val="11"/>
      <color theme="1"/>
      <name val="游ゴシック"/>
      <family val="2"/>
      <charset val="128"/>
      <scheme val="minor"/>
    </font>
    <font>
      <b/>
      <sz val="15"/>
      <color theme="3"/>
      <name val="游ゴシック"/>
      <family val="2"/>
      <charset val="128"/>
      <scheme val="minor"/>
    </font>
    <font>
      <sz val="6"/>
      <name val="游ゴシック"/>
      <family val="2"/>
      <charset val="128"/>
      <scheme val="minor"/>
    </font>
    <font>
      <u/>
      <sz val="11"/>
      <color theme="10"/>
      <name val="游ゴシック"/>
      <family val="2"/>
      <charset val="128"/>
      <scheme val="minor"/>
    </font>
    <font>
      <sz val="11"/>
      <color theme="1"/>
      <name val="Yu Gothic UI"/>
      <family val="3"/>
      <charset val="128"/>
    </font>
    <font>
      <sz val="10"/>
      <name val="Arial"/>
      <family val="2"/>
    </font>
    <font>
      <b/>
      <sz val="11"/>
      <color theme="0"/>
      <name val="BIZ UDPゴシック"/>
      <family val="3"/>
      <charset val="128"/>
    </font>
    <font>
      <sz val="11"/>
      <color theme="0"/>
      <name val="BIZ UDPゴシック"/>
      <family val="3"/>
      <charset val="128"/>
    </font>
    <font>
      <sz val="12"/>
      <color theme="1"/>
      <name val="BIZ UDPゴシック"/>
      <family val="3"/>
      <charset val="128"/>
    </font>
    <font>
      <u/>
      <sz val="11"/>
      <color theme="10"/>
      <name val="BIZ UDPゴシック"/>
      <family val="3"/>
      <charset val="128"/>
    </font>
    <font>
      <sz val="14"/>
      <color theme="1"/>
      <name val="BIZ UDPゴシック"/>
      <family val="3"/>
      <charset val="128"/>
    </font>
    <font>
      <sz val="11"/>
      <color theme="1"/>
      <name val="BIZ UDPゴシック"/>
      <family val="3"/>
      <charset val="128"/>
    </font>
    <font>
      <b/>
      <sz val="11"/>
      <color theme="1"/>
      <name val="BIZ UDPゴシック"/>
      <family val="3"/>
      <charset val="128"/>
    </font>
    <font>
      <b/>
      <sz val="11"/>
      <color theme="1"/>
      <name val="Yu Gothic UI"/>
      <family val="3"/>
      <charset val="128"/>
    </font>
    <font>
      <b/>
      <sz val="11"/>
      <color theme="0"/>
      <name val="Yu Gothic UI"/>
      <family val="3"/>
      <charset val="128"/>
    </font>
    <font>
      <sz val="11"/>
      <name val="BIZ UDPゴシック"/>
      <family val="3"/>
      <charset val="128"/>
    </font>
    <font>
      <sz val="14"/>
      <name val="BIZ UDPゴシック"/>
      <family val="3"/>
      <charset val="128"/>
    </font>
    <font>
      <b/>
      <sz val="11"/>
      <name val="BIZ UDPゴシック"/>
      <family val="3"/>
      <charset val="128"/>
    </font>
    <font>
      <sz val="11"/>
      <color rgb="FFFF0000"/>
      <name val="BIZ UDPゴシック"/>
      <family val="3"/>
      <charset val="128"/>
    </font>
    <font>
      <b/>
      <sz val="11"/>
      <color rgb="FFFF0000"/>
      <name val="BIZ UDPゴシック"/>
      <family val="3"/>
      <charset val="128"/>
    </font>
    <font>
      <b/>
      <u/>
      <sz val="11"/>
      <color theme="10"/>
      <name val="Yu Gothic UI"/>
      <family val="3"/>
      <charset val="128"/>
    </font>
  </fonts>
  <fills count="8">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745285"/>
        <bgColor indexed="64"/>
      </patternFill>
    </fill>
    <fill>
      <patternFill patternType="solid">
        <fgColor theme="8" tint="0.79998168889431442"/>
        <bgColor indexed="64"/>
      </patternFill>
    </fill>
    <fill>
      <patternFill patternType="solid">
        <fgColor theme="1" tint="0.499984740745262"/>
        <bgColor indexed="64"/>
      </patternFill>
    </fill>
  </fills>
  <borders count="6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style="double">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bottom/>
      <diagonal/>
    </border>
    <border>
      <left style="medium">
        <color auto="1"/>
      </left>
      <right style="thin">
        <color auto="1"/>
      </right>
      <top style="medium">
        <color auto="1"/>
      </top>
      <bottom/>
      <diagonal/>
    </border>
    <border>
      <left style="thin">
        <color auto="1"/>
      </left>
      <right style="thin">
        <color auto="1"/>
      </right>
      <top style="medium">
        <color auto="1"/>
      </top>
      <bottom style="hair">
        <color auto="1"/>
      </bottom>
      <diagonal/>
    </border>
    <border>
      <left style="thin">
        <color auto="1"/>
      </left>
      <right style="medium">
        <color auto="1"/>
      </right>
      <top style="medium">
        <color auto="1"/>
      </top>
      <bottom/>
      <diagonal/>
    </border>
    <border>
      <left style="medium">
        <color auto="1"/>
      </left>
      <right style="thin">
        <color auto="1"/>
      </right>
      <top/>
      <bottom/>
      <diagonal/>
    </border>
    <border>
      <left style="thin">
        <color auto="1"/>
      </left>
      <right style="thin">
        <color auto="1"/>
      </right>
      <top/>
      <bottom style="hair">
        <color auto="1"/>
      </bottom>
      <diagonal/>
    </border>
    <border>
      <left style="thin">
        <color auto="1"/>
      </left>
      <right style="medium">
        <color auto="1"/>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medium">
        <color auto="1"/>
      </left>
      <right style="thin">
        <color auto="1"/>
      </right>
      <top/>
      <bottom style="medium">
        <color auto="1"/>
      </bottom>
      <diagonal/>
    </border>
    <border>
      <left style="thin">
        <color auto="1"/>
      </left>
      <right style="thin">
        <color auto="1"/>
      </right>
      <top style="hair">
        <color auto="1"/>
      </top>
      <bottom style="medium">
        <color auto="1"/>
      </bottom>
      <diagonal/>
    </border>
    <border>
      <left style="thin">
        <color auto="1"/>
      </left>
      <right style="medium">
        <color auto="1"/>
      </right>
      <top/>
      <bottom style="medium">
        <color auto="1"/>
      </bottom>
      <diagonal/>
    </border>
    <border>
      <left style="thin">
        <color auto="1"/>
      </left>
      <right style="thin">
        <color auto="1"/>
      </right>
      <top style="hair">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thin">
        <color auto="1"/>
      </left>
      <right/>
      <top style="thin">
        <color auto="1"/>
      </top>
      <bottom style="thin">
        <color auto="1"/>
      </bottom>
      <diagonal/>
    </border>
    <border>
      <left/>
      <right style="thin">
        <color auto="1"/>
      </right>
      <top style="thin">
        <color auto="1"/>
      </top>
      <bottom/>
      <diagonal/>
    </border>
    <border diagonalDown="1">
      <left style="thin">
        <color auto="1"/>
      </left>
      <right style="thin">
        <color auto="1"/>
      </right>
      <top style="hair">
        <color auto="1"/>
      </top>
      <bottom style="hair">
        <color auto="1"/>
      </bottom>
      <diagonal style="thin">
        <color auto="1"/>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diagonalDown="1">
      <left/>
      <right style="thin">
        <color auto="1"/>
      </right>
      <top style="thin">
        <color auto="1"/>
      </top>
      <bottom style="thin">
        <color auto="1"/>
      </bottom>
      <diagonal style="thin">
        <color auto="1"/>
      </diagonal>
    </border>
    <border>
      <left style="thin">
        <color rgb="FFFF0000"/>
      </left>
      <right style="thin">
        <color rgb="FFFF0000"/>
      </right>
      <top style="thin">
        <color rgb="FFFF0000"/>
      </top>
      <bottom style="thin">
        <color rgb="FFFF0000"/>
      </bottom>
      <diagonal/>
    </border>
    <border>
      <left style="medium">
        <color rgb="FFFF0000"/>
      </left>
      <right style="medium">
        <color rgb="FFFF0000"/>
      </right>
      <top style="medium">
        <color rgb="FFFF0000"/>
      </top>
      <bottom style="medium">
        <color rgb="FFFF0000"/>
      </bottom>
      <diagonal/>
    </border>
    <border>
      <left style="thin">
        <color auto="1"/>
      </left>
      <right/>
      <top style="double">
        <color auto="1"/>
      </top>
      <bottom style="thin">
        <color auto="1"/>
      </bottom>
      <diagonal/>
    </border>
    <border>
      <left/>
      <right style="thin">
        <color auto="1"/>
      </right>
      <top style="double">
        <color auto="1"/>
      </top>
      <bottom style="thin">
        <color auto="1"/>
      </bottom>
      <diagonal/>
    </border>
    <border>
      <left style="medium">
        <color rgb="FFFF0000"/>
      </left>
      <right style="medium">
        <color rgb="FFFF0000"/>
      </right>
      <top style="medium">
        <color rgb="FFFF0000"/>
      </top>
      <bottom style="thin">
        <color rgb="FFFF0000"/>
      </bottom>
      <diagonal/>
    </border>
    <border>
      <left style="medium">
        <color rgb="FFFF0000"/>
      </left>
      <right style="thin">
        <color rgb="FFFF0000"/>
      </right>
      <top style="medium">
        <color rgb="FFFF0000"/>
      </top>
      <bottom style="thin">
        <color rgb="FFFF0000"/>
      </bottom>
      <diagonal/>
    </border>
    <border>
      <left style="thin">
        <color rgb="FFFF0000"/>
      </left>
      <right style="thin">
        <color rgb="FFFF0000"/>
      </right>
      <top style="medium">
        <color rgb="FFFF0000"/>
      </top>
      <bottom style="thin">
        <color rgb="FFFF0000"/>
      </bottom>
      <diagonal/>
    </border>
    <border>
      <left style="thin">
        <color rgb="FFFF0000"/>
      </left>
      <right style="medium">
        <color rgb="FFFF0000"/>
      </right>
      <top style="medium">
        <color rgb="FFFF0000"/>
      </top>
      <bottom style="thin">
        <color rgb="FFFF0000"/>
      </bottom>
      <diagonal/>
    </border>
    <border>
      <left style="medium">
        <color rgb="FFFF0000"/>
      </left>
      <right style="thin">
        <color rgb="FFFF0000"/>
      </right>
      <top style="thin">
        <color rgb="FFFF0000"/>
      </top>
      <bottom style="thin">
        <color rgb="FFFF0000"/>
      </bottom>
      <diagonal/>
    </border>
    <border>
      <left style="thin">
        <color rgb="FFFF0000"/>
      </left>
      <right style="medium">
        <color rgb="FFFF0000"/>
      </right>
      <top style="thin">
        <color rgb="FFFF0000"/>
      </top>
      <bottom style="thin">
        <color rgb="FFFF0000"/>
      </bottom>
      <diagonal/>
    </border>
    <border>
      <left style="medium">
        <color rgb="FFFF0000"/>
      </left>
      <right style="thin">
        <color rgb="FFFF0000"/>
      </right>
      <top style="thin">
        <color rgb="FFFF0000"/>
      </top>
      <bottom style="double">
        <color rgb="FFFF0000"/>
      </bottom>
      <diagonal/>
    </border>
    <border>
      <left style="thin">
        <color rgb="FFFF0000"/>
      </left>
      <right style="thin">
        <color rgb="FFFF0000"/>
      </right>
      <top style="thin">
        <color rgb="FFFF0000"/>
      </top>
      <bottom style="double">
        <color rgb="FFFF0000"/>
      </bottom>
      <diagonal/>
    </border>
    <border>
      <left style="thin">
        <color rgb="FFFF0000"/>
      </left>
      <right style="medium">
        <color rgb="FFFF0000"/>
      </right>
      <top style="thin">
        <color rgb="FFFF0000"/>
      </top>
      <bottom style="double">
        <color rgb="FFFF0000"/>
      </bottom>
      <diagonal/>
    </border>
    <border>
      <left style="medium">
        <color rgb="FFFF0000"/>
      </left>
      <right style="thin">
        <color rgb="FFFF0000"/>
      </right>
      <top style="double">
        <color rgb="FFFF0000"/>
      </top>
      <bottom style="medium">
        <color rgb="FFFF0000"/>
      </bottom>
      <diagonal/>
    </border>
    <border>
      <left style="thin">
        <color rgb="FFFF0000"/>
      </left>
      <right style="thin">
        <color rgb="FFFF0000"/>
      </right>
      <top style="double">
        <color rgb="FFFF0000"/>
      </top>
      <bottom style="medium">
        <color rgb="FFFF0000"/>
      </bottom>
      <diagonal/>
    </border>
    <border>
      <left style="thin">
        <color rgb="FFFF0000"/>
      </left>
      <right style="medium">
        <color rgb="FFFF0000"/>
      </right>
      <top style="double">
        <color rgb="FFFF0000"/>
      </top>
      <bottom style="medium">
        <color rgb="FFFF0000"/>
      </bottom>
      <diagonal/>
    </border>
    <border>
      <left style="thick">
        <color rgb="FFFF0000"/>
      </left>
      <right style="medium">
        <color rgb="FFFF0000"/>
      </right>
      <top style="medium">
        <color rgb="FFFF0000"/>
      </top>
      <bottom style="medium">
        <color rgb="FFFF0000"/>
      </bottom>
      <diagonal/>
    </border>
    <border>
      <left style="medium">
        <color rgb="FFFF0000"/>
      </left>
      <right style="thick">
        <color rgb="FFFF0000"/>
      </right>
      <top style="medium">
        <color rgb="FFFF0000"/>
      </top>
      <bottom style="medium">
        <color rgb="FFFF0000"/>
      </bottom>
      <diagonal/>
    </border>
    <border>
      <left style="medium">
        <color rgb="FFFF0000"/>
      </left>
      <right style="medium">
        <color rgb="FFFF0000"/>
      </right>
      <top style="thin">
        <color rgb="FFFF0000"/>
      </top>
      <bottom style="double">
        <color rgb="FFFF0000"/>
      </bottom>
      <diagonal/>
    </border>
    <border>
      <left/>
      <right style="thin">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diagonalDown="1">
      <left style="thin">
        <color auto="1"/>
      </left>
      <right style="thin">
        <color auto="1"/>
      </right>
      <top style="medium">
        <color rgb="FFFF0000"/>
      </top>
      <bottom style="thin">
        <color auto="1"/>
      </bottom>
      <diagonal style="thin">
        <color auto="1"/>
      </diagonal>
    </border>
    <border diagonalDown="1">
      <left style="thin">
        <color auto="1"/>
      </left>
      <right style="thin">
        <color auto="1"/>
      </right>
      <top style="thin">
        <color auto="1"/>
      </top>
      <bottom style="medium">
        <color rgb="FFFF0000"/>
      </bottom>
      <diagonal style="thin">
        <color auto="1"/>
      </diagonal>
    </border>
  </borders>
  <cellStyleXfs count="5">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6" fillId="0" borderId="0"/>
  </cellStyleXfs>
  <cellXfs count="290">
    <xf numFmtId="0" fontId="0" fillId="0" borderId="0" xfId="0">
      <alignment vertical="center"/>
    </xf>
    <xf numFmtId="0" fontId="5" fillId="0" borderId="0" xfId="0" applyFont="1">
      <alignment vertical="center"/>
    </xf>
    <xf numFmtId="38" fontId="5" fillId="0" borderId="0" xfId="1" applyFont="1">
      <alignment vertical="center"/>
    </xf>
    <xf numFmtId="0" fontId="7" fillId="5" borderId="1" xfId="0" applyFont="1" applyFill="1" applyBorder="1" applyAlignment="1">
      <alignment horizontal="center" vertical="center"/>
    </xf>
    <xf numFmtId="0" fontId="9" fillId="0" borderId="0" xfId="0" applyFont="1">
      <alignment vertical="center"/>
    </xf>
    <xf numFmtId="0" fontId="10" fillId="0" borderId="1" xfId="3" applyFont="1" applyFill="1" applyBorder="1">
      <alignment vertical="center"/>
    </xf>
    <xf numFmtId="0" fontId="11" fillId="0" borderId="0" xfId="0" applyFont="1">
      <alignment vertical="center"/>
    </xf>
    <xf numFmtId="0" fontId="12" fillId="0" borderId="1" xfId="0" applyFont="1" applyBorder="1">
      <alignment vertical="center"/>
    </xf>
    <xf numFmtId="0" fontId="12" fillId="0" borderId="1" xfId="0" applyFont="1" applyBorder="1" applyAlignment="1">
      <alignment horizontal="center" vertical="center"/>
    </xf>
    <xf numFmtId="0" fontId="12" fillId="0" borderId="1" xfId="0" applyFont="1" applyFill="1" applyBorder="1">
      <alignment vertical="center"/>
    </xf>
    <xf numFmtId="0" fontId="12" fillId="0" borderId="0" xfId="0" applyFont="1">
      <alignment vertical="center"/>
    </xf>
    <xf numFmtId="0" fontId="12" fillId="0" borderId="0" xfId="0" applyFont="1" applyAlignment="1">
      <alignment horizontal="center" vertical="center"/>
    </xf>
    <xf numFmtId="49" fontId="10" fillId="0" borderId="0" xfId="3" applyNumberFormat="1" applyFont="1">
      <alignment vertical="center"/>
    </xf>
    <xf numFmtId="0" fontId="12" fillId="0" borderId="23" xfId="0" applyFont="1" applyBorder="1" applyAlignment="1">
      <alignment horizontal="center" vertical="center"/>
    </xf>
    <xf numFmtId="0" fontId="12" fillId="0" borderId="0" xfId="0" applyFont="1" applyBorder="1" applyAlignment="1">
      <alignment vertical="center"/>
    </xf>
    <xf numFmtId="0" fontId="12" fillId="0" borderId="0" xfId="0" applyFont="1" applyAlignment="1">
      <alignment horizontal="left" vertical="center"/>
    </xf>
    <xf numFmtId="49" fontId="12" fillId="0" borderId="0" xfId="0" applyNumberFormat="1" applyFont="1">
      <alignment vertical="center"/>
    </xf>
    <xf numFmtId="0" fontId="12" fillId="0" borderId="0" xfId="0" applyFont="1" applyBorder="1" applyAlignment="1">
      <alignment horizontal="center" vertical="center"/>
    </xf>
    <xf numFmtId="0" fontId="8" fillId="0" borderId="0" xfId="0" applyFont="1" applyFill="1">
      <alignment vertical="center"/>
    </xf>
    <xf numFmtId="179" fontId="12" fillId="0" borderId="1" xfId="0" applyNumberFormat="1" applyFont="1" applyBorder="1" applyAlignment="1">
      <alignment horizontal="center" vertical="center"/>
    </xf>
    <xf numFmtId="0" fontId="13" fillId="0" borderId="0" xfId="0" applyFont="1">
      <alignment vertical="center"/>
    </xf>
    <xf numFmtId="0" fontId="12" fillId="0" borderId="0" xfId="0" applyFont="1" applyFill="1">
      <alignment vertical="center"/>
    </xf>
    <xf numFmtId="180" fontId="12" fillId="0" borderId="0" xfId="2" applyNumberFormat="1" applyFont="1" applyAlignment="1">
      <alignment horizontal="center" vertical="center"/>
    </xf>
    <xf numFmtId="0" fontId="12" fillId="0" borderId="0" xfId="0" applyFont="1" applyFill="1" applyAlignment="1">
      <alignment horizontal="center" vertical="center"/>
    </xf>
    <xf numFmtId="0" fontId="13" fillId="0" borderId="0" xfId="0" applyFont="1" applyFill="1" applyAlignment="1">
      <alignment horizontal="left" vertical="center"/>
    </xf>
    <xf numFmtId="0" fontId="7" fillId="5" borderId="4" xfId="0" applyFont="1" applyFill="1" applyBorder="1" applyAlignment="1">
      <alignment horizontal="center" vertical="center"/>
    </xf>
    <xf numFmtId="180" fontId="7" fillId="5" borderId="1" xfId="2" applyNumberFormat="1" applyFont="1" applyFill="1" applyBorder="1" applyAlignment="1">
      <alignment horizontal="center" vertical="center"/>
    </xf>
    <xf numFmtId="0" fontId="12" fillId="0" borderId="23" xfId="0" applyFont="1" applyBorder="1">
      <alignment vertical="center"/>
    </xf>
    <xf numFmtId="182" fontId="12" fillId="0" borderId="38" xfId="0" applyNumberFormat="1" applyFont="1" applyBorder="1" applyAlignment="1">
      <alignment horizontal="center" vertical="center"/>
    </xf>
    <xf numFmtId="180" fontId="12" fillId="0" borderId="36" xfId="2" applyNumberFormat="1" applyFont="1" applyFill="1" applyBorder="1" applyAlignment="1">
      <alignment horizontal="center" vertical="center"/>
    </xf>
    <xf numFmtId="182" fontId="12" fillId="0" borderId="8" xfId="0" applyNumberFormat="1" applyFont="1" applyBorder="1" applyAlignment="1">
      <alignment horizontal="center" vertical="center"/>
    </xf>
    <xf numFmtId="180" fontId="12" fillId="0" borderId="4" xfId="2" applyNumberFormat="1" applyFont="1" applyFill="1" applyBorder="1" applyAlignment="1">
      <alignment horizontal="center" vertical="center"/>
    </xf>
    <xf numFmtId="182" fontId="12" fillId="0" borderId="54" xfId="0" applyNumberFormat="1" applyFont="1" applyBorder="1" applyAlignment="1">
      <alignment horizontal="center" vertical="center"/>
    </xf>
    <xf numFmtId="180" fontId="12" fillId="0" borderId="53" xfId="2" applyNumberFormat="1" applyFont="1" applyFill="1" applyBorder="1" applyAlignment="1">
      <alignment horizontal="center" vertical="center"/>
    </xf>
    <xf numFmtId="180" fontId="12" fillId="0" borderId="0" xfId="2" applyNumberFormat="1" applyFont="1">
      <alignment vertical="center"/>
    </xf>
    <xf numFmtId="49" fontId="5" fillId="0" borderId="0" xfId="0" applyNumberFormat="1" applyFont="1">
      <alignment vertical="center"/>
    </xf>
    <xf numFmtId="49" fontId="5" fillId="0" borderId="0" xfId="1" applyNumberFormat="1" applyFont="1">
      <alignment vertical="center"/>
    </xf>
    <xf numFmtId="38" fontId="5" fillId="0" borderId="0" xfId="1" applyFont="1" applyAlignment="1">
      <alignment horizontal="center" vertical="center"/>
    </xf>
    <xf numFmtId="0" fontId="14" fillId="0" borderId="0" xfId="0" applyFont="1">
      <alignment vertical="center"/>
    </xf>
    <xf numFmtId="0" fontId="15" fillId="5" borderId="1" xfId="0" applyFont="1" applyFill="1" applyBorder="1" applyAlignment="1">
      <alignment horizontal="center" vertical="center"/>
    </xf>
    <xf numFmtId="0" fontId="15" fillId="5" borderId="23" xfId="0" applyFont="1" applyFill="1" applyBorder="1" applyAlignment="1">
      <alignment horizontal="center" vertical="center"/>
    </xf>
    <xf numFmtId="38" fontId="12" fillId="0" borderId="0" xfId="1" applyFont="1">
      <alignment vertical="center"/>
    </xf>
    <xf numFmtId="49" fontId="12" fillId="0" borderId="0" xfId="1" applyNumberFormat="1" applyFont="1">
      <alignment vertical="center"/>
    </xf>
    <xf numFmtId="38" fontId="12" fillId="0" borderId="0" xfId="1" applyFont="1" applyAlignment="1">
      <alignment horizontal="center" vertical="center"/>
    </xf>
    <xf numFmtId="0" fontId="7" fillId="5" borderId="1" xfId="0" applyFont="1" applyFill="1" applyBorder="1" applyAlignment="1">
      <alignment horizontal="center" vertical="center" wrapText="1"/>
    </xf>
    <xf numFmtId="0" fontId="13" fillId="0" borderId="0" xfId="0" applyFont="1" applyAlignment="1">
      <alignment horizontal="left" vertical="center"/>
    </xf>
    <xf numFmtId="176" fontId="12" fillId="0" borderId="1" xfId="0" applyNumberFormat="1" applyFont="1" applyBorder="1">
      <alignment vertical="center"/>
    </xf>
    <xf numFmtId="0" fontId="12" fillId="0" borderId="23" xfId="0" applyFont="1" applyBorder="1" applyAlignment="1">
      <alignment horizontal="left" vertical="center"/>
    </xf>
    <xf numFmtId="176" fontId="12" fillId="0" borderId="38" xfId="1" applyNumberFormat="1" applyFont="1" applyFill="1" applyBorder="1">
      <alignment vertical="center"/>
    </xf>
    <xf numFmtId="0" fontId="12" fillId="0" borderId="30" xfId="0" applyFont="1" applyBorder="1">
      <alignment vertical="center"/>
    </xf>
    <xf numFmtId="0" fontId="12" fillId="4" borderId="1" xfId="0" applyFont="1" applyFill="1" applyBorder="1" applyAlignment="1">
      <alignment horizontal="left" vertical="center"/>
    </xf>
    <xf numFmtId="176" fontId="12" fillId="0" borderId="41" xfId="1" applyNumberFormat="1" applyFont="1" applyFill="1" applyBorder="1">
      <alignment vertical="center"/>
    </xf>
    <xf numFmtId="0" fontId="12" fillId="0" borderId="6" xfId="0" applyFont="1" applyBorder="1" applyAlignment="1">
      <alignment horizontal="left" vertical="center"/>
    </xf>
    <xf numFmtId="176" fontId="12" fillId="0" borderId="55" xfId="1" applyNumberFormat="1" applyFont="1" applyFill="1" applyBorder="1">
      <alignment vertical="center"/>
    </xf>
    <xf numFmtId="0" fontId="12" fillId="0" borderId="5" xfId="0" applyFont="1" applyBorder="1" applyAlignment="1">
      <alignment horizontal="left" vertical="center"/>
    </xf>
    <xf numFmtId="176" fontId="12" fillId="0" borderId="2" xfId="1" applyNumberFormat="1" applyFont="1" applyFill="1" applyBorder="1">
      <alignment vertical="center"/>
    </xf>
    <xf numFmtId="0" fontId="12" fillId="0" borderId="6" xfId="0" applyFont="1" applyBorder="1">
      <alignment vertical="center"/>
    </xf>
    <xf numFmtId="0" fontId="12" fillId="0" borderId="1" xfId="0" applyFont="1" applyBorder="1" applyAlignment="1">
      <alignment horizontal="right" vertical="center"/>
    </xf>
    <xf numFmtId="0" fontId="12" fillId="0" borderId="0" xfId="0" applyFont="1" applyAlignment="1">
      <alignment horizontal="right" vertical="center"/>
    </xf>
    <xf numFmtId="0" fontId="16" fillId="0" borderId="0" xfId="0" applyFont="1">
      <alignment vertical="center"/>
    </xf>
    <xf numFmtId="38" fontId="16" fillId="0" borderId="0" xfId="1" applyFont="1" applyAlignment="1">
      <alignment horizontal="center" vertical="center"/>
    </xf>
    <xf numFmtId="0" fontId="17" fillId="0" borderId="0" xfId="0" applyFont="1">
      <alignment vertical="center"/>
    </xf>
    <xf numFmtId="177" fontId="16" fillId="0" borderId="0" xfId="0" applyNumberFormat="1" applyFont="1">
      <alignment vertical="center"/>
    </xf>
    <xf numFmtId="0" fontId="16" fillId="0" borderId="10" xfId="0" applyFont="1" applyBorder="1">
      <alignment vertical="center"/>
    </xf>
    <xf numFmtId="0" fontId="16" fillId="0" borderId="1" xfId="0" applyFont="1" applyBorder="1">
      <alignment vertical="center"/>
    </xf>
    <xf numFmtId="177" fontId="16" fillId="0" borderId="1" xfId="1" applyNumberFormat="1" applyFont="1" applyBorder="1" applyAlignment="1">
      <alignment horizontal="center" vertical="center"/>
    </xf>
    <xf numFmtId="177" fontId="16" fillId="0" borderId="1" xfId="1" applyNumberFormat="1" applyFont="1" applyFill="1" applyBorder="1" applyAlignment="1">
      <alignment horizontal="center" vertical="center"/>
    </xf>
    <xf numFmtId="0" fontId="16" fillId="0" borderId="13" xfId="0" applyFont="1" applyBorder="1">
      <alignment vertical="center"/>
    </xf>
    <xf numFmtId="177" fontId="16" fillId="4" borderId="25" xfId="1" applyNumberFormat="1" applyFont="1" applyFill="1" applyBorder="1">
      <alignment vertical="center"/>
    </xf>
    <xf numFmtId="0" fontId="16" fillId="0" borderId="15" xfId="0" applyFont="1" applyBorder="1">
      <alignment vertical="center"/>
    </xf>
    <xf numFmtId="177" fontId="16" fillId="0" borderId="15" xfId="1" applyNumberFormat="1" applyFont="1" applyBorder="1" applyAlignment="1">
      <alignment horizontal="center" vertical="center"/>
    </xf>
    <xf numFmtId="0" fontId="16" fillId="0" borderId="16" xfId="0" applyFont="1" applyBorder="1">
      <alignment vertical="center"/>
    </xf>
    <xf numFmtId="177" fontId="16" fillId="0" borderId="16" xfId="1" applyNumberFormat="1" applyFont="1" applyBorder="1" applyAlignment="1">
      <alignment horizontal="center" vertical="center"/>
    </xf>
    <xf numFmtId="177" fontId="16" fillId="0" borderId="16" xfId="1" applyNumberFormat="1" applyFont="1" applyBorder="1">
      <alignment vertical="center"/>
    </xf>
    <xf numFmtId="0" fontId="16" fillId="0" borderId="20" xfId="0" applyFont="1" applyBorder="1">
      <alignment vertical="center"/>
    </xf>
    <xf numFmtId="177" fontId="16" fillId="0" borderId="20" xfId="1" applyNumberFormat="1" applyFont="1" applyBorder="1" applyAlignment="1">
      <alignment horizontal="center" vertical="center"/>
    </xf>
    <xf numFmtId="0" fontId="16" fillId="0" borderId="18" xfId="0" applyFont="1" applyBorder="1">
      <alignment vertical="center"/>
    </xf>
    <xf numFmtId="177" fontId="16" fillId="0" borderId="18" xfId="1" applyNumberFormat="1" applyFont="1" applyBorder="1">
      <alignment vertical="center"/>
    </xf>
    <xf numFmtId="0" fontId="7" fillId="5" borderId="35" xfId="0" applyFont="1" applyFill="1" applyBorder="1" applyAlignment="1">
      <alignment horizontal="center" vertical="center"/>
    </xf>
    <xf numFmtId="0" fontId="7" fillId="5" borderId="31" xfId="0" applyFont="1" applyFill="1" applyBorder="1" applyAlignment="1">
      <alignment horizontal="center" vertical="center"/>
    </xf>
    <xf numFmtId="38" fontId="7" fillId="5" borderId="31" xfId="1" applyFont="1" applyFill="1" applyBorder="1" applyAlignment="1">
      <alignment horizontal="center" vertical="center"/>
    </xf>
    <xf numFmtId="38" fontId="7" fillId="5" borderId="34" xfId="1" applyFont="1" applyFill="1" applyBorder="1" applyAlignment="1">
      <alignment horizontal="center" vertical="center"/>
    </xf>
    <xf numFmtId="38" fontId="7" fillId="5" borderId="1" xfId="1" applyFont="1" applyFill="1" applyBorder="1" applyAlignment="1">
      <alignment horizontal="center" vertical="center"/>
    </xf>
    <xf numFmtId="0" fontId="19" fillId="0" borderId="0" xfId="0" applyFont="1">
      <alignment vertical="center"/>
    </xf>
    <xf numFmtId="177" fontId="12" fillId="0" borderId="1" xfId="1" applyNumberFormat="1" applyFont="1" applyBorder="1">
      <alignment vertical="center"/>
    </xf>
    <xf numFmtId="38" fontId="12" fillId="0" borderId="10" xfId="1" applyFont="1" applyBorder="1">
      <alignment vertical="center"/>
    </xf>
    <xf numFmtId="0" fontId="12" fillId="0" borderId="4" xfId="0" applyFont="1" applyBorder="1">
      <alignment vertical="center"/>
    </xf>
    <xf numFmtId="179" fontId="12" fillId="0" borderId="4" xfId="1" applyNumberFormat="1" applyFont="1" applyBorder="1" applyAlignment="1">
      <alignment horizontal="center" vertical="center"/>
    </xf>
    <xf numFmtId="38" fontId="12" fillId="0" borderId="18" xfId="1" applyFont="1" applyBorder="1">
      <alignment vertical="center"/>
    </xf>
    <xf numFmtId="0" fontId="12" fillId="0" borderId="15" xfId="0" applyFont="1" applyBorder="1">
      <alignment vertical="center"/>
    </xf>
    <xf numFmtId="179" fontId="12" fillId="0" borderId="15" xfId="1" applyNumberFormat="1" applyFont="1" applyBorder="1" applyAlignment="1">
      <alignment horizontal="center" vertical="center"/>
    </xf>
    <xf numFmtId="179" fontId="12" fillId="3" borderId="15" xfId="1" applyNumberFormat="1" applyFont="1" applyFill="1" applyBorder="1" applyAlignment="1">
      <alignment vertical="center"/>
    </xf>
    <xf numFmtId="179" fontId="12" fillId="3" borderId="15" xfId="1" applyNumberFormat="1" applyFont="1" applyFill="1" applyBorder="1" applyAlignment="1">
      <alignment horizontal="center" vertical="center"/>
    </xf>
    <xf numFmtId="0" fontId="12" fillId="3" borderId="15" xfId="0" applyFont="1" applyFill="1" applyBorder="1">
      <alignment vertical="center"/>
    </xf>
    <xf numFmtId="0" fontId="12" fillId="0" borderId="20" xfId="0" applyFont="1" applyBorder="1">
      <alignment vertical="center"/>
    </xf>
    <xf numFmtId="179" fontId="12" fillId="0" borderId="20" xfId="1" applyNumberFormat="1" applyFont="1" applyBorder="1" applyAlignment="1">
      <alignment horizontal="center" vertical="center"/>
    </xf>
    <xf numFmtId="179" fontId="12" fillId="3" borderId="2" xfId="1" applyNumberFormat="1" applyFont="1" applyFill="1" applyBorder="1" applyAlignment="1">
      <alignment vertical="center"/>
    </xf>
    <xf numFmtId="179" fontId="12" fillId="3" borderId="20" xfId="1" applyNumberFormat="1" applyFont="1" applyFill="1" applyBorder="1" applyAlignment="1">
      <alignment horizontal="center" vertical="center"/>
    </xf>
    <xf numFmtId="0" fontId="12" fillId="3" borderId="20" xfId="0" applyFont="1" applyFill="1" applyBorder="1">
      <alignment vertical="center"/>
    </xf>
    <xf numFmtId="38" fontId="7" fillId="5" borderId="31" xfId="1" applyFont="1" applyFill="1" applyBorder="1" applyAlignment="1">
      <alignment horizontal="center" vertical="center" wrapText="1"/>
    </xf>
    <xf numFmtId="0" fontId="7" fillId="5" borderId="1" xfId="0" applyFont="1" applyFill="1" applyBorder="1">
      <alignment vertical="center"/>
    </xf>
    <xf numFmtId="179" fontId="12" fillId="0" borderId="1" xfId="0" applyNumberFormat="1" applyFont="1" applyBorder="1">
      <alignment vertical="center"/>
    </xf>
    <xf numFmtId="179" fontId="12" fillId="0" borderId="0" xfId="0" applyNumberFormat="1" applyFont="1">
      <alignment vertical="center"/>
    </xf>
    <xf numFmtId="179" fontId="12" fillId="4" borderId="15" xfId="1" applyNumberFormat="1" applyFont="1" applyFill="1" applyBorder="1" applyAlignment="1">
      <alignment vertical="center"/>
    </xf>
    <xf numFmtId="179" fontId="12" fillId="4" borderId="15" xfId="1" applyNumberFormat="1" applyFont="1" applyFill="1" applyBorder="1" applyAlignment="1">
      <alignment horizontal="center" vertical="center"/>
    </xf>
    <xf numFmtId="0" fontId="12" fillId="4" borderId="15" xfId="0" applyFont="1" applyFill="1" applyBorder="1">
      <alignment vertical="center"/>
    </xf>
    <xf numFmtId="179" fontId="12" fillId="4" borderId="2" xfId="1" applyNumberFormat="1" applyFont="1" applyFill="1" applyBorder="1" applyAlignment="1">
      <alignment vertical="center"/>
    </xf>
    <xf numFmtId="179" fontId="12" fillId="4" borderId="20" xfId="1" applyNumberFormat="1" applyFont="1" applyFill="1" applyBorder="1" applyAlignment="1">
      <alignment horizontal="center" vertical="center"/>
    </xf>
    <xf numFmtId="0" fontId="12" fillId="4" borderId="20" xfId="0" applyFont="1" applyFill="1" applyBorder="1">
      <alignment vertical="center"/>
    </xf>
    <xf numFmtId="0" fontId="12" fillId="0" borderId="0" xfId="0" applyFont="1" applyBorder="1">
      <alignment vertical="center"/>
    </xf>
    <xf numFmtId="38" fontId="13" fillId="0" borderId="14" xfId="1" applyFont="1" applyFill="1" applyBorder="1" applyAlignment="1">
      <alignment horizontal="center" vertical="center"/>
    </xf>
    <xf numFmtId="0" fontId="12" fillId="0" borderId="9" xfId="0" applyFont="1" applyBorder="1">
      <alignment vertical="center"/>
    </xf>
    <xf numFmtId="0" fontId="12" fillId="0" borderId="12" xfId="0" applyFont="1" applyBorder="1">
      <alignment vertical="center"/>
    </xf>
    <xf numFmtId="0" fontId="12" fillId="0" borderId="17" xfId="0" applyFont="1" applyBorder="1">
      <alignment vertical="center"/>
    </xf>
    <xf numFmtId="178" fontId="12" fillId="0" borderId="0" xfId="1" applyNumberFormat="1" applyFont="1" applyFill="1" applyBorder="1">
      <alignment vertical="center"/>
    </xf>
    <xf numFmtId="178" fontId="12" fillId="0" borderId="0" xfId="1" applyNumberFormat="1" applyFont="1" applyFill="1" applyBorder="1" applyAlignment="1">
      <alignment vertical="center"/>
    </xf>
    <xf numFmtId="38" fontId="12" fillId="0" borderId="14" xfId="1" applyFont="1" applyBorder="1" applyAlignment="1">
      <alignment horizontal="center" vertical="center"/>
    </xf>
    <xf numFmtId="38" fontId="7" fillId="5" borderId="21" xfId="1" applyFont="1" applyFill="1" applyBorder="1" applyAlignment="1">
      <alignment horizontal="center" vertical="center"/>
    </xf>
    <xf numFmtId="38" fontId="7" fillId="5" borderId="32" xfId="1" applyFont="1" applyFill="1" applyBorder="1" applyAlignment="1">
      <alignment horizontal="center" vertical="center"/>
    </xf>
    <xf numFmtId="38" fontId="7" fillId="5" borderId="33" xfId="1" applyFont="1" applyFill="1" applyBorder="1" applyAlignment="1">
      <alignment horizontal="center" vertical="center"/>
    </xf>
    <xf numFmtId="38" fontId="7" fillId="5" borderId="11" xfId="1" applyFont="1" applyFill="1" applyBorder="1" applyAlignment="1">
      <alignment horizontal="center" vertical="center"/>
    </xf>
    <xf numFmtId="0" fontId="16" fillId="0" borderId="0" xfId="4" applyFont="1"/>
    <xf numFmtId="0" fontId="16" fillId="0" borderId="0" xfId="4" applyFont="1" applyAlignment="1">
      <alignment vertical="center"/>
    </xf>
    <xf numFmtId="38" fontId="7" fillId="5" borderId="4" xfId="1" applyFont="1" applyFill="1" applyBorder="1" applyAlignment="1">
      <alignment horizontal="center" vertical="center"/>
    </xf>
    <xf numFmtId="179" fontId="12" fillId="0" borderId="42" xfId="1" applyNumberFormat="1" applyFont="1" applyBorder="1" applyAlignment="1">
      <alignment horizontal="center" vertical="center"/>
    </xf>
    <xf numFmtId="179" fontId="12" fillId="0" borderId="43" xfId="1" applyNumberFormat="1" applyFont="1" applyBorder="1" applyAlignment="1">
      <alignment horizontal="center" vertical="center"/>
    </xf>
    <xf numFmtId="179" fontId="12" fillId="0" borderId="44" xfId="1" applyNumberFormat="1" applyFont="1" applyBorder="1" applyAlignment="1">
      <alignment horizontal="center" vertical="center"/>
    </xf>
    <xf numFmtId="179" fontId="12" fillId="0" borderId="45" xfId="1" applyNumberFormat="1" applyFont="1" applyBorder="1" applyAlignment="1">
      <alignment horizontal="center" vertical="center"/>
    </xf>
    <xf numFmtId="179" fontId="12" fillId="0" borderId="37" xfId="1" applyNumberFormat="1" applyFont="1" applyBorder="1" applyAlignment="1">
      <alignment horizontal="center" vertical="center"/>
    </xf>
    <xf numFmtId="179" fontId="12" fillId="0" borderId="46" xfId="1" applyNumberFormat="1" applyFont="1" applyBorder="1" applyAlignment="1">
      <alignment horizontal="center" vertical="center"/>
    </xf>
    <xf numFmtId="179" fontId="12" fillId="0" borderId="47" xfId="1" applyNumberFormat="1" applyFont="1" applyBorder="1" applyAlignment="1">
      <alignment horizontal="center" vertical="center"/>
    </xf>
    <xf numFmtId="179" fontId="12" fillId="0" borderId="48" xfId="1" applyNumberFormat="1" applyFont="1" applyBorder="1" applyAlignment="1">
      <alignment horizontal="center" vertical="center"/>
    </xf>
    <xf numFmtId="179" fontId="12" fillId="0" borderId="49" xfId="1" applyNumberFormat="1" applyFont="1" applyBorder="1" applyAlignment="1">
      <alignment horizontal="center" vertical="center"/>
    </xf>
    <xf numFmtId="0" fontId="12" fillId="0" borderId="24" xfId="0" applyFont="1" applyBorder="1">
      <alignment vertical="center"/>
    </xf>
    <xf numFmtId="0" fontId="12" fillId="0" borderId="39" xfId="0" applyFont="1" applyBorder="1" applyAlignment="1">
      <alignment horizontal="left" vertical="center"/>
    </xf>
    <xf numFmtId="179" fontId="12" fillId="0" borderId="50" xfId="1" applyNumberFormat="1" applyFont="1" applyBorder="1" applyAlignment="1">
      <alignment horizontal="center" vertical="center"/>
    </xf>
    <xf numFmtId="179" fontId="12" fillId="0" borderId="51" xfId="1" applyNumberFormat="1" applyFont="1" applyBorder="1" applyAlignment="1">
      <alignment horizontal="center" vertical="center"/>
    </xf>
    <xf numFmtId="179" fontId="12" fillId="0" borderId="52" xfId="1" applyNumberFormat="1" applyFont="1" applyBorder="1" applyAlignment="1">
      <alignment horizontal="center" vertical="center"/>
    </xf>
    <xf numFmtId="0" fontId="12" fillId="0" borderId="40" xfId="0" applyFont="1" applyBorder="1">
      <alignment vertical="center"/>
    </xf>
    <xf numFmtId="176" fontId="12" fillId="2" borderId="41" xfId="1" applyNumberFormat="1" applyFont="1" applyFill="1" applyBorder="1">
      <alignment vertical="center"/>
    </xf>
    <xf numFmtId="176" fontId="12" fillId="2" borderId="55" xfId="1" applyNumberFormat="1" applyFont="1" applyFill="1" applyBorder="1">
      <alignment vertical="center"/>
    </xf>
    <xf numFmtId="176" fontId="12" fillId="0" borderId="8" xfId="1" applyNumberFormat="1" applyFont="1" applyFill="1" applyBorder="1">
      <alignment vertical="center"/>
    </xf>
    <xf numFmtId="176" fontId="12" fillId="0" borderId="7" xfId="1" applyNumberFormat="1" applyFont="1" applyBorder="1">
      <alignment vertical="center"/>
    </xf>
    <xf numFmtId="181" fontId="12" fillId="0" borderId="38" xfId="0" applyNumberFormat="1" applyFont="1" applyBorder="1" applyAlignment="1">
      <alignment horizontal="center" vertical="center"/>
    </xf>
    <xf numFmtId="180" fontId="12" fillId="0" borderId="30" xfId="2" applyNumberFormat="1" applyFont="1" applyBorder="1" applyAlignment="1">
      <alignment horizontal="center" vertical="center"/>
    </xf>
    <xf numFmtId="0" fontId="20" fillId="0" borderId="0" xfId="0" applyFont="1">
      <alignment vertical="center"/>
    </xf>
    <xf numFmtId="0" fontId="18" fillId="0" borderId="0" xfId="0" applyFont="1">
      <alignment vertical="center"/>
    </xf>
    <xf numFmtId="49" fontId="21" fillId="0" borderId="0" xfId="3" applyNumberFormat="1" applyFont="1">
      <alignment vertical="center"/>
    </xf>
    <xf numFmtId="178" fontId="12" fillId="6" borderId="10" xfId="1" applyNumberFormat="1" applyFont="1" applyFill="1" applyBorder="1" applyProtection="1">
      <alignment vertical="center"/>
      <protection locked="0"/>
    </xf>
    <xf numFmtId="178" fontId="12" fillId="6" borderId="16" xfId="1" applyNumberFormat="1" applyFont="1" applyFill="1" applyBorder="1" applyProtection="1">
      <alignment vertical="center"/>
      <protection locked="0"/>
    </xf>
    <xf numFmtId="178" fontId="12" fillId="6" borderId="18" xfId="1" applyNumberFormat="1" applyFont="1" applyFill="1" applyBorder="1" applyProtection="1">
      <alignment vertical="center"/>
      <protection locked="0"/>
    </xf>
    <xf numFmtId="0" fontId="7" fillId="5" borderId="1" xfId="0" applyFont="1" applyFill="1" applyBorder="1" applyAlignment="1">
      <alignment horizontal="center" vertical="center"/>
    </xf>
    <xf numFmtId="0" fontId="7" fillId="5" borderId="1" xfId="0" applyFont="1" applyFill="1" applyBorder="1" applyAlignment="1">
      <alignment horizontal="center" vertical="center"/>
    </xf>
    <xf numFmtId="0" fontId="12" fillId="0" borderId="3" xfId="0" applyFont="1" applyBorder="1" applyAlignment="1">
      <alignment vertical="center"/>
    </xf>
    <xf numFmtId="0" fontId="12" fillId="6" borderId="10" xfId="0" applyFont="1" applyFill="1" applyBorder="1" applyAlignment="1" applyProtection="1">
      <alignment vertical="center" wrapText="1"/>
      <protection locked="0"/>
    </xf>
    <xf numFmtId="0" fontId="12" fillId="6" borderId="16" xfId="0" applyFont="1" applyFill="1" applyBorder="1" applyAlignment="1" applyProtection="1">
      <alignment vertical="center" wrapText="1"/>
      <protection locked="0"/>
    </xf>
    <xf numFmtId="0" fontId="12" fillId="6" borderId="18" xfId="0" applyFont="1" applyFill="1" applyBorder="1" applyAlignment="1" applyProtection="1">
      <alignment vertical="center" wrapText="1"/>
      <protection locked="0"/>
    </xf>
    <xf numFmtId="0" fontId="7" fillId="5" borderId="1" xfId="0" applyFont="1" applyFill="1" applyBorder="1" applyAlignment="1">
      <alignment horizontal="center" vertical="center"/>
    </xf>
    <xf numFmtId="183" fontId="12" fillId="2" borderId="0" xfId="0" applyNumberFormat="1" applyFont="1" applyFill="1" applyBorder="1" applyAlignment="1">
      <alignment horizontal="center" vertical="center"/>
    </xf>
    <xf numFmtId="0" fontId="12" fillId="2" borderId="0" xfId="0" applyFont="1" applyFill="1" applyBorder="1" applyAlignment="1">
      <alignment vertical="center" wrapText="1"/>
    </xf>
    <xf numFmtId="0" fontId="12" fillId="2" borderId="0" xfId="0" applyFont="1" applyFill="1" applyBorder="1">
      <alignment vertical="center"/>
    </xf>
    <xf numFmtId="38" fontId="12" fillId="2" borderId="0" xfId="1" applyFont="1" applyFill="1" applyBorder="1">
      <alignment vertical="center"/>
    </xf>
    <xf numFmtId="49" fontId="12" fillId="2" borderId="0" xfId="0" applyNumberFormat="1" applyFont="1" applyFill="1" applyBorder="1" applyAlignment="1">
      <alignment vertical="center" wrapText="1"/>
    </xf>
    <xf numFmtId="49" fontId="12" fillId="2" borderId="0" xfId="1" applyNumberFormat="1" applyFont="1" applyFill="1" applyBorder="1" applyAlignment="1">
      <alignment vertical="center" wrapText="1"/>
    </xf>
    <xf numFmtId="0" fontId="12" fillId="0" borderId="0" xfId="0" applyNumberFormat="1" applyFont="1" applyFill="1" applyAlignment="1">
      <alignment vertical="center"/>
    </xf>
    <xf numFmtId="0" fontId="7" fillId="5" borderId="1" xfId="0" applyFont="1" applyFill="1" applyBorder="1" applyAlignment="1">
      <alignment horizontal="center" vertical="center"/>
    </xf>
    <xf numFmtId="0" fontId="7" fillId="5" borderId="56" xfId="0" applyFont="1" applyFill="1" applyBorder="1" applyAlignment="1">
      <alignment horizontal="center" vertical="center"/>
    </xf>
    <xf numFmtId="177" fontId="16" fillId="7" borderId="13" xfId="1" applyNumberFormat="1" applyFont="1" applyFill="1" applyBorder="1">
      <alignment vertical="center"/>
    </xf>
    <xf numFmtId="49" fontId="18" fillId="0" borderId="0" xfId="0" applyNumberFormat="1" applyFont="1">
      <alignment vertical="center"/>
    </xf>
    <xf numFmtId="0" fontId="16" fillId="0" borderId="30" xfId="0" applyFont="1" applyBorder="1">
      <alignment vertical="center"/>
    </xf>
    <xf numFmtId="177" fontId="16" fillId="0" borderId="10" xfId="1" applyNumberFormat="1" applyFont="1" applyFill="1" applyBorder="1">
      <alignment vertical="center"/>
    </xf>
    <xf numFmtId="179" fontId="12" fillId="6" borderId="1" xfId="0" applyNumberFormat="1" applyFont="1" applyFill="1" applyBorder="1" applyAlignment="1" applyProtection="1">
      <alignment horizontal="center" vertical="center"/>
      <protection locked="0"/>
    </xf>
    <xf numFmtId="179" fontId="12" fillId="6" borderId="23" xfId="0" applyNumberFormat="1" applyFont="1" applyFill="1" applyBorder="1" applyAlignment="1" applyProtection="1">
      <alignment horizontal="center" vertical="center"/>
      <protection locked="0"/>
    </xf>
    <xf numFmtId="0" fontId="12" fillId="6" borderId="1" xfId="0" applyFont="1" applyFill="1" applyBorder="1" applyAlignment="1" applyProtection="1">
      <alignment horizontal="center" vertical="center"/>
      <protection locked="0"/>
    </xf>
    <xf numFmtId="0" fontId="12" fillId="0" borderId="30" xfId="0" applyFont="1" applyFill="1" applyBorder="1">
      <alignment vertical="center"/>
    </xf>
    <xf numFmtId="0" fontId="12" fillId="0" borderId="6" xfId="0" applyFont="1" applyFill="1" applyBorder="1">
      <alignment vertical="center"/>
    </xf>
    <xf numFmtId="38" fontId="12" fillId="0" borderId="0" xfId="1" applyFont="1" applyFill="1">
      <alignment vertical="center"/>
    </xf>
    <xf numFmtId="183" fontId="12" fillId="2" borderId="2" xfId="0" applyNumberFormat="1" applyFont="1" applyFill="1" applyBorder="1" applyAlignment="1" applyProtection="1">
      <alignment horizontal="center" vertical="center"/>
      <protection locked="0"/>
    </xf>
    <xf numFmtId="0" fontId="12" fillId="0" borderId="1" xfId="0" applyFont="1" applyBorder="1" applyAlignment="1" applyProtection="1">
      <alignment vertical="center"/>
      <protection locked="0"/>
    </xf>
    <xf numFmtId="0" fontId="12" fillId="0" borderId="1" xfId="0" applyFont="1" applyBorder="1" applyProtection="1">
      <alignment vertical="center"/>
      <protection locked="0"/>
    </xf>
    <xf numFmtId="0" fontId="5" fillId="2" borderId="1" xfId="0" applyFont="1" applyFill="1" applyBorder="1" applyAlignment="1" applyProtection="1">
      <alignment horizontal="center" vertical="center" wrapText="1"/>
      <protection locked="0"/>
    </xf>
    <xf numFmtId="0" fontId="12" fillId="2" borderId="1" xfId="0" applyFont="1" applyFill="1" applyBorder="1" applyAlignment="1" applyProtection="1">
      <alignment horizontal="center" vertical="center"/>
      <protection locked="0"/>
    </xf>
    <xf numFmtId="177" fontId="16" fillId="6" borderId="10" xfId="1" applyNumberFormat="1" applyFont="1" applyFill="1" applyBorder="1" applyProtection="1">
      <alignment vertical="center"/>
      <protection locked="0"/>
    </xf>
    <xf numFmtId="177" fontId="16" fillId="6" borderId="16" xfId="1" applyNumberFormat="1" applyFont="1" applyFill="1" applyBorder="1" applyProtection="1">
      <alignment vertical="center"/>
      <protection locked="0"/>
    </xf>
    <xf numFmtId="177" fontId="16" fillId="6" borderId="18" xfId="1" applyNumberFormat="1" applyFont="1" applyFill="1" applyBorder="1" applyProtection="1">
      <alignment vertical="center"/>
      <protection locked="0"/>
    </xf>
    <xf numFmtId="177" fontId="12" fillId="6" borderId="1" xfId="0" applyNumberFormat="1" applyFont="1" applyFill="1" applyBorder="1" applyProtection="1">
      <alignment vertical="center"/>
      <protection locked="0"/>
    </xf>
    <xf numFmtId="0" fontId="12" fillId="6" borderId="13" xfId="0" applyFont="1" applyFill="1" applyBorder="1" applyAlignment="1" applyProtection="1">
      <alignment vertical="center" wrapText="1"/>
      <protection locked="0"/>
    </xf>
    <xf numFmtId="178" fontId="12" fillId="6" borderId="13" xfId="1" applyNumberFormat="1" applyFont="1" applyFill="1" applyBorder="1" applyProtection="1">
      <alignment vertical="center"/>
      <protection locked="0"/>
    </xf>
    <xf numFmtId="0" fontId="16" fillId="0" borderId="1" xfId="0" applyFont="1" applyFill="1" applyBorder="1">
      <alignment vertical="center"/>
    </xf>
    <xf numFmtId="0" fontId="12" fillId="6" borderId="1" xfId="0" applyFont="1" applyFill="1" applyBorder="1" applyAlignment="1" applyProtection="1">
      <alignment vertical="center" wrapText="1"/>
      <protection locked="0"/>
    </xf>
    <xf numFmtId="0" fontId="5" fillId="2" borderId="0" xfId="0" applyFont="1" applyFill="1" applyBorder="1" applyAlignment="1" applyProtection="1">
      <alignment horizontal="center" vertical="center" wrapText="1"/>
      <protection locked="0"/>
    </xf>
    <xf numFmtId="0" fontId="5" fillId="0" borderId="0" xfId="0" applyFont="1" applyBorder="1" applyProtection="1">
      <alignment vertical="center"/>
      <protection locked="0"/>
    </xf>
    <xf numFmtId="0" fontId="5" fillId="0" borderId="0" xfId="0" applyFont="1" applyBorder="1" applyAlignment="1" applyProtection="1">
      <alignment vertical="center" wrapText="1"/>
      <protection locked="0"/>
    </xf>
    <xf numFmtId="0" fontId="5" fillId="0" borderId="0" xfId="0" applyNumberFormat="1" applyFont="1" applyBorder="1" applyAlignment="1" applyProtection="1">
      <alignment horizontal="left" vertical="center"/>
      <protection locked="0"/>
    </xf>
    <xf numFmtId="0" fontId="12" fillId="6" borderId="1" xfId="0" applyFont="1" applyFill="1" applyBorder="1" applyProtection="1">
      <alignment vertical="center"/>
      <protection locked="0"/>
    </xf>
    <xf numFmtId="176" fontId="12" fillId="6" borderId="1" xfId="0" applyNumberFormat="1" applyFont="1" applyFill="1" applyBorder="1" applyProtection="1">
      <alignment vertical="center"/>
      <protection locked="0"/>
    </xf>
    <xf numFmtId="183" fontId="12" fillId="0" borderId="2" xfId="0" applyNumberFormat="1" applyFont="1" applyFill="1" applyBorder="1" applyAlignment="1" applyProtection="1">
      <alignment horizontal="center" vertical="center"/>
      <protection locked="0"/>
    </xf>
    <xf numFmtId="0" fontId="12" fillId="0" borderId="1" xfId="0" applyFont="1" applyFill="1" applyBorder="1" applyAlignment="1" applyProtection="1">
      <alignment horizontal="center" vertical="center"/>
      <protection locked="0"/>
    </xf>
    <xf numFmtId="0" fontId="16" fillId="0" borderId="0" xfId="0" applyFont="1" applyFill="1">
      <alignment vertical="center"/>
    </xf>
    <xf numFmtId="0" fontId="12" fillId="0" borderId="0" xfId="0" applyFont="1" applyFill="1" applyAlignment="1">
      <alignment horizontal="left" vertical="center"/>
    </xf>
    <xf numFmtId="184" fontId="12" fillId="2" borderId="0" xfId="0" applyNumberFormat="1" applyFont="1" applyFill="1" applyBorder="1" applyAlignment="1">
      <alignment horizontal="right" vertical="center"/>
    </xf>
    <xf numFmtId="0" fontId="12" fillId="2" borderId="0" xfId="0" applyFont="1" applyFill="1" applyBorder="1" applyAlignment="1">
      <alignment horizontal="right" vertical="center"/>
    </xf>
    <xf numFmtId="0" fontId="12" fillId="2" borderId="2" xfId="0" applyNumberFormat="1" applyFont="1" applyFill="1" applyBorder="1" applyAlignment="1" applyProtection="1">
      <alignment horizontal="center" vertical="center"/>
      <protection locked="0"/>
    </xf>
    <xf numFmtId="49" fontId="12" fillId="2" borderId="2" xfId="0" applyNumberFormat="1" applyFont="1" applyFill="1" applyBorder="1" applyAlignment="1" applyProtection="1">
      <alignment horizontal="center" vertical="center"/>
      <protection locked="0"/>
    </xf>
    <xf numFmtId="14" fontId="12" fillId="2" borderId="2" xfId="0" applyNumberFormat="1" applyFont="1" applyFill="1" applyBorder="1" applyAlignment="1" applyProtection="1">
      <alignment horizontal="center" vertical="center"/>
      <protection locked="0"/>
    </xf>
    <xf numFmtId="38" fontId="12" fillId="2" borderId="2" xfId="1" applyFont="1" applyFill="1" applyBorder="1" applyAlignment="1" applyProtection="1">
      <alignment horizontal="center" vertical="center"/>
      <protection locked="0"/>
    </xf>
    <xf numFmtId="0" fontId="12" fillId="2" borderId="0" xfId="0" applyNumberFormat="1" applyFont="1" applyFill="1" applyBorder="1">
      <alignment vertical="center"/>
    </xf>
    <xf numFmtId="185" fontId="12" fillId="2" borderId="2" xfId="1" applyNumberFormat="1" applyFont="1" applyFill="1" applyBorder="1" applyAlignment="1" applyProtection="1">
      <alignment horizontal="center" vertical="center"/>
      <protection locked="0"/>
    </xf>
    <xf numFmtId="0" fontId="12" fillId="6" borderId="1" xfId="0" applyFont="1" applyFill="1" applyBorder="1" applyProtection="1">
      <alignment vertical="center"/>
      <protection locked="0"/>
    </xf>
    <xf numFmtId="176" fontId="12" fillId="4" borderId="60" xfId="1" applyNumberFormat="1" applyFont="1" applyFill="1" applyBorder="1">
      <alignment vertical="center"/>
    </xf>
    <xf numFmtId="176" fontId="12" fillId="4" borderId="61" xfId="1" applyNumberFormat="1" applyFont="1" applyFill="1" applyBorder="1">
      <alignment vertical="center"/>
    </xf>
    <xf numFmtId="179" fontId="12" fillId="6" borderId="4" xfId="1" applyNumberFormat="1" applyFont="1" applyFill="1" applyBorder="1" applyAlignment="1" applyProtection="1">
      <alignment horizontal="center" vertical="center"/>
      <protection locked="0"/>
    </xf>
    <xf numFmtId="0" fontId="12" fillId="0" borderId="1" xfId="0" applyFont="1" applyBorder="1" applyAlignment="1" applyProtection="1">
      <alignment horizontal="center" vertical="center"/>
      <protection locked="0"/>
    </xf>
    <xf numFmtId="0" fontId="9" fillId="0" borderId="0" xfId="0" applyFont="1" applyProtection="1">
      <alignment vertical="center"/>
    </xf>
    <xf numFmtId="0" fontId="7" fillId="5" borderId="1" xfId="0" applyFont="1" applyFill="1" applyBorder="1" applyAlignment="1">
      <alignment horizontal="center" vertical="center"/>
    </xf>
    <xf numFmtId="0" fontId="12" fillId="6" borderId="1" xfId="0" applyFont="1" applyFill="1" applyBorder="1" applyAlignment="1" applyProtection="1">
      <alignment vertical="center" wrapText="1"/>
      <protection locked="0"/>
    </xf>
    <xf numFmtId="0" fontId="12" fillId="0" borderId="0" xfId="0" applyFont="1" applyProtection="1">
      <alignment vertical="center"/>
    </xf>
    <xf numFmtId="0" fontId="12" fillId="0" borderId="0" xfId="0" applyFont="1" applyAlignment="1" applyProtection="1">
      <alignment vertical="center"/>
    </xf>
    <xf numFmtId="0" fontId="12" fillId="0" borderId="0" xfId="0" applyFont="1" applyAlignment="1" applyProtection="1">
      <alignment horizontal="left" vertical="center"/>
    </xf>
    <xf numFmtId="0" fontId="12" fillId="6" borderId="23" xfId="0" applyFont="1" applyFill="1" applyBorder="1" applyAlignment="1" applyProtection="1">
      <alignment horizontal="center" vertical="center" wrapText="1"/>
      <protection locked="0"/>
    </xf>
    <xf numFmtId="0" fontId="12" fillId="6" borderId="30" xfId="0" applyFont="1" applyFill="1" applyBorder="1" applyAlignment="1" applyProtection="1">
      <alignment horizontal="center" vertical="center" wrapText="1"/>
      <protection locked="0"/>
    </xf>
    <xf numFmtId="0" fontId="7" fillId="5" borderId="1" xfId="0" applyFont="1" applyFill="1" applyBorder="1" applyAlignment="1">
      <alignment horizontal="center" vertical="center"/>
    </xf>
    <xf numFmtId="0" fontId="12" fillId="0" borderId="6" xfId="0" applyFont="1" applyBorder="1" applyAlignment="1" applyProtection="1">
      <alignment vertical="center" wrapText="1"/>
      <protection locked="0"/>
    </xf>
    <xf numFmtId="0" fontId="12" fillId="0" borderId="7" xfId="0" applyFont="1" applyBorder="1" applyAlignment="1" applyProtection="1">
      <alignment vertical="center" wrapText="1"/>
      <protection locked="0"/>
    </xf>
    <xf numFmtId="0" fontId="12" fillId="0" borderId="24" xfId="0" applyFont="1" applyBorder="1" applyAlignment="1" applyProtection="1">
      <alignment vertical="center" wrapText="1"/>
      <protection locked="0"/>
    </xf>
    <xf numFmtId="0" fontId="12" fillId="0" borderId="3" xfId="0" applyFont="1" applyBorder="1" applyAlignment="1" applyProtection="1">
      <alignment vertical="center" wrapText="1"/>
      <protection locked="0"/>
    </xf>
    <xf numFmtId="0" fontId="12" fillId="0" borderId="0" xfId="0" applyFont="1" applyBorder="1" applyAlignment="1" applyProtection="1">
      <alignment vertical="center" wrapText="1"/>
      <protection locked="0"/>
    </xf>
    <xf numFmtId="0" fontId="12" fillId="0" borderId="26" xfId="0" applyFont="1" applyBorder="1" applyAlignment="1" applyProtection="1">
      <alignment vertical="center" wrapText="1"/>
      <protection locked="0"/>
    </xf>
    <xf numFmtId="0" fontId="12" fillId="0" borderId="27" xfId="0" applyFont="1" applyBorder="1" applyAlignment="1" applyProtection="1">
      <alignment vertical="center" wrapText="1"/>
      <protection locked="0"/>
    </xf>
    <xf numFmtId="0" fontId="12" fillId="0" borderId="28" xfId="0" applyFont="1" applyBorder="1" applyAlignment="1" applyProtection="1">
      <alignment vertical="center" wrapText="1"/>
      <protection locked="0"/>
    </xf>
    <xf numFmtId="0" fontId="12" fillId="0" borderId="29" xfId="0" applyFont="1" applyBorder="1" applyAlignment="1" applyProtection="1">
      <alignment vertical="center" wrapText="1"/>
      <protection locked="0"/>
    </xf>
    <xf numFmtId="0" fontId="12" fillId="0" borderId="6" xfId="0" applyFont="1" applyFill="1" applyBorder="1" applyAlignment="1" applyProtection="1">
      <alignment horizontal="left" vertical="center" wrapText="1"/>
      <protection locked="0"/>
    </xf>
    <xf numFmtId="0" fontId="12" fillId="0" borderId="7" xfId="0" applyFont="1" applyFill="1" applyBorder="1" applyAlignment="1" applyProtection="1">
      <alignment horizontal="left" vertical="center" wrapText="1"/>
      <protection locked="0"/>
    </xf>
    <xf numFmtId="0" fontId="12" fillId="0" borderId="24" xfId="0" applyFont="1" applyFill="1" applyBorder="1" applyAlignment="1" applyProtection="1">
      <alignment horizontal="left" vertical="center" wrapText="1"/>
      <protection locked="0"/>
    </xf>
    <xf numFmtId="0" fontId="12" fillId="0" borderId="3" xfId="0" applyFont="1" applyFill="1" applyBorder="1" applyAlignment="1" applyProtection="1">
      <alignment horizontal="left" vertical="center" wrapText="1"/>
      <protection locked="0"/>
    </xf>
    <xf numFmtId="0" fontId="12" fillId="0" borderId="0" xfId="0" applyFont="1" applyFill="1" applyAlignment="1" applyProtection="1">
      <alignment horizontal="left" vertical="center" wrapText="1"/>
      <protection locked="0"/>
    </xf>
    <xf numFmtId="0" fontId="12" fillId="0" borderId="26" xfId="0" applyFont="1" applyFill="1" applyBorder="1" applyAlignment="1" applyProtection="1">
      <alignment horizontal="left" vertical="center" wrapText="1"/>
      <protection locked="0"/>
    </xf>
    <xf numFmtId="0" fontId="12" fillId="0" borderId="27" xfId="0" applyFont="1" applyFill="1" applyBorder="1" applyAlignment="1" applyProtection="1">
      <alignment horizontal="left" vertical="center" wrapText="1"/>
      <protection locked="0"/>
    </xf>
    <xf numFmtId="0" fontId="12" fillId="0" borderId="28" xfId="0" applyFont="1" applyFill="1" applyBorder="1" applyAlignment="1" applyProtection="1">
      <alignment horizontal="left" vertical="center" wrapText="1"/>
      <protection locked="0"/>
    </xf>
    <xf numFmtId="0" fontId="12" fillId="0" borderId="29" xfId="0" applyFont="1" applyFill="1" applyBorder="1" applyAlignment="1" applyProtection="1">
      <alignment horizontal="left" vertical="center" wrapText="1"/>
      <protection locked="0"/>
    </xf>
    <xf numFmtId="0" fontId="12" fillId="6" borderId="1" xfId="0" applyFont="1" applyFill="1" applyBorder="1" applyAlignment="1" applyProtection="1">
      <alignment vertical="center" wrapText="1"/>
      <protection locked="0"/>
    </xf>
    <xf numFmtId="0" fontId="16" fillId="6" borderId="9" xfId="0" applyFont="1" applyFill="1" applyBorder="1" applyAlignment="1" applyProtection="1">
      <alignment horizontal="center" vertical="center" wrapText="1"/>
      <protection locked="0"/>
    </xf>
    <xf numFmtId="0" fontId="16" fillId="6" borderId="12" xfId="0" applyFont="1" applyFill="1" applyBorder="1" applyAlignment="1" applyProtection="1">
      <alignment horizontal="center" vertical="center" wrapText="1"/>
      <protection locked="0"/>
    </xf>
    <xf numFmtId="0" fontId="16" fillId="6" borderId="17" xfId="0" applyFont="1" applyFill="1" applyBorder="1" applyAlignment="1" applyProtection="1">
      <alignment horizontal="center" vertical="center" wrapText="1"/>
      <protection locked="0"/>
    </xf>
    <xf numFmtId="177" fontId="16" fillId="0" borderId="11" xfId="1" applyNumberFormat="1" applyFont="1" applyBorder="1" applyAlignment="1">
      <alignment horizontal="center" vertical="center"/>
    </xf>
    <xf numFmtId="177" fontId="16" fillId="0" borderId="14" xfId="1" applyNumberFormat="1" applyFont="1" applyBorder="1" applyAlignment="1">
      <alignment horizontal="center" vertical="center"/>
    </xf>
    <xf numFmtId="177" fontId="16" fillId="0" borderId="19" xfId="1" applyNumberFormat="1" applyFont="1" applyBorder="1" applyAlignment="1">
      <alignment horizontal="center" vertical="center"/>
    </xf>
    <xf numFmtId="0" fontId="16" fillId="6" borderId="6" xfId="0" applyFont="1" applyFill="1" applyBorder="1" applyAlignment="1" applyProtection="1">
      <alignment horizontal="left" vertical="top" wrapText="1"/>
      <protection locked="0"/>
    </xf>
    <xf numFmtId="0" fontId="16" fillId="6" borderId="7" xfId="0" applyFont="1" applyFill="1" applyBorder="1" applyAlignment="1" applyProtection="1">
      <alignment horizontal="left" vertical="top" wrapText="1"/>
      <protection locked="0"/>
    </xf>
    <xf numFmtId="0" fontId="16" fillId="6" borderId="24" xfId="0" applyFont="1" applyFill="1" applyBorder="1" applyAlignment="1" applyProtection="1">
      <alignment horizontal="left" vertical="top" wrapText="1"/>
      <protection locked="0"/>
    </xf>
    <xf numFmtId="0" fontId="16" fillId="6" borderId="3" xfId="0" applyFont="1" applyFill="1" applyBorder="1" applyAlignment="1" applyProtection="1">
      <alignment horizontal="left" vertical="top" wrapText="1"/>
      <protection locked="0"/>
    </xf>
    <xf numFmtId="0" fontId="16" fillId="6" borderId="0" xfId="0" applyFont="1" applyFill="1" applyBorder="1" applyAlignment="1" applyProtection="1">
      <alignment horizontal="left" vertical="top" wrapText="1"/>
      <protection locked="0"/>
    </xf>
    <xf numFmtId="0" fontId="16" fillId="6" borderId="26" xfId="0" applyFont="1" applyFill="1" applyBorder="1" applyAlignment="1" applyProtection="1">
      <alignment horizontal="left" vertical="top" wrapText="1"/>
      <protection locked="0"/>
    </xf>
    <xf numFmtId="0" fontId="16" fillId="6" borderId="27" xfId="0" applyFont="1" applyFill="1" applyBorder="1" applyAlignment="1" applyProtection="1">
      <alignment horizontal="left" vertical="top" wrapText="1"/>
      <protection locked="0"/>
    </xf>
    <xf numFmtId="0" fontId="16" fillId="6" borderId="28" xfId="0" applyFont="1" applyFill="1" applyBorder="1" applyAlignment="1" applyProtection="1">
      <alignment horizontal="left" vertical="top" wrapText="1"/>
      <protection locked="0"/>
    </xf>
    <xf numFmtId="0" fontId="16" fillId="6" borderId="29" xfId="0" applyFont="1" applyFill="1" applyBorder="1" applyAlignment="1" applyProtection="1">
      <alignment horizontal="left" vertical="top" wrapText="1"/>
      <protection locked="0"/>
    </xf>
    <xf numFmtId="0" fontId="16" fillId="6" borderId="57" xfId="0" applyFont="1" applyFill="1" applyBorder="1" applyAlignment="1" applyProtection="1">
      <alignment horizontal="center" vertical="center" wrapText="1"/>
      <protection locked="0"/>
    </xf>
    <xf numFmtId="0" fontId="16" fillId="6" borderId="58" xfId="0" applyFont="1" applyFill="1" applyBorder="1" applyAlignment="1" applyProtection="1">
      <alignment horizontal="center" vertical="center" wrapText="1"/>
      <protection locked="0"/>
    </xf>
    <xf numFmtId="0" fontId="16" fillId="6" borderId="59" xfId="0" applyFont="1" applyFill="1" applyBorder="1" applyAlignment="1" applyProtection="1">
      <alignment horizontal="center" vertical="center" wrapText="1"/>
      <protection locked="0"/>
    </xf>
    <xf numFmtId="0" fontId="12" fillId="6" borderId="1" xfId="0" applyFont="1" applyFill="1" applyBorder="1" applyProtection="1">
      <alignment vertical="center"/>
      <protection locked="0"/>
    </xf>
    <xf numFmtId="178" fontId="12" fillId="6" borderId="21" xfId="1" applyNumberFormat="1" applyFont="1" applyFill="1" applyBorder="1" applyAlignment="1" applyProtection="1">
      <alignment horizontal="right" vertical="top"/>
      <protection locked="0"/>
    </xf>
    <xf numFmtId="178" fontId="12" fillId="6" borderId="22" xfId="1" applyNumberFormat="1" applyFont="1" applyFill="1" applyBorder="1" applyAlignment="1" applyProtection="1">
      <alignment horizontal="right" vertical="top"/>
      <protection locked="0"/>
    </xf>
    <xf numFmtId="0" fontId="12" fillId="6" borderId="9" xfId="0" applyFont="1" applyFill="1" applyBorder="1" applyAlignment="1" applyProtection="1">
      <alignment horizontal="center" vertical="center" wrapText="1"/>
      <protection locked="0"/>
    </xf>
    <xf numFmtId="0" fontId="12" fillId="6" borderId="17" xfId="0" applyFont="1" applyFill="1" applyBorder="1" applyAlignment="1" applyProtection="1">
      <alignment horizontal="center" vertical="center" wrapText="1"/>
      <protection locked="0"/>
    </xf>
    <xf numFmtId="178" fontId="12" fillId="0" borderId="21" xfId="1" applyNumberFormat="1" applyFont="1" applyBorder="1" applyAlignment="1">
      <alignment vertical="top"/>
    </xf>
    <xf numFmtId="178" fontId="12" fillId="0" borderId="22" xfId="1" applyNumberFormat="1" applyFont="1" applyBorder="1" applyAlignment="1">
      <alignment vertical="top"/>
    </xf>
    <xf numFmtId="0" fontId="12" fillId="6" borderId="6" xfId="0" applyFont="1" applyFill="1" applyBorder="1" applyAlignment="1" applyProtection="1">
      <alignment horizontal="left" vertical="top" wrapText="1"/>
      <protection locked="0"/>
    </xf>
    <xf numFmtId="0" fontId="12" fillId="6" borderId="7" xfId="0" applyFont="1" applyFill="1" applyBorder="1" applyAlignment="1" applyProtection="1">
      <alignment horizontal="left" vertical="top" wrapText="1"/>
      <protection locked="0"/>
    </xf>
    <xf numFmtId="0" fontId="12" fillId="6" borderId="24" xfId="0" applyFont="1" applyFill="1" applyBorder="1" applyAlignment="1" applyProtection="1">
      <alignment horizontal="left" vertical="top" wrapText="1"/>
      <protection locked="0"/>
    </xf>
    <xf numFmtId="0" fontId="12" fillId="6" borderId="3" xfId="0" applyFont="1" applyFill="1" applyBorder="1" applyAlignment="1" applyProtection="1">
      <alignment horizontal="left" vertical="top" wrapText="1"/>
      <protection locked="0"/>
    </xf>
    <xf numFmtId="0" fontId="12" fillId="6" borderId="0" xfId="0" applyFont="1" applyFill="1" applyBorder="1" applyAlignment="1" applyProtection="1">
      <alignment horizontal="left" vertical="top" wrapText="1"/>
      <protection locked="0"/>
    </xf>
    <xf numFmtId="0" fontId="12" fillId="6" borderId="26" xfId="0" applyFont="1" applyFill="1" applyBorder="1" applyAlignment="1" applyProtection="1">
      <alignment horizontal="left" vertical="top" wrapText="1"/>
      <protection locked="0"/>
    </xf>
    <xf numFmtId="0" fontId="12" fillId="6" borderId="27" xfId="0" applyFont="1" applyFill="1" applyBorder="1" applyAlignment="1" applyProtection="1">
      <alignment horizontal="left" vertical="top" wrapText="1"/>
      <protection locked="0"/>
    </xf>
    <xf numFmtId="0" fontId="12" fillId="6" borderId="28" xfId="0" applyFont="1" applyFill="1" applyBorder="1" applyAlignment="1" applyProtection="1">
      <alignment horizontal="left" vertical="top" wrapText="1"/>
      <protection locked="0"/>
    </xf>
    <xf numFmtId="0" fontId="12" fillId="6" borderId="29" xfId="0" applyFont="1" applyFill="1" applyBorder="1" applyAlignment="1" applyProtection="1">
      <alignment horizontal="left" vertical="top" wrapText="1"/>
      <protection locked="0"/>
    </xf>
    <xf numFmtId="0" fontId="12" fillId="6" borderId="57" xfId="0" applyFont="1" applyFill="1" applyBorder="1" applyAlignment="1" applyProtection="1">
      <alignment horizontal="center" vertical="center" wrapText="1"/>
      <protection locked="0"/>
    </xf>
    <xf numFmtId="0" fontId="12" fillId="6" borderId="59" xfId="0" applyFont="1" applyFill="1" applyBorder="1" applyAlignment="1" applyProtection="1">
      <alignment horizontal="center" vertical="center" wrapText="1"/>
      <protection locked="0"/>
    </xf>
    <xf numFmtId="178" fontId="12" fillId="0" borderId="8" xfId="1" applyNumberFormat="1" applyFont="1" applyBorder="1" applyAlignment="1">
      <alignment vertical="top"/>
    </xf>
    <xf numFmtId="178" fontId="12" fillId="6" borderId="11" xfId="1" applyNumberFormat="1" applyFont="1" applyFill="1" applyBorder="1" applyAlignment="1" applyProtection="1">
      <alignment vertical="top"/>
      <protection locked="0"/>
    </xf>
    <xf numFmtId="178" fontId="12" fillId="6" borderId="14" xfId="1" applyNumberFormat="1" applyFont="1" applyFill="1" applyBorder="1" applyAlignment="1" applyProtection="1">
      <alignment vertical="top"/>
      <protection locked="0"/>
    </xf>
    <xf numFmtId="178" fontId="12" fillId="6" borderId="19" xfId="1" applyNumberFormat="1" applyFont="1" applyFill="1" applyBorder="1" applyAlignment="1" applyProtection="1">
      <alignment vertical="top"/>
      <protection locked="0"/>
    </xf>
    <xf numFmtId="0" fontId="12" fillId="6" borderId="6" xfId="0" applyFont="1" applyFill="1" applyBorder="1" applyAlignment="1" applyProtection="1">
      <alignment vertical="center" wrapText="1"/>
      <protection locked="0"/>
    </xf>
    <xf numFmtId="0" fontId="12" fillId="6" borderId="7" xfId="0" applyFont="1" applyFill="1" applyBorder="1" applyAlignment="1" applyProtection="1">
      <alignment vertical="center" wrapText="1"/>
      <protection locked="0"/>
    </xf>
    <xf numFmtId="0" fontId="12" fillId="6" borderId="24" xfId="0" applyFont="1" applyFill="1" applyBorder="1" applyAlignment="1" applyProtection="1">
      <alignment vertical="center" wrapText="1"/>
      <protection locked="0"/>
    </xf>
    <xf numFmtId="0" fontId="12" fillId="6" borderId="3" xfId="0" applyFont="1" applyFill="1" applyBorder="1" applyAlignment="1" applyProtection="1">
      <alignment vertical="center" wrapText="1"/>
      <protection locked="0"/>
    </xf>
    <xf numFmtId="0" fontId="12" fillId="6" borderId="0" xfId="0" applyFont="1" applyFill="1" applyAlignment="1" applyProtection="1">
      <alignment vertical="center" wrapText="1"/>
      <protection locked="0"/>
    </xf>
    <xf numFmtId="0" fontId="12" fillId="6" borderId="26" xfId="0" applyFont="1" applyFill="1" applyBorder="1" applyAlignment="1" applyProtection="1">
      <alignment vertical="center" wrapText="1"/>
      <protection locked="0"/>
    </xf>
    <xf numFmtId="0" fontId="12" fillId="6" borderId="27" xfId="0" applyFont="1" applyFill="1" applyBorder="1" applyAlignment="1" applyProtection="1">
      <alignment vertical="center" wrapText="1"/>
      <protection locked="0"/>
    </xf>
    <xf numFmtId="0" fontId="12" fillId="6" borderId="28" xfId="0" applyFont="1" applyFill="1" applyBorder="1" applyAlignment="1" applyProtection="1">
      <alignment vertical="center" wrapText="1"/>
      <protection locked="0"/>
    </xf>
    <xf numFmtId="0" fontId="12" fillId="6" borderId="29" xfId="0" applyFont="1" applyFill="1" applyBorder="1" applyAlignment="1" applyProtection="1">
      <alignment vertical="center" wrapText="1"/>
      <protection locked="0"/>
    </xf>
  </cellXfs>
  <cellStyles count="5">
    <cellStyle name="パーセント" xfId="2" builtinId="5"/>
    <cellStyle name="ハイパーリンク" xfId="3" builtinId="8"/>
    <cellStyle name="桁区切り" xfId="1" builtinId="6"/>
    <cellStyle name="標準" xfId="0" builtinId="0"/>
    <cellStyle name="標準 2" xfId="4" xr:uid="{1D1311B3-B3E1-4503-AD8C-6C1D4C323CC4}"/>
  </cellStyles>
  <dxfs count="52">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patternType="solid">
          <bgColor rgb="FFFF9999"/>
        </patternFill>
      </fill>
    </dxf>
    <dxf>
      <fill>
        <patternFill patternType="solid">
          <bgColor rgb="FFFF9999"/>
        </patternFill>
      </fill>
    </dxf>
    <dxf>
      <fill>
        <patternFill>
          <bgColor rgb="FFFF9999"/>
        </patternFill>
      </fill>
    </dxf>
    <dxf>
      <fill>
        <patternFill patternType="solid">
          <bgColor rgb="FFFF9999"/>
        </patternFill>
      </fill>
    </dxf>
    <dxf>
      <fill>
        <patternFill>
          <bgColor rgb="FFFF9999"/>
        </patternFill>
      </fill>
    </dxf>
    <dxf>
      <fill>
        <patternFill patternType="solid">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patternType="solid">
          <bgColor rgb="FFFF9999"/>
        </patternFill>
      </fill>
    </dxf>
    <dxf>
      <fill>
        <patternFill patternType="solid">
          <bgColor rgb="FFFF9999"/>
        </patternFill>
      </fill>
    </dxf>
    <dxf>
      <fill>
        <patternFill>
          <bgColor rgb="FFFF9999"/>
        </patternFill>
      </fill>
    </dxf>
    <dxf>
      <fill>
        <patternFill patternType="solid">
          <bgColor rgb="FFFF9999"/>
        </patternFill>
      </fill>
    </dxf>
    <dxf>
      <fill>
        <patternFill>
          <bgColor rgb="FFFF9999"/>
        </patternFill>
      </fill>
    </dxf>
    <dxf>
      <fill>
        <patternFill patternType="solid">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s>
  <tableStyles count="0" defaultTableStyle="TableStyleMedium2" defaultPivotStyle="PivotStyleLight16"/>
  <colors>
    <mruColors>
      <color rgb="FF745285"/>
      <color rgb="FF341C4E"/>
      <color rgb="FFFF9999"/>
      <color rgb="FFFFCCCC"/>
      <color rgb="FFFF7C80"/>
      <color rgb="FFFF9966"/>
      <color rgb="FFFF99FF"/>
      <color rgb="FFFF505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57150</xdr:rowOff>
    </xdr:from>
    <xdr:to>
      <xdr:col>1</xdr:col>
      <xdr:colOff>2847620</xdr:colOff>
      <xdr:row>2</xdr:row>
      <xdr:rowOff>39995</xdr:rowOff>
    </xdr:to>
    <xdr:pic>
      <xdr:nvPicPr>
        <xdr:cNvPr id="2" name="図 1">
          <a:extLst>
            <a:ext uri="{FF2B5EF4-FFF2-40B4-BE49-F238E27FC236}">
              <a16:creationId xmlns:a16="http://schemas.microsoft.com/office/drawing/2014/main" id="{1E9A2578-13E4-4D66-A469-9B13180CA7CC}"/>
            </a:ext>
          </a:extLst>
        </xdr:cNvPr>
        <xdr:cNvPicPr>
          <a:picLocks noChangeAspect="1"/>
        </xdr:cNvPicPr>
      </xdr:nvPicPr>
      <xdr:blipFill>
        <a:blip xmlns:r="http://schemas.openxmlformats.org/officeDocument/2006/relationships" r:embed="rId1"/>
        <a:stretch>
          <a:fillRect/>
        </a:stretch>
      </xdr:blipFill>
      <xdr:spPr>
        <a:xfrm>
          <a:off x="133350" y="57150"/>
          <a:ext cx="2838095" cy="61149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B242F-578D-4A87-8A96-9FE0F47DF7F2}">
  <sheetPr>
    <pageSetUpPr fitToPage="1"/>
  </sheetPr>
  <dimension ref="A1:G22"/>
  <sheetViews>
    <sheetView showGridLines="0" tabSelected="1" view="pageBreakPreview" zoomScaleNormal="100" zoomScaleSheetLayoutView="100" workbookViewId="0"/>
  </sheetViews>
  <sheetFormatPr defaultRowHeight="14.25" x14ac:dyDescent="0.4"/>
  <cols>
    <col min="1" max="1" width="1.625" style="4" customWidth="1"/>
    <col min="2" max="2" width="49.25" style="4" customWidth="1"/>
    <col min="3" max="3" width="80.125" style="4" customWidth="1"/>
    <col min="4" max="4" width="35.375" style="4" bestFit="1" customWidth="1"/>
    <col min="5" max="5" width="9.875" style="4" customWidth="1"/>
    <col min="6" max="6" width="1.625" style="4" customWidth="1"/>
    <col min="7" max="16384" width="9" style="4"/>
  </cols>
  <sheetData>
    <row r="1" spans="2:7" ht="7.5" customHeight="1" x14ac:dyDescent="0.4">
      <c r="G1" s="4" t="s">
        <v>138</v>
      </c>
    </row>
    <row r="2" spans="2:7" ht="42" customHeight="1" x14ac:dyDescent="0.4"/>
    <row r="3" spans="2:7" ht="7.5" customHeight="1" x14ac:dyDescent="0.4"/>
    <row r="4" spans="2:7" ht="16.5" x14ac:dyDescent="0.4">
      <c r="B4" s="6" t="s">
        <v>231</v>
      </c>
      <c r="G4" s="4" t="s">
        <v>138</v>
      </c>
    </row>
    <row r="5" spans="2:7" ht="16.5" x14ac:dyDescent="0.4">
      <c r="B5" s="6" t="s">
        <v>181</v>
      </c>
      <c r="G5" s="4" t="s">
        <v>138</v>
      </c>
    </row>
    <row r="6" spans="2:7" ht="7.5" customHeight="1" x14ac:dyDescent="0.4">
      <c r="B6" s="6"/>
      <c r="G6" s="4" t="s">
        <v>138</v>
      </c>
    </row>
    <row r="7" spans="2:7" ht="16.5" x14ac:dyDescent="0.4">
      <c r="B7" s="6" t="s">
        <v>69</v>
      </c>
      <c r="G7" s="4" t="s">
        <v>138</v>
      </c>
    </row>
    <row r="8" spans="2:7" ht="27" x14ac:dyDescent="0.4">
      <c r="B8" s="3" t="s">
        <v>32</v>
      </c>
      <c r="C8" s="3" t="s">
        <v>71</v>
      </c>
      <c r="D8" s="3" t="s">
        <v>91</v>
      </c>
      <c r="E8" s="44" t="s">
        <v>94</v>
      </c>
      <c r="G8" s="4" t="s">
        <v>138</v>
      </c>
    </row>
    <row r="9" spans="2:7" ht="30" customHeight="1" x14ac:dyDescent="0.4">
      <c r="B9" s="5" t="s">
        <v>67</v>
      </c>
      <c r="C9" s="7" t="s">
        <v>72</v>
      </c>
      <c r="D9" s="7" t="s">
        <v>92</v>
      </c>
      <c r="E9" s="212"/>
      <c r="G9" s="4" t="s">
        <v>138</v>
      </c>
    </row>
    <row r="10" spans="2:7" ht="30" customHeight="1" x14ac:dyDescent="0.4">
      <c r="B10" s="5" t="s">
        <v>70</v>
      </c>
      <c r="C10" s="7" t="s">
        <v>208</v>
      </c>
      <c r="D10" s="7" t="s">
        <v>92</v>
      </c>
      <c r="E10" s="212"/>
      <c r="G10" s="4" t="s">
        <v>138</v>
      </c>
    </row>
    <row r="11" spans="2:7" ht="30" customHeight="1" x14ac:dyDescent="0.4">
      <c r="B11" s="5" t="s">
        <v>73</v>
      </c>
      <c r="C11" s="7" t="s">
        <v>75</v>
      </c>
      <c r="D11" s="9" t="s">
        <v>92</v>
      </c>
      <c r="E11" s="212"/>
      <c r="G11" s="4" t="s">
        <v>138</v>
      </c>
    </row>
    <row r="12" spans="2:7" ht="30" customHeight="1" x14ac:dyDescent="0.4">
      <c r="B12" s="5" t="s">
        <v>133</v>
      </c>
      <c r="C12" s="7" t="s">
        <v>76</v>
      </c>
      <c r="D12" s="7" t="s">
        <v>92</v>
      </c>
      <c r="E12" s="212"/>
      <c r="G12" s="4" t="s">
        <v>138</v>
      </c>
    </row>
    <row r="13" spans="2:7" ht="30" customHeight="1" x14ac:dyDescent="0.4">
      <c r="B13" s="5" t="s">
        <v>111</v>
      </c>
      <c r="C13" s="7" t="s">
        <v>80</v>
      </c>
      <c r="D13" s="7" t="s">
        <v>93</v>
      </c>
      <c r="E13" s="212"/>
      <c r="G13" s="4" t="s">
        <v>138</v>
      </c>
    </row>
    <row r="14" spans="2:7" ht="30" customHeight="1" x14ac:dyDescent="0.4">
      <c r="B14" s="5" t="s">
        <v>223</v>
      </c>
      <c r="C14" s="7" t="s">
        <v>80</v>
      </c>
      <c r="D14" s="7" t="s">
        <v>93</v>
      </c>
      <c r="E14" s="212"/>
      <c r="G14" s="4" t="s">
        <v>138</v>
      </c>
    </row>
    <row r="15" spans="2:7" ht="30" customHeight="1" x14ac:dyDescent="0.4">
      <c r="B15" s="5" t="s">
        <v>112</v>
      </c>
      <c r="C15" s="7" t="s">
        <v>84</v>
      </c>
      <c r="D15" s="7" t="s">
        <v>93</v>
      </c>
      <c r="E15" s="212"/>
      <c r="G15" s="4" t="s">
        <v>138</v>
      </c>
    </row>
    <row r="16" spans="2:7" ht="30" customHeight="1" x14ac:dyDescent="0.4">
      <c r="B16" s="5" t="s">
        <v>113</v>
      </c>
      <c r="C16" s="7" t="s">
        <v>134</v>
      </c>
      <c r="D16" s="7" t="s">
        <v>93</v>
      </c>
      <c r="E16" s="212"/>
      <c r="G16" s="4" t="s">
        <v>138</v>
      </c>
    </row>
    <row r="17" spans="1:7" ht="30" customHeight="1" x14ac:dyDescent="0.4">
      <c r="B17" s="5" t="s">
        <v>224</v>
      </c>
      <c r="C17" s="7" t="s">
        <v>84</v>
      </c>
      <c r="D17" s="7" t="s">
        <v>93</v>
      </c>
      <c r="E17" s="212"/>
      <c r="G17" s="4" t="s">
        <v>138</v>
      </c>
    </row>
    <row r="18" spans="1:7" ht="30" customHeight="1" x14ac:dyDescent="0.4">
      <c r="B18" s="5" t="s">
        <v>225</v>
      </c>
      <c r="C18" s="7" t="s">
        <v>222</v>
      </c>
      <c r="D18" s="7" t="s">
        <v>93</v>
      </c>
      <c r="E18" s="212"/>
      <c r="G18" s="4" t="s">
        <v>138</v>
      </c>
    </row>
    <row r="19" spans="1:7" ht="30" customHeight="1" x14ac:dyDescent="0.4">
      <c r="B19" s="5" t="s">
        <v>118</v>
      </c>
      <c r="C19" s="7" t="s">
        <v>137</v>
      </c>
      <c r="D19" s="7" t="s">
        <v>93</v>
      </c>
      <c r="E19" s="212"/>
      <c r="G19" s="4" t="s">
        <v>138</v>
      </c>
    </row>
    <row r="20" spans="1:7" ht="30" customHeight="1" x14ac:dyDescent="0.4">
      <c r="B20" s="5" t="s">
        <v>68</v>
      </c>
      <c r="C20" s="7" t="s">
        <v>83</v>
      </c>
      <c r="D20" s="9" t="s">
        <v>144</v>
      </c>
      <c r="E20" s="212"/>
      <c r="G20" s="4" t="s">
        <v>138</v>
      </c>
    </row>
    <row r="21" spans="1:7" x14ac:dyDescent="0.4">
      <c r="E21" s="213"/>
      <c r="G21" s="4" t="s">
        <v>138</v>
      </c>
    </row>
    <row r="22" spans="1:7" x14ac:dyDescent="0.4">
      <c r="A22" s="4" t="s">
        <v>138</v>
      </c>
      <c r="B22" s="4" t="s">
        <v>138</v>
      </c>
      <c r="C22" s="4" t="s">
        <v>138</v>
      </c>
      <c r="D22" s="4" t="s">
        <v>138</v>
      </c>
      <c r="E22" s="4" t="s">
        <v>138</v>
      </c>
      <c r="F22" s="4" t="s">
        <v>138</v>
      </c>
      <c r="G22" s="4" t="s">
        <v>138</v>
      </c>
    </row>
  </sheetData>
  <sheetProtection algorithmName="SHA-512" hashValue="STr2NB3Fi/OHiKGfzGKmII+v1SAcmDJ9Py3rjQvmgq5Q5tVjl2AasVpRNcn0htdgDwnvWfUqK79RUV9dtMg+BQ==" saltValue="Zvu8A+kf/nIZCQLRrHwgfA==" spinCount="100000" sheet="1" objects="1" scenarios="1"/>
  <phoneticPr fontId="3"/>
  <dataValidations count="1">
    <dataValidation type="list" allowBlank="1" showInputMessage="1" showErrorMessage="1" sqref="E9:E20" xr:uid="{893AE429-A52A-476C-83ED-69F2C4D8A034}">
      <formula1>"〇"</formula1>
    </dataValidation>
  </dataValidations>
  <hyperlinks>
    <hyperlink ref="B9" location="A【様式1】参画事業者情報!A1" display="A【様式1】参画事業者情報" xr:uid="{D7E75675-EAAF-4DB9-B392-F8B0929002B8}"/>
    <hyperlink ref="B10" location="'B【計算用ツール】労働生産性（事業者毎算出用）'!A1" display="B【計算用ツール】労働生産性（事業者毎算出用）" xr:uid="{D7D1ED9C-E19D-416D-9F5C-9A214BFFCBAE}"/>
    <hyperlink ref="B11" location="'B【計算用ツール】労働生産性 (補助事業グループ算出用）'!A1" display="B【計算用ツール】労働生産性 (補助事業グループ算出用）" xr:uid="{3FB80AA8-EC04-4559-8978-CFAC22845BB6}"/>
    <hyperlink ref="B12" location="C【様式2】導入ITツール情報!A1" display="C【様式2】導入ITツール情報" xr:uid="{41E5C1D1-D53E-4211-8B79-03925A7CC64B}"/>
    <hyperlink ref="B13" location="'D【様式3】実施事業区分（基盤導入費）'!A1" display="D【様式3】実施事業区分（基盤導入経費）" xr:uid="{C2CC456B-09AB-4BAD-B91C-ED96974FBB0E}"/>
    <hyperlink ref="B14" location="'E【様式4】実施事業区分 (消費動向等分析費)'!Print_Area" display="E【様式4】実施事業区分 (消費動向等分析経費）" xr:uid="{57102089-08FE-42B0-9B06-F5B3F6440825}"/>
    <hyperlink ref="B15" location="F【計算用ツール】基盤導入経費!A1" display="F【計算用ツール】基盤導入経費" xr:uid="{85D4F8FE-650F-4754-8C29-D60F77165AF8}"/>
    <hyperlink ref="B16" location="F【様式5】基盤導入経費!A1" display="F【様式5】基盤導入経費" xr:uid="{328E5ECE-6645-4408-8CD4-E3E6BF6DFF9B}"/>
    <hyperlink ref="B17" location="G【計算用ツール】消費動向等分析経費!Print_Area" display="G【計算用ツール】消費動向等分析経費" xr:uid="{041F6809-544C-4190-AB48-EBD7E9C0B61E}"/>
    <hyperlink ref="B19" location="H【様式7】その他経費!A1" display="H【様式7】その他経費" xr:uid="{86FA90C0-FD14-43F1-B392-58224CDEEF35}"/>
    <hyperlink ref="B20" location="I【様式8】事業全体経費!A1" display="I【様式8】事業全体経費" xr:uid="{D1E606BD-5E44-4BB5-A3BA-67E8B5F6CE2B}"/>
    <hyperlink ref="B18" location="G【様式6】消費動向等分析経費!Print_Area" display="G【様式6】消費動向等分析経費" xr:uid="{292AF5EA-890B-4BC2-9B04-773415723F06}"/>
  </hyperlinks>
  <pageMargins left="0.70866141732283472" right="0.70866141732283472" top="0.74803149606299213" bottom="0.74803149606299213" header="0.31496062992125984" footer="0.31496062992125984"/>
  <pageSetup paperSize="9" scale="68"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D0997-0C58-4144-A7E2-57C700DF21E5}">
  <sheetPr>
    <pageSetUpPr fitToPage="1"/>
  </sheetPr>
  <dimension ref="A1:AJ214"/>
  <sheetViews>
    <sheetView showGridLines="0" view="pageBreakPreview" zoomScale="90" zoomScaleNormal="100" zoomScaleSheetLayoutView="85" workbookViewId="0"/>
  </sheetViews>
  <sheetFormatPr defaultColWidth="9" defaultRowHeight="13.5" x14ac:dyDescent="0.4"/>
  <cols>
    <col min="1" max="1" width="1.625" style="10" customWidth="1"/>
    <col min="2" max="2" width="5.75" style="10" customWidth="1"/>
    <col min="3" max="4" width="28" style="10" customWidth="1"/>
    <col min="5" max="5" width="19.375" style="10" customWidth="1"/>
    <col min="6" max="6" width="44.5" style="10" bestFit="1" customWidth="1"/>
    <col min="7" max="7" width="21.625" style="10" bestFit="1" customWidth="1"/>
    <col min="8" max="11" width="12.625" style="10" customWidth="1"/>
    <col min="12" max="12" width="22.875" style="10" customWidth="1"/>
    <col min="13" max="14" width="12.625" style="41" customWidth="1"/>
    <col min="15" max="19" width="12.625" style="10" customWidth="1"/>
    <col min="20" max="20" width="12.625" style="16" customWidth="1"/>
    <col min="21" max="23" width="12.625" style="10" customWidth="1"/>
    <col min="24" max="24" width="20.625" style="10" customWidth="1"/>
    <col min="25" max="25" width="22.25" style="42" customWidth="1"/>
    <col min="26" max="31" width="12.625" style="10" customWidth="1"/>
    <col min="32" max="33" width="22.25" style="42" customWidth="1"/>
    <col min="34" max="34" width="20.625" style="10" customWidth="1"/>
    <col min="35" max="35" width="1.625" style="10" customWidth="1"/>
    <col min="36" max="16384" width="9" style="10"/>
  </cols>
  <sheetData>
    <row r="1" spans="2:36" ht="7.5" customHeight="1" x14ac:dyDescent="0.4">
      <c r="AJ1" s="15" t="s">
        <v>138</v>
      </c>
    </row>
    <row r="2" spans="2:36" ht="16.5" x14ac:dyDescent="0.4">
      <c r="B2" s="6" t="s">
        <v>180</v>
      </c>
      <c r="E2" s="16"/>
      <c r="G2" s="12" t="s">
        <v>123</v>
      </c>
      <c r="AJ2" s="15" t="s">
        <v>138</v>
      </c>
    </row>
    <row r="3" spans="2:36" ht="6.75" customHeight="1" x14ac:dyDescent="0.4">
      <c r="AJ3" s="15" t="s">
        <v>138</v>
      </c>
    </row>
    <row r="4" spans="2:36" x14ac:dyDescent="0.4">
      <c r="C4" s="8" t="s">
        <v>90</v>
      </c>
      <c r="D4" s="178"/>
      <c r="E4" s="153"/>
      <c r="L4" s="164" t="s">
        <v>178</v>
      </c>
      <c r="AJ4" s="15" t="s">
        <v>138</v>
      </c>
    </row>
    <row r="5" spans="2:36" x14ac:dyDescent="0.4">
      <c r="C5" s="8" t="s">
        <v>163</v>
      </c>
      <c r="D5" s="178"/>
      <c r="E5" s="153"/>
      <c r="L5" s="21" t="s">
        <v>179</v>
      </c>
      <c r="AJ5" s="15" t="s">
        <v>138</v>
      </c>
    </row>
    <row r="6" spans="2:36" ht="7.5" customHeight="1" x14ac:dyDescent="0.4">
      <c r="AJ6" s="15" t="s">
        <v>138</v>
      </c>
    </row>
    <row r="7" spans="2:36" x14ac:dyDescent="0.4">
      <c r="B7" s="10" t="s">
        <v>65</v>
      </c>
      <c r="L7" s="10" t="s">
        <v>227</v>
      </c>
      <c r="M7" s="43"/>
      <c r="N7" s="43"/>
      <c r="T7" s="10"/>
      <c r="Y7" s="10"/>
      <c r="AF7" s="10"/>
      <c r="AG7" s="10"/>
      <c r="AJ7" s="15" t="s">
        <v>138</v>
      </c>
    </row>
    <row r="8" spans="2:36" x14ac:dyDescent="0.4">
      <c r="B8" s="198" t="s">
        <v>207</v>
      </c>
      <c r="C8" s="21"/>
      <c r="D8" s="21"/>
      <c r="E8" s="21"/>
      <c r="L8" s="10" t="s">
        <v>228</v>
      </c>
      <c r="AJ8" s="15"/>
    </row>
    <row r="9" spans="2:36" x14ac:dyDescent="0.4">
      <c r="L9" s="10" t="s">
        <v>239</v>
      </c>
      <c r="AJ9" s="15" t="s">
        <v>138</v>
      </c>
    </row>
    <row r="10" spans="2:36" x14ac:dyDescent="0.4">
      <c r="C10" s="8" t="s">
        <v>124</v>
      </c>
      <c r="D10" s="179"/>
      <c r="AJ10" s="15" t="s">
        <v>138</v>
      </c>
    </row>
    <row r="11" spans="2:36" ht="7.5" customHeight="1" x14ac:dyDescent="0.4">
      <c r="AJ11" s="15" t="s">
        <v>138</v>
      </c>
    </row>
    <row r="12" spans="2:36" s="11" customFormat="1" ht="27" customHeight="1" x14ac:dyDescent="0.4">
      <c r="B12" s="3" t="s">
        <v>147</v>
      </c>
      <c r="C12" s="3" t="s">
        <v>0</v>
      </c>
      <c r="D12" s="3" t="s">
        <v>1</v>
      </c>
      <c r="E12" s="3" t="s">
        <v>2</v>
      </c>
      <c r="F12" s="3" t="s">
        <v>196</v>
      </c>
      <c r="G12" s="44" t="s">
        <v>194</v>
      </c>
      <c r="H12" s="44" t="s">
        <v>195</v>
      </c>
      <c r="I12" s="44" t="s">
        <v>197</v>
      </c>
      <c r="J12" s="44" t="s">
        <v>198</v>
      </c>
      <c r="K12" s="165" t="s">
        <v>188</v>
      </c>
      <c r="L12" s="44" t="s">
        <v>177</v>
      </c>
      <c r="M12" s="3" t="s">
        <v>161</v>
      </c>
      <c r="N12" s="3" t="s">
        <v>162</v>
      </c>
      <c r="O12" s="3" t="s">
        <v>3</v>
      </c>
      <c r="P12" s="3" t="s">
        <v>4</v>
      </c>
      <c r="Q12" s="3" t="s">
        <v>5</v>
      </c>
      <c r="R12" s="3" t="s">
        <v>6</v>
      </c>
      <c r="S12" s="3" t="s">
        <v>7</v>
      </c>
      <c r="T12" s="44" t="s">
        <v>8</v>
      </c>
      <c r="U12" s="44" t="s">
        <v>9</v>
      </c>
      <c r="V12" s="44" t="s">
        <v>10</v>
      </c>
      <c r="W12" s="44" t="s">
        <v>11</v>
      </c>
      <c r="X12" s="44" t="s">
        <v>12</v>
      </c>
      <c r="Y12" s="3" t="s">
        <v>13</v>
      </c>
      <c r="Z12" s="3" t="s">
        <v>14</v>
      </c>
      <c r="AA12" s="3" t="s">
        <v>15</v>
      </c>
      <c r="AB12" s="3" t="s">
        <v>16</v>
      </c>
      <c r="AC12" s="3" t="s">
        <v>17</v>
      </c>
      <c r="AD12" s="3" t="s">
        <v>18</v>
      </c>
      <c r="AE12" s="3" t="s">
        <v>19</v>
      </c>
      <c r="AF12" s="3" t="s">
        <v>132</v>
      </c>
      <c r="AG12" s="3" t="s">
        <v>20</v>
      </c>
      <c r="AH12" s="3" t="s">
        <v>21</v>
      </c>
      <c r="AJ12" s="15" t="s">
        <v>138</v>
      </c>
    </row>
    <row r="13" spans="2:36" x14ac:dyDescent="0.4">
      <c r="B13" s="202"/>
      <c r="C13" s="202"/>
      <c r="D13" s="202"/>
      <c r="E13" s="203"/>
      <c r="F13" s="202"/>
      <c r="G13" s="202"/>
      <c r="H13" s="203"/>
      <c r="I13" s="203"/>
      <c r="J13" s="203"/>
      <c r="K13" s="202"/>
      <c r="L13" s="204"/>
      <c r="M13" s="205"/>
      <c r="N13" s="207"/>
      <c r="O13" s="202"/>
      <c r="P13" s="202"/>
      <c r="Q13" s="202"/>
      <c r="R13" s="202"/>
      <c r="S13" s="202"/>
      <c r="T13" s="203"/>
      <c r="U13" s="202"/>
      <c r="V13" s="202"/>
      <c r="W13" s="202"/>
      <c r="X13" s="202"/>
      <c r="Y13" s="203"/>
      <c r="Z13" s="202"/>
      <c r="AA13" s="202"/>
      <c r="AB13" s="202"/>
      <c r="AC13" s="202"/>
      <c r="AD13" s="202"/>
      <c r="AE13" s="202"/>
      <c r="AF13" s="203"/>
      <c r="AG13" s="203"/>
      <c r="AH13" s="202"/>
      <c r="AJ13" s="15" t="s">
        <v>138</v>
      </c>
    </row>
    <row r="14" spans="2:36" ht="14.25" customHeight="1" x14ac:dyDescent="0.4">
      <c r="B14" s="202"/>
      <c r="C14" s="202"/>
      <c r="D14" s="202"/>
      <c r="E14" s="203"/>
      <c r="F14" s="202"/>
      <c r="G14" s="202"/>
      <c r="H14" s="203"/>
      <c r="I14" s="203"/>
      <c r="J14" s="203"/>
      <c r="K14" s="202"/>
      <c r="L14" s="204"/>
      <c r="M14" s="205"/>
      <c r="N14" s="207"/>
      <c r="O14" s="202"/>
      <c r="P14" s="202"/>
      <c r="Q14" s="202"/>
      <c r="R14" s="202"/>
      <c r="S14" s="202"/>
      <c r="T14" s="203"/>
      <c r="U14" s="202"/>
      <c r="V14" s="202"/>
      <c r="W14" s="202"/>
      <c r="X14" s="202"/>
      <c r="Y14" s="203"/>
      <c r="Z14" s="202"/>
      <c r="AA14" s="202"/>
      <c r="AB14" s="202"/>
      <c r="AC14" s="202"/>
      <c r="AD14" s="202"/>
      <c r="AE14" s="202"/>
      <c r="AF14" s="203"/>
      <c r="AG14" s="203"/>
      <c r="AH14" s="202"/>
      <c r="AJ14" s="15" t="s">
        <v>138</v>
      </c>
    </row>
    <row r="15" spans="2:36" x14ac:dyDescent="0.4">
      <c r="B15" s="202"/>
      <c r="C15" s="202"/>
      <c r="D15" s="202"/>
      <c r="E15" s="203"/>
      <c r="F15" s="202"/>
      <c r="G15" s="202"/>
      <c r="H15" s="203"/>
      <c r="I15" s="203"/>
      <c r="J15" s="203"/>
      <c r="K15" s="202"/>
      <c r="L15" s="204"/>
      <c r="M15" s="205"/>
      <c r="N15" s="207"/>
      <c r="O15" s="202"/>
      <c r="P15" s="202"/>
      <c r="Q15" s="202"/>
      <c r="R15" s="202"/>
      <c r="S15" s="202"/>
      <c r="T15" s="203"/>
      <c r="U15" s="202"/>
      <c r="V15" s="202"/>
      <c r="W15" s="202"/>
      <c r="X15" s="202"/>
      <c r="Y15" s="203"/>
      <c r="Z15" s="202"/>
      <c r="AA15" s="202"/>
      <c r="AB15" s="202"/>
      <c r="AC15" s="202"/>
      <c r="AD15" s="202"/>
      <c r="AE15" s="202"/>
      <c r="AF15" s="203"/>
      <c r="AG15" s="203"/>
      <c r="AH15" s="202"/>
      <c r="AJ15" s="15" t="s">
        <v>138</v>
      </c>
    </row>
    <row r="16" spans="2:36" x14ac:dyDescent="0.4">
      <c r="B16" s="202"/>
      <c r="C16" s="202"/>
      <c r="D16" s="202"/>
      <c r="E16" s="203"/>
      <c r="F16" s="202"/>
      <c r="G16" s="202"/>
      <c r="H16" s="203"/>
      <c r="I16" s="203"/>
      <c r="J16" s="203"/>
      <c r="K16" s="202"/>
      <c r="L16" s="204"/>
      <c r="M16" s="205"/>
      <c r="N16" s="207"/>
      <c r="O16" s="202"/>
      <c r="P16" s="202"/>
      <c r="Q16" s="202"/>
      <c r="R16" s="202"/>
      <c r="S16" s="202"/>
      <c r="T16" s="203"/>
      <c r="U16" s="202"/>
      <c r="V16" s="202"/>
      <c r="W16" s="202"/>
      <c r="X16" s="202"/>
      <c r="Y16" s="203"/>
      <c r="Z16" s="202"/>
      <c r="AA16" s="202"/>
      <c r="AB16" s="202"/>
      <c r="AC16" s="202"/>
      <c r="AD16" s="202"/>
      <c r="AE16" s="202"/>
      <c r="AF16" s="203"/>
      <c r="AG16" s="203"/>
      <c r="AH16" s="202"/>
      <c r="AJ16" s="15" t="s">
        <v>138</v>
      </c>
    </row>
    <row r="17" spans="2:36" x14ac:dyDescent="0.4">
      <c r="B17" s="202"/>
      <c r="C17" s="202"/>
      <c r="D17" s="202"/>
      <c r="E17" s="203"/>
      <c r="F17" s="202"/>
      <c r="G17" s="202"/>
      <c r="H17" s="203"/>
      <c r="I17" s="203"/>
      <c r="J17" s="203"/>
      <c r="K17" s="202"/>
      <c r="L17" s="204"/>
      <c r="M17" s="205"/>
      <c r="N17" s="207"/>
      <c r="O17" s="202"/>
      <c r="P17" s="202"/>
      <c r="Q17" s="202"/>
      <c r="R17" s="202"/>
      <c r="S17" s="202"/>
      <c r="T17" s="203"/>
      <c r="U17" s="202"/>
      <c r="V17" s="202"/>
      <c r="W17" s="202"/>
      <c r="X17" s="202"/>
      <c r="Y17" s="203"/>
      <c r="Z17" s="202"/>
      <c r="AA17" s="202"/>
      <c r="AB17" s="202"/>
      <c r="AC17" s="202"/>
      <c r="AD17" s="202"/>
      <c r="AE17" s="202"/>
      <c r="AF17" s="203"/>
      <c r="AG17" s="203"/>
      <c r="AH17" s="202"/>
      <c r="AJ17" s="15" t="s">
        <v>138</v>
      </c>
    </row>
    <row r="18" spans="2:36" x14ac:dyDescent="0.4">
      <c r="B18" s="202"/>
      <c r="C18" s="202"/>
      <c r="D18" s="202"/>
      <c r="E18" s="203"/>
      <c r="F18" s="202"/>
      <c r="G18" s="202"/>
      <c r="H18" s="203"/>
      <c r="I18" s="203"/>
      <c r="J18" s="203"/>
      <c r="K18" s="202"/>
      <c r="L18" s="204"/>
      <c r="M18" s="205"/>
      <c r="N18" s="207"/>
      <c r="O18" s="202"/>
      <c r="P18" s="202"/>
      <c r="Q18" s="202"/>
      <c r="R18" s="202"/>
      <c r="S18" s="202"/>
      <c r="T18" s="203"/>
      <c r="U18" s="202"/>
      <c r="V18" s="202"/>
      <c r="W18" s="202"/>
      <c r="X18" s="202"/>
      <c r="Y18" s="203"/>
      <c r="Z18" s="202"/>
      <c r="AA18" s="202"/>
      <c r="AB18" s="202"/>
      <c r="AC18" s="202"/>
      <c r="AD18" s="202"/>
      <c r="AE18" s="202"/>
      <c r="AF18" s="203"/>
      <c r="AG18" s="203"/>
      <c r="AH18" s="202"/>
      <c r="AJ18" s="15" t="s">
        <v>138</v>
      </c>
    </row>
    <row r="19" spans="2:36" x14ac:dyDescent="0.4">
      <c r="B19" s="202"/>
      <c r="C19" s="202"/>
      <c r="D19" s="202"/>
      <c r="E19" s="203"/>
      <c r="F19" s="202"/>
      <c r="G19" s="202"/>
      <c r="H19" s="203"/>
      <c r="I19" s="203"/>
      <c r="J19" s="203"/>
      <c r="K19" s="202"/>
      <c r="L19" s="204"/>
      <c r="M19" s="205"/>
      <c r="N19" s="207"/>
      <c r="O19" s="202"/>
      <c r="P19" s="202"/>
      <c r="Q19" s="202"/>
      <c r="R19" s="202"/>
      <c r="S19" s="202"/>
      <c r="T19" s="203"/>
      <c r="U19" s="202"/>
      <c r="V19" s="202"/>
      <c r="W19" s="202"/>
      <c r="X19" s="202"/>
      <c r="Y19" s="203"/>
      <c r="Z19" s="202"/>
      <c r="AA19" s="202"/>
      <c r="AB19" s="202"/>
      <c r="AC19" s="202"/>
      <c r="AD19" s="202"/>
      <c r="AE19" s="202"/>
      <c r="AF19" s="203"/>
      <c r="AG19" s="203"/>
      <c r="AH19" s="202"/>
      <c r="AJ19" s="15" t="s">
        <v>138</v>
      </c>
    </row>
    <row r="20" spans="2:36" x14ac:dyDescent="0.4">
      <c r="B20" s="202"/>
      <c r="C20" s="202"/>
      <c r="D20" s="202"/>
      <c r="E20" s="203"/>
      <c r="F20" s="202"/>
      <c r="G20" s="202"/>
      <c r="H20" s="203"/>
      <c r="I20" s="203"/>
      <c r="J20" s="203"/>
      <c r="K20" s="202"/>
      <c r="L20" s="204"/>
      <c r="M20" s="205"/>
      <c r="N20" s="207"/>
      <c r="O20" s="202"/>
      <c r="P20" s="202"/>
      <c r="Q20" s="202"/>
      <c r="R20" s="202"/>
      <c r="S20" s="202"/>
      <c r="T20" s="203"/>
      <c r="U20" s="202"/>
      <c r="V20" s="202"/>
      <c r="W20" s="202"/>
      <c r="X20" s="202"/>
      <c r="Y20" s="203"/>
      <c r="Z20" s="202"/>
      <c r="AA20" s="202"/>
      <c r="AB20" s="202"/>
      <c r="AC20" s="202"/>
      <c r="AD20" s="202"/>
      <c r="AE20" s="202"/>
      <c r="AF20" s="203"/>
      <c r="AG20" s="203"/>
      <c r="AH20" s="202"/>
      <c r="AJ20" s="15" t="s">
        <v>138</v>
      </c>
    </row>
    <row r="21" spans="2:36" x14ac:dyDescent="0.4">
      <c r="B21" s="202"/>
      <c r="C21" s="202"/>
      <c r="D21" s="202"/>
      <c r="E21" s="203"/>
      <c r="F21" s="202"/>
      <c r="G21" s="202"/>
      <c r="H21" s="203"/>
      <c r="I21" s="203"/>
      <c r="J21" s="203"/>
      <c r="K21" s="202"/>
      <c r="L21" s="204"/>
      <c r="M21" s="205"/>
      <c r="N21" s="207"/>
      <c r="O21" s="202"/>
      <c r="P21" s="202"/>
      <c r="Q21" s="202"/>
      <c r="R21" s="202"/>
      <c r="S21" s="202"/>
      <c r="T21" s="203"/>
      <c r="U21" s="202"/>
      <c r="V21" s="202"/>
      <c r="W21" s="202"/>
      <c r="X21" s="202"/>
      <c r="Y21" s="203"/>
      <c r="Z21" s="202"/>
      <c r="AA21" s="202"/>
      <c r="AB21" s="202"/>
      <c r="AC21" s="202"/>
      <c r="AD21" s="202"/>
      <c r="AE21" s="202"/>
      <c r="AF21" s="203"/>
      <c r="AG21" s="203"/>
      <c r="AH21" s="202"/>
      <c r="AJ21" s="15" t="s">
        <v>138</v>
      </c>
    </row>
    <row r="22" spans="2:36" x14ac:dyDescent="0.4">
      <c r="B22" s="202"/>
      <c r="C22" s="202"/>
      <c r="D22" s="202"/>
      <c r="E22" s="203"/>
      <c r="F22" s="202"/>
      <c r="G22" s="202"/>
      <c r="H22" s="203"/>
      <c r="I22" s="203"/>
      <c r="J22" s="203"/>
      <c r="K22" s="202"/>
      <c r="L22" s="204"/>
      <c r="M22" s="205"/>
      <c r="N22" s="207"/>
      <c r="O22" s="202"/>
      <c r="P22" s="202"/>
      <c r="Q22" s="202"/>
      <c r="R22" s="202"/>
      <c r="S22" s="202"/>
      <c r="T22" s="203"/>
      <c r="U22" s="202"/>
      <c r="V22" s="202"/>
      <c r="W22" s="202"/>
      <c r="X22" s="202"/>
      <c r="Y22" s="203"/>
      <c r="Z22" s="202"/>
      <c r="AA22" s="202"/>
      <c r="AB22" s="202"/>
      <c r="AC22" s="202"/>
      <c r="AD22" s="202"/>
      <c r="AE22" s="202"/>
      <c r="AF22" s="203"/>
      <c r="AG22" s="203"/>
      <c r="AH22" s="202"/>
      <c r="AJ22" s="15" t="s">
        <v>138</v>
      </c>
    </row>
    <row r="23" spans="2:36" x14ac:dyDescent="0.4">
      <c r="B23" s="202"/>
      <c r="C23" s="202"/>
      <c r="D23" s="202"/>
      <c r="E23" s="203"/>
      <c r="F23" s="202"/>
      <c r="G23" s="202"/>
      <c r="H23" s="203"/>
      <c r="I23" s="203"/>
      <c r="J23" s="203"/>
      <c r="K23" s="202"/>
      <c r="L23" s="204"/>
      <c r="M23" s="205"/>
      <c r="N23" s="207"/>
      <c r="O23" s="202"/>
      <c r="P23" s="202"/>
      <c r="Q23" s="202"/>
      <c r="R23" s="202"/>
      <c r="S23" s="202"/>
      <c r="T23" s="203"/>
      <c r="U23" s="202"/>
      <c r="V23" s="202"/>
      <c r="W23" s="202"/>
      <c r="X23" s="202"/>
      <c r="Y23" s="203"/>
      <c r="Z23" s="202"/>
      <c r="AA23" s="202"/>
      <c r="AB23" s="202"/>
      <c r="AC23" s="202"/>
      <c r="AD23" s="202"/>
      <c r="AE23" s="202"/>
      <c r="AF23" s="203"/>
      <c r="AG23" s="203"/>
      <c r="AH23" s="202"/>
      <c r="AJ23" s="15" t="s">
        <v>138</v>
      </c>
    </row>
    <row r="24" spans="2:36" x14ac:dyDescent="0.4">
      <c r="B24" s="202"/>
      <c r="C24" s="202"/>
      <c r="D24" s="202"/>
      <c r="E24" s="203"/>
      <c r="F24" s="202"/>
      <c r="G24" s="202"/>
      <c r="H24" s="203"/>
      <c r="I24" s="203"/>
      <c r="J24" s="203"/>
      <c r="K24" s="202"/>
      <c r="L24" s="204"/>
      <c r="M24" s="205"/>
      <c r="N24" s="207"/>
      <c r="O24" s="202"/>
      <c r="P24" s="202"/>
      <c r="Q24" s="202"/>
      <c r="R24" s="202"/>
      <c r="S24" s="202"/>
      <c r="T24" s="203"/>
      <c r="U24" s="202"/>
      <c r="V24" s="202"/>
      <c r="W24" s="202"/>
      <c r="X24" s="202"/>
      <c r="Y24" s="203"/>
      <c r="Z24" s="202"/>
      <c r="AA24" s="202"/>
      <c r="AB24" s="202"/>
      <c r="AC24" s="202"/>
      <c r="AD24" s="202"/>
      <c r="AE24" s="202"/>
      <c r="AF24" s="203"/>
      <c r="AG24" s="203"/>
      <c r="AH24" s="202"/>
      <c r="AJ24" s="15" t="s">
        <v>138</v>
      </c>
    </row>
    <row r="25" spans="2:36" x14ac:dyDescent="0.4">
      <c r="B25" s="202"/>
      <c r="C25" s="202"/>
      <c r="D25" s="202"/>
      <c r="E25" s="203"/>
      <c r="F25" s="202"/>
      <c r="G25" s="202"/>
      <c r="H25" s="203"/>
      <c r="I25" s="203"/>
      <c r="J25" s="203"/>
      <c r="K25" s="202"/>
      <c r="L25" s="204"/>
      <c r="M25" s="205"/>
      <c r="N25" s="207"/>
      <c r="O25" s="202"/>
      <c r="P25" s="202"/>
      <c r="Q25" s="202"/>
      <c r="R25" s="202"/>
      <c r="S25" s="202"/>
      <c r="T25" s="203"/>
      <c r="U25" s="202"/>
      <c r="V25" s="202"/>
      <c r="W25" s="202"/>
      <c r="X25" s="202"/>
      <c r="Y25" s="203"/>
      <c r="Z25" s="202"/>
      <c r="AA25" s="202"/>
      <c r="AB25" s="202"/>
      <c r="AC25" s="202"/>
      <c r="AD25" s="202"/>
      <c r="AE25" s="202"/>
      <c r="AF25" s="203"/>
      <c r="AG25" s="203"/>
      <c r="AH25" s="202"/>
      <c r="AJ25" s="15" t="s">
        <v>138</v>
      </c>
    </row>
    <row r="26" spans="2:36" x14ac:dyDescent="0.4">
      <c r="B26" s="202"/>
      <c r="C26" s="202"/>
      <c r="D26" s="202"/>
      <c r="E26" s="203"/>
      <c r="F26" s="202"/>
      <c r="G26" s="202"/>
      <c r="H26" s="203"/>
      <c r="I26" s="203"/>
      <c r="J26" s="203"/>
      <c r="K26" s="202"/>
      <c r="L26" s="204"/>
      <c r="M26" s="205"/>
      <c r="N26" s="207"/>
      <c r="O26" s="202"/>
      <c r="P26" s="202"/>
      <c r="Q26" s="202"/>
      <c r="R26" s="202"/>
      <c r="S26" s="202"/>
      <c r="T26" s="203"/>
      <c r="U26" s="202"/>
      <c r="V26" s="202"/>
      <c r="W26" s="202"/>
      <c r="X26" s="202"/>
      <c r="Y26" s="203"/>
      <c r="Z26" s="202"/>
      <c r="AA26" s="202"/>
      <c r="AB26" s="202"/>
      <c r="AC26" s="202"/>
      <c r="AD26" s="202"/>
      <c r="AE26" s="202"/>
      <c r="AF26" s="203"/>
      <c r="AG26" s="203"/>
      <c r="AH26" s="202"/>
      <c r="AJ26" s="15" t="s">
        <v>138</v>
      </c>
    </row>
    <row r="27" spans="2:36" x14ac:dyDescent="0.4">
      <c r="B27" s="202"/>
      <c r="C27" s="202"/>
      <c r="D27" s="202"/>
      <c r="E27" s="203"/>
      <c r="F27" s="202"/>
      <c r="G27" s="202"/>
      <c r="H27" s="203"/>
      <c r="I27" s="203"/>
      <c r="J27" s="203"/>
      <c r="K27" s="202"/>
      <c r="L27" s="204"/>
      <c r="M27" s="205"/>
      <c r="N27" s="207"/>
      <c r="O27" s="202"/>
      <c r="P27" s="202"/>
      <c r="Q27" s="202"/>
      <c r="R27" s="202"/>
      <c r="S27" s="202"/>
      <c r="T27" s="203"/>
      <c r="U27" s="202"/>
      <c r="V27" s="202"/>
      <c r="W27" s="202"/>
      <c r="X27" s="202"/>
      <c r="Y27" s="203"/>
      <c r="Z27" s="202"/>
      <c r="AA27" s="202"/>
      <c r="AB27" s="202"/>
      <c r="AC27" s="202"/>
      <c r="AD27" s="202"/>
      <c r="AE27" s="202"/>
      <c r="AF27" s="203"/>
      <c r="AG27" s="203"/>
      <c r="AH27" s="202"/>
      <c r="AJ27" s="15" t="s">
        <v>138</v>
      </c>
    </row>
    <row r="28" spans="2:36" x14ac:dyDescent="0.4">
      <c r="B28" s="202"/>
      <c r="C28" s="202"/>
      <c r="D28" s="202"/>
      <c r="E28" s="203"/>
      <c r="F28" s="202"/>
      <c r="G28" s="202"/>
      <c r="H28" s="203"/>
      <c r="I28" s="203"/>
      <c r="J28" s="203"/>
      <c r="K28" s="202"/>
      <c r="L28" s="204"/>
      <c r="M28" s="205"/>
      <c r="N28" s="207"/>
      <c r="O28" s="202"/>
      <c r="P28" s="202"/>
      <c r="Q28" s="202"/>
      <c r="R28" s="202"/>
      <c r="S28" s="202"/>
      <c r="T28" s="203"/>
      <c r="U28" s="202"/>
      <c r="V28" s="202"/>
      <c r="W28" s="202"/>
      <c r="X28" s="202"/>
      <c r="Y28" s="203"/>
      <c r="Z28" s="202"/>
      <c r="AA28" s="202"/>
      <c r="AB28" s="202"/>
      <c r="AC28" s="202"/>
      <c r="AD28" s="202"/>
      <c r="AE28" s="202"/>
      <c r="AF28" s="203"/>
      <c r="AG28" s="203"/>
      <c r="AH28" s="202"/>
      <c r="AJ28" s="15" t="s">
        <v>138</v>
      </c>
    </row>
    <row r="29" spans="2:36" x14ac:dyDescent="0.4">
      <c r="B29" s="202"/>
      <c r="C29" s="202"/>
      <c r="D29" s="202"/>
      <c r="E29" s="203"/>
      <c r="F29" s="202"/>
      <c r="G29" s="202"/>
      <c r="H29" s="203"/>
      <c r="I29" s="203"/>
      <c r="J29" s="203"/>
      <c r="K29" s="202"/>
      <c r="L29" s="204"/>
      <c r="M29" s="205"/>
      <c r="N29" s="207"/>
      <c r="O29" s="202"/>
      <c r="P29" s="202"/>
      <c r="Q29" s="202"/>
      <c r="R29" s="202"/>
      <c r="S29" s="202"/>
      <c r="T29" s="203"/>
      <c r="U29" s="202"/>
      <c r="V29" s="202"/>
      <c r="W29" s="202"/>
      <c r="X29" s="202"/>
      <c r="Y29" s="203"/>
      <c r="Z29" s="202"/>
      <c r="AA29" s="202"/>
      <c r="AB29" s="202"/>
      <c r="AC29" s="202"/>
      <c r="AD29" s="202"/>
      <c r="AE29" s="202"/>
      <c r="AF29" s="203"/>
      <c r="AG29" s="203"/>
      <c r="AH29" s="202"/>
      <c r="AJ29" s="15" t="s">
        <v>138</v>
      </c>
    </row>
    <row r="30" spans="2:36" x14ac:dyDescent="0.4">
      <c r="B30" s="202"/>
      <c r="C30" s="202"/>
      <c r="D30" s="202"/>
      <c r="E30" s="203"/>
      <c r="F30" s="202"/>
      <c r="G30" s="202"/>
      <c r="H30" s="203"/>
      <c r="I30" s="203"/>
      <c r="J30" s="203"/>
      <c r="K30" s="202"/>
      <c r="L30" s="204"/>
      <c r="M30" s="205"/>
      <c r="N30" s="207"/>
      <c r="O30" s="202"/>
      <c r="P30" s="202"/>
      <c r="Q30" s="202"/>
      <c r="R30" s="202"/>
      <c r="S30" s="202"/>
      <c r="T30" s="203"/>
      <c r="U30" s="202"/>
      <c r="V30" s="202"/>
      <c r="W30" s="202"/>
      <c r="X30" s="202"/>
      <c r="Y30" s="203"/>
      <c r="Z30" s="202"/>
      <c r="AA30" s="202"/>
      <c r="AB30" s="202"/>
      <c r="AC30" s="202"/>
      <c r="AD30" s="202"/>
      <c r="AE30" s="202"/>
      <c r="AF30" s="203"/>
      <c r="AG30" s="203"/>
      <c r="AH30" s="202"/>
      <c r="AJ30" s="15" t="s">
        <v>138</v>
      </c>
    </row>
    <row r="31" spans="2:36" x14ac:dyDescent="0.4">
      <c r="B31" s="202"/>
      <c r="C31" s="202"/>
      <c r="D31" s="202"/>
      <c r="E31" s="203"/>
      <c r="F31" s="202"/>
      <c r="G31" s="202"/>
      <c r="H31" s="203"/>
      <c r="I31" s="203"/>
      <c r="J31" s="203"/>
      <c r="K31" s="202"/>
      <c r="L31" s="204"/>
      <c r="M31" s="205"/>
      <c r="N31" s="207"/>
      <c r="O31" s="202"/>
      <c r="P31" s="202"/>
      <c r="Q31" s="202"/>
      <c r="R31" s="202"/>
      <c r="S31" s="202"/>
      <c r="T31" s="203"/>
      <c r="U31" s="202"/>
      <c r="V31" s="202"/>
      <c r="W31" s="202"/>
      <c r="X31" s="202"/>
      <c r="Y31" s="203"/>
      <c r="Z31" s="202"/>
      <c r="AA31" s="202"/>
      <c r="AB31" s="202"/>
      <c r="AC31" s="202"/>
      <c r="AD31" s="202"/>
      <c r="AE31" s="202"/>
      <c r="AF31" s="203"/>
      <c r="AG31" s="203"/>
      <c r="AH31" s="202"/>
      <c r="AJ31" s="15" t="s">
        <v>138</v>
      </c>
    </row>
    <row r="32" spans="2:36" x14ac:dyDescent="0.4">
      <c r="B32" s="202"/>
      <c r="C32" s="202"/>
      <c r="D32" s="202"/>
      <c r="E32" s="203"/>
      <c r="F32" s="202"/>
      <c r="G32" s="202"/>
      <c r="H32" s="203"/>
      <c r="I32" s="203"/>
      <c r="J32" s="203"/>
      <c r="K32" s="202"/>
      <c r="L32" s="204"/>
      <c r="M32" s="205"/>
      <c r="N32" s="207"/>
      <c r="O32" s="202"/>
      <c r="P32" s="202"/>
      <c r="Q32" s="202"/>
      <c r="R32" s="202"/>
      <c r="S32" s="202"/>
      <c r="T32" s="203"/>
      <c r="U32" s="202"/>
      <c r="V32" s="202"/>
      <c r="W32" s="202"/>
      <c r="X32" s="202"/>
      <c r="Y32" s="203"/>
      <c r="Z32" s="202"/>
      <c r="AA32" s="202"/>
      <c r="AB32" s="202"/>
      <c r="AC32" s="202"/>
      <c r="AD32" s="202"/>
      <c r="AE32" s="202"/>
      <c r="AF32" s="203"/>
      <c r="AG32" s="203"/>
      <c r="AH32" s="202"/>
      <c r="AJ32" s="15" t="s">
        <v>138</v>
      </c>
    </row>
    <row r="33" spans="2:36" x14ac:dyDescent="0.4">
      <c r="B33" s="202"/>
      <c r="C33" s="202"/>
      <c r="D33" s="202"/>
      <c r="E33" s="203"/>
      <c r="F33" s="202"/>
      <c r="G33" s="202"/>
      <c r="H33" s="203"/>
      <c r="I33" s="203"/>
      <c r="J33" s="203"/>
      <c r="K33" s="202"/>
      <c r="L33" s="204"/>
      <c r="M33" s="205"/>
      <c r="N33" s="207"/>
      <c r="O33" s="202"/>
      <c r="P33" s="202"/>
      <c r="Q33" s="202"/>
      <c r="R33" s="202"/>
      <c r="S33" s="202"/>
      <c r="T33" s="203"/>
      <c r="U33" s="202"/>
      <c r="V33" s="202"/>
      <c r="W33" s="202"/>
      <c r="X33" s="202"/>
      <c r="Y33" s="203"/>
      <c r="Z33" s="202"/>
      <c r="AA33" s="202"/>
      <c r="AB33" s="202"/>
      <c r="AC33" s="202"/>
      <c r="AD33" s="202"/>
      <c r="AE33" s="202"/>
      <c r="AF33" s="203"/>
      <c r="AG33" s="203"/>
      <c r="AH33" s="202"/>
      <c r="AJ33" s="15" t="s">
        <v>138</v>
      </c>
    </row>
    <row r="34" spans="2:36" x14ac:dyDescent="0.4">
      <c r="B34" s="202"/>
      <c r="C34" s="202"/>
      <c r="D34" s="202"/>
      <c r="E34" s="203"/>
      <c r="F34" s="202"/>
      <c r="G34" s="202"/>
      <c r="H34" s="203"/>
      <c r="I34" s="203"/>
      <c r="J34" s="203"/>
      <c r="K34" s="202"/>
      <c r="L34" s="204"/>
      <c r="M34" s="205"/>
      <c r="N34" s="207"/>
      <c r="O34" s="202"/>
      <c r="P34" s="202"/>
      <c r="Q34" s="202"/>
      <c r="R34" s="202"/>
      <c r="S34" s="202"/>
      <c r="T34" s="203"/>
      <c r="U34" s="202"/>
      <c r="V34" s="202"/>
      <c r="W34" s="202"/>
      <c r="X34" s="202"/>
      <c r="Y34" s="203"/>
      <c r="Z34" s="202"/>
      <c r="AA34" s="202"/>
      <c r="AB34" s="202"/>
      <c r="AC34" s="202"/>
      <c r="AD34" s="202"/>
      <c r="AE34" s="202"/>
      <c r="AF34" s="203"/>
      <c r="AG34" s="203"/>
      <c r="AH34" s="202"/>
      <c r="AJ34" s="15" t="s">
        <v>138</v>
      </c>
    </row>
    <row r="35" spans="2:36" x14ac:dyDescent="0.4">
      <c r="B35" s="202"/>
      <c r="C35" s="202"/>
      <c r="D35" s="202"/>
      <c r="E35" s="203"/>
      <c r="F35" s="202"/>
      <c r="G35" s="202"/>
      <c r="H35" s="203"/>
      <c r="I35" s="203"/>
      <c r="J35" s="203"/>
      <c r="K35" s="202"/>
      <c r="L35" s="204"/>
      <c r="M35" s="205"/>
      <c r="N35" s="207"/>
      <c r="O35" s="202"/>
      <c r="P35" s="202"/>
      <c r="Q35" s="202"/>
      <c r="R35" s="202"/>
      <c r="S35" s="202"/>
      <c r="T35" s="203"/>
      <c r="U35" s="202"/>
      <c r="V35" s="202"/>
      <c r="W35" s="202"/>
      <c r="X35" s="202"/>
      <c r="Y35" s="203"/>
      <c r="Z35" s="202"/>
      <c r="AA35" s="202"/>
      <c r="AB35" s="202"/>
      <c r="AC35" s="202"/>
      <c r="AD35" s="202"/>
      <c r="AE35" s="202"/>
      <c r="AF35" s="203"/>
      <c r="AG35" s="203"/>
      <c r="AH35" s="202"/>
      <c r="AJ35" s="15" t="s">
        <v>138</v>
      </c>
    </row>
    <row r="36" spans="2:36" x14ac:dyDescent="0.4">
      <c r="B36" s="202"/>
      <c r="C36" s="202"/>
      <c r="D36" s="202"/>
      <c r="E36" s="203"/>
      <c r="F36" s="202"/>
      <c r="G36" s="202"/>
      <c r="H36" s="203"/>
      <c r="I36" s="203"/>
      <c r="J36" s="203"/>
      <c r="K36" s="202"/>
      <c r="L36" s="204"/>
      <c r="M36" s="205"/>
      <c r="N36" s="207"/>
      <c r="O36" s="202"/>
      <c r="P36" s="202"/>
      <c r="Q36" s="202"/>
      <c r="R36" s="202"/>
      <c r="S36" s="202"/>
      <c r="T36" s="203"/>
      <c r="U36" s="202"/>
      <c r="V36" s="202"/>
      <c r="W36" s="202"/>
      <c r="X36" s="202"/>
      <c r="Y36" s="203"/>
      <c r="Z36" s="202"/>
      <c r="AA36" s="202"/>
      <c r="AB36" s="202"/>
      <c r="AC36" s="202"/>
      <c r="AD36" s="202"/>
      <c r="AE36" s="202"/>
      <c r="AF36" s="203"/>
      <c r="AG36" s="203"/>
      <c r="AH36" s="202"/>
      <c r="AJ36" s="15" t="s">
        <v>138</v>
      </c>
    </row>
    <row r="37" spans="2:36" x14ac:dyDescent="0.4">
      <c r="B37" s="202"/>
      <c r="C37" s="202"/>
      <c r="D37" s="202"/>
      <c r="E37" s="203"/>
      <c r="F37" s="202"/>
      <c r="G37" s="202"/>
      <c r="H37" s="203"/>
      <c r="I37" s="203"/>
      <c r="J37" s="203"/>
      <c r="K37" s="202"/>
      <c r="L37" s="204"/>
      <c r="M37" s="205"/>
      <c r="N37" s="207"/>
      <c r="O37" s="202"/>
      <c r="P37" s="202"/>
      <c r="Q37" s="202"/>
      <c r="R37" s="202"/>
      <c r="S37" s="202"/>
      <c r="T37" s="203"/>
      <c r="U37" s="202"/>
      <c r="V37" s="202"/>
      <c r="W37" s="202"/>
      <c r="X37" s="202"/>
      <c r="Y37" s="203"/>
      <c r="Z37" s="202"/>
      <c r="AA37" s="202"/>
      <c r="AB37" s="202"/>
      <c r="AC37" s="202"/>
      <c r="AD37" s="202"/>
      <c r="AE37" s="202"/>
      <c r="AF37" s="203"/>
      <c r="AG37" s="203"/>
      <c r="AH37" s="202"/>
      <c r="AJ37" s="15" t="s">
        <v>138</v>
      </c>
    </row>
    <row r="38" spans="2:36" x14ac:dyDescent="0.4">
      <c r="B38" s="202"/>
      <c r="C38" s="202"/>
      <c r="D38" s="202"/>
      <c r="E38" s="203"/>
      <c r="F38" s="202"/>
      <c r="G38" s="202"/>
      <c r="H38" s="203"/>
      <c r="I38" s="203"/>
      <c r="J38" s="203"/>
      <c r="K38" s="202"/>
      <c r="L38" s="204"/>
      <c r="M38" s="205"/>
      <c r="N38" s="207"/>
      <c r="O38" s="202"/>
      <c r="P38" s="202"/>
      <c r="Q38" s="202"/>
      <c r="R38" s="202"/>
      <c r="S38" s="202"/>
      <c r="T38" s="203"/>
      <c r="U38" s="202"/>
      <c r="V38" s="202"/>
      <c r="W38" s="202"/>
      <c r="X38" s="202"/>
      <c r="Y38" s="203"/>
      <c r="Z38" s="202"/>
      <c r="AA38" s="202"/>
      <c r="AB38" s="202"/>
      <c r="AC38" s="202"/>
      <c r="AD38" s="202"/>
      <c r="AE38" s="202"/>
      <c r="AF38" s="203"/>
      <c r="AG38" s="203"/>
      <c r="AH38" s="202"/>
      <c r="AJ38" s="15" t="s">
        <v>138</v>
      </c>
    </row>
    <row r="39" spans="2:36" x14ac:dyDescent="0.4">
      <c r="B39" s="202"/>
      <c r="C39" s="202"/>
      <c r="D39" s="202"/>
      <c r="E39" s="203"/>
      <c r="F39" s="202"/>
      <c r="G39" s="202"/>
      <c r="H39" s="203"/>
      <c r="I39" s="203"/>
      <c r="J39" s="203"/>
      <c r="K39" s="202"/>
      <c r="L39" s="204"/>
      <c r="M39" s="205"/>
      <c r="N39" s="207"/>
      <c r="O39" s="202"/>
      <c r="P39" s="202"/>
      <c r="Q39" s="202"/>
      <c r="R39" s="202"/>
      <c r="S39" s="202"/>
      <c r="T39" s="203"/>
      <c r="U39" s="202"/>
      <c r="V39" s="202"/>
      <c r="W39" s="202"/>
      <c r="X39" s="202"/>
      <c r="Y39" s="203"/>
      <c r="Z39" s="202"/>
      <c r="AA39" s="202"/>
      <c r="AB39" s="202"/>
      <c r="AC39" s="202"/>
      <c r="AD39" s="202"/>
      <c r="AE39" s="202"/>
      <c r="AF39" s="203"/>
      <c r="AG39" s="203"/>
      <c r="AH39" s="202"/>
      <c r="AJ39" s="15" t="s">
        <v>138</v>
      </c>
    </row>
    <row r="40" spans="2:36" x14ac:dyDescent="0.4">
      <c r="B40" s="202"/>
      <c r="C40" s="202"/>
      <c r="D40" s="202"/>
      <c r="E40" s="203"/>
      <c r="F40" s="202"/>
      <c r="G40" s="202"/>
      <c r="H40" s="203"/>
      <c r="I40" s="203"/>
      <c r="J40" s="203"/>
      <c r="K40" s="202"/>
      <c r="L40" s="204"/>
      <c r="M40" s="205"/>
      <c r="N40" s="207"/>
      <c r="O40" s="202"/>
      <c r="P40" s="202"/>
      <c r="Q40" s="202"/>
      <c r="R40" s="202"/>
      <c r="S40" s="202"/>
      <c r="T40" s="203"/>
      <c r="U40" s="202"/>
      <c r="V40" s="202"/>
      <c r="W40" s="202"/>
      <c r="X40" s="202"/>
      <c r="Y40" s="203"/>
      <c r="Z40" s="202"/>
      <c r="AA40" s="202"/>
      <c r="AB40" s="202"/>
      <c r="AC40" s="202"/>
      <c r="AD40" s="202"/>
      <c r="AE40" s="202"/>
      <c r="AF40" s="203"/>
      <c r="AG40" s="203"/>
      <c r="AH40" s="202"/>
      <c r="AJ40" s="15" t="s">
        <v>138</v>
      </c>
    </row>
    <row r="41" spans="2:36" x14ac:dyDescent="0.4">
      <c r="B41" s="202"/>
      <c r="C41" s="202"/>
      <c r="D41" s="202"/>
      <c r="E41" s="203"/>
      <c r="F41" s="202"/>
      <c r="G41" s="202"/>
      <c r="H41" s="203"/>
      <c r="I41" s="203"/>
      <c r="J41" s="203"/>
      <c r="K41" s="202"/>
      <c r="L41" s="204"/>
      <c r="M41" s="205"/>
      <c r="N41" s="207"/>
      <c r="O41" s="202"/>
      <c r="P41" s="202"/>
      <c r="Q41" s="202"/>
      <c r="R41" s="202"/>
      <c r="S41" s="202"/>
      <c r="T41" s="203"/>
      <c r="U41" s="202"/>
      <c r="V41" s="202"/>
      <c r="W41" s="202"/>
      <c r="X41" s="202"/>
      <c r="Y41" s="203"/>
      <c r="Z41" s="202"/>
      <c r="AA41" s="202"/>
      <c r="AB41" s="202"/>
      <c r="AC41" s="202"/>
      <c r="AD41" s="202"/>
      <c r="AE41" s="202"/>
      <c r="AF41" s="203"/>
      <c r="AG41" s="203"/>
      <c r="AH41" s="202"/>
      <c r="AJ41" s="15" t="s">
        <v>138</v>
      </c>
    </row>
    <row r="42" spans="2:36" x14ac:dyDescent="0.4">
      <c r="B42" s="202"/>
      <c r="C42" s="202"/>
      <c r="D42" s="202"/>
      <c r="E42" s="203"/>
      <c r="F42" s="202"/>
      <c r="G42" s="202"/>
      <c r="H42" s="203"/>
      <c r="I42" s="203"/>
      <c r="J42" s="203"/>
      <c r="K42" s="202"/>
      <c r="L42" s="204"/>
      <c r="M42" s="205"/>
      <c r="N42" s="207"/>
      <c r="O42" s="202"/>
      <c r="P42" s="202"/>
      <c r="Q42" s="202"/>
      <c r="R42" s="202"/>
      <c r="S42" s="202"/>
      <c r="T42" s="203"/>
      <c r="U42" s="202"/>
      <c r="V42" s="202"/>
      <c r="W42" s="202"/>
      <c r="X42" s="202"/>
      <c r="Y42" s="203"/>
      <c r="Z42" s="202"/>
      <c r="AA42" s="202"/>
      <c r="AB42" s="202"/>
      <c r="AC42" s="202"/>
      <c r="AD42" s="202"/>
      <c r="AE42" s="202"/>
      <c r="AF42" s="203"/>
      <c r="AG42" s="203"/>
      <c r="AH42" s="202"/>
      <c r="AJ42" s="15" t="s">
        <v>138</v>
      </c>
    </row>
    <row r="43" spans="2:36" x14ac:dyDescent="0.4">
      <c r="B43" s="202"/>
      <c r="C43" s="202"/>
      <c r="D43" s="202"/>
      <c r="E43" s="203"/>
      <c r="F43" s="202"/>
      <c r="G43" s="202"/>
      <c r="H43" s="203"/>
      <c r="I43" s="203"/>
      <c r="J43" s="203"/>
      <c r="K43" s="202"/>
      <c r="L43" s="204"/>
      <c r="M43" s="205"/>
      <c r="N43" s="207"/>
      <c r="O43" s="202"/>
      <c r="P43" s="202"/>
      <c r="Q43" s="202"/>
      <c r="R43" s="202"/>
      <c r="S43" s="202"/>
      <c r="T43" s="203"/>
      <c r="U43" s="202"/>
      <c r="V43" s="202"/>
      <c r="W43" s="202"/>
      <c r="X43" s="202"/>
      <c r="Y43" s="203"/>
      <c r="Z43" s="202"/>
      <c r="AA43" s="202"/>
      <c r="AB43" s="202"/>
      <c r="AC43" s="202"/>
      <c r="AD43" s="202"/>
      <c r="AE43" s="202"/>
      <c r="AF43" s="203"/>
      <c r="AG43" s="203"/>
      <c r="AH43" s="202"/>
      <c r="AJ43" s="15"/>
    </row>
    <row r="44" spans="2:36" x14ac:dyDescent="0.4">
      <c r="B44" s="202"/>
      <c r="C44" s="202"/>
      <c r="D44" s="202"/>
      <c r="E44" s="203"/>
      <c r="F44" s="202"/>
      <c r="G44" s="202"/>
      <c r="H44" s="203"/>
      <c r="I44" s="203"/>
      <c r="J44" s="203"/>
      <c r="K44" s="202"/>
      <c r="L44" s="204"/>
      <c r="M44" s="205"/>
      <c r="N44" s="207"/>
      <c r="O44" s="202"/>
      <c r="P44" s="202"/>
      <c r="Q44" s="202"/>
      <c r="R44" s="202"/>
      <c r="S44" s="202"/>
      <c r="T44" s="203"/>
      <c r="U44" s="202"/>
      <c r="V44" s="202"/>
      <c r="W44" s="202"/>
      <c r="X44" s="202"/>
      <c r="Y44" s="203"/>
      <c r="Z44" s="202"/>
      <c r="AA44" s="202"/>
      <c r="AB44" s="202"/>
      <c r="AC44" s="202"/>
      <c r="AD44" s="202"/>
      <c r="AE44" s="202"/>
      <c r="AF44" s="203"/>
      <c r="AG44" s="203"/>
      <c r="AH44" s="202"/>
      <c r="AJ44" s="15"/>
    </row>
    <row r="45" spans="2:36" x14ac:dyDescent="0.4">
      <c r="B45" s="202"/>
      <c r="C45" s="202"/>
      <c r="D45" s="202"/>
      <c r="E45" s="203"/>
      <c r="F45" s="202"/>
      <c r="G45" s="202"/>
      <c r="H45" s="203"/>
      <c r="I45" s="203"/>
      <c r="J45" s="203"/>
      <c r="K45" s="202"/>
      <c r="L45" s="204"/>
      <c r="M45" s="205"/>
      <c r="N45" s="207"/>
      <c r="O45" s="202"/>
      <c r="P45" s="202"/>
      <c r="Q45" s="202"/>
      <c r="R45" s="202"/>
      <c r="S45" s="202"/>
      <c r="T45" s="203"/>
      <c r="U45" s="202"/>
      <c r="V45" s="202"/>
      <c r="W45" s="202"/>
      <c r="X45" s="202"/>
      <c r="Y45" s="203"/>
      <c r="Z45" s="202"/>
      <c r="AA45" s="202"/>
      <c r="AB45" s="202"/>
      <c r="AC45" s="202"/>
      <c r="AD45" s="202"/>
      <c r="AE45" s="202"/>
      <c r="AF45" s="203"/>
      <c r="AG45" s="203"/>
      <c r="AH45" s="202"/>
      <c r="AJ45" s="15"/>
    </row>
    <row r="46" spans="2:36" x14ac:dyDescent="0.4">
      <c r="B46" s="202"/>
      <c r="C46" s="202"/>
      <c r="D46" s="202"/>
      <c r="E46" s="203"/>
      <c r="F46" s="202"/>
      <c r="G46" s="202"/>
      <c r="H46" s="203"/>
      <c r="I46" s="203"/>
      <c r="J46" s="203"/>
      <c r="K46" s="202"/>
      <c r="L46" s="204"/>
      <c r="M46" s="205"/>
      <c r="N46" s="207"/>
      <c r="O46" s="202"/>
      <c r="P46" s="202"/>
      <c r="Q46" s="202"/>
      <c r="R46" s="202"/>
      <c r="S46" s="202"/>
      <c r="T46" s="203"/>
      <c r="U46" s="202"/>
      <c r="V46" s="202"/>
      <c r="W46" s="202"/>
      <c r="X46" s="202"/>
      <c r="Y46" s="203"/>
      <c r="Z46" s="202"/>
      <c r="AA46" s="202"/>
      <c r="AB46" s="202"/>
      <c r="AC46" s="202"/>
      <c r="AD46" s="202"/>
      <c r="AE46" s="202"/>
      <c r="AF46" s="203"/>
      <c r="AG46" s="203"/>
      <c r="AH46" s="202"/>
      <c r="AJ46" s="15"/>
    </row>
    <row r="47" spans="2:36" x14ac:dyDescent="0.4">
      <c r="B47" s="202"/>
      <c r="C47" s="202"/>
      <c r="D47" s="202"/>
      <c r="E47" s="203"/>
      <c r="F47" s="202"/>
      <c r="G47" s="202"/>
      <c r="H47" s="203"/>
      <c r="I47" s="203"/>
      <c r="J47" s="203"/>
      <c r="K47" s="202"/>
      <c r="L47" s="204"/>
      <c r="M47" s="205"/>
      <c r="N47" s="207"/>
      <c r="O47" s="202"/>
      <c r="P47" s="202"/>
      <c r="Q47" s="202"/>
      <c r="R47" s="202"/>
      <c r="S47" s="202"/>
      <c r="T47" s="203"/>
      <c r="U47" s="202"/>
      <c r="V47" s="202"/>
      <c r="W47" s="202"/>
      <c r="X47" s="202"/>
      <c r="Y47" s="203"/>
      <c r="Z47" s="202"/>
      <c r="AA47" s="202"/>
      <c r="AB47" s="202"/>
      <c r="AC47" s="202"/>
      <c r="AD47" s="202"/>
      <c r="AE47" s="202"/>
      <c r="AF47" s="203"/>
      <c r="AG47" s="203"/>
      <c r="AH47" s="202"/>
      <c r="AJ47" s="15"/>
    </row>
    <row r="48" spans="2:36" x14ac:dyDescent="0.4">
      <c r="B48" s="202"/>
      <c r="C48" s="202"/>
      <c r="D48" s="202"/>
      <c r="E48" s="203"/>
      <c r="F48" s="202"/>
      <c r="G48" s="202"/>
      <c r="H48" s="203"/>
      <c r="I48" s="203"/>
      <c r="J48" s="203"/>
      <c r="K48" s="202"/>
      <c r="L48" s="204"/>
      <c r="M48" s="205"/>
      <c r="N48" s="207"/>
      <c r="O48" s="202"/>
      <c r="P48" s="202"/>
      <c r="Q48" s="202"/>
      <c r="R48" s="202"/>
      <c r="S48" s="202"/>
      <c r="T48" s="203"/>
      <c r="U48" s="202"/>
      <c r="V48" s="202"/>
      <c r="W48" s="202"/>
      <c r="X48" s="202"/>
      <c r="Y48" s="203"/>
      <c r="Z48" s="202"/>
      <c r="AA48" s="202"/>
      <c r="AB48" s="202"/>
      <c r="AC48" s="202"/>
      <c r="AD48" s="202"/>
      <c r="AE48" s="202"/>
      <c r="AF48" s="203"/>
      <c r="AG48" s="203"/>
      <c r="AH48" s="202"/>
      <c r="AJ48" s="15" t="s">
        <v>138</v>
      </c>
    </row>
    <row r="49" spans="2:36" x14ac:dyDescent="0.4">
      <c r="B49" s="202"/>
      <c r="C49" s="202"/>
      <c r="D49" s="202"/>
      <c r="E49" s="203"/>
      <c r="F49" s="202"/>
      <c r="G49" s="202"/>
      <c r="H49" s="203"/>
      <c r="I49" s="203"/>
      <c r="J49" s="203"/>
      <c r="K49" s="202"/>
      <c r="L49" s="204"/>
      <c r="M49" s="205"/>
      <c r="N49" s="207"/>
      <c r="O49" s="202"/>
      <c r="P49" s="202"/>
      <c r="Q49" s="202"/>
      <c r="R49" s="202"/>
      <c r="S49" s="202"/>
      <c r="T49" s="203"/>
      <c r="U49" s="202"/>
      <c r="V49" s="202"/>
      <c r="W49" s="202"/>
      <c r="X49" s="202"/>
      <c r="Y49" s="203"/>
      <c r="Z49" s="202"/>
      <c r="AA49" s="202"/>
      <c r="AB49" s="202"/>
      <c r="AC49" s="202"/>
      <c r="AD49" s="202"/>
      <c r="AE49" s="202"/>
      <c r="AF49" s="203"/>
      <c r="AG49" s="203"/>
      <c r="AH49" s="202"/>
      <c r="AJ49" s="15" t="s">
        <v>138</v>
      </c>
    </row>
    <row r="50" spans="2:36" x14ac:dyDescent="0.4">
      <c r="B50" s="202"/>
      <c r="C50" s="202"/>
      <c r="D50" s="202"/>
      <c r="E50" s="203"/>
      <c r="F50" s="202"/>
      <c r="G50" s="202"/>
      <c r="H50" s="203"/>
      <c r="I50" s="203"/>
      <c r="J50" s="203"/>
      <c r="K50" s="202"/>
      <c r="L50" s="204"/>
      <c r="M50" s="205"/>
      <c r="N50" s="207"/>
      <c r="O50" s="202"/>
      <c r="P50" s="202"/>
      <c r="Q50" s="202"/>
      <c r="R50" s="202"/>
      <c r="S50" s="202"/>
      <c r="T50" s="203"/>
      <c r="U50" s="202"/>
      <c r="V50" s="202"/>
      <c r="W50" s="202"/>
      <c r="X50" s="202"/>
      <c r="Y50" s="203"/>
      <c r="Z50" s="202"/>
      <c r="AA50" s="202"/>
      <c r="AB50" s="202"/>
      <c r="AC50" s="202"/>
      <c r="AD50" s="202"/>
      <c r="AE50" s="202"/>
      <c r="AF50" s="203"/>
      <c r="AG50" s="203"/>
      <c r="AH50" s="202"/>
      <c r="AJ50" s="15" t="s">
        <v>138</v>
      </c>
    </row>
    <row r="51" spans="2:36" x14ac:dyDescent="0.4">
      <c r="B51" s="202"/>
      <c r="C51" s="202"/>
      <c r="D51" s="202"/>
      <c r="E51" s="203"/>
      <c r="F51" s="202"/>
      <c r="G51" s="202"/>
      <c r="H51" s="203"/>
      <c r="I51" s="203"/>
      <c r="J51" s="203"/>
      <c r="K51" s="202"/>
      <c r="L51" s="204"/>
      <c r="M51" s="205"/>
      <c r="N51" s="207"/>
      <c r="O51" s="202"/>
      <c r="P51" s="202"/>
      <c r="Q51" s="202"/>
      <c r="R51" s="202"/>
      <c r="S51" s="202"/>
      <c r="T51" s="203"/>
      <c r="U51" s="202"/>
      <c r="V51" s="202"/>
      <c r="W51" s="202"/>
      <c r="X51" s="202"/>
      <c r="Y51" s="203"/>
      <c r="Z51" s="202"/>
      <c r="AA51" s="202"/>
      <c r="AB51" s="202"/>
      <c r="AC51" s="202"/>
      <c r="AD51" s="202"/>
      <c r="AE51" s="202"/>
      <c r="AF51" s="203"/>
      <c r="AG51" s="203"/>
      <c r="AH51" s="202"/>
      <c r="AJ51" s="15" t="s">
        <v>138</v>
      </c>
    </row>
    <row r="52" spans="2:36" x14ac:dyDescent="0.4">
      <c r="B52" s="202"/>
      <c r="C52" s="202"/>
      <c r="D52" s="202"/>
      <c r="E52" s="203"/>
      <c r="F52" s="202"/>
      <c r="G52" s="202"/>
      <c r="H52" s="203"/>
      <c r="I52" s="203"/>
      <c r="J52" s="203"/>
      <c r="K52" s="202"/>
      <c r="L52" s="204"/>
      <c r="M52" s="205"/>
      <c r="N52" s="207"/>
      <c r="O52" s="202"/>
      <c r="P52" s="202"/>
      <c r="Q52" s="202"/>
      <c r="R52" s="202"/>
      <c r="S52" s="202"/>
      <c r="T52" s="203"/>
      <c r="U52" s="202"/>
      <c r="V52" s="202"/>
      <c r="W52" s="202"/>
      <c r="X52" s="202"/>
      <c r="Y52" s="203"/>
      <c r="Z52" s="202"/>
      <c r="AA52" s="202"/>
      <c r="AB52" s="202"/>
      <c r="AC52" s="202"/>
      <c r="AD52" s="202"/>
      <c r="AE52" s="202"/>
      <c r="AF52" s="203"/>
      <c r="AG52" s="203"/>
      <c r="AH52" s="202"/>
      <c r="AJ52" s="15"/>
    </row>
    <row r="53" spans="2:36" x14ac:dyDescent="0.4">
      <c r="B53" s="202"/>
      <c r="C53" s="202"/>
      <c r="D53" s="202"/>
      <c r="E53" s="203"/>
      <c r="F53" s="202"/>
      <c r="G53" s="202"/>
      <c r="H53" s="203"/>
      <c r="I53" s="203"/>
      <c r="J53" s="203"/>
      <c r="K53" s="202"/>
      <c r="L53" s="204"/>
      <c r="M53" s="205"/>
      <c r="N53" s="207"/>
      <c r="O53" s="202"/>
      <c r="P53" s="202"/>
      <c r="Q53" s="202"/>
      <c r="R53" s="202"/>
      <c r="S53" s="202"/>
      <c r="T53" s="203"/>
      <c r="U53" s="202"/>
      <c r="V53" s="202"/>
      <c r="W53" s="202"/>
      <c r="X53" s="202"/>
      <c r="Y53" s="203"/>
      <c r="Z53" s="202"/>
      <c r="AA53" s="202"/>
      <c r="AB53" s="202"/>
      <c r="AC53" s="202"/>
      <c r="AD53" s="202"/>
      <c r="AE53" s="202"/>
      <c r="AF53" s="203"/>
      <c r="AG53" s="203"/>
      <c r="AH53" s="202"/>
      <c r="AJ53" s="15"/>
    </row>
    <row r="54" spans="2:36" x14ac:dyDescent="0.4">
      <c r="B54" s="202"/>
      <c r="C54" s="202"/>
      <c r="D54" s="202"/>
      <c r="E54" s="203"/>
      <c r="F54" s="202"/>
      <c r="G54" s="202"/>
      <c r="H54" s="203"/>
      <c r="I54" s="203"/>
      <c r="J54" s="203"/>
      <c r="K54" s="202"/>
      <c r="L54" s="204"/>
      <c r="M54" s="205"/>
      <c r="N54" s="207"/>
      <c r="O54" s="202"/>
      <c r="P54" s="202"/>
      <c r="Q54" s="202"/>
      <c r="R54" s="202"/>
      <c r="S54" s="202"/>
      <c r="T54" s="203"/>
      <c r="U54" s="202"/>
      <c r="V54" s="202"/>
      <c r="W54" s="202"/>
      <c r="X54" s="202"/>
      <c r="Y54" s="203"/>
      <c r="Z54" s="202"/>
      <c r="AA54" s="202"/>
      <c r="AB54" s="202"/>
      <c r="AC54" s="202"/>
      <c r="AD54" s="202"/>
      <c r="AE54" s="202"/>
      <c r="AF54" s="203"/>
      <c r="AG54" s="203"/>
      <c r="AH54" s="202"/>
      <c r="AJ54" s="15"/>
    </row>
    <row r="55" spans="2:36" x14ac:dyDescent="0.4">
      <c r="B55" s="202"/>
      <c r="C55" s="202"/>
      <c r="D55" s="202"/>
      <c r="E55" s="203"/>
      <c r="F55" s="202"/>
      <c r="G55" s="202"/>
      <c r="H55" s="203"/>
      <c r="I55" s="203"/>
      <c r="J55" s="203"/>
      <c r="K55" s="202"/>
      <c r="L55" s="204"/>
      <c r="M55" s="205"/>
      <c r="N55" s="207"/>
      <c r="O55" s="202"/>
      <c r="P55" s="202"/>
      <c r="Q55" s="202"/>
      <c r="R55" s="202"/>
      <c r="S55" s="202"/>
      <c r="T55" s="203"/>
      <c r="U55" s="202"/>
      <c r="V55" s="202"/>
      <c r="W55" s="202"/>
      <c r="X55" s="202"/>
      <c r="Y55" s="203"/>
      <c r="Z55" s="202"/>
      <c r="AA55" s="202"/>
      <c r="AB55" s="202"/>
      <c r="AC55" s="202"/>
      <c r="AD55" s="202"/>
      <c r="AE55" s="202"/>
      <c r="AF55" s="203"/>
      <c r="AG55" s="203"/>
      <c r="AH55" s="202"/>
      <c r="AJ55" s="15"/>
    </row>
    <row r="56" spans="2:36" x14ac:dyDescent="0.4">
      <c r="B56" s="202"/>
      <c r="C56" s="202"/>
      <c r="D56" s="202"/>
      <c r="E56" s="203"/>
      <c r="F56" s="202"/>
      <c r="G56" s="202"/>
      <c r="H56" s="203"/>
      <c r="I56" s="203"/>
      <c r="J56" s="203"/>
      <c r="K56" s="202"/>
      <c r="L56" s="204"/>
      <c r="M56" s="205"/>
      <c r="N56" s="207"/>
      <c r="O56" s="202"/>
      <c r="P56" s="202"/>
      <c r="Q56" s="202"/>
      <c r="R56" s="202"/>
      <c r="S56" s="202"/>
      <c r="T56" s="203"/>
      <c r="U56" s="202"/>
      <c r="V56" s="202"/>
      <c r="W56" s="202"/>
      <c r="X56" s="202"/>
      <c r="Y56" s="203"/>
      <c r="Z56" s="202"/>
      <c r="AA56" s="202"/>
      <c r="AB56" s="202"/>
      <c r="AC56" s="202"/>
      <c r="AD56" s="202"/>
      <c r="AE56" s="202"/>
      <c r="AF56" s="203"/>
      <c r="AG56" s="203"/>
      <c r="AH56" s="202"/>
      <c r="AJ56" s="15"/>
    </row>
    <row r="57" spans="2:36" x14ac:dyDescent="0.4">
      <c r="B57" s="202"/>
      <c r="C57" s="202"/>
      <c r="D57" s="202"/>
      <c r="E57" s="203"/>
      <c r="F57" s="202"/>
      <c r="G57" s="202"/>
      <c r="H57" s="203"/>
      <c r="I57" s="203"/>
      <c r="J57" s="203"/>
      <c r="K57" s="202"/>
      <c r="L57" s="204"/>
      <c r="M57" s="205"/>
      <c r="N57" s="207"/>
      <c r="O57" s="202"/>
      <c r="P57" s="202"/>
      <c r="Q57" s="202"/>
      <c r="R57" s="202"/>
      <c r="S57" s="202"/>
      <c r="T57" s="203"/>
      <c r="U57" s="202"/>
      <c r="V57" s="202"/>
      <c r="W57" s="202"/>
      <c r="X57" s="202"/>
      <c r="Y57" s="203"/>
      <c r="Z57" s="202"/>
      <c r="AA57" s="202"/>
      <c r="AB57" s="202"/>
      <c r="AC57" s="202"/>
      <c r="AD57" s="202"/>
      <c r="AE57" s="202"/>
      <c r="AF57" s="203"/>
      <c r="AG57" s="203"/>
      <c r="AH57" s="202"/>
      <c r="AJ57" s="15" t="s">
        <v>138</v>
      </c>
    </row>
    <row r="58" spans="2:36" x14ac:dyDescent="0.4">
      <c r="B58" s="202"/>
      <c r="C58" s="202"/>
      <c r="D58" s="202"/>
      <c r="E58" s="203"/>
      <c r="F58" s="202"/>
      <c r="G58" s="202"/>
      <c r="H58" s="203"/>
      <c r="I58" s="203"/>
      <c r="J58" s="203"/>
      <c r="K58" s="202"/>
      <c r="L58" s="204"/>
      <c r="M58" s="205"/>
      <c r="N58" s="207"/>
      <c r="O58" s="202"/>
      <c r="P58" s="202"/>
      <c r="Q58" s="202"/>
      <c r="R58" s="202"/>
      <c r="S58" s="202"/>
      <c r="T58" s="203"/>
      <c r="U58" s="202"/>
      <c r="V58" s="202"/>
      <c r="W58" s="202"/>
      <c r="X58" s="202"/>
      <c r="Y58" s="203"/>
      <c r="Z58" s="202"/>
      <c r="AA58" s="202"/>
      <c r="AB58" s="202"/>
      <c r="AC58" s="202"/>
      <c r="AD58" s="202"/>
      <c r="AE58" s="202"/>
      <c r="AF58" s="203"/>
      <c r="AG58" s="203"/>
      <c r="AH58" s="202"/>
      <c r="AJ58" s="15" t="s">
        <v>138</v>
      </c>
    </row>
    <row r="59" spans="2:36" x14ac:dyDescent="0.4">
      <c r="B59" s="202"/>
      <c r="C59" s="202"/>
      <c r="D59" s="202"/>
      <c r="E59" s="203"/>
      <c r="F59" s="202"/>
      <c r="G59" s="202"/>
      <c r="H59" s="203"/>
      <c r="I59" s="203"/>
      <c r="J59" s="203"/>
      <c r="K59" s="202"/>
      <c r="L59" s="204"/>
      <c r="M59" s="205"/>
      <c r="N59" s="207"/>
      <c r="O59" s="202"/>
      <c r="P59" s="202"/>
      <c r="Q59" s="202"/>
      <c r="R59" s="202"/>
      <c r="S59" s="202"/>
      <c r="T59" s="203"/>
      <c r="U59" s="202"/>
      <c r="V59" s="202"/>
      <c r="W59" s="202"/>
      <c r="X59" s="202"/>
      <c r="Y59" s="203"/>
      <c r="Z59" s="202"/>
      <c r="AA59" s="202"/>
      <c r="AB59" s="202"/>
      <c r="AC59" s="202"/>
      <c r="AD59" s="202"/>
      <c r="AE59" s="202"/>
      <c r="AF59" s="203"/>
      <c r="AG59" s="203"/>
      <c r="AH59" s="202"/>
      <c r="AJ59" s="15" t="s">
        <v>138</v>
      </c>
    </row>
    <row r="60" spans="2:36" x14ac:dyDescent="0.4">
      <c r="B60" s="202"/>
      <c r="C60" s="202"/>
      <c r="D60" s="202"/>
      <c r="E60" s="203"/>
      <c r="F60" s="202"/>
      <c r="G60" s="202"/>
      <c r="H60" s="203"/>
      <c r="I60" s="203"/>
      <c r="J60" s="203"/>
      <c r="K60" s="202"/>
      <c r="L60" s="204"/>
      <c r="M60" s="205"/>
      <c r="N60" s="207"/>
      <c r="O60" s="202"/>
      <c r="P60" s="202"/>
      <c r="Q60" s="202"/>
      <c r="R60" s="202"/>
      <c r="S60" s="202"/>
      <c r="T60" s="203"/>
      <c r="U60" s="202"/>
      <c r="V60" s="202"/>
      <c r="W60" s="202"/>
      <c r="X60" s="202"/>
      <c r="Y60" s="203"/>
      <c r="Z60" s="202"/>
      <c r="AA60" s="202"/>
      <c r="AB60" s="202"/>
      <c r="AC60" s="202"/>
      <c r="AD60" s="202"/>
      <c r="AE60" s="202"/>
      <c r="AF60" s="203"/>
      <c r="AG60" s="203"/>
      <c r="AH60" s="202"/>
      <c r="AJ60" s="15" t="s">
        <v>138</v>
      </c>
    </row>
    <row r="61" spans="2:36" x14ac:dyDescent="0.4">
      <c r="B61" s="202"/>
      <c r="C61" s="202"/>
      <c r="D61" s="202"/>
      <c r="E61" s="203"/>
      <c r="F61" s="202"/>
      <c r="G61" s="202"/>
      <c r="H61" s="203"/>
      <c r="I61" s="203"/>
      <c r="J61" s="203"/>
      <c r="K61" s="202"/>
      <c r="L61" s="204"/>
      <c r="M61" s="205"/>
      <c r="N61" s="207"/>
      <c r="O61" s="202"/>
      <c r="P61" s="202"/>
      <c r="Q61" s="202"/>
      <c r="R61" s="202"/>
      <c r="S61" s="202"/>
      <c r="T61" s="203"/>
      <c r="U61" s="202"/>
      <c r="V61" s="202"/>
      <c r="W61" s="202"/>
      <c r="X61" s="202"/>
      <c r="Y61" s="203"/>
      <c r="Z61" s="202"/>
      <c r="AA61" s="202"/>
      <c r="AB61" s="202"/>
      <c r="AC61" s="202"/>
      <c r="AD61" s="202"/>
      <c r="AE61" s="202"/>
      <c r="AF61" s="203"/>
      <c r="AG61" s="203"/>
      <c r="AH61" s="202"/>
      <c r="AJ61" s="15"/>
    </row>
    <row r="62" spans="2:36" x14ac:dyDescent="0.4">
      <c r="B62" s="202"/>
      <c r="C62" s="202"/>
      <c r="D62" s="202"/>
      <c r="E62" s="203"/>
      <c r="F62" s="202"/>
      <c r="G62" s="202"/>
      <c r="H62" s="203"/>
      <c r="I62" s="203"/>
      <c r="J62" s="203"/>
      <c r="K62" s="202"/>
      <c r="L62" s="204"/>
      <c r="M62" s="205"/>
      <c r="N62" s="207"/>
      <c r="O62" s="202"/>
      <c r="P62" s="202"/>
      <c r="Q62" s="202"/>
      <c r="R62" s="202"/>
      <c r="S62" s="202"/>
      <c r="T62" s="203"/>
      <c r="U62" s="202"/>
      <c r="V62" s="202"/>
      <c r="W62" s="202"/>
      <c r="X62" s="202"/>
      <c r="Y62" s="203"/>
      <c r="Z62" s="202"/>
      <c r="AA62" s="202"/>
      <c r="AB62" s="202"/>
      <c r="AC62" s="202"/>
      <c r="AD62" s="202"/>
      <c r="AE62" s="202"/>
      <c r="AF62" s="203"/>
      <c r="AG62" s="203"/>
      <c r="AH62" s="202"/>
      <c r="AJ62" s="15" t="s">
        <v>138</v>
      </c>
    </row>
    <row r="63" spans="2:36" x14ac:dyDescent="0.4">
      <c r="B63" s="202"/>
      <c r="C63" s="202"/>
      <c r="D63" s="202"/>
      <c r="E63" s="203"/>
      <c r="F63" s="202"/>
      <c r="G63" s="202"/>
      <c r="H63" s="203"/>
      <c r="I63" s="203"/>
      <c r="J63" s="203"/>
      <c r="K63" s="202"/>
      <c r="L63" s="204"/>
      <c r="M63" s="205"/>
      <c r="N63" s="207"/>
      <c r="O63" s="202"/>
      <c r="P63" s="202"/>
      <c r="Q63" s="202"/>
      <c r="R63" s="202"/>
      <c r="S63" s="202"/>
      <c r="T63" s="203"/>
      <c r="U63" s="202"/>
      <c r="V63" s="202"/>
      <c r="W63" s="202"/>
      <c r="X63" s="202"/>
      <c r="Y63" s="203"/>
      <c r="Z63" s="202"/>
      <c r="AA63" s="202"/>
      <c r="AB63" s="202"/>
      <c r="AC63" s="202"/>
      <c r="AD63" s="202"/>
      <c r="AE63" s="202"/>
      <c r="AF63" s="203"/>
      <c r="AG63" s="203"/>
      <c r="AH63" s="202"/>
      <c r="AJ63" s="15"/>
    </row>
    <row r="64" spans="2:36" x14ac:dyDescent="0.4">
      <c r="B64" s="202"/>
      <c r="C64" s="202"/>
      <c r="D64" s="202"/>
      <c r="E64" s="203"/>
      <c r="F64" s="202"/>
      <c r="G64" s="202"/>
      <c r="H64" s="203"/>
      <c r="I64" s="203"/>
      <c r="J64" s="203"/>
      <c r="K64" s="202"/>
      <c r="L64" s="204"/>
      <c r="M64" s="205"/>
      <c r="N64" s="207"/>
      <c r="O64" s="202"/>
      <c r="P64" s="202"/>
      <c r="Q64" s="202"/>
      <c r="R64" s="202"/>
      <c r="S64" s="202"/>
      <c r="T64" s="203"/>
      <c r="U64" s="202"/>
      <c r="V64" s="202"/>
      <c r="W64" s="202"/>
      <c r="X64" s="202"/>
      <c r="Y64" s="203"/>
      <c r="Z64" s="202"/>
      <c r="AA64" s="202"/>
      <c r="AB64" s="202"/>
      <c r="AC64" s="202"/>
      <c r="AD64" s="202"/>
      <c r="AE64" s="202"/>
      <c r="AF64" s="203"/>
      <c r="AG64" s="203"/>
      <c r="AH64" s="202"/>
      <c r="AJ64" s="15"/>
    </row>
    <row r="65" spans="2:36" x14ac:dyDescent="0.4">
      <c r="B65" s="202"/>
      <c r="C65" s="202"/>
      <c r="D65" s="202"/>
      <c r="E65" s="203"/>
      <c r="F65" s="202"/>
      <c r="G65" s="202"/>
      <c r="H65" s="203"/>
      <c r="I65" s="203"/>
      <c r="J65" s="203"/>
      <c r="K65" s="202"/>
      <c r="L65" s="204"/>
      <c r="M65" s="205"/>
      <c r="N65" s="207"/>
      <c r="O65" s="202"/>
      <c r="P65" s="202"/>
      <c r="Q65" s="202"/>
      <c r="R65" s="202"/>
      <c r="S65" s="202"/>
      <c r="T65" s="203"/>
      <c r="U65" s="202"/>
      <c r="V65" s="202"/>
      <c r="W65" s="202"/>
      <c r="X65" s="202"/>
      <c r="Y65" s="203"/>
      <c r="Z65" s="202"/>
      <c r="AA65" s="202"/>
      <c r="AB65" s="202"/>
      <c r="AC65" s="202"/>
      <c r="AD65" s="202"/>
      <c r="AE65" s="202"/>
      <c r="AF65" s="203"/>
      <c r="AG65" s="203"/>
      <c r="AH65" s="202"/>
      <c r="AJ65" s="15"/>
    </row>
    <row r="66" spans="2:36" x14ac:dyDescent="0.4">
      <c r="B66" s="202"/>
      <c r="C66" s="202"/>
      <c r="D66" s="202"/>
      <c r="E66" s="203"/>
      <c r="F66" s="202"/>
      <c r="G66" s="202"/>
      <c r="H66" s="203"/>
      <c r="I66" s="203"/>
      <c r="J66" s="203"/>
      <c r="K66" s="202"/>
      <c r="L66" s="204"/>
      <c r="M66" s="205"/>
      <c r="N66" s="207"/>
      <c r="O66" s="202"/>
      <c r="P66" s="202"/>
      <c r="Q66" s="202"/>
      <c r="R66" s="202"/>
      <c r="S66" s="202"/>
      <c r="T66" s="203"/>
      <c r="U66" s="202"/>
      <c r="V66" s="202"/>
      <c r="W66" s="202"/>
      <c r="X66" s="202"/>
      <c r="Y66" s="203"/>
      <c r="Z66" s="202"/>
      <c r="AA66" s="202"/>
      <c r="AB66" s="202"/>
      <c r="AC66" s="202"/>
      <c r="AD66" s="202"/>
      <c r="AE66" s="202"/>
      <c r="AF66" s="203"/>
      <c r="AG66" s="203"/>
      <c r="AH66" s="202"/>
      <c r="AJ66" s="15"/>
    </row>
    <row r="67" spans="2:36" x14ac:dyDescent="0.4">
      <c r="B67" s="202"/>
      <c r="C67" s="202"/>
      <c r="D67" s="202"/>
      <c r="E67" s="203"/>
      <c r="F67" s="202"/>
      <c r="G67" s="202"/>
      <c r="H67" s="203"/>
      <c r="I67" s="203"/>
      <c r="J67" s="203"/>
      <c r="K67" s="202"/>
      <c r="L67" s="204"/>
      <c r="M67" s="205"/>
      <c r="N67" s="207"/>
      <c r="O67" s="202"/>
      <c r="P67" s="202"/>
      <c r="Q67" s="202"/>
      <c r="R67" s="202"/>
      <c r="S67" s="202"/>
      <c r="T67" s="203"/>
      <c r="U67" s="202"/>
      <c r="V67" s="202"/>
      <c r="W67" s="202"/>
      <c r="X67" s="202"/>
      <c r="Y67" s="203"/>
      <c r="Z67" s="202"/>
      <c r="AA67" s="202"/>
      <c r="AB67" s="202"/>
      <c r="AC67" s="202"/>
      <c r="AD67" s="202"/>
      <c r="AE67" s="202"/>
      <c r="AF67" s="203"/>
      <c r="AG67" s="203"/>
      <c r="AH67" s="202"/>
      <c r="AJ67" s="15"/>
    </row>
    <row r="68" spans="2:36" x14ac:dyDescent="0.4">
      <c r="B68" s="202"/>
      <c r="C68" s="202"/>
      <c r="D68" s="202"/>
      <c r="E68" s="203"/>
      <c r="F68" s="202"/>
      <c r="G68" s="202"/>
      <c r="H68" s="203"/>
      <c r="I68" s="203"/>
      <c r="J68" s="203"/>
      <c r="K68" s="202"/>
      <c r="L68" s="204"/>
      <c r="M68" s="205"/>
      <c r="N68" s="207"/>
      <c r="O68" s="202"/>
      <c r="P68" s="202"/>
      <c r="Q68" s="202"/>
      <c r="R68" s="202"/>
      <c r="S68" s="202"/>
      <c r="T68" s="203"/>
      <c r="U68" s="202"/>
      <c r="V68" s="202"/>
      <c r="W68" s="202"/>
      <c r="X68" s="202"/>
      <c r="Y68" s="203"/>
      <c r="Z68" s="202"/>
      <c r="AA68" s="202"/>
      <c r="AB68" s="202"/>
      <c r="AC68" s="202"/>
      <c r="AD68" s="202"/>
      <c r="AE68" s="202"/>
      <c r="AF68" s="203"/>
      <c r="AG68" s="203"/>
      <c r="AH68" s="202"/>
      <c r="AJ68" s="15"/>
    </row>
    <row r="69" spans="2:36" x14ac:dyDescent="0.4">
      <c r="B69" s="202"/>
      <c r="C69" s="202"/>
      <c r="D69" s="202"/>
      <c r="E69" s="203"/>
      <c r="F69" s="202"/>
      <c r="G69" s="202"/>
      <c r="H69" s="203"/>
      <c r="I69" s="203"/>
      <c r="J69" s="203"/>
      <c r="K69" s="202"/>
      <c r="L69" s="204"/>
      <c r="M69" s="205"/>
      <c r="N69" s="207"/>
      <c r="O69" s="202"/>
      <c r="P69" s="202"/>
      <c r="Q69" s="202"/>
      <c r="R69" s="202"/>
      <c r="S69" s="202"/>
      <c r="T69" s="203"/>
      <c r="U69" s="202"/>
      <c r="V69" s="202"/>
      <c r="W69" s="202"/>
      <c r="X69" s="202"/>
      <c r="Y69" s="203"/>
      <c r="Z69" s="202"/>
      <c r="AA69" s="202"/>
      <c r="AB69" s="202"/>
      <c r="AC69" s="202"/>
      <c r="AD69" s="202"/>
      <c r="AE69" s="202"/>
      <c r="AF69" s="203"/>
      <c r="AG69" s="203"/>
      <c r="AH69" s="202"/>
      <c r="AJ69" s="15"/>
    </row>
    <row r="70" spans="2:36" x14ac:dyDescent="0.4">
      <c r="B70" s="202"/>
      <c r="C70" s="202"/>
      <c r="D70" s="202"/>
      <c r="E70" s="203"/>
      <c r="F70" s="202"/>
      <c r="G70" s="202"/>
      <c r="H70" s="203"/>
      <c r="I70" s="203"/>
      <c r="J70" s="203"/>
      <c r="K70" s="202"/>
      <c r="L70" s="204"/>
      <c r="M70" s="205"/>
      <c r="N70" s="207"/>
      <c r="O70" s="202"/>
      <c r="P70" s="202"/>
      <c r="Q70" s="202"/>
      <c r="R70" s="202"/>
      <c r="S70" s="202"/>
      <c r="T70" s="203"/>
      <c r="U70" s="202"/>
      <c r="V70" s="202"/>
      <c r="W70" s="202"/>
      <c r="X70" s="202"/>
      <c r="Y70" s="203"/>
      <c r="Z70" s="202"/>
      <c r="AA70" s="202"/>
      <c r="AB70" s="202"/>
      <c r="AC70" s="202"/>
      <c r="AD70" s="202"/>
      <c r="AE70" s="202"/>
      <c r="AF70" s="203"/>
      <c r="AG70" s="203"/>
      <c r="AH70" s="202"/>
      <c r="AJ70" s="15"/>
    </row>
    <row r="71" spans="2:36" x14ac:dyDescent="0.4">
      <c r="B71" s="202"/>
      <c r="C71" s="202"/>
      <c r="D71" s="202"/>
      <c r="E71" s="203"/>
      <c r="F71" s="202"/>
      <c r="G71" s="202"/>
      <c r="H71" s="203"/>
      <c r="I71" s="203"/>
      <c r="J71" s="203"/>
      <c r="K71" s="202"/>
      <c r="L71" s="204"/>
      <c r="M71" s="205"/>
      <c r="N71" s="207"/>
      <c r="O71" s="202"/>
      <c r="P71" s="202"/>
      <c r="Q71" s="202"/>
      <c r="R71" s="202"/>
      <c r="S71" s="202"/>
      <c r="T71" s="203"/>
      <c r="U71" s="202"/>
      <c r="V71" s="202"/>
      <c r="W71" s="202"/>
      <c r="X71" s="202"/>
      <c r="Y71" s="203"/>
      <c r="Z71" s="202"/>
      <c r="AA71" s="202"/>
      <c r="AB71" s="202"/>
      <c r="AC71" s="202"/>
      <c r="AD71" s="202"/>
      <c r="AE71" s="202"/>
      <c r="AF71" s="203"/>
      <c r="AG71" s="203"/>
      <c r="AH71" s="202"/>
      <c r="AJ71" s="15"/>
    </row>
    <row r="72" spans="2:36" x14ac:dyDescent="0.4">
      <c r="B72" s="202"/>
      <c r="C72" s="202"/>
      <c r="D72" s="202"/>
      <c r="E72" s="203"/>
      <c r="F72" s="202"/>
      <c r="G72" s="202"/>
      <c r="H72" s="203"/>
      <c r="I72" s="203"/>
      <c r="J72" s="203"/>
      <c r="K72" s="202"/>
      <c r="L72" s="204"/>
      <c r="M72" s="205"/>
      <c r="N72" s="207"/>
      <c r="O72" s="202"/>
      <c r="P72" s="202"/>
      <c r="Q72" s="202"/>
      <c r="R72" s="202"/>
      <c r="S72" s="202"/>
      <c r="T72" s="203"/>
      <c r="U72" s="202"/>
      <c r="V72" s="202"/>
      <c r="W72" s="202"/>
      <c r="X72" s="202"/>
      <c r="Y72" s="203"/>
      <c r="Z72" s="202"/>
      <c r="AA72" s="202"/>
      <c r="AB72" s="202"/>
      <c r="AC72" s="202"/>
      <c r="AD72" s="202"/>
      <c r="AE72" s="202"/>
      <c r="AF72" s="203"/>
      <c r="AG72" s="203"/>
      <c r="AH72" s="202"/>
      <c r="AJ72" s="15"/>
    </row>
    <row r="73" spans="2:36" x14ac:dyDescent="0.4">
      <c r="B73" s="202"/>
      <c r="C73" s="202"/>
      <c r="D73" s="202"/>
      <c r="E73" s="203"/>
      <c r="F73" s="202"/>
      <c r="G73" s="202"/>
      <c r="H73" s="203"/>
      <c r="I73" s="203"/>
      <c r="J73" s="203"/>
      <c r="K73" s="202"/>
      <c r="L73" s="204"/>
      <c r="M73" s="205"/>
      <c r="N73" s="207"/>
      <c r="O73" s="202"/>
      <c r="P73" s="202"/>
      <c r="Q73" s="202"/>
      <c r="R73" s="202"/>
      <c r="S73" s="202"/>
      <c r="T73" s="203"/>
      <c r="U73" s="202"/>
      <c r="V73" s="202"/>
      <c r="W73" s="202"/>
      <c r="X73" s="202"/>
      <c r="Y73" s="203"/>
      <c r="Z73" s="202"/>
      <c r="AA73" s="202"/>
      <c r="AB73" s="202"/>
      <c r="AC73" s="202"/>
      <c r="AD73" s="202"/>
      <c r="AE73" s="202"/>
      <c r="AF73" s="203"/>
      <c r="AG73" s="203"/>
      <c r="AH73" s="202"/>
      <c r="AJ73" s="15"/>
    </row>
    <row r="74" spans="2:36" x14ac:dyDescent="0.4">
      <c r="B74" s="202"/>
      <c r="C74" s="202"/>
      <c r="D74" s="202"/>
      <c r="E74" s="203"/>
      <c r="F74" s="202"/>
      <c r="G74" s="202"/>
      <c r="H74" s="203"/>
      <c r="I74" s="203"/>
      <c r="J74" s="203"/>
      <c r="K74" s="202"/>
      <c r="L74" s="204"/>
      <c r="M74" s="205"/>
      <c r="N74" s="207"/>
      <c r="O74" s="202"/>
      <c r="P74" s="202"/>
      <c r="Q74" s="202"/>
      <c r="R74" s="202"/>
      <c r="S74" s="202"/>
      <c r="T74" s="203"/>
      <c r="U74" s="202"/>
      <c r="V74" s="202"/>
      <c r="W74" s="202"/>
      <c r="X74" s="202"/>
      <c r="Y74" s="203"/>
      <c r="Z74" s="202"/>
      <c r="AA74" s="202"/>
      <c r="AB74" s="202"/>
      <c r="AC74" s="202"/>
      <c r="AD74" s="202"/>
      <c r="AE74" s="202"/>
      <c r="AF74" s="203"/>
      <c r="AG74" s="203"/>
      <c r="AH74" s="202"/>
      <c r="AJ74" s="15"/>
    </row>
    <row r="75" spans="2:36" x14ac:dyDescent="0.4">
      <c r="B75" s="202"/>
      <c r="C75" s="202"/>
      <c r="D75" s="202"/>
      <c r="E75" s="203"/>
      <c r="F75" s="202"/>
      <c r="G75" s="202"/>
      <c r="H75" s="203"/>
      <c r="I75" s="203"/>
      <c r="J75" s="203"/>
      <c r="K75" s="202"/>
      <c r="L75" s="204"/>
      <c r="M75" s="205"/>
      <c r="N75" s="207"/>
      <c r="O75" s="202"/>
      <c r="P75" s="202"/>
      <c r="Q75" s="202"/>
      <c r="R75" s="202"/>
      <c r="S75" s="202"/>
      <c r="T75" s="203"/>
      <c r="U75" s="202"/>
      <c r="V75" s="202"/>
      <c r="W75" s="202"/>
      <c r="X75" s="202"/>
      <c r="Y75" s="203"/>
      <c r="Z75" s="202"/>
      <c r="AA75" s="202"/>
      <c r="AB75" s="202"/>
      <c r="AC75" s="202"/>
      <c r="AD75" s="202"/>
      <c r="AE75" s="202"/>
      <c r="AF75" s="203"/>
      <c r="AG75" s="203"/>
      <c r="AH75" s="202"/>
      <c r="AJ75" s="15"/>
    </row>
    <row r="76" spans="2:36" x14ac:dyDescent="0.4">
      <c r="B76" s="202"/>
      <c r="C76" s="202"/>
      <c r="D76" s="202"/>
      <c r="E76" s="203"/>
      <c r="F76" s="202"/>
      <c r="G76" s="202"/>
      <c r="H76" s="203"/>
      <c r="I76" s="203"/>
      <c r="J76" s="203"/>
      <c r="K76" s="202"/>
      <c r="L76" s="204"/>
      <c r="M76" s="205"/>
      <c r="N76" s="207"/>
      <c r="O76" s="202"/>
      <c r="P76" s="202"/>
      <c r="Q76" s="202"/>
      <c r="R76" s="202"/>
      <c r="S76" s="202"/>
      <c r="T76" s="203"/>
      <c r="U76" s="202"/>
      <c r="V76" s="202"/>
      <c r="W76" s="202"/>
      <c r="X76" s="202"/>
      <c r="Y76" s="203"/>
      <c r="Z76" s="202"/>
      <c r="AA76" s="202"/>
      <c r="AB76" s="202"/>
      <c r="AC76" s="202"/>
      <c r="AD76" s="202"/>
      <c r="AE76" s="202"/>
      <c r="AF76" s="203"/>
      <c r="AG76" s="203"/>
      <c r="AH76" s="202"/>
      <c r="AJ76" s="15"/>
    </row>
    <row r="77" spans="2:36" x14ac:dyDescent="0.4">
      <c r="B77" s="202"/>
      <c r="C77" s="202"/>
      <c r="D77" s="202"/>
      <c r="E77" s="203"/>
      <c r="F77" s="202"/>
      <c r="G77" s="202"/>
      <c r="H77" s="203"/>
      <c r="I77" s="203"/>
      <c r="J77" s="203"/>
      <c r="K77" s="202"/>
      <c r="L77" s="204"/>
      <c r="M77" s="205"/>
      <c r="N77" s="207"/>
      <c r="O77" s="202"/>
      <c r="P77" s="202"/>
      <c r="Q77" s="202"/>
      <c r="R77" s="202"/>
      <c r="S77" s="202"/>
      <c r="T77" s="203"/>
      <c r="U77" s="202"/>
      <c r="V77" s="202"/>
      <c r="W77" s="202"/>
      <c r="X77" s="202"/>
      <c r="Y77" s="203"/>
      <c r="Z77" s="202"/>
      <c r="AA77" s="202"/>
      <c r="AB77" s="202"/>
      <c r="AC77" s="202"/>
      <c r="AD77" s="202"/>
      <c r="AE77" s="202"/>
      <c r="AF77" s="203"/>
      <c r="AG77" s="203"/>
      <c r="AH77" s="202"/>
      <c r="AJ77" s="15"/>
    </row>
    <row r="78" spans="2:36" x14ac:dyDescent="0.4">
      <c r="B78" s="202"/>
      <c r="C78" s="202"/>
      <c r="D78" s="202"/>
      <c r="E78" s="203"/>
      <c r="F78" s="202"/>
      <c r="G78" s="202"/>
      <c r="H78" s="203"/>
      <c r="I78" s="203"/>
      <c r="J78" s="203"/>
      <c r="K78" s="202"/>
      <c r="L78" s="204"/>
      <c r="M78" s="205"/>
      <c r="N78" s="207"/>
      <c r="O78" s="202"/>
      <c r="P78" s="202"/>
      <c r="Q78" s="202"/>
      <c r="R78" s="202"/>
      <c r="S78" s="202"/>
      <c r="T78" s="203"/>
      <c r="U78" s="202"/>
      <c r="V78" s="202"/>
      <c r="W78" s="202"/>
      <c r="X78" s="202"/>
      <c r="Y78" s="203"/>
      <c r="Z78" s="202"/>
      <c r="AA78" s="202"/>
      <c r="AB78" s="202"/>
      <c r="AC78" s="202"/>
      <c r="AD78" s="202"/>
      <c r="AE78" s="202"/>
      <c r="AF78" s="203"/>
      <c r="AG78" s="203"/>
      <c r="AH78" s="202"/>
      <c r="AJ78" s="15"/>
    </row>
    <row r="79" spans="2:36" x14ac:dyDescent="0.4">
      <c r="B79" s="202"/>
      <c r="C79" s="202"/>
      <c r="D79" s="202"/>
      <c r="E79" s="203"/>
      <c r="F79" s="202"/>
      <c r="G79" s="202"/>
      <c r="H79" s="203"/>
      <c r="I79" s="203"/>
      <c r="J79" s="203"/>
      <c r="K79" s="202"/>
      <c r="L79" s="204"/>
      <c r="M79" s="205"/>
      <c r="N79" s="207"/>
      <c r="O79" s="202"/>
      <c r="P79" s="202"/>
      <c r="Q79" s="202"/>
      <c r="R79" s="202"/>
      <c r="S79" s="202"/>
      <c r="T79" s="203"/>
      <c r="U79" s="202"/>
      <c r="V79" s="202"/>
      <c r="W79" s="202"/>
      <c r="X79" s="202"/>
      <c r="Y79" s="203"/>
      <c r="Z79" s="202"/>
      <c r="AA79" s="202"/>
      <c r="AB79" s="202"/>
      <c r="AC79" s="202"/>
      <c r="AD79" s="202"/>
      <c r="AE79" s="202"/>
      <c r="AF79" s="203"/>
      <c r="AG79" s="203"/>
      <c r="AH79" s="202"/>
      <c r="AJ79" s="15"/>
    </row>
    <row r="80" spans="2:36" x14ac:dyDescent="0.4">
      <c r="B80" s="202"/>
      <c r="C80" s="202"/>
      <c r="D80" s="202"/>
      <c r="E80" s="203"/>
      <c r="F80" s="202"/>
      <c r="G80" s="202"/>
      <c r="H80" s="203"/>
      <c r="I80" s="203"/>
      <c r="J80" s="203"/>
      <c r="K80" s="202"/>
      <c r="L80" s="204"/>
      <c r="M80" s="205"/>
      <c r="N80" s="207"/>
      <c r="O80" s="202"/>
      <c r="P80" s="202"/>
      <c r="Q80" s="202"/>
      <c r="R80" s="202"/>
      <c r="S80" s="202"/>
      <c r="T80" s="203"/>
      <c r="U80" s="202"/>
      <c r="V80" s="202"/>
      <c r="W80" s="202"/>
      <c r="X80" s="202"/>
      <c r="Y80" s="203"/>
      <c r="Z80" s="202"/>
      <c r="AA80" s="202"/>
      <c r="AB80" s="202"/>
      <c r="AC80" s="202"/>
      <c r="AD80" s="202"/>
      <c r="AE80" s="202"/>
      <c r="AF80" s="203"/>
      <c r="AG80" s="203"/>
      <c r="AH80" s="202"/>
      <c r="AJ80" s="15"/>
    </row>
    <row r="81" spans="2:36" x14ac:dyDescent="0.4">
      <c r="B81" s="202"/>
      <c r="C81" s="202"/>
      <c r="D81" s="202"/>
      <c r="E81" s="203"/>
      <c r="F81" s="202"/>
      <c r="G81" s="202"/>
      <c r="H81" s="203"/>
      <c r="I81" s="203"/>
      <c r="J81" s="203"/>
      <c r="K81" s="202"/>
      <c r="L81" s="204"/>
      <c r="M81" s="205"/>
      <c r="N81" s="207"/>
      <c r="O81" s="202"/>
      <c r="P81" s="202"/>
      <c r="Q81" s="202"/>
      <c r="R81" s="202"/>
      <c r="S81" s="202"/>
      <c r="T81" s="203"/>
      <c r="U81" s="202"/>
      <c r="V81" s="202"/>
      <c r="W81" s="202"/>
      <c r="X81" s="202"/>
      <c r="Y81" s="203"/>
      <c r="Z81" s="202"/>
      <c r="AA81" s="202"/>
      <c r="AB81" s="202"/>
      <c r="AC81" s="202"/>
      <c r="AD81" s="202"/>
      <c r="AE81" s="202"/>
      <c r="AF81" s="203"/>
      <c r="AG81" s="203"/>
      <c r="AH81" s="202"/>
      <c r="AJ81" s="15"/>
    </row>
    <row r="82" spans="2:36" x14ac:dyDescent="0.4">
      <c r="B82" s="202"/>
      <c r="C82" s="202"/>
      <c r="D82" s="202"/>
      <c r="E82" s="203"/>
      <c r="F82" s="202"/>
      <c r="G82" s="202"/>
      <c r="H82" s="203"/>
      <c r="I82" s="203"/>
      <c r="J82" s="203"/>
      <c r="K82" s="202"/>
      <c r="L82" s="204"/>
      <c r="M82" s="205"/>
      <c r="N82" s="207"/>
      <c r="O82" s="202"/>
      <c r="P82" s="202"/>
      <c r="Q82" s="202"/>
      <c r="R82" s="202"/>
      <c r="S82" s="202"/>
      <c r="T82" s="203"/>
      <c r="U82" s="202"/>
      <c r="V82" s="202"/>
      <c r="W82" s="202"/>
      <c r="X82" s="202"/>
      <c r="Y82" s="203"/>
      <c r="Z82" s="202"/>
      <c r="AA82" s="202"/>
      <c r="AB82" s="202"/>
      <c r="AC82" s="202"/>
      <c r="AD82" s="202"/>
      <c r="AE82" s="202"/>
      <c r="AF82" s="203"/>
      <c r="AG82" s="203"/>
      <c r="AH82" s="202"/>
      <c r="AJ82" s="15"/>
    </row>
    <row r="83" spans="2:36" x14ac:dyDescent="0.4">
      <c r="B83" s="202"/>
      <c r="C83" s="202"/>
      <c r="D83" s="202"/>
      <c r="E83" s="203"/>
      <c r="F83" s="202"/>
      <c r="G83" s="202"/>
      <c r="H83" s="203"/>
      <c r="I83" s="203"/>
      <c r="J83" s="203"/>
      <c r="K83" s="202"/>
      <c r="L83" s="204"/>
      <c r="M83" s="205"/>
      <c r="N83" s="207"/>
      <c r="O83" s="202"/>
      <c r="P83" s="202"/>
      <c r="Q83" s="202"/>
      <c r="R83" s="202"/>
      <c r="S83" s="202"/>
      <c r="T83" s="203"/>
      <c r="U83" s="202"/>
      <c r="V83" s="202"/>
      <c r="W83" s="202"/>
      <c r="X83" s="202"/>
      <c r="Y83" s="203"/>
      <c r="Z83" s="202"/>
      <c r="AA83" s="202"/>
      <c r="AB83" s="202"/>
      <c r="AC83" s="202"/>
      <c r="AD83" s="202"/>
      <c r="AE83" s="202"/>
      <c r="AF83" s="203"/>
      <c r="AG83" s="203"/>
      <c r="AH83" s="202"/>
      <c r="AJ83" s="15"/>
    </row>
    <row r="84" spans="2:36" x14ac:dyDescent="0.4">
      <c r="B84" s="202"/>
      <c r="C84" s="202"/>
      <c r="D84" s="202"/>
      <c r="E84" s="203"/>
      <c r="F84" s="202"/>
      <c r="G84" s="202"/>
      <c r="H84" s="203"/>
      <c r="I84" s="203"/>
      <c r="J84" s="203"/>
      <c r="K84" s="202"/>
      <c r="L84" s="204"/>
      <c r="M84" s="205"/>
      <c r="N84" s="207"/>
      <c r="O84" s="202"/>
      <c r="P84" s="202"/>
      <c r="Q84" s="202"/>
      <c r="R84" s="202"/>
      <c r="S84" s="202"/>
      <c r="T84" s="203"/>
      <c r="U84" s="202"/>
      <c r="V84" s="202"/>
      <c r="W84" s="202"/>
      <c r="X84" s="202"/>
      <c r="Y84" s="203"/>
      <c r="Z84" s="202"/>
      <c r="AA84" s="202"/>
      <c r="AB84" s="202"/>
      <c r="AC84" s="202"/>
      <c r="AD84" s="202"/>
      <c r="AE84" s="202"/>
      <c r="AF84" s="203"/>
      <c r="AG84" s="203"/>
      <c r="AH84" s="202"/>
      <c r="AJ84" s="15"/>
    </row>
    <row r="85" spans="2:36" x14ac:dyDescent="0.4">
      <c r="B85" s="202"/>
      <c r="C85" s="202"/>
      <c r="D85" s="202"/>
      <c r="E85" s="203"/>
      <c r="F85" s="202"/>
      <c r="G85" s="202"/>
      <c r="H85" s="203"/>
      <c r="I85" s="203"/>
      <c r="J85" s="203"/>
      <c r="K85" s="202"/>
      <c r="L85" s="204"/>
      <c r="M85" s="205"/>
      <c r="N85" s="207"/>
      <c r="O85" s="202"/>
      <c r="P85" s="202"/>
      <c r="Q85" s="202"/>
      <c r="R85" s="202"/>
      <c r="S85" s="202"/>
      <c r="T85" s="203"/>
      <c r="U85" s="202"/>
      <c r="V85" s="202"/>
      <c r="W85" s="202"/>
      <c r="X85" s="202"/>
      <c r="Y85" s="203"/>
      <c r="Z85" s="202"/>
      <c r="AA85" s="202"/>
      <c r="AB85" s="202"/>
      <c r="AC85" s="202"/>
      <c r="AD85" s="202"/>
      <c r="AE85" s="202"/>
      <c r="AF85" s="203"/>
      <c r="AG85" s="203"/>
      <c r="AH85" s="202"/>
      <c r="AJ85" s="15"/>
    </row>
    <row r="86" spans="2:36" x14ac:dyDescent="0.4">
      <c r="B86" s="202"/>
      <c r="C86" s="202"/>
      <c r="D86" s="202"/>
      <c r="E86" s="203"/>
      <c r="F86" s="202"/>
      <c r="G86" s="202"/>
      <c r="H86" s="203"/>
      <c r="I86" s="203"/>
      <c r="J86" s="203"/>
      <c r="K86" s="202"/>
      <c r="L86" s="204"/>
      <c r="M86" s="205"/>
      <c r="N86" s="207"/>
      <c r="O86" s="202"/>
      <c r="P86" s="202"/>
      <c r="Q86" s="202"/>
      <c r="R86" s="202"/>
      <c r="S86" s="202"/>
      <c r="T86" s="203"/>
      <c r="U86" s="202"/>
      <c r="V86" s="202"/>
      <c r="W86" s="202"/>
      <c r="X86" s="202"/>
      <c r="Y86" s="203"/>
      <c r="Z86" s="202"/>
      <c r="AA86" s="202"/>
      <c r="AB86" s="202"/>
      <c r="AC86" s="202"/>
      <c r="AD86" s="202"/>
      <c r="AE86" s="202"/>
      <c r="AF86" s="203"/>
      <c r="AG86" s="203"/>
      <c r="AH86" s="202"/>
      <c r="AJ86" s="15"/>
    </row>
    <row r="87" spans="2:36" x14ac:dyDescent="0.4">
      <c r="B87" s="202"/>
      <c r="C87" s="202"/>
      <c r="D87" s="202"/>
      <c r="E87" s="203"/>
      <c r="F87" s="202"/>
      <c r="G87" s="202"/>
      <c r="H87" s="203"/>
      <c r="I87" s="203"/>
      <c r="J87" s="203"/>
      <c r="K87" s="202"/>
      <c r="L87" s="204"/>
      <c r="M87" s="205"/>
      <c r="N87" s="207"/>
      <c r="O87" s="202"/>
      <c r="P87" s="202"/>
      <c r="Q87" s="202"/>
      <c r="R87" s="202"/>
      <c r="S87" s="202"/>
      <c r="T87" s="203"/>
      <c r="U87" s="202"/>
      <c r="V87" s="202"/>
      <c r="W87" s="202"/>
      <c r="X87" s="202"/>
      <c r="Y87" s="203"/>
      <c r="Z87" s="202"/>
      <c r="AA87" s="202"/>
      <c r="AB87" s="202"/>
      <c r="AC87" s="202"/>
      <c r="AD87" s="202"/>
      <c r="AE87" s="202"/>
      <c r="AF87" s="203"/>
      <c r="AG87" s="203"/>
      <c r="AH87" s="202"/>
      <c r="AJ87" s="15"/>
    </row>
    <row r="88" spans="2:36" x14ac:dyDescent="0.4">
      <c r="B88" s="202"/>
      <c r="C88" s="202"/>
      <c r="D88" s="202"/>
      <c r="E88" s="203"/>
      <c r="F88" s="202"/>
      <c r="G88" s="202"/>
      <c r="H88" s="203"/>
      <c r="I88" s="203"/>
      <c r="J88" s="203"/>
      <c r="K88" s="202"/>
      <c r="L88" s="204"/>
      <c r="M88" s="205"/>
      <c r="N88" s="207"/>
      <c r="O88" s="202"/>
      <c r="P88" s="202"/>
      <c r="Q88" s="202"/>
      <c r="R88" s="202"/>
      <c r="S88" s="202"/>
      <c r="T88" s="203"/>
      <c r="U88" s="202"/>
      <c r="V88" s="202"/>
      <c r="W88" s="202"/>
      <c r="X88" s="202"/>
      <c r="Y88" s="203"/>
      <c r="Z88" s="202"/>
      <c r="AA88" s="202"/>
      <c r="AB88" s="202"/>
      <c r="AC88" s="202"/>
      <c r="AD88" s="202"/>
      <c r="AE88" s="202"/>
      <c r="AF88" s="203"/>
      <c r="AG88" s="203"/>
      <c r="AH88" s="202"/>
      <c r="AJ88" s="15"/>
    </row>
    <row r="89" spans="2:36" x14ac:dyDescent="0.4">
      <c r="B89" s="202"/>
      <c r="C89" s="202"/>
      <c r="D89" s="202"/>
      <c r="E89" s="203"/>
      <c r="F89" s="202"/>
      <c r="G89" s="202"/>
      <c r="H89" s="203"/>
      <c r="I89" s="203"/>
      <c r="J89" s="203"/>
      <c r="K89" s="202"/>
      <c r="L89" s="204"/>
      <c r="M89" s="205"/>
      <c r="N89" s="207"/>
      <c r="O89" s="202"/>
      <c r="P89" s="202"/>
      <c r="Q89" s="202"/>
      <c r="R89" s="202"/>
      <c r="S89" s="202"/>
      <c r="T89" s="203"/>
      <c r="U89" s="202"/>
      <c r="V89" s="202"/>
      <c r="W89" s="202"/>
      <c r="X89" s="202"/>
      <c r="Y89" s="203"/>
      <c r="Z89" s="202"/>
      <c r="AA89" s="202"/>
      <c r="AB89" s="202"/>
      <c r="AC89" s="202"/>
      <c r="AD89" s="202"/>
      <c r="AE89" s="202"/>
      <c r="AF89" s="203"/>
      <c r="AG89" s="203"/>
      <c r="AH89" s="202"/>
      <c r="AJ89" s="15"/>
    </row>
    <row r="90" spans="2:36" x14ac:dyDescent="0.4">
      <c r="B90" s="202"/>
      <c r="C90" s="202"/>
      <c r="D90" s="202"/>
      <c r="E90" s="203"/>
      <c r="F90" s="202"/>
      <c r="G90" s="202"/>
      <c r="H90" s="203"/>
      <c r="I90" s="203"/>
      <c r="J90" s="203"/>
      <c r="K90" s="202"/>
      <c r="L90" s="204"/>
      <c r="M90" s="205"/>
      <c r="N90" s="207"/>
      <c r="O90" s="202"/>
      <c r="P90" s="202"/>
      <c r="Q90" s="202"/>
      <c r="R90" s="202"/>
      <c r="S90" s="202"/>
      <c r="T90" s="203"/>
      <c r="U90" s="202"/>
      <c r="V90" s="202"/>
      <c r="W90" s="202"/>
      <c r="X90" s="202"/>
      <c r="Y90" s="203"/>
      <c r="Z90" s="202"/>
      <c r="AA90" s="202"/>
      <c r="AB90" s="202"/>
      <c r="AC90" s="202"/>
      <c r="AD90" s="202"/>
      <c r="AE90" s="202"/>
      <c r="AF90" s="203"/>
      <c r="AG90" s="203"/>
      <c r="AH90" s="202"/>
      <c r="AJ90" s="15"/>
    </row>
    <row r="91" spans="2:36" x14ac:dyDescent="0.4">
      <c r="B91" s="202"/>
      <c r="C91" s="202"/>
      <c r="D91" s="202"/>
      <c r="E91" s="203"/>
      <c r="F91" s="202"/>
      <c r="G91" s="202"/>
      <c r="H91" s="203"/>
      <c r="I91" s="203"/>
      <c r="J91" s="203"/>
      <c r="K91" s="202"/>
      <c r="L91" s="204"/>
      <c r="M91" s="205"/>
      <c r="N91" s="207"/>
      <c r="O91" s="202"/>
      <c r="P91" s="202"/>
      <c r="Q91" s="202"/>
      <c r="R91" s="202"/>
      <c r="S91" s="202"/>
      <c r="T91" s="203"/>
      <c r="U91" s="202"/>
      <c r="V91" s="202"/>
      <c r="W91" s="202"/>
      <c r="X91" s="202"/>
      <c r="Y91" s="203"/>
      <c r="Z91" s="202"/>
      <c r="AA91" s="202"/>
      <c r="AB91" s="202"/>
      <c r="AC91" s="202"/>
      <c r="AD91" s="202"/>
      <c r="AE91" s="202"/>
      <c r="AF91" s="203"/>
      <c r="AG91" s="203"/>
      <c r="AH91" s="202"/>
      <c r="AJ91" s="15"/>
    </row>
    <row r="92" spans="2:36" x14ac:dyDescent="0.4">
      <c r="B92" s="202"/>
      <c r="C92" s="202"/>
      <c r="D92" s="202"/>
      <c r="E92" s="203"/>
      <c r="F92" s="202"/>
      <c r="G92" s="202"/>
      <c r="H92" s="203"/>
      <c r="I92" s="203"/>
      <c r="J92" s="203"/>
      <c r="K92" s="202"/>
      <c r="L92" s="204"/>
      <c r="M92" s="205"/>
      <c r="N92" s="207"/>
      <c r="O92" s="202"/>
      <c r="P92" s="202"/>
      <c r="Q92" s="202"/>
      <c r="R92" s="202"/>
      <c r="S92" s="202"/>
      <c r="T92" s="203"/>
      <c r="U92" s="202"/>
      <c r="V92" s="202"/>
      <c r="W92" s="202"/>
      <c r="X92" s="202"/>
      <c r="Y92" s="203"/>
      <c r="Z92" s="202"/>
      <c r="AA92" s="202"/>
      <c r="AB92" s="202"/>
      <c r="AC92" s="202"/>
      <c r="AD92" s="202"/>
      <c r="AE92" s="202"/>
      <c r="AF92" s="203"/>
      <c r="AG92" s="203"/>
      <c r="AH92" s="202"/>
      <c r="AJ92" s="15"/>
    </row>
    <row r="93" spans="2:36" x14ac:dyDescent="0.4">
      <c r="B93" s="202"/>
      <c r="C93" s="202"/>
      <c r="D93" s="202"/>
      <c r="E93" s="203"/>
      <c r="F93" s="202"/>
      <c r="G93" s="202"/>
      <c r="H93" s="203"/>
      <c r="I93" s="203"/>
      <c r="J93" s="203"/>
      <c r="K93" s="202"/>
      <c r="L93" s="204"/>
      <c r="M93" s="205"/>
      <c r="N93" s="207"/>
      <c r="O93" s="202"/>
      <c r="P93" s="202"/>
      <c r="Q93" s="202"/>
      <c r="R93" s="202"/>
      <c r="S93" s="202"/>
      <c r="T93" s="203"/>
      <c r="U93" s="202"/>
      <c r="V93" s="202"/>
      <c r="W93" s="202"/>
      <c r="X93" s="202"/>
      <c r="Y93" s="203"/>
      <c r="Z93" s="202"/>
      <c r="AA93" s="202"/>
      <c r="AB93" s="202"/>
      <c r="AC93" s="202"/>
      <c r="AD93" s="202"/>
      <c r="AE93" s="202"/>
      <c r="AF93" s="203"/>
      <c r="AG93" s="203"/>
      <c r="AH93" s="202"/>
      <c r="AJ93" s="15"/>
    </row>
    <row r="94" spans="2:36" x14ac:dyDescent="0.4">
      <c r="B94" s="202"/>
      <c r="C94" s="202"/>
      <c r="D94" s="202"/>
      <c r="E94" s="203"/>
      <c r="F94" s="202"/>
      <c r="G94" s="202"/>
      <c r="H94" s="203"/>
      <c r="I94" s="203"/>
      <c r="J94" s="203"/>
      <c r="K94" s="202"/>
      <c r="L94" s="204"/>
      <c r="M94" s="205"/>
      <c r="N94" s="207"/>
      <c r="O94" s="202"/>
      <c r="P94" s="202"/>
      <c r="Q94" s="202"/>
      <c r="R94" s="202"/>
      <c r="S94" s="202"/>
      <c r="T94" s="203"/>
      <c r="U94" s="202"/>
      <c r="V94" s="202"/>
      <c r="W94" s="202"/>
      <c r="X94" s="202"/>
      <c r="Y94" s="203"/>
      <c r="Z94" s="202"/>
      <c r="AA94" s="202"/>
      <c r="AB94" s="202"/>
      <c r="AC94" s="202"/>
      <c r="AD94" s="202"/>
      <c r="AE94" s="202"/>
      <c r="AF94" s="203"/>
      <c r="AG94" s="203"/>
      <c r="AH94" s="202"/>
      <c r="AJ94" s="15"/>
    </row>
    <row r="95" spans="2:36" x14ac:dyDescent="0.4">
      <c r="B95" s="202"/>
      <c r="C95" s="202"/>
      <c r="D95" s="202"/>
      <c r="E95" s="203"/>
      <c r="F95" s="202"/>
      <c r="G95" s="202"/>
      <c r="H95" s="203"/>
      <c r="I95" s="203"/>
      <c r="J95" s="203"/>
      <c r="K95" s="202"/>
      <c r="L95" s="204"/>
      <c r="M95" s="205"/>
      <c r="N95" s="207"/>
      <c r="O95" s="202"/>
      <c r="P95" s="202"/>
      <c r="Q95" s="202"/>
      <c r="R95" s="202"/>
      <c r="S95" s="202"/>
      <c r="T95" s="203"/>
      <c r="U95" s="202"/>
      <c r="V95" s="202"/>
      <c r="W95" s="202"/>
      <c r="X95" s="202"/>
      <c r="Y95" s="203"/>
      <c r="Z95" s="202"/>
      <c r="AA95" s="202"/>
      <c r="AB95" s="202"/>
      <c r="AC95" s="202"/>
      <c r="AD95" s="202"/>
      <c r="AE95" s="202"/>
      <c r="AF95" s="203"/>
      <c r="AG95" s="203"/>
      <c r="AH95" s="202"/>
      <c r="AJ95" s="15"/>
    </row>
    <row r="96" spans="2:36" x14ac:dyDescent="0.4">
      <c r="B96" s="202"/>
      <c r="C96" s="202"/>
      <c r="D96" s="202"/>
      <c r="E96" s="203"/>
      <c r="F96" s="202"/>
      <c r="G96" s="202"/>
      <c r="H96" s="203"/>
      <c r="I96" s="203"/>
      <c r="J96" s="203"/>
      <c r="K96" s="202"/>
      <c r="L96" s="204"/>
      <c r="M96" s="205"/>
      <c r="N96" s="207"/>
      <c r="O96" s="202"/>
      <c r="P96" s="202"/>
      <c r="Q96" s="202"/>
      <c r="R96" s="202"/>
      <c r="S96" s="202"/>
      <c r="T96" s="203"/>
      <c r="U96" s="202"/>
      <c r="V96" s="202"/>
      <c r="W96" s="202"/>
      <c r="X96" s="202"/>
      <c r="Y96" s="203"/>
      <c r="Z96" s="202"/>
      <c r="AA96" s="202"/>
      <c r="AB96" s="202"/>
      <c r="AC96" s="202"/>
      <c r="AD96" s="202"/>
      <c r="AE96" s="202"/>
      <c r="AF96" s="203"/>
      <c r="AG96" s="203"/>
      <c r="AH96" s="202"/>
      <c r="AJ96" s="15"/>
    </row>
    <row r="97" spans="2:36" x14ac:dyDescent="0.4">
      <c r="B97" s="202"/>
      <c r="C97" s="202"/>
      <c r="D97" s="202"/>
      <c r="E97" s="203"/>
      <c r="F97" s="202"/>
      <c r="G97" s="202"/>
      <c r="H97" s="203"/>
      <c r="I97" s="203"/>
      <c r="J97" s="203"/>
      <c r="K97" s="202"/>
      <c r="L97" s="204"/>
      <c r="M97" s="205"/>
      <c r="N97" s="207"/>
      <c r="O97" s="202"/>
      <c r="P97" s="202"/>
      <c r="Q97" s="202"/>
      <c r="R97" s="202"/>
      <c r="S97" s="202"/>
      <c r="T97" s="203"/>
      <c r="U97" s="202"/>
      <c r="V97" s="202"/>
      <c r="W97" s="202"/>
      <c r="X97" s="202"/>
      <c r="Y97" s="203"/>
      <c r="Z97" s="202"/>
      <c r="AA97" s="202"/>
      <c r="AB97" s="202"/>
      <c r="AC97" s="202"/>
      <c r="AD97" s="202"/>
      <c r="AE97" s="202"/>
      <c r="AF97" s="203"/>
      <c r="AG97" s="203"/>
      <c r="AH97" s="202"/>
      <c r="AJ97" s="15"/>
    </row>
    <row r="98" spans="2:36" x14ac:dyDescent="0.4">
      <c r="B98" s="202"/>
      <c r="C98" s="202"/>
      <c r="D98" s="202"/>
      <c r="E98" s="203"/>
      <c r="F98" s="202"/>
      <c r="G98" s="202"/>
      <c r="H98" s="203"/>
      <c r="I98" s="203"/>
      <c r="J98" s="203"/>
      <c r="K98" s="202"/>
      <c r="L98" s="204"/>
      <c r="M98" s="205"/>
      <c r="N98" s="207"/>
      <c r="O98" s="202"/>
      <c r="P98" s="202"/>
      <c r="Q98" s="202"/>
      <c r="R98" s="202"/>
      <c r="S98" s="202"/>
      <c r="T98" s="203"/>
      <c r="U98" s="202"/>
      <c r="V98" s="202"/>
      <c r="W98" s="202"/>
      <c r="X98" s="202"/>
      <c r="Y98" s="203"/>
      <c r="Z98" s="202"/>
      <c r="AA98" s="202"/>
      <c r="AB98" s="202"/>
      <c r="AC98" s="202"/>
      <c r="AD98" s="202"/>
      <c r="AE98" s="202"/>
      <c r="AF98" s="203"/>
      <c r="AG98" s="203"/>
      <c r="AH98" s="202"/>
      <c r="AJ98" s="15"/>
    </row>
    <row r="99" spans="2:36" x14ac:dyDescent="0.4">
      <c r="B99" s="202"/>
      <c r="C99" s="202"/>
      <c r="D99" s="202"/>
      <c r="E99" s="203"/>
      <c r="F99" s="202"/>
      <c r="G99" s="202"/>
      <c r="H99" s="203"/>
      <c r="I99" s="203"/>
      <c r="J99" s="203"/>
      <c r="K99" s="202"/>
      <c r="L99" s="204"/>
      <c r="M99" s="205"/>
      <c r="N99" s="207"/>
      <c r="O99" s="202"/>
      <c r="P99" s="202"/>
      <c r="Q99" s="202"/>
      <c r="R99" s="202"/>
      <c r="S99" s="202"/>
      <c r="T99" s="203"/>
      <c r="U99" s="202"/>
      <c r="V99" s="202"/>
      <c r="W99" s="202"/>
      <c r="X99" s="202"/>
      <c r="Y99" s="203"/>
      <c r="Z99" s="202"/>
      <c r="AA99" s="202"/>
      <c r="AB99" s="202"/>
      <c r="AC99" s="202"/>
      <c r="AD99" s="202"/>
      <c r="AE99" s="202"/>
      <c r="AF99" s="203"/>
      <c r="AG99" s="203"/>
      <c r="AH99" s="202"/>
      <c r="AJ99" s="15"/>
    </row>
    <row r="100" spans="2:36" x14ac:dyDescent="0.4">
      <c r="B100" s="202"/>
      <c r="C100" s="202"/>
      <c r="D100" s="202"/>
      <c r="E100" s="203"/>
      <c r="F100" s="202"/>
      <c r="G100" s="202"/>
      <c r="H100" s="203"/>
      <c r="I100" s="203"/>
      <c r="J100" s="203"/>
      <c r="K100" s="202"/>
      <c r="L100" s="204"/>
      <c r="M100" s="205"/>
      <c r="N100" s="207"/>
      <c r="O100" s="202"/>
      <c r="P100" s="202"/>
      <c r="Q100" s="202"/>
      <c r="R100" s="202"/>
      <c r="S100" s="202"/>
      <c r="T100" s="203"/>
      <c r="U100" s="202"/>
      <c r="V100" s="202"/>
      <c r="W100" s="202"/>
      <c r="X100" s="202"/>
      <c r="Y100" s="203"/>
      <c r="Z100" s="202"/>
      <c r="AA100" s="202"/>
      <c r="AB100" s="202"/>
      <c r="AC100" s="202"/>
      <c r="AD100" s="202"/>
      <c r="AE100" s="202"/>
      <c r="AF100" s="203"/>
      <c r="AG100" s="203"/>
      <c r="AH100" s="202"/>
      <c r="AJ100" s="15"/>
    </row>
    <row r="101" spans="2:36" x14ac:dyDescent="0.4">
      <c r="B101" s="202"/>
      <c r="C101" s="202"/>
      <c r="D101" s="202"/>
      <c r="E101" s="203"/>
      <c r="F101" s="202"/>
      <c r="G101" s="202"/>
      <c r="H101" s="203"/>
      <c r="I101" s="203"/>
      <c r="J101" s="203"/>
      <c r="K101" s="202"/>
      <c r="L101" s="204"/>
      <c r="M101" s="205"/>
      <c r="N101" s="207"/>
      <c r="O101" s="202"/>
      <c r="P101" s="202"/>
      <c r="Q101" s="202"/>
      <c r="R101" s="202"/>
      <c r="S101" s="202"/>
      <c r="T101" s="203"/>
      <c r="U101" s="202"/>
      <c r="V101" s="202"/>
      <c r="W101" s="202"/>
      <c r="X101" s="202"/>
      <c r="Y101" s="203"/>
      <c r="Z101" s="202"/>
      <c r="AA101" s="202"/>
      <c r="AB101" s="202"/>
      <c r="AC101" s="202"/>
      <c r="AD101" s="202"/>
      <c r="AE101" s="202"/>
      <c r="AF101" s="203"/>
      <c r="AG101" s="203"/>
      <c r="AH101" s="202"/>
      <c r="AJ101" s="15"/>
    </row>
    <row r="102" spans="2:36" x14ac:dyDescent="0.4">
      <c r="B102" s="202"/>
      <c r="C102" s="202"/>
      <c r="D102" s="202"/>
      <c r="E102" s="203"/>
      <c r="F102" s="202"/>
      <c r="G102" s="202"/>
      <c r="H102" s="203"/>
      <c r="I102" s="203"/>
      <c r="J102" s="203"/>
      <c r="K102" s="202"/>
      <c r="L102" s="204"/>
      <c r="M102" s="205"/>
      <c r="N102" s="207"/>
      <c r="O102" s="202"/>
      <c r="P102" s="202"/>
      <c r="Q102" s="202"/>
      <c r="R102" s="202"/>
      <c r="S102" s="202"/>
      <c r="T102" s="203"/>
      <c r="U102" s="202"/>
      <c r="V102" s="202"/>
      <c r="W102" s="202"/>
      <c r="X102" s="202"/>
      <c r="Y102" s="203"/>
      <c r="Z102" s="202"/>
      <c r="AA102" s="202"/>
      <c r="AB102" s="202"/>
      <c r="AC102" s="202"/>
      <c r="AD102" s="202"/>
      <c r="AE102" s="202"/>
      <c r="AF102" s="203"/>
      <c r="AG102" s="203"/>
      <c r="AH102" s="202"/>
      <c r="AJ102" s="15"/>
    </row>
    <row r="103" spans="2:36" x14ac:dyDescent="0.4">
      <c r="B103" s="202"/>
      <c r="C103" s="202"/>
      <c r="D103" s="202"/>
      <c r="E103" s="203"/>
      <c r="F103" s="202"/>
      <c r="G103" s="202"/>
      <c r="H103" s="203"/>
      <c r="I103" s="203"/>
      <c r="J103" s="203"/>
      <c r="K103" s="202"/>
      <c r="L103" s="204"/>
      <c r="M103" s="205"/>
      <c r="N103" s="207"/>
      <c r="O103" s="202"/>
      <c r="P103" s="202"/>
      <c r="Q103" s="202"/>
      <c r="R103" s="202"/>
      <c r="S103" s="202"/>
      <c r="T103" s="203"/>
      <c r="U103" s="202"/>
      <c r="V103" s="202"/>
      <c r="W103" s="202"/>
      <c r="X103" s="202"/>
      <c r="Y103" s="203"/>
      <c r="Z103" s="202"/>
      <c r="AA103" s="202"/>
      <c r="AB103" s="202"/>
      <c r="AC103" s="202"/>
      <c r="AD103" s="202"/>
      <c r="AE103" s="202"/>
      <c r="AF103" s="203"/>
      <c r="AG103" s="203"/>
      <c r="AH103" s="202"/>
      <c r="AJ103" s="15"/>
    </row>
    <row r="104" spans="2:36" x14ac:dyDescent="0.4">
      <c r="B104" s="202"/>
      <c r="C104" s="202"/>
      <c r="D104" s="202"/>
      <c r="E104" s="203"/>
      <c r="F104" s="202"/>
      <c r="G104" s="202"/>
      <c r="H104" s="203"/>
      <c r="I104" s="203"/>
      <c r="J104" s="203"/>
      <c r="K104" s="202"/>
      <c r="L104" s="204"/>
      <c r="M104" s="205"/>
      <c r="N104" s="207"/>
      <c r="O104" s="202"/>
      <c r="P104" s="202"/>
      <c r="Q104" s="202"/>
      <c r="R104" s="202"/>
      <c r="S104" s="202"/>
      <c r="T104" s="203"/>
      <c r="U104" s="202"/>
      <c r="V104" s="202"/>
      <c r="W104" s="202"/>
      <c r="X104" s="202"/>
      <c r="Y104" s="203"/>
      <c r="Z104" s="202"/>
      <c r="AA104" s="202"/>
      <c r="AB104" s="202"/>
      <c r="AC104" s="202"/>
      <c r="AD104" s="202"/>
      <c r="AE104" s="202"/>
      <c r="AF104" s="203"/>
      <c r="AG104" s="203"/>
      <c r="AH104" s="202"/>
      <c r="AJ104" s="15"/>
    </row>
    <row r="105" spans="2:36" x14ac:dyDescent="0.4">
      <c r="B105" s="202"/>
      <c r="C105" s="202"/>
      <c r="D105" s="202"/>
      <c r="E105" s="203"/>
      <c r="F105" s="202"/>
      <c r="G105" s="202"/>
      <c r="H105" s="203"/>
      <c r="I105" s="203"/>
      <c r="J105" s="203"/>
      <c r="K105" s="202"/>
      <c r="L105" s="204"/>
      <c r="M105" s="205"/>
      <c r="N105" s="207"/>
      <c r="O105" s="202"/>
      <c r="P105" s="202"/>
      <c r="Q105" s="202"/>
      <c r="R105" s="202"/>
      <c r="S105" s="202"/>
      <c r="T105" s="203"/>
      <c r="U105" s="202"/>
      <c r="V105" s="202"/>
      <c r="W105" s="202"/>
      <c r="X105" s="202"/>
      <c r="Y105" s="203"/>
      <c r="Z105" s="202"/>
      <c r="AA105" s="202"/>
      <c r="AB105" s="202"/>
      <c r="AC105" s="202"/>
      <c r="AD105" s="202"/>
      <c r="AE105" s="202"/>
      <c r="AF105" s="203"/>
      <c r="AG105" s="203"/>
      <c r="AH105" s="202"/>
      <c r="AJ105" s="15"/>
    </row>
    <row r="106" spans="2:36" x14ac:dyDescent="0.4">
      <c r="B106" s="202"/>
      <c r="C106" s="202"/>
      <c r="D106" s="202"/>
      <c r="E106" s="203"/>
      <c r="F106" s="202"/>
      <c r="G106" s="202"/>
      <c r="H106" s="203"/>
      <c r="I106" s="203"/>
      <c r="J106" s="203"/>
      <c r="K106" s="202"/>
      <c r="L106" s="204"/>
      <c r="M106" s="205"/>
      <c r="N106" s="207"/>
      <c r="O106" s="202"/>
      <c r="P106" s="202"/>
      <c r="Q106" s="202"/>
      <c r="R106" s="202"/>
      <c r="S106" s="202"/>
      <c r="T106" s="203"/>
      <c r="U106" s="202"/>
      <c r="V106" s="202"/>
      <c r="W106" s="202"/>
      <c r="X106" s="202"/>
      <c r="Y106" s="203"/>
      <c r="Z106" s="202"/>
      <c r="AA106" s="202"/>
      <c r="AB106" s="202"/>
      <c r="AC106" s="202"/>
      <c r="AD106" s="202"/>
      <c r="AE106" s="202"/>
      <c r="AF106" s="203"/>
      <c r="AG106" s="203"/>
      <c r="AH106" s="202"/>
      <c r="AJ106" s="15"/>
    </row>
    <row r="107" spans="2:36" x14ac:dyDescent="0.4">
      <c r="B107" s="202"/>
      <c r="C107" s="202"/>
      <c r="D107" s="202"/>
      <c r="E107" s="203"/>
      <c r="F107" s="202"/>
      <c r="G107" s="202"/>
      <c r="H107" s="203"/>
      <c r="I107" s="203"/>
      <c r="J107" s="203"/>
      <c r="K107" s="202"/>
      <c r="L107" s="204"/>
      <c r="M107" s="205"/>
      <c r="N107" s="207"/>
      <c r="O107" s="202"/>
      <c r="P107" s="202"/>
      <c r="Q107" s="202"/>
      <c r="R107" s="202"/>
      <c r="S107" s="202"/>
      <c r="T107" s="203"/>
      <c r="U107" s="202"/>
      <c r="V107" s="202"/>
      <c r="W107" s="202"/>
      <c r="X107" s="202"/>
      <c r="Y107" s="203"/>
      <c r="Z107" s="202"/>
      <c r="AA107" s="202"/>
      <c r="AB107" s="202"/>
      <c r="AC107" s="202"/>
      <c r="AD107" s="202"/>
      <c r="AE107" s="202"/>
      <c r="AF107" s="203"/>
      <c r="AG107" s="203"/>
      <c r="AH107" s="202"/>
      <c r="AJ107" s="15"/>
    </row>
    <row r="108" spans="2:36" x14ac:dyDescent="0.4">
      <c r="B108" s="202"/>
      <c r="C108" s="202"/>
      <c r="D108" s="202"/>
      <c r="E108" s="203"/>
      <c r="F108" s="202"/>
      <c r="G108" s="202"/>
      <c r="H108" s="203"/>
      <c r="I108" s="203"/>
      <c r="J108" s="203"/>
      <c r="K108" s="202"/>
      <c r="L108" s="204"/>
      <c r="M108" s="205"/>
      <c r="N108" s="207"/>
      <c r="O108" s="202"/>
      <c r="P108" s="202"/>
      <c r="Q108" s="202"/>
      <c r="R108" s="202"/>
      <c r="S108" s="202"/>
      <c r="T108" s="203"/>
      <c r="U108" s="202"/>
      <c r="V108" s="202"/>
      <c r="W108" s="202"/>
      <c r="X108" s="202"/>
      <c r="Y108" s="203"/>
      <c r="Z108" s="202"/>
      <c r="AA108" s="202"/>
      <c r="AB108" s="202"/>
      <c r="AC108" s="202"/>
      <c r="AD108" s="202"/>
      <c r="AE108" s="202"/>
      <c r="AF108" s="203"/>
      <c r="AG108" s="203"/>
      <c r="AH108" s="202"/>
      <c r="AJ108" s="15"/>
    </row>
    <row r="109" spans="2:36" x14ac:dyDescent="0.4">
      <c r="B109" s="202"/>
      <c r="C109" s="202"/>
      <c r="D109" s="202"/>
      <c r="E109" s="203"/>
      <c r="F109" s="202"/>
      <c r="G109" s="202"/>
      <c r="H109" s="203"/>
      <c r="I109" s="203"/>
      <c r="J109" s="203"/>
      <c r="K109" s="202"/>
      <c r="L109" s="204"/>
      <c r="M109" s="205"/>
      <c r="N109" s="207"/>
      <c r="O109" s="202"/>
      <c r="P109" s="202"/>
      <c r="Q109" s="202"/>
      <c r="R109" s="202"/>
      <c r="S109" s="202"/>
      <c r="T109" s="203"/>
      <c r="U109" s="202"/>
      <c r="V109" s="202"/>
      <c r="W109" s="202"/>
      <c r="X109" s="202"/>
      <c r="Y109" s="203"/>
      <c r="Z109" s="202"/>
      <c r="AA109" s="202"/>
      <c r="AB109" s="202"/>
      <c r="AC109" s="202"/>
      <c r="AD109" s="202"/>
      <c r="AE109" s="202"/>
      <c r="AF109" s="203"/>
      <c r="AG109" s="203"/>
      <c r="AH109" s="202"/>
      <c r="AJ109" s="15"/>
    </row>
    <row r="110" spans="2:36" x14ac:dyDescent="0.4">
      <c r="B110" s="202"/>
      <c r="C110" s="202"/>
      <c r="D110" s="202"/>
      <c r="E110" s="203"/>
      <c r="F110" s="202"/>
      <c r="G110" s="202"/>
      <c r="H110" s="203"/>
      <c r="I110" s="203"/>
      <c r="J110" s="203"/>
      <c r="K110" s="202"/>
      <c r="L110" s="204"/>
      <c r="M110" s="205"/>
      <c r="N110" s="207"/>
      <c r="O110" s="202"/>
      <c r="P110" s="202"/>
      <c r="Q110" s="202"/>
      <c r="R110" s="202"/>
      <c r="S110" s="202"/>
      <c r="T110" s="203"/>
      <c r="U110" s="202"/>
      <c r="V110" s="202"/>
      <c r="W110" s="202"/>
      <c r="X110" s="202"/>
      <c r="Y110" s="203"/>
      <c r="Z110" s="202"/>
      <c r="AA110" s="202"/>
      <c r="AB110" s="202"/>
      <c r="AC110" s="202"/>
      <c r="AD110" s="202"/>
      <c r="AE110" s="202"/>
      <c r="AF110" s="203"/>
      <c r="AG110" s="203"/>
      <c r="AH110" s="202"/>
      <c r="AJ110" s="15"/>
    </row>
    <row r="111" spans="2:36" x14ac:dyDescent="0.4">
      <c r="B111" s="202"/>
      <c r="C111" s="202"/>
      <c r="D111" s="202"/>
      <c r="E111" s="203"/>
      <c r="F111" s="202"/>
      <c r="G111" s="202"/>
      <c r="H111" s="203"/>
      <c r="I111" s="203"/>
      <c r="J111" s="203"/>
      <c r="K111" s="202"/>
      <c r="L111" s="204"/>
      <c r="M111" s="205"/>
      <c r="N111" s="207"/>
      <c r="O111" s="202"/>
      <c r="P111" s="202"/>
      <c r="Q111" s="202"/>
      <c r="R111" s="202"/>
      <c r="S111" s="202"/>
      <c r="T111" s="203"/>
      <c r="U111" s="202"/>
      <c r="V111" s="202"/>
      <c r="W111" s="202"/>
      <c r="X111" s="202"/>
      <c r="Y111" s="203"/>
      <c r="Z111" s="202"/>
      <c r="AA111" s="202"/>
      <c r="AB111" s="202"/>
      <c r="AC111" s="202"/>
      <c r="AD111" s="202"/>
      <c r="AE111" s="202"/>
      <c r="AF111" s="203"/>
      <c r="AG111" s="203"/>
      <c r="AH111" s="202"/>
      <c r="AJ111" s="15"/>
    </row>
    <row r="112" spans="2:36" x14ac:dyDescent="0.4">
      <c r="B112" s="202"/>
      <c r="C112" s="202"/>
      <c r="D112" s="202"/>
      <c r="E112" s="203"/>
      <c r="F112" s="202"/>
      <c r="G112" s="202"/>
      <c r="H112" s="203"/>
      <c r="I112" s="203"/>
      <c r="J112" s="203"/>
      <c r="K112" s="202"/>
      <c r="L112" s="204"/>
      <c r="M112" s="205"/>
      <c r="N112" s="207"/>
      <c r="O112" s="202"/>
      <c r="P112" s="202"/>
      <c r="Q112" s="202"/>
      <c r="R112" s="202"/>
      <c r="S112" s="202"/>
      <c r="T112" s="203"/>
      <c r="U112" s="202"/>
      <c r="V112" s="202"/>
      <c r="W112" s="202"/>
      <c r="X112" s="202"/>
      <c r="Y112" s="203"/>
      <c r="Z112" s="202"/>
      <c r="AA112" s="202"/>
      <c r="AB112" s="202"/>
      <c r="AC112" s="202"/>
      <c r="AD112" s="202"/>
      <c r="AE112" s="202"/>
      <c r="AF112" s="203"/>
      <c r="AG112" s="203"/>
      <c r="AH112" s="202"/>
      <c r="AJ112" s="15"/>
    </row>
    <row r="113" spans="2:36" x14ac:dyDescent="0.4">
      <c r="B113" s="202"/>
      <c r="C113" s="202"/>
      <c r="D113" s="202"/>
      <c r="E113" s="203"/>
      <c r="F113" s="202"/>
      <c r="G113" s="202"/>
      <c r="H113" s="203"/>
      <c r="I113" s="203"/>
      <c r="J113" s="203"/>
      <c r="K113" s="202"/>
      <c r="L113" s="204"/>
      <c r="M113" s="205"/>
      <c r="N113" s="207"/>
      <c r="O113" s="202"/>
      <c r="P113" s="202"/>
      <c r="Q113" s="202"/>
      <c r="R113" s="202"/>
      <c r="S113" s="202"/>
      <c r="T113" s="203"/>
      <c r="U113" s="202"/>
      <c r="V113" s="202"/>
      <c r="W113" s="202"/>
      <c r="X113" s="202"/>
      <c r="Y113" s="203"/>
      <c r="Z113" s="202"/>
      <c r="AA113" s="202"/>
      <c r="AB113" s="202"/>
      <c r="AC113" s="202"/>
      <c r="AD113" s="202"/>
      <c r="AE113" s="202"/>
      <c r="AF113" s="203"/>
      <c r="AG113" s="203"/>
      <c r="AH113" s="202"/>
      <c r="AJ113" s="15"/>
    </row>
    <row r="114" spans="2:36" x14ac:dyDescent="0.4">
      <c r="B114" s="202"/>
      <c r="C114" s="202"/>
      <c r="D114" s="202"/>
      <c r="E114" s="203"/>
      <c r="F114" s="202"/>
      <c r="G114" s="202"/>
      <c r="H114" s="203"/>
      <c r="I114" s="203"/>
      <c r="J114" s="203"/>
      <c r="K114" s="202"/>
      <c r="L114" s="204"/>
      <c r="M114" s="205"/>
      <c r="N114" s="207"/>
      <c r="O114" s="202"/>
      <c r="P114" s="202"/>
      <c r="Q114" s="202"/>
      <c r="R114" s="202"/>
      <c r="S114" s="202"/>
      <c r="T114" s="203"/>
      <c r="U114" s="202"/>
      <c r="V114" s="202"/>
      <c r="W114" s="202"/>
      <c r="X114" s="202"/>
      <c r="Y114" s="203"/>
      <c r="Z114" s="202"/>
      <c r="AA114" s="202"/>
      <c r="AB114" s="202"/>
      <c r="AC114" s="202"/>
      <c r="AD114" s="202"/>
      <c r="AE114" s="202"/>
      <c r="AF114" s="203"/>
      <c r="AG114" s="203"/>
      <c r="AH114" s="202"/>
      <c r="AJ114" s="15"/>
    </row>
    <row r="115" spans="2:36" x14ac:dyDescent="0.4">
      <c r="B115" s="202"/>
      <c r="C115" s="202"/>
      <c r="D115" s="202"/>
      <c r="E115" s="203"/>
      <c r="F115" s="202"/>
      <c r="G115" s="202"/>
      <c r="H115" s="203"/>
      <c r="I115" s="203"/>
      <c r="J115" s="203"/>
      <c r="K115" s="202"/>
      <c r="L115" s="204"/>
      <c r="M115" s="205"/>
      <c r="N115" s="207"/>
      <c r="O115" s="202"/>
      <c r="P115" s="202"/>
      <c r="Q115" s="202"/>
      <c r="R115" s="202"/>
      <c r="S115" s="202"/>
      <c r="T115" s="203"/>
      <c r="U115" s="202"/>
      <c r="V115" s="202"/>
      <c r="W115" s="202"/>
      <c r="X115" s="202"/>
      <c r="Y115" s="203"/>
      <c r="Z115" s="202"/>
      <c r="AA115" s="202"/>
      <c r="AB115" s="202"/>
      <c r="AC115" s="202"/>
      <c r="AD115" s="202"/>
      <c r="AE115" s="202"/>
      <c r="AF115" s="203"/>
      <c r="AG115" s="203"/>
      <c r="AH115" s="202"/>
      <c r="AJ115" s="15"/>
    </row>
    <row r="116" spans="2:36" x14ac:dyDescent="0.4">
      <c r="B116" s="202"/>
      <c r="C116" s="202"/>
      <c r="D116" s="202"/>
      <c r="E116" s="203"/>
      <c r="F116" s="202"/>
      <c r="G116" s="202"/>
      <c r="H116" s="203"/>
      <c r="I116" s="203"/>
      <c r="J116" s="203"/>
      <c r="K116" s="202"/>
      <c r="L116" s="204"/>
      <c r="M116" s="205"/>
      <c r="N116" s="207"/>
      <c r="O116" s="202"/>
      <c r="P116" s="202"/>
      <c r="Q116" s="202"/>
      <c r="R116" s="202"/>
      <c r="S116" s="202"/>
      <c r="T116" s="203"/>
      <c r="U116" s="202"/>
      <c r="V116" s="202"/>
      <c r="W116" s="202"/>
      <c r="X116" s="202"/>
      <c r="Y116" s="203"/>
      <c r="Z116" s="202"/>
      <c r="AA116" s="202"/>
      <c r="AB116" s="202"/>
      <c r="AC116" s="202"/>
      <c r="AD116" s="202"/>
      <c r="AE116" s="202"/>
      <c r="AF116" s="203"/>
      <c r="AG116" s="203"/>
      <c r="AH116" s="202"/>
      <c r="AJ116" s="15"/>
    </row>
    <row r="117" spans="2:36" x14ac:dyDescent="0.4">
      <c r="B117" s="202"/>
      <c r="C117" s="202"/>
      <c r="D117" s="202"/>
      <c r="E117" s="203"/>
      <c r="F117" s="202"/>
      <c r="G117" s="202"/>
      <c r="H117" s="203"/>
      <c r="I117" s="203"/>
      <c r="J117" s="203"/>
      <c r="K117" s="202"/>
      <c r="L117" s="204"/>
      <c r="M117" s="205"/>
      <c r="N117" s="207"/>
      <c r="O117" s="202"/>
      <c r="P117" s="202"/>
      <c r="Q117" s="202"/>
      <c r="R117" s="202"/>
      <c r="S117" s="202"/>
      <c r="T117" s="203"/>
      <c r="U117" s="202"/>
      <c r="V117" s="202"/>
      <c r="W117" s="202"/>
      <c r="X117" s="202"/>
      <c r="Y117" s="203"/>
      <c r="Z117" s="202"/>
      <c r="AA117" s="202"/>
      <c r="AB117" s="202"/>
      <c r="AC117" s="202"/>
      <c r="AD117" s="202"/>
      <c r="AE117" s="202"/>
      <c r="AF117" s="203"/>
      <c r="AG117" s="203"/>
      <c r="AH117" s="202"/>
      <c r="AJ117" s="15"/>
    </row>
    <row r="118" spans="2:36" x14ac:dyDescent="0.4">
      <c r="B118" s="202"/>
      <c r="C118" s="202"/>
      <c r="D118" s="202"/>
      <c r="E118" s="203"/>
      <c r="F118" s="202"/>
      <c r="G118" s="202"/>
      <c r="H118" s="203"/>
      <c r="I118" s="203"/>
      <c r="J118" s="203"/>
      <c r="K118" s="202"/>
      <c r="L118" s="204"/>
      <c r="M118" s="205"/>
      <c r="N118" s="207"/>
      <c r="O118" s="202"/>
      <c r="P118" s="202"/>
      <c r="Q118" s="202"/>
      <c r="R118" s="202"/>
      <c r="S118" s="202"/>
      <c r="T118" s="203"/>
      <c r="U118" s="202"/>
      <c r="V118" s="202"/>
      <c r="W118" s="202"/>
      <c r="X118" s="202"/>
      <c r="Y118" s="203"/>
      <c r="Z118" s="202"/>
      <c r="AA118" s="202"/>
      <c r="AB118" s="202"/>
      <c r="AC118" s="202"/>
      <c r="AD118" s="202"/>
      <c r="AE118" s="202"/>
      <c r="AF118" s="203"/>
      <c r="AG118" s="203"/>
      <c r="AH118" s="202"/>
      <c r="AJ118" s="15"/>
    </row>
    <row r="119" spans="2:36" x14ac:dyDescent="0.4">
      <c r="B119" s="202"/>
      <c r="C119" s="202"/>
      <c r="D119" s="202"/>
      <c r="E119" s="203"/>
      <c r="F119" s="202"/>
      <c r="G119" s="202"/>
      <c r="H119" s="203"/>
      <c r="I119" s="203"/>
      <c r="J119" s="203"/>
      <c r="K119" s="202"/>
      <c r="L119" s="204"/>
      <c r="M119" s="205"/>
      <c r="N119" s="207"/>
      <c r="O119" s="202"/>
      <c r="P119" s="202"/>
      <c r="Q119" s="202"/>
      <c r="R119" s="202"/>
      <c r="S119" s="202"/>
      <c r="T119" s="203"/>
      <c r="U119" s="202"/>
      <c r="V119" s="202"/>
      <c r="W119" s="202"/>
      <c r="X119" s="202"/>
      <c r="Y119" s="203"/>
      <c r="Z119" s="202"/>
      <c r="AA119" s="202"/>
      <c r="AB119" s="202"/>
      <c r="AC119" s="202"/>
      <c r="AD119" s="202"/>
      <c r="AE119" s="202"/>
      <c r="AF119" s="203"/>
      <c r="AG119" s="203"/>
      <c r="AH119" s="202"/>
      <c r="AJ119" s="15"/>
    </row>
    <row r="120" spans="2:36" x14ac:dyDescent="0.4">
      <c r="B120" s="202"/>
      <c r="C120" s="202"/>
      <c r="D120" s="202"/>
      <c r="E120" s="203"/>
      <c r="F120" s="202"/>
      <c r="G120" s="202"/>
      <c r="H120" s="203"/>
      <c r="I120" s="203"/>
      <c r="J120" s="203"/>
      <c r="K120" s="202"/>
      <c r="L120" s="204"/>
      <c r="M120" s="205"/>
      <c r="N120" s="207"/>
      <c r="O120" s="202"/>
      <c r="P120" s="202"/>
      <c r="Q120" s="202"/>
      <c r="R120" s="202"/>
      <c r="S120" s="202"/>
      <c r="T120" s="203"/>
      <c r="U120" s="202"/>
      <c r="V120" s="202"/>
      <c r="W120" s="202"/>
      <c r="X120" s="202"/>
      <c r="Y120" s="203"/>
      <c r="Z120" s="202"/>
      <c r="AA120" s="202"/>
      <c r="AB120" s="202"/>
      <c r="AC120" s="202"/>
      <c r="AD120" s="202"/>
      <c r="AE120" s="202"/>
      <c r="AF120" s="203"/>
      <c r="AG120" s="203"/>
      <c r="AH120" s="202"/>
      <c r="AJ120" s="15"/>
    </row>
    <row r="121" spans="2:36" x14ac:dyDescent="0.4">
      <c r="B121" s="202"/>
      <c r="C121" s="202"/>
      <c r="D121" s="202"/>
      <c r="E121" s="203"/>
      <c r="F121" s="202"/>
      <c r="G121" s="202"/>
      <c r="H121" s="203"/>
      <c r="I121" s="203"/>
      <c r="J121" s="203"/>
      <c r="K121" s="202"/>
      <c r="L121" s="204"/>
      <c r="M121" s="205"/>
      <c r="N121" s="207"/>
      <c r="O121" s="202"/>
      <c r="P121" s="202"/>
      <c r="Q121" s="202"/>
      <c r="R121" s="202"/>
      <c r="S121" s="202"/>
      <c r="T121" s="203"/>
      <c r="U121" s="202"/>
      <c r="V121" s="202"/>
      <c r="W121" s="202"/>
      <c r="X121" s="202"/>
      <c r="Y121" s="203"/>
      <c r="Z121" s="202"/>
      <c r="AA121" s="202"/>
      <c r="AB121" s="202"/>
      <c r="AC121" s="202"/>
      <c r="AD121" s="202"/>
      <c r="AE121" s="202"/>
      <c r="AF121" s="203"/>
      <c r="AG121" s="203"/>
      <c r="AH121" s="202"/>
      <c r="AJ121" s="15"/>
    </row>
    <row r="122" spans="2:36" x14ac:dyDescent="0.4">
      <c r="B122" s="202"/>
      <c r="C122" s="202"/>
      <c r="D122" s="202"/>
      <c r="E122" s="203"/>
      <c r="F122" s="202"/>
      <c r="G122" s="202"/>
      <c r="H122" s="203"/>
      <c r="I122" s="203"/>
      <c r="J122" s="203"/>
      <c r="K122" s="202"/>
      <c r="L122" s="204"/>
      <c r="M122" s="205"/>
      <c r="N122" s="207"/>
      <c r="O122" s="202"/>
      <c r="P122" s="202"/>
      <c r="Q122" s="202"/>
      <c r="R122" s="202"/>
      <c r="S122" s="202"/>
      <c r="T122" s="203"/>
      <c r="U122" s="202"/>
      <c r="V122" s="202"/>
      <c r="W122" s="202"/>
      <c r="X122" s="202"/>
      <c r="Y122" s="203"/>
      <c r="Z122" s="202"/>
      <c r="AA122" s="202"/>
      <c r="AB122" s="202"/>
      <c r="AC122" s="202"/>
      <c r="AD122" s="202"/>
      <c r="AE122" s="202"/>
      <c r="AF122" s="203"/>
      <c r="AG122" s="203"/>
      <c r="AH122" s="202"/>
      <c r="AJ122" s="15"/>
    </row>
    <row r="123" spans="2:36" x14ac:dyDescent="0.4">
      <c r="B123" s="202"/>
      <c r="C123" s="202"/>
      <c r="D123" s="202"/>
      <c r="E123" s="203"/>
      <c r="F123" s="202"/>
      <c r="G123" s="202"/>
      <c r="H123" s="203"/>
      <c r="I123" s="203"/>
      <c r="J123" s="203"/>
      <c r="K123" s="202"/>
      <c r="L123" s="204"/>
      <c r="M123" s="205"/>
      <c r="N123" s="207"/>
      <c r="O123" s="202"/>
      <c r="P123" s="202"/>
      <c r="Q123" s="202"/>
      <c r="R123" s="202"/>
      <c r="S123" s="202"/>
      <c r="T123" s="203"/>
      <c r="U123" s="202"/>
      <c r="V123" s="202"/>
      <c r="W123" s="202"/>
      <c r="X123" s="202"/>
      <c r="Y123" s="203"/>
      <c r="Z123" s="202"/>
      <c r="AA123" s="202"/>
      <c r="AB123" s="202"/>
      <c r="AC123" s="202"/>
      <c r="AD123" s="202"/>
      <c r="AE123" s="202"/>
      <c r="AF123" s="203"/>
      <c r="AG123" s="203"/>
      <c r="AH123" s="202"/>
      <c r="AJ123" s="15"/>
    </row>
    <row r="124" spans="2:36" x14ac:dyDescent="0.4">
      <c r="B124" s="202"/>
      <c r="C124" s="202"/>
      <c r="D124" s="202"/>
      <c r="E124" s="203"/>
      <c r="F124" s="202"/>
      <c r="G124" s="202"/>
      <c r="H124" s="203"/>
      <c r="I124" s="203"/>
      <c r="J124" s="203"/>
      <c r="K124" s="202"/>
      <c r="L124" s="204"/>
      <c r="M124" s="205"/>
      <c r="N124" s="207"/>
      <c r="O124" s="202"/>
      <c r="P124" s="202"/>
      <c r="Q124" s="202"/>
      <c r="R124" s="202"/>
      <c r="S124" s="202"/>
      <c r="T124" s="203"/>
      <c r="U124" s="202"/>
      <c r="V124" s="202"/>
      <c r="W124" s="202"/>
      <c r="X124" s="202"/>
      <c r="Y124" s="203"/>
      <c r="Z124" s="202"/>
      <c r="AA124" s="202"/>
      <c r="AB124" s="202"/>
      <c r="AC124" s="202"/>
      <c r="AD124" s="202"/>
      <c r="AE124" s="202"/>
      <c r="AF124" s="203"/>
      <c r="AG124" s="203"/>
      <c r="AH124" s="202"/>
      <c r="AJ124" s="15"/>
    </row>
    <row r="125" spans="2:36" x14ac:dyDescent="0.4">
      <c r="B125" s="202"/>
      <c r="C125" s="202"/>
      <c r="D125" s="202"/>
      <c r="E125" s="203"/>
      <c r="F125" s="202"/>
      <c r="G125" s="202"/>
      <c r="H125" s="203"/>
      <c r="I125" s="203"/>
      <c r="J125" s="203"/>
      <c r="K125" s="202"/>
      <c r="L125" s="204"/>
      <c r="M125" s="205"/>
      <c r="N125" s="207"/>
      <c r="O125" s="202"/>
      <c r="P125" s="202"/>
      <c r="Q125" s="202"/>
      <c r="R125" s="202"/>
      <c r="S125" s="202"/>
      <c r="T125" s="203"/>
      <c r="U125" s="202"/>
      <c r="V125" s="202"/>
      <c r="W125" s="202"/>
      <c r="X125" s="202"/>
      <c r="Y125" s="203"/>
      <c r="Z125" s="202"/>
      <c r="AA125" s="202"/>
      <c r="AB125" s="202"/>
      <c r="AC125" s="202"/>
      <c r="AD125" s="202"/>
      <c r="AE125" s="202"/>
      <c r="AF125" s="203"/>
      <c r="AG125" s="203"/>
      <c r="AH125" s="202"/>
      <c r="AJ125" s="15"/>
    </row>
    <row r="126" spans="2:36" x14ac:dyDescent="0.4">
      <c r="B126" s="202"/>
      <c r="C126" s="202"/>
      <c r="D126" s="202"/>
      <c r="E126" s="203"/>
      <c r="F126" s="202"/>
      <c r="G126" s="202"/>
      <c r="H126" s="203"/>
      <c r="I126" s="203"/>
      <c r="J126" s="203"/>
      <c r="K126" s="202"/>
      <c r="L126" s="204"/>
      <c r="M126" s="205"/>
      <c r="N126" s="207"/>
      <c r="O126" s="202"/>
      <c r="P126" s="202"/>
      <c r="Q126" s="202"/>
      <c r="R126" s="202"/>
      <c r="S126" s="202"/>
      <c r="T126" s="203"/>
      <c r="U126" s="202"/>
      <c r="V126" s="202"/>
      <c r="W126" s="202"/>
      <c r="X126" s="202"/>
      <c r="Y126" s="203"/>
      <c r="Z126" s="202"/>
      <c r="AA126" s="202"/>
      <c r="AB126" s="202"/>
      <c r="AC126" s="202"/>
      <c r="AD126" s="202"/>
      <c r="AE126" s="202"/>
      <c r="AF126" s="203"/>
      <c r="AG126" s="203"/>
      <c r="AH126" s="202"/>
      <c r="AJ126" s="15"/>
    </row>
    <row r="127" spans="2:36" x14ac:dyDescent="0.4">
      <c r="B127" s="202"/>
      <c r="C127" s="202"/>
      <c r="D127" s="202"/>
      <c r="E127" s="203"/>
      <c r="F127" s="202"/>
      <c r="G127" s="202"/>
      <c r="H127" s="203"/>
      <c r="I127" s="203"/>
      <c r="J127" s="203"/>
      <c r="K127" s="202"/>
      <c r="L127" s="204"/>
      <c r="M127" s="205"/>
      <c r="N127" s="207"/>
      <c r="O127" s="202"/>
      <c r="P127" s="202"/>
      <c r="Q127" s="202"/>
      <c r="R127" s="202"/>
      <c r="S127" s="202"/>
      <c r="T127" s="203"/>
      <c r="U127" s="202"/>
      <c r="V127" s="202"/>
      <c r="W127" s="202"/>
      <c r="X127" s="202"/>
      <c r="Y127" s="203"/>
      <c r="Z127" s="202"/>
      <c r="AA127" s="202"/>
      <c r="AB127" s="202"/>
      <c r="AC127" s="202"/>
      <c r="AD127" s="202"/>
      <c r="AE127" s="202"/>
      <c r="AF127" s="203"/>
      <c r="AG127" s="203"/>
      <c r="AH127" s="202"/>
      <c r="AJ127" s="15"/>
    </row>
    <row r="128" spans="2:36" x14ac:dyDescent="0.4">
      <c r="B128" s="202"/>
      <c r="C128" s="202"/>
      <c r="D128" s="202"/>
      <c r="E128" s="203"/>
      <c r="F128" s="202"/>
      <c r="G128" s="202"/>
      <c r="H128" s="203"/>
      <c r="I128" s="203"/>
      <c r="J128" s="203"/>
      <c r="K128" s="202"/>
      <c r="L128" s="204"/>
      <c r="M128" s="205"/>
      <c r="N128" s="207"/>
      <c r="O128" s="202"/>
      <c r="P128" s="202"/>
      <c r="Q128" s="202"/>
      <c r="R128" s="202"/>
      <c r="S128" s="202"/>
      <c r="T128" s="203"/>
      <c r="U128" s="202"/>
      <c r="V128" s="202"/>
      <c r="W128" s="202"/>
      <c r="X128" s="202"/>
      <c r="Y128" s="203"/>
      <c r="Z128" s="202"/>
      <c r="AA128" s="202"/>
      <c r="AB128" s="202"/>
      <c r="AC128" s="202"/>
      <c r="AD128" s="202"/>
      <c r="AE128" s="202"/>
      <c r="AF128" s="203"/>
      <c r="AG128" s="203"/>
      <c r="AH128" s="202"/>
      <c r="AJ128" s="15"/>
    </row>
    <row r="129" spans="2:36" x14ac:dyDescent="0.4">
      <c r="B129" s="202"/>
      <c r="C129" s="202"/>
      <c r="D129" s="202"/>
      <c r="E129" s="203"/>
      <c r="F129" s="202"/>
      <c r="G129" s="202"/>
      <c r="H129" s="203"/>
      <c r="I129" s="203"/>
      <c r="J129" s="203"/>
      <c r="K129" s="202"/>
      <c r="L129" s="204"/>
      <c r="M129" s="205"/>
      <c r="N129" s="207"/>
      <c r="O129" s="202"/>
      <c r="P129" s="202"/>
      <c r="Q129" s="202"/>
      <c r="R129" s="202"/>
      <c r="S129" s="202"/>
      <c r="T129" s="203"/>
      <c r="U129" s="202"/>
      <c r="V129" s="202"/>
      <c r="W129" s="202"/>
      <c r="X129" s="202"/>
      <c r="Y129" s="203"/>
      <c r="Z129" s="202"/>
      <c r="AA129" s="202"/>
      <c r="AB129" s="202"/>
      <c r="AC129" s="202"/>
      <c r="AD129" s="202"/>
      <c r="AE129" s="202"/>
      <c r="AF129" s="203"/>
      <c r="AG129" s="203"/>
      <c r="AH129" s="202"/>
      <c r="AJ129" s="15"/>
    </row>
    <row r="130" spans="2:36" x14ac:dyDescent="0.4">
      <c r="B130" s="202"/>
      <c r="C130" s="202"/>
      <c r="D130" s="202"/>
      <c r="E130" s="203"/>
      <c r="F130" s="202"/>
      <c r="G130" s="202"/>
      <c r="H130" s="203"/>
      <c r="I130" s="203"/>
      <c r="J130" s="203"/>
      <c r="K130" s="202"/>
      <c r="L130" s="204"/>
      <c r="M130" s="205"/>
      <c r="N130" s="207"/>
      <c r="O130" s="202"/>
      <c r="P130" s="202"/>
      <c r="Q130" s="202"/>
      <c r="R130" s="202"/>
      <c r="S130" s="202"/>
      <c r="T130" s="203"/>
      <c r="U130" s="202"/>
      <c r="V130" s="202"/>
      <c r="W130" s="202"/>
      <c r="X130" s="202"/>
      <c r="Y130" s="203"/>
      <c r="Z130" s="202"/>
      <c r="AA130" s="202"/>
      <c r="AB130" s="202"/>
      <c r="AC130" s="202"/>
      <c r="AD130" s="202"/>
      <c r="AE130" s="202"/>
      <c r="AF130" s="203"/>
      <c r="AG130" s="203"/>
      <c r="AH130" s="202"/>
      <c r="AJ130" s="15"/>
    </row>
    <row r="131" spans="2:36" x14ac:dyDescent="0.4">
      <c r="B131" s="202"/>
      <c r="C131" s="202"/>
      <c r="D131" s="202"/>
      <c r="E131" s="203"/>
      <c r="F131" s="202"/>
      <c r="G131" s="202"/>
      <c r="H131" s="203"/>
      <c r="I131" s="203"/>
      <c r="J131" s="203"/>
      <c r="K131" s="202"/>
      <c r="L131" s="204"/>
      <c r="M131" s="205"/>
      <c r="N131" s="207"/>
      <c r="O131" s="202"/>
      <c r="P131" s="202"/>
      <c r="Q131" s="202"/>
      <c r="R131" s="202"/>
      <c r="S131" s="202"/>
      <c r="T131" s="203"/>
      <c r="U131" s="202"/>
      <c r="V131" s="202"/>
      <c r="W131" s="202"/>
      <c r="X131" s="202"/>
      <c r="Y131" s="203"/>
      <c r="Z131" s="202"/>
      <c r="AA131" s="202"/>
      <c r="AB131" s="202"/>
      <c r="AC131" s="202"/>
      <c r="AD131" s="202"/>
      <c r="AE131" s="202"/>
      <c r="AF131" s="203"/>
      <c r="AG131" s="203"/>
      <c r="AH131" s="202"/>
      <c r="AJ131" s="15"/>
    </row>
    <row r="132" spans="2:36" x14ac:dyDescent="0.4">
      <c r="B132" s="202"/>
      <c r="C132" s="202"/>
      <c r="D132" s="202"/>
      <c r="E132" s="203"/>
      <c r="F132" s="202"/>
      <c r="G132" s="202"/>
      <c r="H132" s="203"/>
      <c r="I132" s="203"/>
      <c r="J132" s="203"/>
      <c r="K132" s="202"/>
      <c r="L132" s="204"/>
      <c r="M132" s="205"/>
      <c r="N132" s="207"/>
      <c r="O132" s="202"/>
      <c r="P132" s="202"/>
      <c r="Q132" s="202"/>
      <c r="R132" s="202"/>
      <c r="S132" s="202"/>
      <c r="T132" s="203"/>
      <c r="U132" s="202"/>
      <c r="V132" s="202"/>
      <c r="W132" s="202"/>
      <c r="X132" s="202"/>
      <c r="Y132" s="203"/>
      <c r="Z132" s="202"/>
      <c r="AA132" s="202"/>
      <c r="AB132" s="202"/>
      <c r="AC132" s="202"/>
      <c r="AD132" s="202"/>
      <c r="AE132" s="202"/>
      <c r="AF132" s="203"/>
      <c r="AG132" s="203"/>
      <c r="AH132" s="202"/>
      <c r="AJ132" s="15"/>
    </row>
    <row r="133" spans="2:36" x14ac:dyDescent="0.4">
      <c r="B133" s="202"/>
      <c r="C133" s="202"/>
      <c r="D133" s="202"/>
      <c r="E133" s="203"/>
      <c r="F133" s="202"/>
      <c r="G133" s="202"/>
      <c r="H133" s="203"/>
      <c r="I133" s="203"/>
      <c r="J133" s="203"/>
      <c r="K133" s="202"/>
      <c r="L133" s="204"/>
      <c r="M133" s="205"/>
      <c r="N133" s="207"/>
      <c r="O133" s="202"/>
      <c r="P133" s="202"/>
      <c r="Q133" s="202"/>
      <c r="R133" s="202"/>
      <c r="S133" s="202"/>
      <c r="T133" s="203"/>
      <c r="U133" s="202"/>
      <c r="V133" s="202"/>
      <c r="W133" s="202"/>
      <c r="X133" s="202"/>
      <c r="Y133" s="203"/>
      <c r="Z133" s="202"/>
      <c r="AA133" s="202"/>
      <c r="AB133" s="202"/>
      <c r="AC133" s="202"/>
      <c r="AD133" s="202"/>
      <c r="AE133" s="202"/>
      <c r="AF133" s="203"/>
      <c r="AG133" s="203"/>
      <c r="AH133" s="202"/>
      <c r="AJ133" s="15"/>
    </row>
    <row r="134" spans="2:36" x14ac:dyDescent="0.4">
      <c r="B134" s="202"/>
      <c r="C134" s="202"/>
      <c r="D134" s="202"/>
      <c r="E134" s="203"/>
      <c r="F134" s="202"/>
      <c r="G134" s="202"/>
      <c r="H134" s="203"/>
      <c r="I134" s="203"/>
      <c r="J134" s="203"/>
      <c r="K134" s="202"/>
      <c r="L134" s="204"/>
      <c r="M134" s="205"/>
      <c r="N134" s="207"/>
      <c r="O134" s="202"/>
      <c r="P134" s="202"/>
      <c r="Q134" s="202"/>
      <c r="R134" s="202"/>
      <c r="S134" s="202"/>
      <c r="T134" s="203"/>
      <c r="U134" s="202"/>
      <c r="V134" s="202"/>
      <c r="W134" s="202"/>
      <c r="X134" s="202"/>
      <c r="Y134" s="203"/>
      <c r="Z134" s="202"/>
      <c r="AA134" s="202"/>
      <c r="AB134" s="202"/>
      <c r="AC134" s="202"/>
      <c r="AD134" s="202"/>
      <c r="AE134" s="202"/>
      <c r="AF134" s="203"/>
      <c r="AG134" s="203"/>
      <c r="AH134" s="202"/>
      <c r="AJ134" s="15"/>
    </row>
    <row r="135" spans="2:36" x14ac:dyDescent="0.4">
      <c r="B135" s="202"/>
      <c r="C135" s="202"/>
      <c r="D135" s="202"/>
      <c r="E135" s="203"/>
      <c r="F135" s="202"/>
      <c r="G135" s="202"/>
      <c r="H135" s="203"/>
      <c r="I135" s="203"/>
      <c r="J135" s="203"/>
      <c r="K135" s="202"/>
      <c r="L135" s="204"/>
      <c r="M135" s="205"/>
      <c r="N135" s="207"/>
      <c r="O135" s="202"/>
      <c r="P135" s="202"/>
      <c r="Q135" s="202"/>
      <c r="R135" s="202"/>
      <c r="S135" s="202"/>
      <c r="T135" s="203"/>
      <c r="U135" s="202"/>
      <c r="V135" s="202"/>
      <c r="W135" s="202"/>
      <c r="X135" s="202"/>
      <c r="Y135" s="203"/>
      <c r="Z135" s="202"/>
      <c r="AA135" s="202"/>
      <c r="AB135" s="202"/>
      <c r="AC135" s="202"/>
      <c r="AD135" s="202"/>
      <c r="AE135" s="202"/>
      <c r="AF135" s="203"/>
      <c r="AG135" s="203"/>
      <c r="AH135" s="202"/>
      <c r="AJ135" s="15"/>
    </row>
    <row r="136" spans="2:36" x14ac:dyDescent="0.4">
      <c r="B136" s="202"/>
      <c r="C136" s="202"/>
      <c r="D136" s="202"/>
      <c r="E136" s="203"/>
      <c r="F136" s="202"/>
      <c r="G136" s="202"/>
      <c r="H136" s="203"/>
      <c r="I136" s="203"/>
      <c r="J136" s="203"/>
      <c r="K136" s="202"/>
      <c r="L136" s="204"/>
      <c r="M136" s="205"/>
      <c r="N136" s="207"/>
      <c r="O136" s="202"/>
      <c r="P136" s="202"/>
      <c r="Q136" s="202"/>
      <c r="R136" s="202"/>
      <c r="S136" s="202"/>
      <c r="T136" s="203"/>
      <c r="U136" s="202"/>
      <c r="V136" s="202"/>
      <c r="W136" s="202"/>
      <c r="X136" s="202"/>
      <c r="Y136" s="203"/>
      <c r="Z136" s="202"/>
      <c r="AA136" s="202"/>
      <c r="AB136" s="202"/>
      <c r="AC136" s="202"/>
      <c r="AD136" s="202"/>
      <c r="AE136" s="202"/>
      <c r="AF136" s="203"/>
      <c r="AG136" s="203"/>
      <c r="AH136" s="202"/>
      <c r="AJ136" s="15"/>
    </row>
    <row r="137" spans="2:36" x14ac:dyDescent="0.4">
      <c r="B137" s="202"/>
      <c r="C137" s="202"/>
      <c r="D137" s="202"/>
      <c r="E137" s="203"/>
      <c r="F137" s="202"/>
      <c r="G137" s="202"/>
      <c r="H137" s="203"/>
      <c r="I137" s="203"/>
      <c r="J137" s="203"/>
      <c r="K137" s="202"/>
      <c r="L137" s="204"/>
      <c r="M137" s="205"/>
      <c r="N137" s="207"/>
      <c r="O137" s="202"/>
      <c r="P137" s="202"/>
      <c r="Q137" s="202"/>
      <c r="R137" s="202"/>
      <c r="S137" s="202"/>
      <c r="T137" s="203"/>
      <c r="U137" s="202"/>
      <c r="V137" s="202"/>
      <c r="W137" s="202"/>
      <c r="X137" s="202"/>
      <c r="Y137" s="203"/>
      <c r="Z137" s="202"/>
      <c r="AA137" s="202"/>
      <c r="AB137" s="202"/>
      <c r="AC137" s="202"/>
      <c r="AD137" s="202"/>
      <c r="AE137" s="202"/>
      <c r="AF137" s="203"/>
      <c r="AG137" s="203"/>
      <c r="AH137" s="202"/>
      <c r="AJ137" s="15"/>
    </row>
    <row r="138" spans="2:36" x14ac:dyDescent="0.4">
      <c r="B138" s="202"/>
      <c r="C138" s="202"/>
      <c r="D138" s="202"/>
      <c r="E138" s="203"/>
      <c r="F138" s="202"/>
      <c r="G138" s="202"/>
      <c r="H138" s="203"/>
      <c r="I138" s="203"/>
      <c r="J138" s="203"/>
      <c r="K138" s="202"/>
      <c r="L138" s="204"/>
      <c r="M138" s="205"/>
      <c r="N138" s="207"/>
      <c r="O138" s="202"/>
      <c r="P138" s="202"/>
      <c r="Q138" s="202"/>
      <c r="R138" s="202"/>
      <c r="S138" s="202"/>
      <c r="T138" s="203"/>
      <c r="U138" s="202"/>
      <c r="V138" s="202"/>
      <c r="W138" s="202"/>
      <c r="X138" s="202"/>
      <c r="Y138" s="203"/>
      <c r="Z138" s="202"/>
      <c r="AA138" s="202"/>
      <c r="AB138" s="202"/>
      <c r="AC138" s="202"/>
      <c r="AD138" s="202"/>
      <c r="AE138" s="202"/>
      <c r="AF138" s="203"/>
      <c r="AG138" s="203"/>
      <c r="AH138" s="202"/>
      <c r="AJ138" s="15"/>
    </row>
    <row r="139" spans="2:36" x14ac:dyDescent="0.4">
      <c r="B139" s="202"/>
      <c r="C139" s="202"/>
      <c r="D139" s="202"/>
      <c r="E139" s="203"/>
      <c r="F139" s="202"/>
      <c r="G139" s="202"/>
      <c r="H139" s="203"/>
      <c r="I139" s="203"/>
      <c r="J139" s="203"/>
      <c r="K139" s="202"/>
      <c r="L139" s="204"/>
      <c r="M139" s="205"/>
      <c r="N139" s="207"/>
      <c r="O139" s="202"/>
      <c r="P139" s="202"/>
      <c r="Q139" s="202"/>
      <c r="R139" s="202"/>
      <c r="S139" s="202"/>
      <c r="T139" s="203"/>
      <c r="U139" s="202"/>
      <c r="V139" s="202"/>
      <c r="W139" s="202"/>
      <c r="X139" s="202"/>
      <c r="Y139" s="203"/>
      <c r="Z139" s="202"/>
      <c r="AA139" s="202"/>
      <c r="AB139" s="202"/>
      <c r="AC139" s="202"/>
      <c r="AD139" s="202"/>
      <c r="AE139" s="202"/>
      <c r="AF139" s="203"/>
      <c r="AG139" s="203"/>
      <c r="AH139" s="202"/>
      <c r="AJ139" s="15"/>
    </row>
    <row r="140" spans="2:36" x14ac:dyDescent="0.4">
      <c r="B140" s="202"/>
      <c r="C140" s="202"/>
      <c r="D140" s="202"/>
      <c r="E140" s="203"/>
      <c r="F140" s="202"/>
      <c r="G140" s="202"/>
      <c r="H140" s="203"/>
      <c r="I140" s="203"/>
      <c r="J140" s="203"/>
      <c r="K140" s="202"/>
      <c r="L140" s="204"/>
      <c r="M140" s="205"/>
      <c r="N140" s="207"/>
      <c r="O140" s="202"/>
      <c r="P140" s="202"/>
      <c r="Q140" s="202"/>
      <c r="R140" s="202"/>
      <c r="S140" s="202"/>
      <c r="T140" s="203"/>
      <c r="U140" s="202"/>
      <c r="V140" s="202"/>
      <c r="W140" s="202"/>
      <c r="X140" s="202"/>
      <c r="Y140" s="203"/>
      <c r="Z140" s="202"/>
      <c r="AA140" s="202"/>
      <c r="AB140" s="202"/>
      <c r="AC140" s="202"/>
      <c r="AD140" s="202"/>
      <c r="AE140" s="202"/>
      <c r="AF140" s="203"/>
      <c r="AG140" s="203"/>
      <c r="AH140" s="202"/>
      <c r="AJ140" s="15"/>
    </row>
    <row r="141" spans="2:36" x14ac:dyDescent="0.4">
      <c r="B141" s="202"/>
      <c r="C141" s="202"/>
      <c r="D141" s="202"/>
      <c r="E141" s="203"/>
      <c r="F141" s="202"/>
      <c r="G141" s="202"/>
      <c r="H141" s="203"/>
      <c r="I141" s="203"/>
      <c r="J141" s="203"/>
      <c r="K141" s="202"/>
      <c r="L141" s="204"/>
      <c r="M141" s="205"/>
      <c r="N141" s="207"/>
      <c r="O141" s="202"/>
      <c r="P141" s="202"/>
      <c r="Q141" s="202"/>
      <c r="R141" s="202"/>
      <c r="S141" s="202"/>
      <c r="T141" s="203"/>
      <c r="U141" s="202"/>
      <c r="V141" s="202"/>
      <c r="W141" s="202"/>
      <c r="X141" s="202"/>
      <c r="Y141" s="203"/>
      <c r="Z141" s="202"/>
      <c r="AA141" s="202"/>
      <c r="AB141" s="202"/>
      <c r="AC141" s="202"/>
      <c r="AD141" s="202"/>
      <c r="AE141" s="202"/>
      <c r="AF141" s="203"/>
      <c r="AG141" s="203"/>
      <c r="AH141" s="202"/>
      <c r="AJ141" s="15"/>
    </row>
    <row r="142" spans="2:36" x14ac:dyDescent="0.4">
      <c r="B142" s="202"/>
      <c r="C142" s="202"/>
      <c r="D142" s="202"/>
      <c r="E142" s="203"/>
      <c r="F142" s="202"/>
      <c r="G142" s="202"/>
      <c r="H142" s="203"/>
      <c r="I142" s="203"/>
      <c r="J142" s="203"/>
      <c r="K142" s="202"/>
      <c r="L142" s="204"/>
      <c r="M142" s="205"/>
      <c r="N142" s="207"/>
      <c r="O142" s="202"/>
      <c r="P142" s="202"/>
      <c r="Q142" s="202"/>
      <c r="R142" s="202"/>
      <c r="S142" s="202"/>
      <c r="T142" s="203"/>
      <c r="U142" s="202"/>
      <c r="V142" s="202"/>
      <c r="W142" s="202"/>
      <c r="X142" s="202"/>
      <c r="Y142" s="203"/>
      <c r="Z142" s="202"/>
      <c r="AA142" s="202"/>
      <c r="AB142" s="202"/>
      <c r="AC142" s="202"/>
      <c r="AD142" s="202"/>
      <c r="AE142" s="202"/>
      <c r="AF142" s="203"/>
      <c r="AG142" s="203"/>
      <c r="AH142" s="202"/>
      <c r="AJ142" s="15"/>
    </row>
    <row r="143" spans="2:36" x14ac:dyDescent="0.4">
      <c r="B143" s="202"/>
      <c r="C143" s="202"/>
      <c r="D143" s="202"/>
      <c r="E143" s="203"/>
      <c r="F143" s="202"/>
      <c r="G143" s="202"/>
      <c r="H143" s="203"/>
      <c r="I143" s="203"/>
      <c r="J143" s="203"/>
      <c r="K143" s="202"/>
      <c r="L143" s="204"/>
      <c r="M143" s="205"/>
      <c r="N143" s="207"/>
      <c r="O143" s="202"/>
      <c r="P143" s="202"/>
      <c r="Q143" s="202"/>
      <c r="R143" s="202"/>
      <c r="S143" s="202"/>
      <c r="T143" s="203"/>
      <c r="U143" s="202"/>
      <c r="V143" s="202"/>
      <c r="W143" s="202"/>
      <c r="X143" s="202"/>
      <c r="Y143" s="203"/>
      <c r="Z143" s="202"/>
      <c r="AA143" s="202"/>
      <c r="AB143" s="202"/>
      <c r="AC143" s="202"/>
      <c r="AD143" s="202"/>
      <c r="AE143" s="202"/>
      <c r="AF143" s="203"/>
      <c r="AG143" s="203"/>
      <c r="AH143" s="202"/>
      <c r="AJ143" s="15"/>
    </row>
    <row r="144" spans="2:36" x14ac:dyDescent="0.4">
      <c r="B144" s="202"/>
      <c r="C144" s="202"/>
      <c r="D144" s="202"/>
      <c r="E144" s="203"/>
      <c r="F144" s="202"/>
      <c r="G144" s="202"/>
      <c r="H144" s="203"/>
      <c r="I144" s="203"/>
      <c r="J144" s="203"/>
      <c r="K144" s="202"/>
      <c r="L144" s="204"/>
      <c r="M144" s="205"/>
      <c r="N144" s="207"/>
      <c r="O144" s="202"/>
      <c r="P144" s="202"/>
      <c r="Q144" s="202"/>
      <c r="R144" s="202"/>
      <c r="S144" s="202"/>
      <c r="T144" s="203"/>
      <c r="U144" s="202"/>
      <c r="V144" s="202"/>
      <c r="W144" s="202"/>
      <c r="X144" s="202"/>
      <c r="Y144" s="203"/>
      <c r="Z144" s="202"/>
      <c r="AA144" s="202"/>
      <c r="AB144" s="202"/>
      <c r="AC144" s="202"/>
      <c r="AD144" s="202"/>
      <c r="AE144" s="202"/>
      <c r="AF144" s="203"/>
      <c r="AG144" s="203"/>
      <c r="AH144" s="202"/>
      <c r="AJ144" s="15"/>
    </row>
    <row r="145" spans="2:36" x14ac:dyDescent="0.4">
      <c r="B145" s="202"/>
      <c r="C145" s="202"/>
      <c r="D145" s="202"/>
      <c r="E145" s="203"/>
      <c r="F145" s="202"/>
      <c r="G145" s="202"/>
      <c r="H145" s="203"/>
      <c r="I145" s="203"/>
      <c r="J145" s="203"/>
      <c r="K145" s="202"/>
      <c r="L145" s="204"/>
      <c r="M145" s="205"/>
      <c r="N145" s="207"/>
      <c r="O145" s="202"/>
      <c r="P145" s="202"/>
      <c r="Q145" s="202"/>
      <c r="R145" s="202"/>
      <c r="S145" s="202"/>
      <c r="T145" s="203"/>
      <c r="U145" s="202"/>
      <c r="V145" s="202"/>
      <c r="W145" s="202"/>
      <c r="X145" s="202"/>
      <c r="Y145" s="203"/>
      <c r="Z145" s="202"/>
      <c r="AA145" s="202"/>
      <c r="AB145" s="202"/>
      <c r="AC145" s="202"/>
      <c r="AD145" s="202"/>
      <c r="AE145" s="202"/>
      <c r="AF145" s="203"/>
      <c r="AG145" s="203"/>
      <c r="AH145" s="202"/>
      <c r="AJ145" s="15"/>
    </row>
    <row r="146" spans="2:36" x14ac:dyDescent="0.4">
      <c r="B146" s="202"/>
      <c r="C146" s="202"/>
      <c r="D146" s="202"/>
      <c r="E146" s="203"/>
      <c r="F146" s="202"/>
      <c r="G146" s="202"/>
      <c r="H146" s="203"/>
      <c r="I146" s="203"/>
      <c r="J146" s="203"/>
      <c r="K146" s="202"/>
      <c r="L146" s="204"/>
      <c r="M146" s="205"/>
      <c r="N146" s="207"/>
      <c r="O146" s="202"/>
      <c r="P146" s="202"/>
      <c r="Q146" s="202"/>
      <c r="R146" s="202"/>
      <c r="S146" s="202"/>
      <c r="T146" s="203"/>
      <c r="U146" s="202"/>
      <c r="V146" s="202"/>
      <c r="W146" s="202"/>
      <c r="X146" s="202"/>
      <c r="Y146" s="203"/>
      <c r="Z146" s="202"/>
      <c r="AA146" s="202"/>
      <c r="AB146" s="202"/>
      <c r="AC146" s="202"/>
      <c r="AD146" s="202"/>
      <c r="AE146" s="202"/>
      <c r="AF146" s="203"/>
      <c r="AG146" s="203"/>
      <c r="AH146" s="202"/>
      <c r="AJ146" s="15"/>
    </row>
    <row r="147" spans="2:36" x14ac:dyDescent="0.4">
      <c r="B147" s="202"/>
      <c r="C147" s="202"/>
      <c r="D147" s="202"/>
      <c r="E147" s="203"/>
      <c r="F147" s="202"/>
      <c r="G147" s="202"/>
      <c r="H147" s="203"/>
      <c r="I147" s="203"/>
      <c r="J147" s="203"/>
      <c r="K147" s="202"/>
      <c r="L147" s="204"/>
      <c r="M147" s="205"/>
      <c r="N147" s="207"/>
      <c r="O147" s="202"/>
      <c r="P147" s="202"/>
      <c r="Q147" s="202"/>
      <c r="R147" s="202"/>
      <c r="S147" s="202"/>
      <c r="T147" s="203"/>
      <c r="U147" s="202"/>
      <c r="V147" s="202"/>
      <c r="W147" s="202"/>
      <c r="X147" s="202"/>
      <c r="Y147" s="203"/>
      <c r="Z147" s="202"/>
      <c r="AA147" s="202"/>
      <c r="AB147" s="202"/>
      <c r="AC147" s="202"/>
      <c r="AD147" s="202"/>
      <c r="AE147" s="202"/>
      <c r="AF147" s="203"/>
      <c r="AG147" s="203"/>
      <c r="AH147" s="202"/>
      <c r="AJ147" s="15"/>
    </row>
    <row r="148" spans="2:36" x14ac:dyDescent="0.4">
      <c r="B148" s="202"/>
      <c r="C148" s="202"/>
      <c r="D148" s="202"/>
      <c r="E148" s="203"/>
      <c r="F148" s="202"/>
      <c r="G148" s="202"/>
      <c r="H148" s="203"/>
      <c r="I148" s="203"/>
      <c r="J148" s="203"/>
      <c r="K148" s="202"/>
      <c r="L148" s="204"/>
      <c r="M148" s="205"/>
      <c r="N148" s="207"/>
      <c r="O148" s="202"/>
      <c r="P148" s="202"/>
      <c r="Q148" s="202"/>
      <c r="R148" s="202"/>
      <c r="S148" s="202"/>
      <c r="T148" s="203"/>
      <c r="U148" s="202"/>
      <c r="V148" s="202"/>
      <c r="W148" s="202"/>
      <c r="X148" s="202"/>
      <c r="Y148" s="203"/>
      <c r="Z148" s="202"/>
      <c r="AA148" s="202"/>
      <c r="AB148" s="202"/>
      <c r="AC148" s="202"/>
      <c r="AD148" s="202"/>
      <c r="AE148" s="202"/>
      <c r="AF148" s="203"/>
      <c r="AG148" s="203"/>
      <c r="AH148" s="202"/>
      <c r="AJ148" s="15"/>
    </row>
    <row r="149" spans="2:36" x14ac:dyDescent="0.4">
      <c r="B149" s="202"/>
      <c r="C149" s="202"/>
      <c r="D149" s="202"/>
      <c r="E149" s="203"/>
      <c r="F149" s="202"/>
      <c r="G149" s="202"/>
      <c r="H149" s="203"/>
      <c r="I149" s="203"/>
      <c r="J149" s="203"/>
      <c r="K149" s="202"/>
      <c r="L149" s="204"/>
      <c r="M149" s="205"/>
      <c r="N149" s="207"/>
      <c r="O149" s="202"/>
      <c r="P149" s="202"/>
      <c r="Q149" s="202"/>
      <c r="R149" s="202"/>
      <c r="S149" s="202"/>
      <c r="T149" s="203"/>
      <c r="U149" s="202"/>
      <c r="V149" s="202"/>
      <c r="W149" s="202"/>
      <c r="X149" s="202"/>
      <c r="Y149" s="203"/>
      <c r="Z149" s="202"/>
      <c r="AA149" s="202"/>
      <c r="AB149" s="202"/>
      <c r="AC149" s="202"/>
      <c r="AD149" s="202"/>
      <c r="AE149" s="202"/>
      <c r="AF149" s="203"/>
      <c r="AG149" s="203"/>
      <c r="AH149" s="202"/>
      <c r="AJ149" s="15"/>
    </row>
    <row r="150" spans="2:36" x14ac:dyDescent="0.4">
      <c r="B150" s="202"/>
      <c r="C150" s="202"/>
      <c r="D150" s="202"/>
      <c r="E150" s="203"/>
      <c r="F150" s="202"/>
      <c r="G150" s="202"/>
      <c r="H150" s="203"/>
      <c r="I150" s="203"/>
      <c r="J150" s="203"/>
      <c r="K150" s="202"/>
      <c r="L150" s="204"/>
      <c r="M150" s="205"/>
      <c r="N150" s="207"/>
      <c r="O150" s="202"/>
      <c r="P150" s="202"/>
      <c r="Q150" s="202"/>
      <c r="R150" s="202"/>
      <c r="S150" s="202"/>
      <c r="T150" s="203"/>
      <c r="U150" s="202"/>
      <c r="V150" s="202"/>
      <c r="W150" s="202"/>
      <c r="X150" s="202"/>
      <c r="Y150" s="203"/>
      <c r="Z150" s="202"/>
      <c r="AA150" s="202"/>
      <c r="AB150" s="202"/>
      <c r="AC150" s="202"/>
      <c r="AD150" s="202"/>
      <c r="AE150" s="202"/>
      <c r="AF150" s="203"/>
      <c r="AG150" s="203"/>
      <c r="AH150" s="202"/>
      <c r="AJ150" s="15"/>
    </row>
    <row r="151" spans="2:36" x14ac:dyDescent="0.4">
      <c r="B151" s="202"/>
      <c r="C151" s="202"/>
      <c r="D151" s="202"/>
      <c r="E151" s="203"/>
      <c r="F151" s="202"/>
      <c r="G151" s="202"/>
      <c r="H151" s="203"/>
      <c r="I151" s="203"/>
      <c r="J151" s="203"/>
      <c r="K151" s="202"/>
      <c r="L151" s="204"/>
      <c r="M151" s="205"/>
      <c r="N151" s="207"/>
      <c r="O151" s="202"/>
      <c r="P151" s="202"/>
      <c r="Q151" s="202"/>
      <c r="R151" s="202"/>
      <c r="S151" s="202"/>
      <c r="T151" s="203"/>
      <c r="U151" s="202"/>
      <c r="V151" s="202"/>
      <c r="W151" s="202"/>
      <c r="X151" s="202"/>
      <c r="Y151" s="203"/>
      <c r="Z151" s="202"/>
      <c r="AA151" s="202"/>
      <c r="AB151" s="202"/>
      <c r="AC151" s="202"/>
      <c r="AD151" s="202"/>
      <c r="AE151" s="202"/>
      <c r="AF151" s="203"/>
      <c r="AG151" s="203"/>
      <c r="AH151" s="202"/>
      <c r="AJ151" s="15"/>
    </row>
    <row r="152" spans="2:36" x14ac:dyDescent="0.4">
      <c r="B152" s="202"/>
      <c r="C152" s="202"/>
      <c r="D152" s="202"/>
      <c r="E152" s="203"/>
      <c r="F152" s="202"/>
      <c r="G152" s="202"/>
      <c r="H152" s="203"/>
      <c r="I152" s="203"/>
      <c r="J152" s="203"/>
      <c r="K152" s="202"/>
      <c r="L152" s="204"/>
      <c r="M152" s="205"/>
      <c r="N152" s="207"/>
      <c r="O152" s="202"/>
      <c r="P152" s="202"/>
      <c r="Q152" s="202"/>
      <c r="R152" s="202"/>
      <c r="S152" s="202"/>
      <c r="T152" s="203"/>
      <c r="U152" s="202"/>
      <c r="V152" s="202"/>
      <c r="W152" s="202"/>
      <c r="X152" s="202"/>
      <c r="Y152" s="203"/>
      <c r="Z152" s="202"/>
      <c r="AA152" s="202"/>
      <c r="AB152" s="202"/>
      <c r="AC152" s="202"/>
      <c r="AD152" s="202"/>
      <c r="AE152" s="202"/>
      <c r="AF152" s="203"/>
      <c r="AG152" s="203"/>
      <c r="AH152" s="202"/>
      <c r="AJ152" s="15"/>
    </row>
    <row r="153" spans="2:36" x14ac:dyDescent="0.4">
      <c r="B153" s="202"/>
      <c r="C153" s="202"/>
      <c r="D153" s="202"/>
      <c r="E153" s="203"/>
      <c r="F153" s="202"/>
      <c r="G153" s="202"/>
      <c r="H153" s="203"/>
      <c r="I153" s="203"/>
      <c r="J153" s="203"/>
      <c r="K153" s="202"/>
      <c r="L153" s="204"/>
      <c r="M153" s="205"/>
      <c r="N153" s="207"/>
      <c r="O153" s="202"/>
      <c r="P153" s="202"/>
      <c r="Q153" s="202"/>
      <c r="R153" s="202"/>
      <c r="S153" s="202"/>
      <c r="T153" s="203"/>
      <c r="U153" s="202"/>
      <c r="V153" s="202"/>
      <c r="W153" s="202"/>
      <c r="X153" s="202"/>
      <c r="Y153" s="203"/>
      <c r="Z153" s="202"/>
      <c r="AA153" s="202"/>
      <c r="AB153" s="202"/>
      <c r="AC153" s="202"/>
      <c r="AD153" s="202"/>
      <c r="AE153" s="202"/>
      <c r="AF153" s="203"/>
      <c r="AG153" s="203"/>
      <c r="AH153" s="202"/>
      <c r="AJ153" s="15"/>
    </row>
    <row r="154" spans="2:36" x14ac:dyDescent="0.4">
      <c r="B154" s="202"/>
      <c r="C154" s="202"/>
      <c r="D154" s="202"/>
      <c r="E154" s="203"/>
      <c r="F154" s="202"/>
      <c r="G154" s="202"/>
      <c r="H154" s="203"/>
      <c r="I154" s="203"/>
      <c r="J154" s="203"/>
      <c r="K154" s="202"/>
      <c r="L154" s="204"/>
      <c r="M154" s="205"/>
      <c r="N154" s="207"/>
      <c r="O154" s="202"/>
      <c r="P154" s="202"/>
      <c r="Q154" s="202"/>
      <c r="R154" s="202"/>
      <c r="S154" s="202"/>
      <c r="T154" s="203"/>
      <c r="U154" s="202"/>
      <c r="V154" s="202"/>
      <c r="W154" s="202"/>
      <c r="X154" s="202"/>
      <c r="Y154" s="203"/>
      <c r="Z154" s="202"/>
      <c r="AA154" s="202"/>
      <c r="AB154" s="202"/>
      <c r="AC154" s="202"/>
      <c r="AD154" s="202"/>
      <c r="AE154" s="202"/>
      <c r="AF154" s="203"/>
      <c r="AG154" s="203"/>
      <c r="AH154" s="202"/>
      <c r="AJ154" s="15"/>
    </row>
    <row r="155" spans="2:36" x14ac:dyDescent="0.4">
      <c r="B155" s="202"/>
      <c r="C155" s="202"/>
      <c r="D155" s="202"/>
      <c r="E155" s="203"/>
      <c r="F155" s="202"/>
      <c r="G155" s="202"/>
      <c r="H155" s="203"/>
      <c r="I155" s="203"/>
      <c r="J155" s="203"/>
      <c r="K155" s="202"/>
      <c r="L155" s="204"/>
      <c r="M155" s="205"/>
      <c r="N155" s="207"/>
      <c r="O155" s="202"/>
      <c r="P155" s="202"/>
      <c r="Q155" s="202"/>
      <c r="R155" s="202"/>
      <c r="S155" s="202"/>
      <c r="T155" s="203"/>
      <c r="U155" s="202"/>
      <c r="V155" s="202"/>
      <c r="W155" s="202"/>
      <c r="X155" s="202"/>
      <c r="Y155" s="203"/>
      <c r="Z155" s="202"/>
      <c r="AA155" s="202"/>
      <c r="AB155" s="202"/>
      <c r="AC155" s="202"/>
      <c r="AD155" s="202"/>
      <c r="AE155" s="202"/>
      <c r="AF155" s="203"/>
      <c r="AG155" s="203"/>
      <c r="AH155" s="202"/>
      <c r="AJ155" s="15"/>
    </row>
    <row r="156" spans="2:36" x14ac:dyDescent="0.4">
      <c r="B156" s="202"/>
      <c r="C156" s="202"/>
      <c r="D156" s="202"/>
      <c r="E156" s="203"/>
      <c r="F156" s="202"/>
      <c r="G156" s="202"/>
      <c r="H156" s="203"/>
      <c r="I156" s="203"/>
      <c r="J156" s="203"/>
      <c r="K156" s="202"/>
      <c r="L156" s="204"/>
      <c r="M156" s="205"/>
      <c r="N156" s="207"/>
      <c r="O156" s="202"/>
      <c r="P156" s="202"/>
      <c r="Q156" s="202"/>
      <c r="R156" s="202"/>
      <c r="S156" s="202"/>
      <c r="T156" s="203"/>
      <c r="U156" s="202"/>
      <c r="V156" s="202"/>
      <c r="W156" s="202"/>
      <c r="X156" s="202"/>
      <c r="Y156" s="203"/>
      <c r="Z156" s="202"/>
      <c r="AA156" s="202"/>
      <c r="AB156" s="202"/>
      <c r="AC156" s="202"/>
      <c r="AD156" s="202"/>
      <c r="AE156" s="202"/>
      <c r="AF156" s="203"/>
      <c r="AG156" s="203"/>
      <c r="AH156" s="202"/>
      <c r="AJ156" s="15"/>
    </row>
    <row r="157" spans="2:36" x14ac:dyDescent="0.4">
      <c r="B157" s="202"/>
      <c r="C157" s="202"/>
      <c r="D157" s="202"/>
      <c r="E157" s="203"/>
      <c r="F157" s="202"/>
      <c r="G157" s="202"/>
      <c r="H157" s="203"/>
      <c r="I157" s="203"/>
      <c r="J157" s="203"/>
      <c r="K157" s="202"/>
      <c r="L157" s="204"/>
      <c r="M157" s="205"/>
      <c r="N157" s="207"/>
      <c r="O157" s="202"/>
      <c r="P157" s="202"/>
      <c r="Q157" s="202"/>
      <c r="R157" s="202"/>
      <c r="S157" s="202"/>
      <c r="T157" s="203"/>
      <c r="U157" s="202"/>
      <c r="V157" s="202"/>
      <c r="W157" s="202"/>
      <c r="X157" s="202"/>
      <c r="Y157" s="203"/>
      <c r="Z157" s="202"/>
      <c r="AA157" s="202"/>
      <c r="AB157" s="202"/>
      <c r="AC157" s="202"/>
      <c r="AD157" s="202"/>
      <c r="AE157" s="202"/>
      <c r="AF157" s="203"/>
      <c r="AG157" s="203"/>
      <c r="AH157" s="202"/>
      <c r="AJ157" s="15"/>
    </row>
    <row r="158" spans="2:36" x14ac:dyDescent="0.4">
      <c r="B158" s="202"/>
      <c r="C158" s="202"/>
      <c r="D158" s="202"/>
      <c r="E158" s="203"/>
      <c r="F158" s="202"/>
      <c r="G158" s="202"/>
      <c r="H158" s="203"/>
      <c r="I158" s="203"/>
      <c r="J158" s="203"/>
      <c r="K158" s="202"/>
      <c r="L158" s="204"/>
      <c r="M158" s="205"/>
      <c r="N158" s="207"/>
      <c r="O158" s="202"/>
      <c r="P158" s="202"/>
      <c r="Q158" s="202"/>
      <c r="R158" s="202"/>
      <c r="S158" s="202"/>
      <c r="T158" s="203"/>
      <c r="U158" s="202"/>
      <c r="V158" s="202"/>
      <c r="W158" s="202"/>
      <c r="X158" s="202"/>
      <c r="Y158" s="203"/>
      <c r="Z158" s="202"/>
      <c r="AA158" s="202"/>
      <c r="AB158" s="202"/>
      <c r="AC158" s="202"/>
      <c r="AD158" s="202"/>
      <c r="AE158" s="202"/>
      <c r="AF158" s="203"/>
      <c r="AG158" s="203"/>
      <c r="AH158" s="202"/>
      <c r="AJ158" s="15"/>
    </row>
    <row r="159" spans="2:36" x14ac:dyDescent="0.4">
      <c r="B159" s="202"/>
      <c r="C159" s="202"/>
      <c r="D159" s="202"/>
      <c r="E159" s="203"/>
      <c r="F159" s="202"/>
      <c r="G159" s="202"/>
      <c r="H159" s="203"/>
      <c r="I159" s="203"/>
      <c r="J159" s="203"/>
      <c r="K159" s="202"/>
      <c r="L159" s="204"/>
      <c r="M159" s="205"/>
      <c r="N159" s="207"/>
      <c r="O159" s="202"/>
      <c r="P159" s="202"/>
      <c r="Q159" s="202"/>
      <c r="R159" s="202"/>
      <c r="S159" s="202"/>
      <c r="T159" s="203"/>
      <c r="U159" s="202"/>
      <c r="V159" s="202"/>
      <c r="W159" s="202"/>
      <c r="X159" s="202"/>
      <c r="Y159" s="203"/>
      <c r="Z159" s="202"/>
      <c r="AA159" s="202"/>
      <c r="AB159" s="202"/>
      <c r="AC159" s="202"/>
      <c r="AD159" s="202"/>
      <c r="AE159" s="202"/>
      <c r="AF159" s="203"/>
      <c r="AG159" s="203"/>
      <c r="AH159" s="202"/>
      <c r="AJ159" s="15"/>
    </row>
    <row r="160" spans="2:36" x14ac:dyDescent="0.4">
      <c r="B160" s="202"/>
      <c r="C160" s="202"/>
      <c r="D160" s="202"/>
      <c r="E160" s="203"/>
      <c r="F160" s="202"/>
      <c r="G160" s="202"/>
      <c r="H160" s="203"/>
      <c r="I160" s="203"/>
      <c r="J160" s="203"/>
      <c r="K160" s="202"/>
      <c r="L160" s="204"/>
      <c r="M160" s="205"/>
      <c r="N160" s="207"/>
      <c r="O160" s="202"/>
      <c r="P160" s="202"/>
      <c r="Q160" s="202"/>
      <c r="R160" s="202"/>
      <c r="S160" s="202"/>
      <c r="T160" s="203"/>
      <c r="U160" s="202"/>
      <c r="V160" s="202"/>
      <c r="W160" s="202"/>
      <c r="X160" s="202"/>
      <c r="Y160" s="203"/>
      <c r="Z160" s="202"/>
      <c r="AA160" s="202"/>
      <c r="AB160" s="202"/>
      <c r="AC160" s="202"/>
      <c r="AD160" s="202"/>
      <c r="AE160" s="202"/>
      <c r="AF160" s="203"/>
      <c r="AG160" s="203"/>
      <c r="AH160" s="202"/>
      <c r="AJ160" s="15"/>
    </row>
    <row r="161" spans="2:36" x14ac:dyDescent="0.4">
      <c r="B161" s="202"/>
      <c r="C161" s="202"/>
      <c r="D161" s="202"/>
      <c r="E161" s="203"/>
      <c r="F161" s="202"/>
      <c r="G161" s="202"/>
      <c r="H161" s="203"/>
      <c r="I161" s="203"/>
      <c r="J161" s="203"/>
      <c r="K161" s="202"/>
      <c r="L161" s="204"/>
      <c r="M161" s="205"/>
      <c r="N161" s="207"/>
      <c r="O161" s="202"/>
      <c r="P161" s="202"/>
      <c r="Q161" s="202"/>
      <c r="R161" s="202"/>
      <c r="S161" s="202"/>
      <c r="T161" s="203"/>
      <c r="U161" s="202"/>
      <c r="V161" s="202"/>
      <c r="W161" s="202"/>
      <c r="X161" s="202"/>
      <c r="Y161" s="203"/>
      <c r="Z161" s="202"/>
      <c r="AA161" s="202"/>
      <c r="AB161" s="202"/>
      <c r="AC161" s="202"/>
      <c r="AD161" s="202"/>
      <c r="AE161" s="202"/>
      <c r="AF161" s="203"/>
      <c r="AG161" s="203"/>
      <c r="AH161" s="202"/>
      <c r="AJ161" s="15"/>
    </row>
    <row r="162" spans="2:36" x14ac:dyDescent="0.4">
      <c r="B162" s="202"/>
      <c r="C162" s="202"/>
      <c r="D162" s="202"/>
      <c r="E162" s="203"/>
      <c r="F162" s="202"/>
      <c r="G162" s="202"/>
      <c r="H162" s="203"/>
      <c r="I162" s="203"/>
      <c r="J162" s="203"/>
      <c r="K162" s="202"/>
      <c r="L162" s="204"/>
      <c r="M162" s="205"/>
      <c r="N162" s="207"/>
      <c r="O162" s="202"/>
      <c r="P162" s="202"/>
      <c r="Q162" s="202"/>
      <c r="R162" s="202"/>
      <c r="S162" s="202"/>
      <c r="T162" s="203"/>
      <c r="U162" s="202"/>
      <c r="V162" s="202"/>
      <c r="W162" s="202"/>
      <c r="X162" s="202"/>
      <c r="Y162" s="203"/>
      <c r="Z162" s="202"/>
      <c r="AA162" s="202"/>
      <c r="AB162" s="202"/>
      <c r="AC162" s="202"/>
      <c r="AD162" s="202"/>
      <c r="AE162" s="202"/>
      <c r="AF162" s="203"/>
      <c r="AG162" s="203"/>
      <c r="AH162" s="202"/>
      <c r="AJ162" s="15"/>
    </row>
    <row r="163" spans="2:36" x14ac:dyDescent="0.4">
      <c r="B163" s="202"/>
      <c r="C163" s="202"/>
      <c r="D163" s="202"/>
      <c r="E163" s="203"/>
      <c r="F163" s="202"/>
      <c r="G163" s="202"/>
      <c r="H163" s="203"/>
      <c r="I163" s="203"/>
      <c r="J163" s="203"/>
      <c r="K163" s="202"/>
      <c r="L163" s="204"/>
      <c r="M163" s="205"/>
      <c r="N163" s="207"/>
      <c r="O163" s="202"/>
      <c r="P163" s="202"/>
      <c r="Q163" s="202"/>
      <c r="R163" s="202"/>
      <c r="S163" s="202"/>
      <c r="T163" s="203"/>
      <c r="U163" s="202"/>
      <c r="V163" s="202"/>
      <c r="W163" s="202"/>
      <c r="X163" s="202"/>
      <c r="Y163" s="203"/>
      <c r="Z163" s="202"/>
      <c r="AA163" s="202"/>
      <c r="AB163" s="202"/>
      <c r="AC163" s="202"/>
      <c r="AD163" s="202"/>
      <c r="AE163" s="202"/>
      <c r="AF163" s="203"/>
      <c r="AG163" s="203"/>
      <c r="AH163" s="202"/>
      <c r="AJ163" s="15" t="s">
        <v>138</v>
      </c>
    </row>
    <row r="164" spans="2:36" ht="14.25" customHeight="1" x14ac:dyDescent="0.4">
      <c r="B164" s="202"/>
      <c r="C164" s="202"/>
      <c r="D164" s="202"/>
      <c r="E164" s="203"/>
      <c r="F164" s="202"/>
      <c r="G164" s="202"/>
      <c r="H164" s="203"/>
      <c r="I164" s="203"/>
      <c r="J164" s="203"/>
      <c r="K164" s="202"/>
      <c r="L164" s="204"/>
      <c r="M164" s="205"/>
      <c r="N164" s="207"/>
      <c r="O164" s="202"/>
      <c r="P164" s="202"/>
      <c r="Q164" s="202"/>
      <c r="R164" s="202"/>
      <c r="S164" s="202"/>
      <c r="T164" s="203"/>
      <c r="U164" s="202"/>
      <c r="V164" s="202"/>
      <c r="W164" s="202"/>
      <c r="X164" s="202"/>
      <c r="Y164" s="203"/>
      <c r="Z164" s="202"/>
      <c r="AA164" s="202"/>
      <c r="AB164" s="202"/>
      <c r="AC164" s="202"/>
      <c r="AD164" s="202"/>
      <c r="AE164" s="202"/>
      <c r="AF164" s="203"/>
      <c r="AG164" s="203"/>
      <c r="AH164" s="202"/>
      <c r="AJ164" s="15" t="s">
        <v>138</v>
      </c>
    </row>
    <row r="165" spans="2:36" x14ac:dyDescent="0.4">
      <c r="B165" s="202"/>
      <c r="C165" s="202"/>
      <c r="D165" s="202"/>
      <c r="E165" s="203"/>
      <c r="F165" s="202"/>
      <c r="G165" s="202"/>
      <c r="H165" s="203"/>
      <c r="I165" s="203"/>
      <c r="J165" s="203"/>
      <c r="K165" s="202"/>
      <c r="L165" s="204"/>
      <c r="M165" s="205"/>
      <c r="N165" s="207"/>
      <c r="O165" s="202"/>
      <c r="P165" s="202"/>
      <c r="Q165" s="202"/>
      <c r="R165" s="202"/>
      <c r="S165" s="202"/>
      <c r="T165" s="203"/>
      <c r="U165" s="202"/>
      <c r="V165" s="202"/>
      <c r="W165" s="202"/>
      <c r="X165" s="202"/>
      <c r="Y165" s="203"/>
      <c r="Z165" s="202"/>
      <c r="AA165" s="202"/>
      <c r="AB165" s="202"/>
      <c r="AC165" s="202"/>
      <c r="AD165" s="202"/>
      <c r="AE165" s="202"/>
      <c r="AF165" s="203"/>
      <c r="AG165" s="203"/>
      <c r="AH165" s="202"/>
      <c r="AJ165" s="15" t="s">
        <v>138</v>
      </c>
    </row>
    <row r="166" spans="2:36" x14ac:dyDescent="0.4">
      <c r="B166" s="202"/>
      <c r="C166" s="202"/>
      <c r="D166" s="202"/>
      <c r="E166" s="203"/>
      <c r="F166" s="202"/>
      <c r="G166" s="202"/>
      <c r="H166" s="203"/>
      <c r="I166" s="203"/>
      <c r="J166" s="203"/>
      <c r="K166" s="202"/>
      <c r="L166" s="204"/>
      <c r="M166" s="205"/>
      <c r="N166" s="207"/>
      <c r="O166" s="202"/>
      <c r="P166" s="202"/>
      <c r="Q166" s="202"/>
      <c r="R166" s="202"/>
      <c r="S166" s="202"/>
      <c r="T166" s="203"/>
      <c r="U166" s="202"/>
      <c r="V166" s="202"/>
      <c r="W166" s="202"/>
      <c r="X166" s="202"/>
      <c r="Y166" s="203"/>
      <c r="Z166" s="202"/>
      <c r="AA166" s="202"/>
      <c r="AB166" s="202"/>
      <c r="AC166" s="202"/>
      <c r="AD166" s="202"/>
      <c r="AE166" s="202"/>
      <c r="AF166" s="203"/>
      <c r="AG166" s="203"/>
      <c r="AH166" s="202"/>
      <c r="AJ166" s="15" t="s">
        <v>138</v>
      </c>
    </row>
    <row r="167" spans="2:36" x14ac:dyDescent="0.4">
      <c r="B167" s="202"/>
      <c r="C167" s="202"/>
      <c r="D167" s="202"/>
      <c r="E167" s="203"/>
      <c r="F167" s="202"/>
      <c r="G167" s="202"/>
      <c r="H167" s="203"/>
      <c r="I167" s="203"/>
      <c r="J167" s="203"/>
      <c r="K167" s="202"/>
      <c r="L167" s="204"/>
      <c r="M167" s="205"/>
      <c r="N167" s="207"/>
      <c r="O167" s="202"/>
      <c r="P167" s="202"/>
      <c r="Q167" s="202"/>
      <c r="R167" s="202"/>
      <c r="S167" s="202"/>
      <c r="T167" s="203"/>
      <c r="U167" s="202"/>
      <c r="V167" s="202"/>
      <c r="W167" s="202"/>
      <c r="X167" s="202"/>
      <c r="Y167" s="203"/>
      <c r="Z167" s="202"/>
      <c r="AA167" s="202"/>
      <c r="AB167" s="202"/>
      <c r="AC167" s="202"/>
      <c r="AD167" s="202"/>
      <c r="AE167" s="202"/>
      <c r="AF167" s="203"/>
      <c r="AG167" s="203"/>
      <c r="AH167" s="202"/>
      <c r="AJ167" s="15" t="s">
        <v>138</v>
      </c>
    </row>
    <row r="168" spans="2:36" x14ac:dyDescent="0.4">
      <c r="B168" s="202"/>
      <c r="C168" s="202"/>
      <c r="D168" s="202"/>
      <c r="E168" s="203"/>
      <c r="F168" s="202"/>
      <c r="G168" s="202"/>
      <c r="H168" s="203"/>
      <c r="I168" s="203"/>
      <c r="J168" s="203"/>
      <c r="K168" s="202"/>
      <c r="L168" s="204"/>
      <c r="M168" s="205"/>
      <c r="N168" s="207"/>
      <c r="O168" s="202"/>
      <c r="P168" s="202"/>
      <c r="Q168" s="202"/>
      <c r="R168" s="202"/>
      <c r="S168" s="202"/>
      <c r="T168" s="203"/>
      <c r="U168" s="202"/>
      <c r="V168" s="202"/>
      <c r="W168" s="202"/>
      <c r="X168" s="202"/>
      <c r="Y168" s="203"/>
      <c r="Z168" s="202"/>
      <c r="AA168" s="202"/>
      <c r="AB168" s="202"/>
      <c r="AC168" s="202"/>
      <c r="AD168" s="202"/>
      <c r="AE168" s="202"/>
      <c r="AF168" s="203"/>
      <c r="AG168" s="203"/>
      <c r="AH168" s="202"/>
      <c r="AJ168" s="15" t="s">
        <v>138</v>
      </c>
    </row>
    <row r="169" spans="2:36" x14ac:dyDescent="0.4">
      <c r="B169" s="202"/>
      <c r="C169" s="202"/>
      <c r="D169" s="202"/>
      <c r="E169" s="203"/>
      <c r="F169" s="202"/>
      <c r="G169" s="202"/>
      <c r="H169" s="203"/>
      <c r="I169" s="203"/>
      <c r="J169" s="203"/>
      <c r="K169" s="202"/>
      <c r="L169" s="204"/>
      <c r="M169" s="205"/>
      <c r="N169" s="207"/>
      <c r="O169" s="202"/>
      <c r="P169" s="202"/>
      <c r="Q169" s="202"/>
      <c r="R169" s="202"/>
      <c r="S169" s="202"/>
      <c r="T169" s="203"/>
      <c r="U169" s="202"/>
      <c r="V169" s="202"/>
      <c r="W169" s="202"/>
      <c r="X169" s="202"/>
      <c r="Y169" s="203"/>
      <c r="Z169" s="202"/>
      <c r="AA169" s="202"/>
      <c r="AB169" s="202"/>
      <c r="AC169" s="202"/>
      <c r="AD169" s="202"/>
      <c r="AE169" s="202"/>
      <c r="AF169" s="203"/>
      <c r="AG169" s="203"/>
      <c r="AH169" s="202"/>
      <c r="AJ169" s="15" t="s">
        <v>138</v>
      </c>
    </row>
    <row r="170" spans="2:36" x14ac:dyDescent="0.4">
      <c r="B170" s="202"/>
      <c r="C170" s="202"/>
      <c r="D170" s="202"/>
      <c r="E170" s="203"/>
      <c r="F170" s="202"/>
      <c r="G170" s="202"/>
      <c r="H170" s="203"/>
      <c r="I170" s="203"/>
      <c r="J170" s="203"/>
      <c r="K170" s="202"/>
      <c r="L170" s="204"/>
      <c r="M170" s="205"/>
      <c r="N170" s="207"/>
      <c r="O170" s="202"/>
      <c r="P170" s="202"/>
      <c r="Q170" s="202"/>
      <c r="R170" s="202"/>
      <c r="S170" s="202"/>
      <c r="T170" s="203"/>
      <c r="U170" s="202"/>
      <c r="V170" s="202"/>
      <c r="W170" s="202"/>
      <c r="X170" s="202"/>
      <c r="Y170" s="203"/>
      <c r="Z170" s="202"/>
      <c r="AA170" s="202"/>
      <c r="AB170" s="202"/>
      <c r="AC170" s="202"/>
      <c r="AD170" s="202"/>
      <c r="AE170" s="202"/>
      <c r="AF170" s="203"/>
      <c r="AG170" s="203"/>
      <c r="AH170" s="202"/>
      <c r="AJ170" s="15" t="s">
        <v>138</v>
      </c>
    </row>
    <row r="171" spans="2:36" x14ac:dyDescent="0.4">
      <c r="B171" s="202"/>
      <c r="C171" s="202"/>
      <c r="D171" s="202"/>
      <c r="E171" s="203"/>
      <c r="F171" s="202"/>
      <c r="G171" s="202"/>
      <c r="H171" s="203"/>
      <c r="I171" s="203"/>
      <c r="J171" s="203"/>
      <c r="K171" s="202"/>
      <c r="L171" s="204"/>
      <c r="M171" s="205"/>
      <c r="N171" s="207"/>
      <c r="O171" s="202"/>
      <c r="P171" s="202"/>
      <c r="Q171" s="202"/>
      <c r="R171" s="202"/>
      <c r="S171" s="202"/>
      <c r="T171" s="203"/>
      <c r="U171" s="202"/>
      <c r="V171" s="202"/>
      <c r="W171" s="202"/>
      <c r="X171" s="202"/>
      <c r="Y171" s="203"/>
      <c r="Z171" s="202"/>
      <c r="AA171" s="202"/>
      <c r="AB171" s="202"/>
      <c r="AC171" s="202"/>
      <c r="AD171" s="202"/>
      <c r="AE171" s="202"/>
      <c r="AF171" s="203"/>
      <c r="AG171" s="203"/>
      <c r="AH171" s="202"/>
      <c r="AJ171" s="15" t="s">
        <v>138</v>
      </c>
    </row>
    <row r="172" spans="2:36" x14ac:dyDescent="0.4">
      <c r="B172" s="202"/>
      <c r="C172" s="202"/>
      <c r="D172" s="202"/>
      <c r="E172" s="203"/>
      <c r="F172" s="202"/>
      <c r="G172" s="202"/>
      <c r="H172" s="203"/>
      <c r="I172" s="203"/>
      <c r="J172" s="203"/>
      <c r="K172" s="202"/>
      <c r="L172" s="204"/>
      <c r="M172" s="205"/>
      <c r="N172" s="207"/>
      <c r="O172" s="202"/>
      <c r="P172" s="202"/>
      <c r="Q172" s="202"/>
      <c r="R172" s="202"/>
      <c r="S172" s="202"/>
      <c r="T172" s="203"/>
      <c r="U172" s="202"/>
      <c r="V172" s="202"/>
      <c r="W172" s="202"/>
      <c r="X172" s="202"/>
      <c r="Y172" s="203"/>
      <c r="Z172" s="202"/>
      <c r="AA172" s="202"/>
      <c r="AB172" s="202"/>
      <c r="AC172" s="202"/>
      <c r="AD172" s="202"/>
      <c r="AE172" s="202"/>
      <c r="AF172" s="203"/>
      <c r="AG172" s="203"/>
      <c r="AH172" s="202"/>
      <c r="AJ172" s="15" t="s">
        <v>138</v>
      </c>
    </row>
    <row r="173" spans="2:36" x14ac:dyDescent="0.4">
      <c r="B173" s="202"/>
      <c r="C173" s="202"/>
      <c r="D173" s="202"/>
      <c r="E173" s="203"/>
      <c r="F173" s="202"/>
      <c r="G173" s="202"/>
      <c r="H173" s="203"/>
      <c r="I173" s="203"/>
      <c r="J173" s="203"/>
      <c r="K173" s="202"/>
      <c r="L173" s="204"/>
      <c r="M173" s="205"/>
      <c r="N173" s="207"/>
      <c r="O173" s="202"/>
      <c r="P173" s="202"/>
      <c r="Q173" s="202"/>
      <c r="R173" s="202"/>
      <c r="S173" s="202"/>
      <c r="T173" s="203"/>
      <c r="U173" s="202"/>
      <c r="V173" s="202"/>
      <c r="W173" s="202"/>
      <c r="X173" s="202"/>
      <c r="Y173" s="203"/>
      <c r="Z173" s="202"/>
      <c r="AA173" s="202"/>
      <c r="AB173" s="202"/>
      <c r="AC173" s="202"/>
      <c r="AD173" s="202"/>
      <c r="AE173" s="202"/>
      <c r="AF173" s="203"/>
      <c r="AG173" s="203"/>
      <c r="AH173" s="202"/>
      <c r="AJ173" s="15" t="s">
        <v>138</v>
      </c>
    </row>
    <row r="174" spans="2:36" x14ac:dyDescent="0.4">
      <c r="B174" s="202"/>
      <c r="C174" s="202"/>
      <c r="D174" s="202"/>
      <c r="E174" s="203"/>
      <c r="F174" s="202"/>
      <c r="G174" s="202"/>
      <c r="H174" s="203"/>
      <c r="I174" s="203"/>
      <c r="J174" s="203"/>
      <c r="K174" s="202"/>
      <c r="L174" s="204"/>
      <c r="M174" s="205"/>
      <c r="N174" s="207"/>
      <c r="O174" s="202"/>
      <c r="P174" s="202"/>
      <c r="Q174" s="202"/>
      <c r="R174" s="202"/>
      <c r="S174" s="202"/>
      <c r="T174" s="203"/>
      <c r="U174" s="202"/>
      <c r="V174" s="202"/>
      <c r="W174" s="202"/>
      <c r="X174" s="202"/>
      <c r="Y174" s="203"/>
      <c r="Z174" s="202"/>
      <c r="AA174" s="202"/>
      <c r="AB174" s="202"/>
      <c r="AC174" s="202"/>
      <c r="AD174" s="202"/>
      <c r="AE174" s="202"/>
      <c r="AF174" s="203"/>
      <c r="AG174" s="203"/>
      <c r="AH174" s="202"/>
      <c r="AJ174" s="15" t="s">
        <v>138</v>
      </c>
    </row>
    <row r="175" spans="2:36" x14ac:dyDescent="0.4">
      <c r="B175" s="202"/>
      <c r="C175" s="202"/>
      <c r="D175" s="202"/>
      <c r="E175" s="203"/>
      <c r="F175" s="202"/>
      <c r="G175" s="202"/>
      <c r="H175" s="203"/>
      <c r="I175" s="203"/>
      <c r="J175" s="203"/>
      <c r="K175" s="202"/>
      <c r="L175" s="204"/>
      <c r="M175" s="205"/>
      <c r="N175" s="207"/>
      <c r="O175" s="202"/>
      <c r="P175" s="202"/>
      <c r="Q175" s="202"/>
      <c r="R175" s="202"/>
      <c r="S175" s="202"/>
      <c r="T175" s="203"/>
      <c r="U175" s="202"/>
      <c r="V175" s="202"/>
      <c r="W175" s="202"/>
      <c r="X175" s="202"/>
      <c r="Y175" s="203"/>
      <c r="Z175" s="202"/>
      <c r="AA175" s="202"/>
      <c r="AB175" s="202"/>
      <c r="AC175" s="202"/>
      <c r="AD175" s="202"/>
      <c r="AE175" s="202"/>
      <c r="AF175" s="203"/>
      <c r="AG175" s="203"/>
      <c r="AH175" s="202"/>
      <c r="AJ175" s="15" t="s">
        <v>138</v>
      </c>
    </row>
    <row r="176" spans="2:36" x14ac:dyDescent="0.4">
      <c r="B176" s="202"/>
      <c r="C176" s="202"/>
      <c r="D176" s="202"/>
      <c r="E176" s="203"/>
      <c r="F176" s="202"/>
      <c r="G176" s="202"/>
      <c r="H176" s="203"/>
      <c r="I176" s="203"/>
      <c r="J176" s="203"/>
      <c r="K176" s="202"/>
      <c r="L176" s="204"/>
      <c r="M176" s="205"/>
      <c r="N176" s="207"/>
      <c r="O176" s="202"/>
      <c r="P176" s="202"/>
      <c r="Q176" s="202"/>
      <c r="R176" s="202"/>
      <c r="S176" s="202"/>
      <c r="T176" s="203"/>
      <c r="U176" s="202"/>
      <c r="V176" s="202"/>
      <c r="W176" s="202"/>
      <c r="X176" s="202"/>
      <c r="Y176" s="203"/>
      <c r="Z176" s="202"/>
      <c r="AA176" s="202"/>
      <c r="AB176" s="202"/>
      <c r="AC176" s="202"/>
      <c r="AD176" s="202"/>
      <c r="AE176" s="202"/>
      <c r="AF176" s="203"/>
      <c r="AG176" s="203"/>
      <c r="AH176" s="202"/>
      <c r="AJ176" s="15" t="s">
        <v>138</v>
      </c>
    </row>
    <row r="177" spans="2:36" x14ac:dyDescent="0.4">
      <c r="B177" s="202"/>
      <c r="C177" s="202"/>
      <c r="D177" s="202"/>
      <c r="E177" s="203"/>
      <c r="F177" s="202"/>
      <c r="G177" s="202"/>
      <c r="H177" s="203"/>
      <c r="I177" s="203"/>
      <c r="J177" s="203"/>
      <c r="K177" s="202"/>
      <c r="L177" s="204"/>
      <c r="M177" s="205"/>
      <c r="N177" s="207"/>
      <c r="O177" s="202"/>
      <c r="P177" s="202"/>
      <c r="Q177" s="202"/>
      <c r="R177" s="202"/>
      <c r="S177" s="202"/>
      <c r="T177" s="203"/>
      <c r="U177" s="202"/>
      <c r="V177" s="202"/>
      <c r="W177" s="202"/>
      <c r="X177" s="202"/>
      <c r="Y177" s="203"/>
      <c r="Z177" s="202"/>
      <c r="AA177" s="202"/>
      <c r="AB177" s="202"/>
      <c r="AC177" s="202"/>
      <c r="AD177" s="202"/>
      <c r="AE177" s="202"/>
      <c r="AF177" s="203"/>
      <c r="AG177" s="203"/>
      <c r="AH177" s="202"/>
      <c r="AJ177" s="15" t="s">
        <v>138</v>
      </c>
    </row>
    <row r="178" spans="2:36" x14ac:dyDescent="0.4">
      <c r="B178" s="202"/>
      <c r="C178" s="202"/>
      <c r="D178" s="202"/>
      <c r="E178" s="203"/>
      <c r="F178" s="202"/>
      <c r="G178" s="202"/>
      <c r="H178" s="203"/>
      <c r="I178" s="203"/>
      <c r="J178" s="203"/>
      <c r="K178" s="202"/>
      <c r="L178" s="204"/>
      <c r="M178" s="205"/>
      <c r="N178" s="207"/>
      <c r="O178" s="202"/>
      <c r="P178" s="202"/>
      <c r="Q178" s="202"/>
      <c r="R178" s="202"/>
      <c r="S178" s="202"/>
      <c r="T178" s="203"/>
      <c r="U178" s="202"/>
      <c r="V178" s="202"/>
      <c r="W178" s="202"/>
      <c r="X178" s="202"/>
      <c r="Y178" s="203"/>
      <c r="Z178" s="202"/>
      <c r="AA178" s="202"/>
      <c r="AB178" s="202"/>
      <c r="AC178" s="202"/>
      <c r="AD178" s="202"/>
      <c r="AE178" s="202"/>
      <c r="AF178" s="203"/>
      <c r="AG178" s="203"/>
      <c r="AH178" s="202"/>
      <c r="AJ178" s="15" t="s">
        <v>138</v>
      </c>
    </row>
    <row r="179" spans="2:36" x14ac:dyDescent="0.4">
      <c r="B179" s="202"/>
      <c r="C179" s="202"/>
      <c r="D179" s="202"/>
      <c r="E179" s="203"/>
      <c r="F179" s="202"/>
      <c r="G179" s="202"/>
      <c r="H179" s="203"/>
      <c r="I179" s="203"/>
      <c r="J179" s="203"/>
      <c r="K179" s="202"/>
      <c r="L179" s="204"/>
      <c r="M179" s="205"/>
      <c r="N179" s="207"/>
      <c r="O179" s="202"/>
      <c r="P179" s="202"/>
      <c r="Q179" s="202"/>
      <c r="R179" s="202"/>
      <c r="S179" s="202"/>
      <c r="T179" s="203"/>
      <c r="U179" s="202"/>
      <c r="V179" s="202"/>
      <c r="W179" s="202"/>
      <c r="X179" s="202"/>
      <c r="Y179" s="203"/>
      <c r="Z179" s="202"/>
      <c r="AA179" s="202"/>
      <c r="AB179" s="202"/>
      <c r="AC179" s="202"/>
      <c r="AD179" s="202"/>
      <c r="AE179" s="202"/>
      <c r="AF179" s="203"/>
      <c r="AG179" s="203"/>
      <c r="AH179" s="202"/>
      <c r="AJ179" s="15" t="s">
        <v>138</v>
      </c>
    </row>
    <row r="180" spans="2:36" x14ac:dyDescent="0.4">
      <c r="B180" s="202"/>
      <c r="C180" s="202"/>
      <c r="D180" s="202"/>
      <c r="E180" s="203"/>
      <c r="F180" s="202"/>
      <c r="G180" s="202"/>
      <c r="H180" s="203"/>
      <c r="I180" s="203"/>
      <c r="J180" s="203"/>
      <c r="K180" s="202"/>
      <c r="L180" s="204"/>
      <c r="M180" s="205"/>
      <c r="N180" s="207"/>
      <c r="O180" s="202"/>
      <c r="P180" s="202"/>
      <c r="Q180" s="202"/>
      <c r="R180" s="202"/>
      <c r="S180" s="202"/>
      <c r="T180" s="203"/>
      <c r="U180" s="202"/>
      <c r="V180" s="202"/>
      <c r="W180" s="202"/>
      <c r="X180" s="202"/>
      <c r="Y180" s="203"/>
      <c r="Z180" s="202"/>
      <c r="AA180" s="202"/>
      <c r="AB180" s="202"/>
      <c r="AC180" s="202"/>
      <c r="AD180" s="202"/>
      <c r="AE180" s="202"/>
      <c r="AF180" s="203"/>
      <c r="AG180" s="203"/>
      <c r="AH180" s="202"/>
      <c r="AJ180" s="15" t="s">
        <v>138</v>
      </c>
    </row>
    <row r="181" spans="2:36" x14ac:dyDescent="0.4">
      <c r="B181" s="202"/>
      <c r="C181" s="202"/>
      <c r="D181" s="202"/>
      <c r="E181" s="203"/>
      <c r="F181" s="202"/>
      <c r="G181" s="202"/>
      <c r="H181" s="203"/>
      <c r="I181" s="203"/>
      <c r="J181" s="203"/>
      <c r="K181" s="202"/>
      <c r="L181" s="204"/>
      <c r="M181" s="205"/>
      <c r="N181" s="207"/>
      <c r="O181" s="202"/>
      <c r="P181" s="202"/>
      <c r="Q181" s="202"/>
      <c r="R181" s="202"/>
      <c r="S181" s="202"/>
      <c r="T181" s="203"/>
      <c r="U181" s="202"/>
      <c r="V181" s="202"/>
      <c r="W181" s="202"/>
      <c r="X181" s="202"/>
      <c r="Y181" s="203"/>
      <c r="Z181" s="202"/>
      <c r="AA181" s="202"/>
      <c r="AB181" s="202"/>
      <c r="AC181" s="202"/>
      <c r="AD181" s="202"/>
      <c r="AE181" s="202"/>
      <c r="AF181" s="203"/>
      <c r="AG181" s="203"/>
      <c r="AH181" s="202"/>
      <c r="AJ181" s="15" t="s">
        <v>138</v>
      </c>
    </row>
    <row r="182" spans="2:36" x14ac:dyDescent="0.4">
      <c r="B182" s="202"/>
      <c r="C182" s="202"/>
      <c r="D182" s="202"/>
      <c r="E182" s="203"/>
      <c r="F182" s="202"/>
      <c r="G182" s="202"/>
      <c r="H182" s="203"/>
      <c r="I182" s="203"/>
      <c r="J182" s="203"/>
      <c r="K182" s="202"/>
      <c r="L182" s="204"/>
      <c r="M182" s="205"/>
      <c r="N182" s="207"/>
      <c r="O182" s="202"/>
      <c r="P182" s="202"/>
      <c r="Q182" s="202"/>
      <c r="R182" s="202"/>
      <c r="S182" s="202"/>
      <c r="T182" s="203"/>
      <c r="U182" s="202"/>
      <c r="V182" s="202"/>
      <c r="W182" s="202"/>
      <c r="X182" s="202"/>
      <c r="Y182" s="203"/>
      <c r="Z182" s="202"/>
      <c r="AA182" s="202"/>
      <c r="AB182" s="202"/>
      <c r="AC182" s="202"/>
      <c r="AD182" s="202"/>
      <c r="AE182" s="202"/>
      <c r="AF182" s="203"/>
      <c r="AG182" s="203"/>
      <c r="AH182" s="202"/>
      <c r="AJ182" s="15" t="s">
        <v>138</v>
      </c>
    </row>
    <row r="183" spans="2:36" x14ac:dyDescent="0.4">
      <c r="B183" s="202"/>
      <c r="C183" s="202"/>
      <c r="D183" s="202"/>
      <c r="E183" s="203"/>
      <c r="F183" s="202"/>
      <c r="G183" s="202"/>
      <c r="H183" s="203"/>
      <c r="I183" s="203"/>
      <c r="J183" s="203"/>
      <c r="K183" s="202"/>
      <c r="L183" s="204"/>
      <c r="M183" s="205"/>
      <c r="N183" s="207"/>
      <c r="O183" s="202"/>
      <c r="P183" s="202"/>
      <c r="Q183" s="202"/>
      <c r="R183" s="202"/>
      <c r="S183" s="202"/>
      <c r="T183" s="203"/>
      <c r="U183" s="202"/>
      <c r="V183" s="202"/>
      <c r="W183" s="202"/>
      <c r="X183" s="202"/>
      <c r="Y183" s="203"/>
      <c r="Z183" s="202"/>
      <c r="AA183" s="202"/>
      <c r="AB183" s="202"/>
      <c r="AC183" s="202"/>
      <c r="AD183" s="202"/>
      <c r="AE183" s="202"/>
      <c r="AF183" s="203"/>
      <c r="AG183" s="203"/>
      <c r="AH183" s="202"/>
      <c r="AJ183" s="15" t="s">
        <v>138</v>
      </c>
    </row>
    <row r="184" spans="2:36" x14ac:dyDescent="0.4">
      <c r="B184" s="202"/>
      <c r="C184" s="202"/>
      <c r="D184" s="202"/>
      <c r="E184" s="203"/>
      <c r="F184" s="202"/>
      <c r="G184" s="202"/>
      <c r="H184" s="203"/>
      <c r="I184" s="203"/>
      <c r="J184" s="203"/>
      <c r="K184" s="202"/>
      <c r="L184" s="204"/>
      <c r="M184" s="205"/>
      <c r="N184" s="207"/>
      <c r="O184" s="202"/>
      <c r="P184" s="202"/>
      <c r="Q184" s="202"/>
      <c r="R184" s="202"/>
      <c r="S184" s="202"/>
      <c r="T184" s="203"/>
      <c r="U184" s="202"/>
      <c r="V184" s="202"/>
      <c r="W184" s="202"/>
      <c r="X184" s="202"/>
      <c r="Y184" s="203"/>
      <c r="Z184" s="202"/>
      <c r="AA184" s="202"/>
      <c r="AB184" s="202"/>
      <c r="AC184" s="202"/>
      <c r="AD184" s="202"/>
      <c r="AE184" s="202"/>
      <c r="AF184" s="203"/>
      <c r="AG184" s="203"/>
      <c r="AH184" s="202"/>
      <c r="AJ184" s="15" t="s">
        <v>138</v>
      </c>
    </row>
    <row r="185" spans="2:36" x14ac:dyDescent="0.4">
      <c r="B185" s="202"/>
      <c r="C185" s="202"/>
      <c r="D185" s="202"/>
      <c r="E185" s="203"/>
      <c r="F185" s="202"/>
      <c r="G185" s="202"/>
      <c r="H185" s="203"/>
      <c r="I185" s="203"/>
      <c r="J185" s="203"/>
      <c r="K185" s="202"/>
      <c r="L185" s="204"/>
      <c r="M185" s="205"/>
      <c r="N185" s="207"/>
      <c r="O185" s="202"/>
      <c r="P185" s="202"/>
      <c r="Q185" s="202"/>
      <c r="R185" s="202"/>
      <c r="S185" s="202"/>
      <c r="T185" s="203"/>
      <c r="U185" s="202"/>
      <c r="V185" s="202"/>
      <c r="W185" s="202"/>
      <c r="X185" s="202"/>
      <c r="Y185" s="203"/>
      <c r="Z185" s="202"/>
      <c r="AA185" s="202"/>
      <c r="AB185" s="202"/>
      <c r="AC185" s="202"/>
      <c r="AD185" s="202"/>
      <c r="AE185" s="202"/>
      <c r="AF185" s="203"/>
      <c r="AG185" s="203"/>
      <c r="AH185" s="202"/>
      <c r="AJ185" s="15" t="s">
        <v>138</v>
      </c>
    </row>
    <row r="186" spans="2:36" x14ac:dyDescent="0.4">
      <c r="B186" s="202"/>
      <c r="C186" s="202"/>
      <c r="D186" s="202"/>
      <c r="E186" s="203"/>
      <c r="F186" s="202"/>
      <c r="G186" s="202"/>
      <c r="H186" s="203"/>
      <c r="I186" s="203"/>
      <c r="J186" s="203"/>
      <c r="K186" s="202"/>
      <c r="L186" s="204"/>
      <c r="M186" s="205"/>
      <c r="N186" s="207"/>
      <c r="O186" s="202"/>
      <c r="P186" s="202"/>
      <c r="Q186" s="202"/>
      <c r="R186" s="202"/>
      <c r="S186" s="202"/>
      <c r="T186" s="203"/>
      <c r="U186" s="202"/>
      <c r="V186" s="202"/>
      <c r="W186" s="202"/>
      <c r="X186" s="202"/>
      <c r="Y186" s="203"/>
      <c r="Z186" s="202"/>
      <c r="AA186" s="202"/>
      <c r="AB186" s="202"/>
      <c r="AC186" s="202"/>
      <c r="AD186" s="202"/>
      <c r="AE186" s="202"/>
      <c r="AF186" s="203"/>
      <c r="AG186" s="203"/>
      <c r="AH186" s="202"/>
      <c r="AJ186" s="15" t="s">
        <v>138</v>
      </c>
    </row>
    <row r="187" spans="2:36" x14ac:dyDescent="0.4">
      <c r="B187" s="202"/>
      <c r="C187" s="202"/>
      <c r="D187" s="202"/>
      <c r="E187" s="203"/>
      <c r="F187" s="202"/>
      <c r="G187" s="202"/>
      <c r="H187" s="203"/>
      <c r="I187" s="203"/>
      <c r="J187" s="203"/>
      <c r="K187" s="202"/>
      <c r="L187" s="204"/>
      <c r="M187" s="205"/>
      <c r="N187" s="207"/>
      <c r="O187" s="202"/>
      <c r="P187" s="202"/>
      <c r="Q187" s="202"/>
      <c r="R187" s="202"/>
      <c r="S187" s="202"/>
      <c r="T187" s="203"/>
      <c r="U187" s="202"/>
      <c r="V187" s="202"/>
      <c r="W187" s="202"/>
      <c r="X187" s="202"/>
      <c r="Y187" s="203"/>
      <c r="Z187" s="202"/>
      <c r="AA187" s="202"/>
      <c r="AB187" s="202"/>
      <c r="AC187" s="202"/>
      <c r="AD187" s="202"/>
      <c r="AE187" s="202"/>
      <c r="AF187" s="203"/>
      <c r="AG187" s="203"/>
      <c r="AH187" s="202"/>
      <c r="AJ187" s="15" t="s">
        <v>138</v>
      </c>
    </row>
    <row r="188" spans="2:36" x14ac:dyDescent="0.4">
      <c r="B188" s="202"/>
      <c r="C188" s="202"/>
      <c r="D188" s="202"/>
      <c r="E188" s="203"/>
      <c r="F188" s="202"/>
      <c r="G188" s="202"/>
      <c r="H188" s="203"/>
      <c r="I188" s="203"/>
      <c r="J188" s="203"/>
      <c r="K188" s="202"/>
      <c r="L188" s="204"/>
      <c r="M188" s="205"/>
      <c r="N188" s="207"/>
      <c r="O188" s="202"/>
      <c r="P188" s="202"/>
      <c r="Q188" s="202"/>
      <c r="R188" s="202"/>
      <c r="S188" s="202"/>
      <c r="T188" s="203"/>
      <c r="U188" s="202"/>
      <c r="V188" s="202"/>
      <c r="W188" s="202"/>
      <c r="X188" s="202"/>
      <c r="Y188" s="203"/>
      <c r="Z188" s="202"/>
      <c r="AA188" s="202"/>
      <c r="AB188" s="202"/>
      <c r="AC188" s="202"/>
      <c r="AD188" s="202"/>
      <c r="AE188" s="202"/>
      <c r="AF188" s="203"/>
      <c r="AG188" s="203"/>
      <c r="AH188" s="202"/>
      <c r="AJ188" s="15" t="s">
        <v>138</v>
      </c>
    </row>
    <row r="189" spans="2:36" x14ac:dyDescent="0.4">
      <c r="B189" s="202"/>
      <c r="C189" s="202"/>
      <c r="D189" s="202"/>
      <c r="E189" s="203"/>
      <c r="F189" s="202"/>
      <c r="G189" s="202"/>
      <c r="H189" s="203"/>
      <c r="I189" s="203"/>
      <c r="J189" s="203"/>
      <c r="K189" s="202"/>
      <c r="L189" s="204"/>
      <c r="M189" s="205"/>
      <c r="N189" s="207"/>
      <c r="O189" s="202"/>
      <c r="P189" s="202"/>
      <c r="Q189" s="202"/>
      <c r="R189" s="202"/>
      <c r="S189" s="202"/>
      <c r="T189" s="203"/>
      <c r="U189" s="202"/>
      <c r="V189" s="202"/>
      <c r="W189" s="202"/>
      <c r="X189" s="202"/>
      <c r="Y189" s="203"/>
      <c r="Z189" s="202"/>
      <c r="AA189" s="202"/>
      <c r="AB189" s="202"/>
      <c r="AC189" s="202"/>
      <c r="AD189" s="202"/>
      <c r="AE189" s="202"/>
      <c r="AF189" s="203"/>
      <c r="AG189" s="203"/>
      <c r="AH189" s="202"/>
      <c r="AJ189" s="15" t="s">
        <v>138</v>
      </c>
    </row>
    <row r="190" spans="2:36" x14ac:dyDescent="0.4">
      <c r="B190" s="202"/>
      <c r="C190" s="202"/>
      <c r="D190" s="202"/>
      <c r="E190" s="203"/>
      <c r="F190" s="202"/>
      <c r="G190" s="202"/>
      <c r="H190" s="203"/>
      <c r="I190" s="203"/>
      <c r="J190" s="203"/>
      <c r="K190" s="202"/>
      <c r="L190" s="204"/>
      <c r="M190" s="205"/>
      <c r="N190" s="207"/>
      <c r="O190" s="202"/>
      <c r="P190" s="202"/>
      <c r="Q190" s="202"/>
      <c r="R190" s="202"/>
      <c r="S190" s="202"/>
      <c r="T190" s="203"/>
      <c r="U190" s="202"/>
      <c r="V190" s="202"/>
      <c r="W190" s="202"/>
      <c r="X190" s="202"/>
      <c r="Y190" s="203"/>
      <c r="Z190" s="202"/>
      <c r="AA190" s="202"/>
      <c r="AB190" s="202"/>
      <c r="AC190" s="202"/>
      <c r="AD190" s="202"/>
      <c r="AE190" s="202"/>
      <c r="AF190" s="203"/>
      <c r="AG190" s="203"/>
      <c r="AH190" s="202"/>
      <c r="AJ190" s="15" t="s">
        <v>138</v>
      </c>
    </row>
    <row r="191" spans="2:36" x14ac:dyDescent="0.4">
      <c r="B191" s="202"/>
      <c r="C191" s="202"/>
      <c r="D191" s="202"/>
      <c r="E191" s="203"/>
      <c r="F191" s="202"/>
      <c r="G191" s="202"/>
      <c r="H191" s="203"/>
      <c r="I191" s="203"/>
      <c r="J191" s="203"/>
      <c r="K191" s="202"/>
      <c r="L191" s="204"/>
      <c r="M191" s="205"/>
      <c r="N191" s="207"/>
      <c r="O191" s="202"/>
      <c r="P191" s="202"/>
      <c r="Q191" s="202"/>
      <c r="R191" s="202"/>
      <c r="S191" s="202"/>
      <c r="T191" s="203"/>
      <c r="U191" s="202"/>
      <c r="V191" s="202"/>
      <c r="W191" s="202"/>
      <c r="X191" s="202"/>
      <c r="Y191" s="203"/>
      <c r="Z191" s="202"/>
      <c r="AA191" s="202"/>
      <c r="AB191" s="202"/>
      <c r="AC191" s="202"/>
      <c r="AD191" s="202"/>
      <c r="AE191" s="202"/>
      <c r="AF191" s="203"/>
      <c r="AG191" s="203"/>
      <c r="AH191" s="202"/>
      <c r="AJ191" s="15" t="s">
        <v>138</v>
      </c>
    </row>
    <row r="192" spans="2:36" x14ac:dyDescent="0.4">
      <c r="B192" s="202"/>
      <c r="C192" s="202"/>
      <c r="D192" s="202"/>
      <c r="E192" s="203"/>
      <c r="F192" s="202"/>
      <c r="G192" s="202"/>
      <c r="H192" s="203"/>
      <c r="I192" s="203"/>
      <c r="J192" s="203"/>
      <c r="K192" s="202"/>
      <c r="L192" s="204"/>
      <c r="M192" s="205"/>
      <c r="N192" s="207"/>
      <c r="O192" s="202"/>
      <c r="P192" s="202"/>
      <c r="Q192" s="202"/>
      <c r="R192" s="202"/>
      <c r="S192" s="202"/>
      <c r="T192" s="203"/>
      <c r="U192" s="202"/>
      <c r="V192" s="202"/>
      <c r="W192" s="202"/>
      <c r="X192" s="202"/>
      <c r="Y192" s="203"/>
      <c r="Z192" s="202"/>
      <c r="AA192" s="202"/>
      <c r="AB192" s="202"/>
      <c r="AC192" s="202"/>
      <c r="AD192" s="202"/>
      <c r="AE192" s="202"/>
      <c r="AF192" s="203"/>
      <c r="AG192" s="203"/>
      <c r="AH192" s="202"/>
      <c r="AJ192" s="15" t="s">
        <v>138</v>
      </c>
    </row>
    <row r="193" spans="2:36" x14ac:dyDescent="0.4">
      <c r="B193" s="202"/>
      <c r="C193" s="202"/>
      <c r="D193" s="202"/>
      <c r="E193" s="203"/>
      <c r="F193" s="202"/>
      <c r="G193" s="202"/>
      <c r="H193" s="203"/>
      <c r="I193" s="203"/>
      <c r="J193" s="203"/>
      <c r="K193" s="202"/>
      <c r="L193" s="204"/>
      <c r="M193" s="205"/>
      <c r="N193" s="207"/>
      <c r="O193" s="202"/>
      <c r="P193" s="202"/>
      <c r="Q193" s="202"/>
      <c r="R193" s="202"/>
      <c r="S193" s="202"/>
      <c r="T193" s="203"/>
      <c r="U193" s="202"/>
      <c r="V193" s="202"/>
      <c r="W193" s="202"/>
      <c r="X193" s="202"/>
      <c r="Y193" s="203"/>
      <c r="Z193" s="202"/>
      <c r="AA193" s="202"/>
      <c r="AB193" s="202"/>
      <c r="AC193" s="202"/>
      <c r="AD193" s="202"/>
      <c r="AE193" s="202"/>
      <c r="AF193" s="203"/>
      <c r="AG193" s="203"/>
      <c r="AH193" s="202"/>
      <c r="AJ193" s="15"/>
    </row>
    <row r="194" spans="2:36" x14ac:dyDescent="0.4">
      <c r="B194" s="202"/>
      <c r="C194" s="202"/>
      <c r="D194" s="202"/>
      <c r="E194" s="203"/>
      <c r="F194" s="202"/>
      <c r="G194" s="202"/>
      <c r="H194" s="203"/>
      <c r="I194" s="203"/>
      <c r="J194" s="203"/>
      <c r="K194" s="202"/>
      <c r="L194" s="204"/>
      <c r="M194" s="205"/>
      <c r="N194" s="207"/>
      <c r="O194" s="202"/>
      <c r="P194" s="202"/>
      <c r="Q194" s="202"/>
      <c r="R194" s="202"/>
      <c r="S194" s="202"/>
      <c r="T194" s="203"/>
      <c r="U194" s="202"/>
      <c r="V194" s="202"/>
      <c r="W194" s="202"/>
      <c r="X194" s="202"/>
      <c r="Y194" s="203"/>
      <c r="Z194" s="202"/>
      <c r="AA194" s="202"/>
      <c r="AB194" s="202"/>
      <c r="AC194" s="202"/>
      <c r="AD194" s="202"/>
      <c r="AE194" s="202"/>
      <c r="AF194" s="203"/>
      <c r="AG194" s="203"/>
      <c r="AH194" s="202"/>
      <c r="AJ194" s="15"/>
    </row>
    <row r="195" spans="2:36" x14ac:dyDescent="0.4">
      <c r="B195" s="202"/>
      <c r="C195" s="202"/>
      <c r="D195" s="202"/>
      <c r="E195" s="203"/>
      <c r="F195" s="202"/>
      <c r="G195" s="202"/>
      <c r="H195" s="203"/>
      <c r="I195" s="203"/>
      <c r="J195" s="203"/>
      <c r="K195" s="202"/>
      <c r="L195" s="204"/>
      <c r="M195" s="205"/>
      <c r="N195" s="207"/>
      <c r="O195" s="202"/>
      <c r="P195" s="202"/>
      <c r="Q195" s="202"/>
      <c r="R195" s="202"/>
      <c r="S195" s="202"/>
      <c r="T195" s="203"/>
      <c r="U195" s="202"/>
      <c r="V195" s="202"/>
      <c r="W195" s="202"/>
      <c r="X195" s="202"/>
      <c r="Y195" s="203"/>
      <c r="Z195" s="202"/>
      <c r="AA195" s="202"/>
      <c r="AB195" s="202"/>
      <c r="AC195" s="202"/>
      <c r="AD195" s="202"/>
      <c r="AE195" s="202"/>
      <c r="AF195" s="203"/>
      <c r="AG195" s="203"/>
      <c r="AH195" s="202"/>
      <c r="AJ195" s="15"/>
    </row>
    <row r="196" spans="2:36" x14ac:dyDescent="0.4">
      <c r="B196" s="202"/>
      <c r="C196" s="202"/>
      <c r="D196" s="202"/>
      <c r="E196" s="203"/>
      <c r="F196" s="202"/>
      <c r="G196" s="202"/>
      <c r="H196" s="203"/>
      <c r="I196" s="203"/>
      <c r="J196" s="203"/>
      <c r="K196" s="202"/>
      <c r="L196" s="204"/>
      <c r="M196" s="205"/>
      <c r="N196" s="207"/>
      <c r="O196" s="202"/>
      <c r="P196" s="202"/>
      <c r="Q196" s="202"/>
      <c r="R196" s="202"/>
      <c r="S196" s="202"/>
      <c r="T196" s="203"/>
      <c r="U196" s="202"/>
      <c r="V196" s="202"/>
      <c r="W196" s="202"/>
      <c r="X196" s="202"/>
      <c r="Y196" s="203"/>
      <c r="Z196" s="202"/>
      <c r="AA196" s="202"/>
      <c r="AB196" s="202"/>
      <c r="AC196" s="202"/>
      <c r="AD196" s="202"/>
      <c r="AE196" s="202"/>
      <c r="AF196" s="203"/>
      <c r="AG196" s="203"/>
      <c r="AH196" s="202"/>
      <c r="AJ196" s="15"/>
    </row>
    <row r="197" spans="2:36" x14ac:dyDescent="0.4">
      <c r="B197" s="202"/>
      <c r="C197" s="202"/>
      <c r="D197" s="202"/>
      <c r="E197" s="203"/>
      <c r="F197" s="202"/>
      <c r="G197" s="202"/>
      <c r="H197" s="203"/>
      <c r="I197" s="203"/>
      <c r="J197" s="203"/>
      <c r="K197" s="202"/>
      <c r="L197" s="204"/>
      <c r="M197" s="205"/>
      <c r="N197" s="207"/>
      <c r="O197" s="202"/>
      <c r="P197" s="202"/>
      <c r="Q197" s="202"/>
      <c r="R197" s="202"/>
      <c r="S197" s="202"/>
      <c r="T197" s="203"/>
      <c r="U197" s="202"/>
      <c r="V197" s="202"/>
      <c r="W197" s="202"/>
      <c r="X197" s="202"/>
      <c r="Y197" s="203"/>
      <c r="Z197" s="202"/>
      <c r="AA197" s="202"/>
      <c r="AB197" s="202"/>
      <c r="AC197" s="202"/>
      <c r="AD197" s="202"/>
      <c r="AE197" s="202"/>
      <c r="AF197" s="203"/>
      <c r="AG197" s="203"/>
      <c r="AH197" s="202"/>
      <c r="AJ197" s="15"/>
    </row>
    <row r="198" spans="2:36" x14ac:dyDescent="0.4">
      <c r="B198" s="202"/>
      <c r="C198" s="202"/>
      <c r="D198" s="202"/>
      <c r="E198" s="203"/>
      <c r="F198" s="202"/>
      <c r="G198" s="202"/>
      <c r="H198" s="203"/>
      <c r="I198" s="203"/>
      <c r="J198" s="203"/>
      <c r="K198" s="202"/>
      <c r="L198" s="204"/>
      <c r="M198" s="205"/>
      <c r="N198" s="207"/>
      <c r="O198" s="202"/>
      <c r="P198" s="202"/>
      <c r="Q198" s="202"/>
      <c r="R198" s="202"/>
      <c r="S198" s="202"/>
      <c r="T198" s="203"/>
      <c r="U198" s="202"/>
      <c r="V198" s="202"/>
      <c r="W198" s="202"/>
      <c r="X198" s="202"/>
      <c r="Y198" s="203"/>
      <c r="Z198" s="202"/>
      <c r="AA198" s="202"/>
      <c r="AB198" s="202"/>
      <c r="AC198" s="202"/>
      <c r="AD198" s="202"/>
      <c r="AE198" s="202"/>
      <c r="AF198" s="203"/>
      <c r="AG198" s="203"/>
      <c r="AH198" s="202"/>
      <c r="AJ198" s="15" t="s">
        <v>138</v>
      </c>
    </row>
    <row r="199" spans="2:36" x14ac:dyDescent="0.4">
      <c r="B199" s="202"/>
      <c r="C199" s="202"/>
      <c r="D199" s="202"/>
      <c r="E199" s="203"/>
      <c r="F199" s="202"/>
      <c r="G199" s="202"/>
      <c r="H199" s="203"/>
      <c r="I199" s="203"/>
      <c r="J199" s="203"/>
      <c r="K199" s="202"/>
      <c r="L199" s="204"/>
      <c r="M199" s="205"/>
      <c r="N199" s="207"/>
      <c r="O199" s="202"/>
      <c r="P199" s="202"/>
      <c r="Q199" s="202"/>
      <c r="R199" s="202"/>
      <c r="S199" s="202"/>
      <c r="T199" s="203"/>
      <c r="U199" s="202"/>
      <c r="V199" s="202"/>
      <c r="W199" s="202"/>
      <c r="X199" s="202"/>
      <c r="Y199" s="203"/>
      <c r="Z199" s="202"/>
      <c r="AA199" s="202"/>
      <c r="AB199" s="202"/>
      <c r="AC199" s="202"/>
      <c r="AD199" s="202"/>
      <c r="AE199" s="202"/>
      <c r="AF199" s="203"/>
      <c r="AG199" s="203"/>
      <c r="AH199" s="202"/>
      <c r="AJ199" s="15" t="s">
        <v>138</v>
      </c>
    </row>
    <row r="200" spans="2:36" x14ac:dyDescent="0.4">
      <c r="B200" s="202"/>
      <c r="C200" s="202"/>
      <c r="D200" s="202"/>
      <c r="E200" s="203"/>
      <c r="F200" s="202"/>
      <c r="G200" s="202"/>
      <c r="H200" s="203"/>
      <c r="I200" s="203"/>
      <c r="J200" s="203"/>
      <c r="K200" s="202"/>
      <c r="L200" s="204"/>
      <c r="M200" s="205"/>
      <c r="N200" s="207"/>
      <c r="O200" s="202"/>
      <c r="P200" s="202"/>
      <c r="Q200" s="202"/>
      <c r="R200" s="202"/>
      <c r="S200" s="202"/>
      <c r="T200" s="203"/>
      <c r="U200" s="202"/>
      <c r="V200" s="202"/>
      <c r="W200" s="202"/>
      <c r="X200" s="202"/>
      <c r="Y200" s="203"/>
      <c r="Z200" s="202"/>
      <c r="AA200" s="202"/>
      <c r="AB200" s="202"/>
      <c r="AC200" s="202"/>
      <c r="AD200" s="202"/>
      <c r="AE200" s="202"/>
      <c r="AF200" s="203"/>
      <c r="AG200" s="203"/>
      <c r="AH200" s="202"/>
      <c r="AJ200" s="15" t="s">
        <v>138</v>
      </c>
    </row>
    <row r="201" spans="2:36" x14ac:dyDescent="0.4">
      <c r="B201" s="202"/>
      <c r="C201" s="202"/>
      <c r="D201" s="202"/>
      <c r="E201" s="203"/>
      <c r="F201" s="202"/>
      <c r="G201" s="202"/>
      <c r="H201" s="203"/>
      <c r="I201" s="203"/>
      <c r="J201" s="203"/>
      <c r="K201" s="202"/>
      <c r="L201" s="204"/>
      <c r="M201" s="205"/>
      <c r="N201" s="207"/>
      <c r="O201" s="202"/>
      <c r="P201" s="202"/>
      <c r="Q201" s="202"/>
      <c r="R201" s="202"/>
      <c r="S201" s="202"/>
      <c r="T201" s="203"/>
      <c r="U201" s="202"/>
      <c r="V201" s="202"/>
      <c r="W201" s="202"/>
      <c r="X201" s="202"/>
      <c r="Y201" s="203"/>
      <c r="Z201" s="202"/>
      <c r="AA201" s="202"/>
      <c r="AB201" s="202"/>
      <c r="AC201" s="202"/>
      <c r="AD201" s="202"/>
      <c r="AE201" s="202"/>
      <c r="AF201" s="203"/>
      <c r="AG201" s="203"/>
      <c r="AH201" s="202"/>
      <c r="AJ201" s="15" t="s">
        <v>138</v>
      </c>
    </row>
    <row r="202" spans="2:36" x14ac:dyDescent="0.4">
      <c r="B202" s="202"/>
      <c r="C202" s="202"/>
      <c r="D202" s="202"/>
      <c r="E202" s="203"/>
      <c r="F202" s="202"/>
      <c r="G202" s="202"/>
      <c r="H202" s="203"/>
      <c r="I202" s="203"/>
      <c r="J202" s="203"/>
      <c r="K202" s="202"/>
      <c r="L202" s="204"/>
      <c r="M202" s="205"/>
      <c r="N202" s="207"/>
      <c r="O202" s="202"/>
      <c r="P202" s="202"/>
      <c r="Q202" s="202"/>
      <c r="R202" s="202"/>
      <c r="S202" s="202"/>
      <c r="T202" s="203"/>
      <c r="U202" s="202"/>
      <c r="V202" s="202"/>
      <c r="W202" s="202"/>
      <c r="X202" s="202"/>
      <c r="Y202" s="203"/>
      <c r="Z202" s="202"/>
      <c r="AA202" s="202"/>
      <c r="AB202" s="202"/>
      <c r="AC202" s="202"/>
      <c r="AD202" s="202"/>
      <c r="AE202" s="202"/>
      <c r="AF202" s="203"/>
      <c r="AG202" s="203"/>
      <c r="AH202" s="202"/>
      <c r="AJ202" s="15"/>
    </row>
    <row r="203" spans="2:36" x14ac:dyDescent="0.4">
      <c r="B203" s="202"/>
      <c r="C203" s="202"/>
      <c r="D203" s="202"/>
      <c r="E203" s="203"/>
      <c r="F203" s="202"/>
      <c r="G203" s="202"/>
      <c r="H203" s="203"/>
      <c r="I203" s="203"/>
      <c r="J203" s="203"/>
      <c r="K203" s="202"/>
      <c r="L203" s="204"/>
      <c r="M203" s="205"/>
      <c r="N203" s="207"/>
      <c r="O203" s="202"/>
      <c r="P203" s="202"/>
      <c r="Q203" s="202"/>
      <c r="R203" s="202"/>
      <c r="S203" s="202"/>
      <c r="T203" s="203"/>
      <c r="U203" s="202"/>
      <c r="V203" s="202"/>
      <c r="W203" s="202"/>
      <c r="X203" s="202"/>
      <c r="Y203" s="203"/>
      <c r="Z203" s="202"/>
      <c r="AA203" s="202"/>
      <c r="AB203" s="202"/>
      <c r="AC203" s="202"/>
      <c r="AD203" s="202"/>
      <c r="AE203" s="202"/>
      <c r="AF203" s="203"/>
      <c r="AG203" s="203"/>
      <c r="AH203" s="202"/>
      <c r="AJ203" s="15"/>
    </row>
    <row r="204" spans="2:36" x14ac:dyDescent="0.4">
      <c r="B204" s="202"/>
      <c r="C204" s="202"/>
      <c r="D204" s="202"/>
      <c r="E204" s="203"/>
      <c r="F204" s="202"/>
      <c r="G204" s="202"/>
      <c r="H204" s="203"/>
      <c r="I204" s="203"/>
      <c r="J204" s="203"/>
      <c r="K204" s="202"/>
      <c r="L204" s="204"/>
      <c r="M204" s="205"/>
      <c r="N204" s="207"/>
      <c r="O204" s="202"/>
      <c r="P204" s="202"/>
      <c r="Q204" s="202"/>
      <c r="R204" s="202"/>
      <c r="S204" s="202"/>
      <c r="T204" s="203"/>
      <c r="U204" s="202"/>
      <c r="V204" s="202"/>
      <c r="W204" s="202"/>
      <c r="X204" s="202"/>
      <c r="Y204" s="203"/>
      <c r="Z204" s="202"/>
      <c r="AA204" s="202"/>
      <c r="AB204" s="202"/>
      <c r="AC204" s="202"/>
      <c r="AD204" s="202"/>
      <c r="AE204" s="202"/>
      <c r="AF204" s="203"/>
      <c r="AG204" s="203"/>
      <c r="AH204" s="202"/>
      <c r="AJ204" s="15"/>
    </row>
    <row r="205" spans="2:36" x14ac:dyDescent="0.4">
      <c r="B205" s="202"/>
      <c r="C205" s="202"/>
      <c r="D205" s="202"/>
      <c r="E205" s="203"/>
      <c r="F205" s="202"/>
      <c r="G205" s="202"/>
      <c r="H205" s="203"/>
      <c r="I205" s="203"/>
      <c r="J205" s="203"/>
      <c r="K205" s="202"/>
      <c r="L205" s="204"/>
      <c r="M205" s="205"/>
      <c r="N205" s="207"/>
      <c r="O205" s="202"/>
      <c r="P205" s="202"/>
      <c r="Q205" s="202"/>
      <c r="R205" s="202"/>
      <c r="S205" s="202"/>
      <c r="T205" s="203"/>
      <c r="U205" s="202"/>
      <c r="V205" s="202"/>
      <c r="W205" s="202"/>
      <c r="X205" s="202"/>
      <c r="Y205" s="203"/>
      <c r="Z205" s="202"/>
      <c r="AA205" s="202"/>
      <c r="AB205" s="202"/>
      <c r="AC205" s="202"/>
      <c r="AD205" s="202"/>
      <c r="AE205" s="202"/>
      <c r="AF205" s="203"/>
      <c r="AG205" s="203"/>
      <c r="AH205" s="202"/>
      <c r="AJ205" s="15"/>
    </row>
    <row r="206" spans="2:36" x14ac:dyDescent="0.4">
      <c r="B206" s="202"/>
      <c r="C206" s="202"/>
      <c r="D206" s="202"/>
      <c r="E206" s="203"/>
      <c r="F206" s="202"/>
      <c r="G206" s="202"/>
      <c r="H206" s="203"/>
      <c r="I206" s="203"/>
      <c r="J206" s="203"/>
      <c r="K206" s="202"/>
      <c r="L206" s="204"/>
      <c r="M206" s="205"/>
      <c r="N206" s="207"/>
      <c r="O206" s="202"/>
      <c r="P206" s="202"/>
      <c r="Q206" s="202"/>
      <c r="R206" s="202"/>
      <c r="S206" s="202"/>
      <c r="T206" s="203"/>
      <c r="U206" s="202"/>
      <c r="V206" s="202"/>
      <c r="W206" s="202"/>
      <c r="X206" s="202"/>
      <c r="Y206" s="203"/>
      <c r="Z206" s="202"/>
      <c r="AA206" s="202"/>
      <c r="AB206" s="202"/>
      <c r="AC206" s="202"/>
      <c r="AD206" s="202"/>
      <c r="AE206" s="202"/>
      <c r="AF206" s="203"/>
      <c r="AG206" s="203"/>
      <c r="AH206" s="202"/>
      <c r="AJ206" s="15"/>
    </row>
    <row r="207" spans="2:36" x14ac:dyDescent="0.4">
      <c r="B207" s="202"/>
      <c r="C207" s="202"/>
      <c r="D207" s="202"/>
      <c r="E207" s="203"/>
      <c r="F207" s="202"/>
      <c r="G207" s="202"/>
      <c r="H207" s="203"/>
      <c r="I207" s="203"/>
      <c r="J207" s="203"/>
      <c r="K207" s="202"/>
      <c r="L207" s="204"/>
      <c r="M207" s="205"/>
      <c r="N207" s="207"/>
      <c r="O207" s="202"/>
      <c r="P207" s="202"/>
      <c r="Q207" s="202"/>
      <c r="R207" s="202"/>
      <c r="S207" s="202"/>
      <c r="T207" s="203"/>
      <c r="U207" s="202"/>
      <c r="V207" s="202"/>
      <c r="W207" s="202"/>
      <c r="X207" s="202"/>
      <c r="Y207" s="203"/>
      <c r="Z207" s="202"/>
      <c r="AA207" s="202"/>
      <c r="AB207" s="202"/>
      <c r="AC207" s="202"/>
      <c r="AD207" s="202"/>
      <c r="AE207" s="202"/>
      <c r="AF207" s="203"/>
      <c r="AG207" s="203"/>
      <c r="AH207" s="202"/>
      <c r="AJ207" s="15" t="s">
        <v>138</v>
      </c>
    </row>
    <row r="208" spans="2:36" x14ac:dyDescent="0.4">
      <c r="B208" s="202"/>
      <c r="C208" s="202"/>
      <c r="D208" s="202"/>
      <c r="E208" s="203"/>
      <c r="F208" s="202"/>
      <c r="G208" s="202"/>
      <c r="H208" s="203"/>
      <c r="I208" s="203"/>
      <c r="J208" s="203"/>
      <c r="K208" s="202"/>
      <c r="L208" s="204"/>
      <c r="M208" s="205"/>
      <c r="N208" s="207"/>
      <c r="O208" s="202"/>
      <c r="P208" s="202"/>
      <c r="Q208" s="202"/>
      <c r="R208" s="202"/>
      <c r="S208" s="202"/>
      <c r="T208" s="203"/>
      <c r="U208" s="202"/>
      <c r="V208" s="202"/>
      <c r="W208" s="202"/>
      <c r="X208" s="202"/>
      <c r="Y208" s="203"/>
      <c r="Z208" s="202"/>
      <c r="AA208" s="202"/>
      <c r="AB208" s="202"/>
      <c r="AC208" s="202"/>
      <c r="AD208" s="202"/>
      <c r="AE208" s="202"/>
      <c r="AF208" s="203"/>
      <c r="AG208" s="203"/>
      <c r="AH208" s="202"/>
      <c r="AJ208" s="15" t="s">
        <v>138</v>
      </c>
    </row>
    <row r="209" spans="1:36" x14ac:dyDescent="0.4">
      <c r="B209" s="202"/>
      <c r="C209" s="202"/>
      <c r="D209" s="202"/>
      <c r="E209" s="203"/>
      <c r="F209" s="202"/>
      <c r="G209" s="202"/>
      <c r="H209" s="203"/>
      <c r="I209" s="203"/>
      <c r="J209" s="203"/>
      <c r="K209" s="202"/>
      <c r="L209" s="204"/>
      <c r="M209" s="205"/>
      <c r="N209" s="207"/>
      <c r="O209" s="202"/>
      <c r="P209" s="202"/>
      <c r="Q209" s="202"/>
      <c r="R209" s="202"/>
      <c r="S209" s="202"/>
      <c r="T209" s="203"/>
      <c r="U209" s="202"/>
      <c r="V209" s="202"/>
      <c r="W209" s="202"/>
      <c r="X209" s="202"/>
      <c r="Y209" s="203"/>
      <c r="Z209" s="202"/>
      <c r="AA209" s="202"/>
      <c r="AB209" s="202"/>
      <c r="AC209" s="202"/>
      <c r="AD209" s="202"/>
      <c r="AE209" s="202"/>
      <c r="AF209" s="203"/>
      <c r="AG209" s="203"/>
      <c r="AH209" s="202"/>
      <c r="AJ209" s="15" t="s">
        <v>138</v>
      </c>
    </row>
    <row r="210" spans="1:36" x14ac:dyDescent="0.4">
      <c r="B210" s="202"/>
      <c r="C210" s="202"/>
      <c r="D210" s="202"/>
      <c r="E210" s="203"/>
      <c r="F210" s="202"/>
      <c r="G210" s="202"/>
      <c r="H210" s="203"/>
      <c r="I210" s="203"/>
      <c r="J210" s="203"/>
      <c r="K210" s="202"/>
      <c r="L210" s="204"/>
      <c r="M210" s="205"/>
      <c r="N210" s="207"/>
      <c r="O210" s="202"/>
      <c r="P210" s="202"/>
      <c r="Q210" s="202"/>
      <c r="R210" s="202"/>
      <c r="S210" s="202"/>
      <c r="T210" s="203"/>
      <c r="U210" s="202"/>
      <c r="V210" s="202"/>
      <c r="W210" s="202"/>
      <c r="X210" s="202"/>
      <c r="Y210" s="203"/>
      <c r="Z210" s="202"/>
      <c r="AA210" s="202"/>
      <c r="AB210" s="202"/>
      <c r="AC210" s="202"/>
      <c r="AD210" s="202"/>
      <c r="AE210" s="202"/>
      <c r="AF210" s="203"/>
      <c r="AG210" s="203"/>
      <c r="AH210" s="202"/>
      <c r="AJ210" s="15" t="s">
        <v>138</v>
      </c>
    </row>
    <row r="211" spans="1:36" x14ac:dyDescent="0.4">
      <c r="B211" s="202"/>
      <c r="C211" s="202"/>
      <c r="D211" s="202"/>
      <c r="E211" s="203"/>
      <c r="F211" s="202"/>
      <c r="G211" s="202"/>
      <c r="H211" s="203"/>
      <c r="I211" s="203"/>
      <c r="J211" s="203"/>
      <c r="K211" s="202"/>
      <c r="L211" s="204"/>
      <c r="M211" s="205"/>
      <c r="N211" s="207"/>
      <c r="O211" s="202"/>
      <c r="P211" s="202"/>
      <c r="Q211" s="202"/>
      <c r="R211" s="202"/>
      <c r="S211" s="202"/>
      <c r="T211" s="203"/>
      <c r="U211" s="202"/>
      <c r="V211" s="202"/>
      <c r="W211" s="202"/>
      <c r="X211" s="202"/>
      <c r="Y211" s="203"/>
      <c r="Z211" s="202"/>
      <c r="AA211" s="202"/>
      <c r="AB211" s="202"/>
      <c r="AC211" s="202"/>
      <c r="AD211" s="202"/>
      <c r="AE211" s="202"/>
      <c r="AF211" s="203"/>
      <c r="AG211" s="203"/>
      <c r="AH211" s="202"/>
      <c r="AJ211" s="15"/>
    </row>
    <row r="212" spans="1:36" x14ac:dyDescent="0.4">
      <c r="B212" s="202"/>
      <c r="C212" s="202"/>
      <c r="D212" s="202"/>
      <c r="E212" s="203"/>
      <c r="F212" s="202"/>
      <c r="G212" s="202"/>
      <c r="H212" s="203"/>
      <c r="I212" s="203"/>
      <c r="J212" s="203"/>
      <c r="K212" s="202"/>
      <c r="L212" s="204"/>
      <c r="M212" s="205"/>
      <c r="N212" s="207"/>
      <c r="O212" s="202"/>
      <c r="P212" s="202"/>
      <c r="Q212" s="202"/>
      <c r="R212" s="202"/>
      <c r="S212" s="202"/>
      <c r="T212" s="203"/>
      <c r="U212" s="202"/>
      <c r="V212" s="202"/>
      <c r="W212" s="202"/>
      <c r="X212" s="202"/>
      <c r="Y212" s="203"/>
      <c r="Z212" s="202"/>
      <c r="AA212" s="202"/>
      <c r="AB212" s="202"/>
      <c r="AC212" s="202"/>
      <c r="AD212" s="202"/>
      <c r="AE212" s="202"/>
      <c r="AF212" s="203"/>
      <c r="AG212" s="203"/>
      <c r="AH212" s="202"/>
      <c r="AJ212" s="15" t="s">
        <v>138</v>
      </c>
    </row>
    <row r="213" spans="1:36" x14ac:dyDescent="0.4">
      <c r="B213" s="158"/>
      <c r="C213" s="159"/>
      <c r="D213" s="159"/>
      <c r="E213" s="200"/>
      <c r="F213" s="160"/>
      <c r="G213" s="206"/>
      <c r="H213" s="160"/>
      <c r="I213" s="160"/>
      <c r="J213" s="160"/>
      <c r="K213" s="160"/>
      <c r="L213" s="201"/>
      <c r="M213" s="161"/>
      <c r="N213" s="161"/>
      <c r="O213" s="159"/>
      <c r="P213" s="159"/>
      <c r="Q213" s="159"/>
      <c r="R213" s="159"/>
      <c r="S213" s="159"/>
      <c r="T213" s="162"/>
      <c r="U213" s="159"/>
      <c r="V213" s="159"/>
      <c r="W213" s="159"/>
      <c r="X213" s="159"/>
      <c r="Y213" s="163"/>
      <c r="Z213" s="159"/>
      <c r="AA213" s="159"/>
      <c r="AB213" s="159"/>
      <c r="AC213" s="159"/>
      <c r="AD213" s="159"/>
      <c r="AE213" s="159"/>
      <c r="AF213" s="163"/>
      <c r="AG213" s="163"/>
      <c r="AH213" s="159"/>
      <c r="AJ213" s="15"/>
    </row>
    <row r="214" spans="1:36" x14ac:dyDescent="0.4">
      <c r="A214" s="10" t="s">
        <v>138</v>
      </c>
      <c r="B214" s="10" t="s">
        <v>138</v>
      </c>
      <c r="C214" s="10" t="s">
        <v>138</v>
      </c>
      <c r="D214" s="10" t="s">
        <v>138</v>
      </c>
      <c r="E214" s="10" t="s">
        <v>138</v>
      </c>
      <c r="F214" s="10" t="s">
        <v>138</v>
      </c>
      <c r="G214" s="10" t="s">
        <v>138</v>
      </c>
      <c r="H214" s="10" t="s">
        <v>138</v>
      </c>
      <c r="K214" s="10" t="s">
        <v>138</v>
      </c>
      <c r="L214" s="10" t="s">
        <v>138</v>
      </c>
      <c r="M214" s="10" t="s">
        <v>138</v>
      </c>
      <c r="N214" s="10" t="s">
        <v>138</v>
      </c>
      <c r="O214" s="10" t="s">
        <v>138</v>
      </c>
      <c r="P214" s="10" t="s">
        <v>138</v>
      </c>
      <c r="Q214" s="10" t="s">
        <v>138</v>
      </c>
      <c r="R214" s="10" t="s">
        <v>138</v>
      </c>
      <c r="S214" s="10" t="s">
        <v>138</v>
      </c>
      <c r="T214" s="10" t="s">
        <v>138</v>
      </c>
      <c r="U214" s="10" t="s">
        <v>138</v>
      </c>
      <c r="V214" s="10" t="s">
        <v>138</v>
      </c>
      <c r="W214" s="10" t="s">
        <v>138</v>
      </c>
      <c r="X214" s="10" t="s">
        <v>138</v>
      </c>
      <c r="Y214" s="10" t="s">
        <v>138</v>
      </c>
      <c r="Z214" s="10" t="s">
        <v>138</v>
      </c>
      <c r="AA214" s="10" t="s">
        <v>138</v>
      </c>
      <c r="AB214" s="10" t="s">
        <v>138</v>
      </c>
      <c r="AC214" s="10" t="s">
        <v>138</v>
      </c>
      <c r="AD214" s="10" t="s">
        <v>138</v>
      </c>
      <c r="AE214" s="10" t="s">
        <v>138</v>
      </c>
      <c r="AF214" s="10" t="s">
        <v>138</v>
      </c>
      <c r="AG214" s="10" t="s">
        <v>138</v>
      </c>
      <c r="AH214" s="10" t="s">
        <v>138</v>
      </c>
      <c r="AI214" s="10" t="s">
        <v>138</v>
      </c>
      <c r="AJ214" s="15" t="s">
        <v>138</v>
      </c>
    </row>
  </sheetData>
  <sheetProtection algorithmName="SHA-512" hashValue="zjhIDiAFVwY2uhOCI1FCNjrobo7FXF9dniTL3OTxWodiCR6gZXCWPG7pLysrDXf+xXgNzvbYrQtmTA3kicJnDg==" saltValue="3RbP8woj6t0Ayl+hymAt7g==" spinCount="100000" sheet="1" objects="1" scenarios="1"/>
  <phoneticPr fontId="3"/>
  <dataValidations count="3">
    <dataValidation type="list" allowBlank="1" showInputMessage="1" showErrorMessage="1" sqref="F13:F213" xr:uid="{9E568787-C440-4F1A-8FBE-8649F894A170}">
      <formula1>"株式・有限・合名・合資・合同などの会社組織,組合関連,医療法人,社会福祉法人,学校法人,商工会・都道府県商工会連合会及び商工会議所,その他法人,個人事業主"</formula1>
    </dataValidation>
    <dataValidation type="list" allowBlank="1" showInputMessage="1" showErrorMessage="1" sqref="K13:K212" xr:uid="{B91FDC82-1951-4872-AEE2-A5A96D544DB6}">
      <formula1>"中小企業等,小規模事業者"</formula1>
    </dataValidation>
    <dataValidation type="textLength" operator="equal" allowBlank="1" showInputMessage="1" showErrorMessage="1" sqref="E213" xr:uid="{5281DC15-6416-4170-BCE5-49AAF50F726B}">
      <formula1>13</formula1>
    </dataValidation>
  </dataValidations>
  <hyperlinks>
    <hyperlink ref="G2" location="様式・計算用ツール一覧!A1" display="一覧に戻る" xr:uid="{F71CF503-5E14-4361-87A2-3E3C9D7323ED}"/>
  </hyperlinks>
  <pageMargins left="0.11811023622047245" right="0.11811023622047245" top="0.55118110236220474" bottom="0.74803149606299213" header="0.31496062992125984" footer="0.31496062992125984"/>
  <pageSetup paperSize="9" scale="18" fitToWidth="0" orientation="landscape" r:id="rId1"/>
  <colBreaks count="4" manualBreakCount="4">
    <brk id="6" max="50" man="1"/>
    <brk id="11" max="52" man="1"/>
    <brk id="19" max="52" man="1"/>
    <brk id="26" max="52"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E5BF3-DD25-46DD-9149-A0283AF2B552}">
  <sheetPr>
    <pageSetUpPr fitToPage="1"/>
  </sheetPr>
  <dimension ref="A1:K33"/>
  <sheetViews>
    <sheetView showGridLines="0" view="pageBreakPreview" zoomScaleNormal="100" zoomScaleSheetLayoutView="100" workbookViewId="0"/>
  </sheetViews>
  <sheetFormatPr defaultColWidth="9" defaultRowHeight="13.5" x14ac:dyDescent="0.4"/>
  <cols>
    <col min="1" max="1" width="1.625" style="10" customWidth="1"/>
    <col min="2" max="2" width="27.875" style="10" customWidth="1"/>
    <col min="3" max="9" width="22.625" style="11" customWidth="1"/>
    <col min="10" max="10" width="1.625" style="10" customWidth="1"/>
    <col min="11" max="16384" width="9" style="10"/>
  </cols>
  <sheetData>
    <row r="1" spans="1:11" ht="7.5" customHeight="1" x14ac:dyDescent="0.4">
      <c r="K1" s="10" t="s">
        <v>138</v>
      </c>
    </row>
    <row r="2" spans="1:11" ht="16.5" x14ac:dyDescent="0.4">
      <c r="B2" s="6" t="s">
        <v>74</v>
      </c>
      <c r="I2" s="12" t="s">
        <v>123</v>
      </c>
      <c r="K2" s="10" t="s">
        <v>138</v>
      </c>
    </row>
    <row r="3" spans="1:11" ht="7.5" customHeight="1" x14ac:dyDescent="0.4">
      <c r="I3" s="12"/>
      <c r="K3" s="10" t="s">
        <v>138</v>
      </c>
    </row>
    <row r="4" spans="1:11" x14ac:dyDescent="0.4">
      <c r="B4" s="10" t="s">
        <v>206</v>
      </c>
      <c r="C4" s="199"/>
      <c r="I4" s="12"/>
      <c r="K4" s="10" t="s">
        <v>138</v>
      </c>
    </row>
    <row r="5" spans="1:11" x14ac:dyDescent="0.4">
      <c r="B5" s="145" t="s">
        <v>153</v>
      </c>
      <c r="I5" s="12"/>
      <c r="K5" s="10" t="s">
        <v>138</v>
      </c>
    </row>
    <row r="6" spans="1:11" ht="7.5" customHeight="1" x14ac:dyDescent="0.4">
      <c r="K6" s="10" t="s">
        <v>138</v>
      </c>
    </row>
    <row r="7" spans="1:11" x14ac:dyDescent="0.4">
      <c r="B7" s="13" t="s">
        <v>23</v>
      </c>
      <c r="C7" s="219"/>
      <c r="D7" s="220"/>
      <c r="E7" s="14"/>
      <c r="F7" s="10"/>
      <c r="G7" s="15"/>
      <c r="H7" s="16"/>
      <c r="I7" s="15"/>
      <c r="K7" s="10" t="s">
        <v>138</v>
      </c>
    </row>
    <row r="8" spans="1:11" ht="7.5" customHeight="1" x14ac:dyDescent="0.4">
      <c r="B8" s="11"/>
      <c r="C8" s="10"/>
      <c r="D8" s="10"/>
      <c r="E8" s="10"/>
      <c r="F8" s="10"/>
      <c r="G8" s="15"/>
      <c r="H8" s="15"/>
      <c r="I8" s="15"/>
      <c r="K8" s="10" t="s">
        <v>138</v>
      </c>
    </row>
    <row r="9" spans="1:11" x14ac:dyDescent="0.4">
      <c r="B9" s="8" t="s">
        <v>125</v>
      </c>
      <c r="C9" s="173"/>
      <c r="D9" s="17"/>
      <c r="K9" s="10" t="s">
        <v>138</v>
      </c>
    </row>
    <row r="10" spans="1:11" ht="9.75" customHeight="1" x14ac:dyDescent="0.4">
      <c r="B10" s="15"/>
      <c r="K10" s="10" t="s">
        <v>138</v>
      </c>
    </row>
    <row r="11" spans="1:11" x14ac:dyDescent="0.4">
      <c r="B11" s="20" t="s">
        <v>87</v>
      </c>
      <c r="K11" s="10" t="s">
        <v>138</v>
      </c>
    </row>
    <row r="12" spans="1:11" ht="14.25" thickBot="1" x14ac:dyDescent="0.45">
      <c r="A12" s="18"/>
      <c r="B12" s="3" t="s">
        <v>164</v>
      </c>
      <c r="C12" s="3" t="s">
        <v>165</v>
      </c>
      <c r="D12" s="3" t="s">
        <v>166</v>
      </c>
      <c r="E12" s="3" t="s">
        <v>167</v>
      </c>
      <c r="F12" s="3" t="s">
        <v>176</v>
      </c>
      <c r="G12" s="3" t="s">
        <v>174</v>
      </c>
      <c r="H12" s="25" t="s">
        <v>24</v>
      </c>
      <c r="I12" s="10"/>
      <c r="K12" s="10" t="s">
        <v>138</v>
      </c>
    </row>
    <row r="13" spans="1:11" ht="14.25" thickBot="1" x14ac:dyDescent="0.45">
      <c r="B13" s="171"/>
      <c r="C13" s="171"/>
      <c r="D13" s="171"/>
      <c r="E13" s="19" t="str">
        <f>+IF(SUM(B13:D13)=0,"",SUM(B13:D13))</f>
        <v/>
      </c>
      <c r="F13" s="171"/>
      <c r="G13" s="172"/>
      <c r="H13" s="143" t="str">
        <f>IFERROR(E13/(F13*G13),"")</f>
        <v/>
      </c>
      <c r="I13" s="10"/>
      <c r="K13" s="10" t="s">
        <v>138</v>
      </c>
    </row>
    <row r="14" spans="1:11" x14ac:dyDescent="0.4">
      <c r="K14" s="10" t="s">
        <v>138</v>
      </c>
    </row>
    <row r="15" spans="1:11" x14ac:dyDescent="0.4">
      <c r="B15" s="20" t="s">
        <v>85</v>
      </c>
      <c r="K15" s="10" t="s">
        <v>138</v>
      </c>
    </row>
    <row r="16" spans="1:11" ht="14.25" thickBot="1" x14ac:dyDescent="0.45">
      <c r="B16" s="151" t="s">
        <v>164</v>
      </c>
      <c r="C16" s="151" t="s">
        <v>165</v>
      </c>
      <c r="D16" s="151" t="s">
        <v>166</v>
      </c>
      <c r="E16" s="151" t="s">
        <v>167</v>
      </c>
      <c r="F16" s="157" t="s">
        <v>176</v>
      </c>
      <c r="G16" s="152" t="s">
        <v>174</v>
      </c>
      <c r="H16" s="25" t="s">
        <v>24</v>
      </c>
      <c r="I16" s="3" t="s">
        <v>189</v>
      </c>
      <c r="K16" s="10" t="s">
        <v>138</v>
      </c>
    </row>
    <row r="17" spans="1:11" ht="14.25" thickBot="1" x14ac:dyDescent="0.45">
      <c r="B17" s="171"/>
      <c r="C17" s="171"/>
      <c r="D17" s="171"/>
      <c r="E17" s="19" t="str">
        <f>+IF(SUM(B17:D17)=0,"",SUM(B17:D17))</f>
        <v/>
      </c>
      <c r="F17" s="171"/>
      <c r="G17" s="172"/>
      <c r="H17" s="143" t="str">
        <f>IFERROR(E17/(F17*G17),"")</f>
        <v/>
      </c>
      <c r="I17" s="144" t="str">
        <f>IFERROR(ROUNDDOWN((H17/H13)^(1/(1-0))-1,3),"")</f>
        <v/>
      </c>
      <c r="K17" s="10" t="s">
        <v>138</v>
      </c>
    </row>
    <row r="18" spans="1:11" x14ac:dyDescent="0.4">
      <c r="K18" s="10" t="s">
        <v>138</v>
      </c>
    </row>
    <row r="19" spans="1:11" x14ac:dyDescent="0.4">
      <c r="B19" s="20" t="s">
        <v>86</v>
      </c>
      <c r="K19" s="10" t="s">
        <v>138</v>
      </c>
    </row>
    <row r="20" spans="1:11" ht="14.25" thickBot="1" x14ac:dyDescent="0.45">
      <c r="B20" s="151" t="s">
        <v>164</v>
      </c>
      <c r="C20" s="151" t="s">
        <v>165</v>
      </c>
      <c r="D20" s="151" t="s">
        <v>166</v>
      </c>
      <c r="E20" s="151" t="s">
        <v>167</v>
      </c>
      <c r="F20" s="157" t="s">
        <v>176</v>
      </c>
      <c r="G20" s="152" t="s">
        <v>174</v>
      </c>
      <c r="H20" s="25" t="s">
        <v>24</v>
      </c>
      <c r="I20" s="3" t="s">
        <v>190</v>
      </c>
      <c r="K20" s="10" t="s">
        <v>138</v>
      </c>
    </row>
    <row r="21" spans="1:11" ht="14.25" thickBot="1" x14ac:dyDescent="0.45">
      <c r="B21" s="171"/>
      <c r="C21" s="171"/>
      <c r="D21" s="171"/>
      <c r="E21" s="19" t="str">
        <f>+IF(SUM(B21:D21)=0,"",SUM(B21:D21))</f>
        <v/>
      </c>
      <c r="F21" s="171"/>
      <c r="G21" s="172"/>
      <c r="H21" s="143" t="str">
        <f>IFERROR(E21/(F21*G21),"")</f>
        <v/>
      </c>
      <c r="I21" s="144" t="str">
        <f>IFERROR(ROUNDDOWN((H21/H13)^(1/(2-0))-1,3),"")</f>
        <v/>
      </c>
      <c r="K21" s="10" t="s">
        <v>138</v>
      </c>
    </row>
    <row r="22" spans="1:11" ht="7.5" customHeight="1" x14ac:dyDescent="0.4">
      <c r="K22" s="10" t="s">
        <v>138</v>
      </c>
    </row>
    <row r="23" spans="1:11" x14ac:dyDescent="0.4">
      <c r="B23" s="10" t="s">
        <v>122</v>
      </c>
      <c r="K23" s="10" t="s">
        <v>138</v>
      </c>
    </row>
    <row r="24" spans="1:11" x14ac:dyDescent="0.4">
      <c r="B24" s="10" t="s">
        <v>156</v>
      </c>
      <c r="K24" s="10" t="s">
        <v>138</v>
      </c>
    </row>
    <row r="25" spans="1:11" x14ac:dyDescent="0.4">
      <c r="B25" s="21" t="s">
        <v>146</v>
      </c>
      <c r="K25" s="10" t="s">
        <v>138</v>
      </c>
    </row>
    <row r="26" spans="1:11" x14ac:dyDescent="0.4">
      <c r="B26" s="21" t="s">
        <v>204</v>
      </c>
    </row>
    <row r="27" spans="1:11" ht="7.5" customHeight="1" x14ac:dyDescent="0.4">
      <c r="K27" s="10" t="s">
        <v>138</v>
      </c>
    </row>
    <row r="28" spans="1:11" x14ac:dyDescent="0.4">
      <c r="K28" s="10" t="s">
        <v>138</v>
      </c>
    </row>
    <row r="29" spans="1:11" x14ac:dyDescent="0.4">
      <c r="A29" s="10" t="s">
        <v>138</v>
      </c>
      <c r="B29" s="10" t="s">
        <v>138</v>
      </c>
      <c r="C29" s="10" t="s">
        <v>138</v>
      </c>
      <c r="D29" s="10" t="s">
        <v>138</v>
      </c>
      <c r="E29" s="10" t="s">
        <v>138</v>
      </c>
      <c r="F29" s="10" t="s">
        <v>138</v>
      </c>
      <c r="G29" s="10" t="s">
        <v>138</v>
      </c>
      <c r="H29" s="10" t="s">
        <v>138</v>
      </c>
      <c r="I29" s="10" t="s">
        <v>138</v>
      </c>
      <c r="J29" s="10" t="s">
        <v>138</v>
      </c>
      <c r="K29" s="10" t="s">
        <v>138</v>
      </c>
    </row>
    <row r="30" spans="1:11" x14ac:dyDescent="0.4">
      <c r="H30" s="22"/>
      <c r="I30" s="22"/>
    </row>
    <row r="31" spans="1:11" x14ac:dyDescent="0.4">
      <c r="H31" s="22"/>
      <c r="I31" s="22"/>
    </row>
    <row r="32" spans="1:11" x14ac:dyDescent="0.4">
      <c r="H32" s="22"/>
      <c r="I32" s="22"/>
    </row>
    <row r="33" spans="8:9" x14ac:dyDescent="0.4">
      <c r="H33" s="22"/>
      <c r="I33" s="22"/>
    </row>
  </sheetData>
  <sheetProtection algorithmName="SHA-512" hashValue="5QzYZFLKyPhzxHOcAC2a0PV0OieQB5CNgBGfpZLQPqqXIiqA3qjvAPaCK7PyO19/RAi5u8pFpiH/sjW/YLoE5w==" saltValue="SogjjiATniuXJg58yCqU+w==" spinCount="100000" sheet="1" objects="1" scenarios="1"/>
  <mergeCells count="1">
    <mergeCell ref="C7:D7"/>
  </mergeCells>
  <phoneticPr fontId="3"/>
  <hyperlinks>
    <hyperlink ref="I2" location="様式・計算用ツール一覧!A1" display="一覧に戻る" xr:uid="{F68BD3F7-A9DB-4AA8-8279-F677A78B054B}"/>
  </hyperlinks>
  <pageMargins left="0.70866141732283472" right="0.70866141732283472" top="0.74803149606299213" bottom="0.74803149606299213" header="0.31496062992125984" footer="0.31496062992125984"/>
  <pageSetup paperSize="9" scale="63"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9630E-F764-4D1A-B70E-60C3DF8246C9}">
  <sheetPr>
    <pageSetUpPr fitToPage="1"/>
  </sheetPr>
  <dimension ref="A1:K62"/>
  <sheetViews>
    <sheetView showGridLines="0" view="pageBreakPreview" zoomScale="119" zoomScaleNormal="100" zoomScaleSheetLayoutView="100" workbookViewId="0"/>
  </sheetViews>
  <sheetFormatPr defaultColWidth="9" defaultRowHeight="13.5" x14ac:dyDescent="0.4"/>
  <cols>
    <col min="1" max="1" width="1.625" style="10" customWidth="1"/>
    <col min="2" max="2" width="27.875" style="10" customWidth="1"/>
    <col min="3" max="5" width="22.625" style="11" customWidth="1"/>
    <col min="6" max="6" width="4.75" style="10" customWidth="1"/>
    <col min="7" max="7" width="25.625" style="11" customWidth="1"/>
    <col min="8" max="8" width="22.625" style="11" customWidth="1"/>
    <col min="9" max="9" width="22.625" style="22" customWidth="1"/>
    <col min="10" max="10" width="1.625" style="10" customWidth="1"/>
    <col min="11" max="16384" width="9" style="10"/>
  </cols>
  <sheetData>
    <row r="1" spans="2:11" ht="7.5" customHeight="1" x14ac:dyDescent="0.4">
      <c r="K1" s="10" t="s">
        <v>138</v>
      </c>
    </row>
    <row r="2" spans="2:11" ht="16.5" x14ac:dyDescent="0.4">
      <c r="B2" s="6" t="s">
        <v>74</v>
      </c>
      <c r="C2" s="10"/>
      <c r="D2" s="10"/>
      <c r="E2" s="10"/>
      <c r="G2" s="10"/>
      <c r="H2" s="10"/>
      <c r="I2" s="10"/>
    </row>
    <row r="3" spans="2:11" ht="7.5" customHeight="1" x14ac:dyDescent="0.4">
      <c r="F3" s="11"/>
      <c r="H3" s="12"/>
      <c r="I3" s="10"/>
      <c r="K3" s="10" t="s">
        <v>138</v>
      </c>
    </row>
    <row r="4" spans="2:11" x14ac:dyDescent="0.4">
      <c r="B4" s="10" t="s">
        <v>199</v>
      </c>
      <c r="F4" s="11"/>
      <c r="H4" s="12"/>
      <c r="I4" s="10"/>
      <c r="K4" s="10" t="s">
        <v>138</v>
      </c>
    </row>
    <row r="5" spans="2:11" x14ac:dyDescent="0.4">
      <c r="B5" s="21" t="s">
        <v>193</v>
      </c>
      <c r="C5" s="23"/>
      <c r="F5" s="11"/>
      <c r="H5" s="12"/>
      <c r="I5" s="10"/>
      <c r="K5" s="10" t="s">
        <v>138</v>
      </c>
    </row>
    <row r="6" spans="2:11" x14ac:dyDescent="0.4">
      <c r="B6" s="198" t="s">
        <v>207</v>
      </c>
      <c r="C6" s="23"/>
      <c r="F6" s="11"/>
      <c r="H6" s="12"/>
      <c r="I6" s="10"/>
    </row>
    <row r="7" spans="2:11" ht="7.5" customHeight="1" x14ac:dyDescent="0.4">
      <c r="F7" s="11"/>
      <c r="I7" s="10"/>
      <c r="K7" s="10" t="s">
        <v>138</v>
      </c>
    </row>
    <row r="8" spans="2:11" x14ac:dyDescent="0.4">
      <c r="B8" s="15"/>
      <c r="E8" s="10"/>
      <c r="F8" s="11"/>
      <c r="G8" s="24" t="s">
        <v>145</v>
      </c>
      <c r="K8" s="10" t="s">
        <v>138</v>
      </c>
    </row>
    <row r="9" spans="2:11" ht="14.25" thickBot="1" x14ac:dyDescent="0.45">
      <c r="B9" s="221" t="s">
        <v>23</v>
      </c>
      <c r="C9" s="221" t="s">
        <v>24</v>
      </c>
      <c r="D9" s="221"/>
      <c r="E9" s="221"/>
      <c r="G9" s="214" t="s">
        <v>25</v>
      </c>
      <c r="H9" s="25" t="s">
        <v>24</v>
      </c>
      <c r="I9" s="26" t="s">
        <v>192</v>
      </c>
      <c r="K9" s="10" t="s">
        <v>138</v>
      </c>
    </row>
    <row r="10" spans="2:11" ht="14.25" thickBot="1" x14ac:dyDescent="0.45">
      <c r="B10" s="221"/>
      <c r="C10" s="214" t="s">
        <v>87</v>
      </c>
      <c r="D10" s="214" t="s">
        <v>88</v>
      </c>
      <c r="E10" s="214" t="s">
        <v>89</v>
      </c>
      <c r="G10" s="27" t="s">
        <v>87</v>
      </c>
      <c r="H10" s="28" t="str">
        <f>IFERROR(AVERAGE(C:C),"")</f>
        <v/>
      </c>
      <c r="I10" s="29"/>
      <c r="K10" s="10" t="s">
        <v>138</v>
      </c>
    </row>
    <row r="11" spans="2:11" ht="14.25" thickBot="1" x14ac:dyDescent="0.45">
      <c r="B11" s="215"/>
      <c r="C11" s="215"/>
      <c r="D11" s="215"/>
      <c r="E11" s="215"/>
      <c r="G11" s="7" t="s">
        <v>88</v>
      </c>
      <c r="H11" s="30" t="str">
        <f>IFERROR(AVERAGE(D:D),"")</f>
        <v/>
      </c>
      <c r="I11" s="31" t="str">
        <f>IFERROR(ROUNDDOWN((H11/H10)^(1/(1-0))-1,3),"")</f>
        <v/>
      </c>
      <c r="K11" s="10" t="s">
        <v>138</v>
      </c>
    </row>
    <row r="12" spans="2:11" ht="14.25" thickBot="1" x14ac:dyDescent="0.45">
      <c r="B12" s="215"/>
      <c r="C12" s="215"/>
      <c r="D12" s="215"/>
      <c r="E12" s="215"/>
      <c r="G12" s="27" t="s">
        <v>89</v>
      </c>
      <c r="H12" s="32" t="str">
        <f>IFERROR(AVERAGE(E:E),"")</f>
        <v/>
      </c>
      <c r="I12" s="33" t="str">
        <f>IFERROR(ROUNDDOWN((H12/H10)^(1/(2-0))-1,3),"")</f>
        <v/>
      </c>
      <c r="K12" s="10" t="s">
        <v>138</v>
      </c>
    </row>
    <row r="13" spans="2:11" x14ac:dyDescent="0.4">
      <c r="B13" s="215"/>
      <c r="C13" s="215"/>
      <c r="D13" s="215"/>
      <c r="E13" s="215"/>
      <c r="G13" s="10"/>
      <c r="H13" s="10"/>
      <c r="I13" s="34"/>
      <c r="K13" s="10" t="s">
        <v>138</v>
      </c>
    </row>
    <row r="14" spans="2:11" x14ac:dyDescent="0.4">
      <c r="B14" s="215"/>
      <c r="C14" s="215"/>
      <c r="D14" s="215"/>
      <c r="E14" s="215"/>
      <c r="G14" s="216" t="s">
        <v>191</v>
      </c>
      <c r="H14" s="16"/>
      <c r="I14" s="34"/>
      <c r="K14" s="10" t="s">
        <v>138</v>
      </c>
    </row>
    <row r="15" spans="2:11" x14ac:dyDescent="0.4">
      <c r="B15" s="215"/>
      <c r="C15" s="215"/>
      <c r="D15" s="215"/>
      <c r="E15" s="215"/>
      <c r="G15" s="217" t="s">
        <v>183</v>
      </c>
      <c r="H15" s="10"/>
      <c r="I15" s="34"/>
      <c r="K15" s="10" t="s">
        <v>138</v>
      </c>
    </row>
    <row r="16" spans="2:11" x14ac:dyDescent="0.4">
      <c r="B16" s="215"/>
      <c r="C16" s="215"/>
      <c r="D16" s="215"/>
      <c r="E16" s="215"/>
      <c r="G16" s="218" t="s">
        <v>182</v>
      </c>
      <c r="H16" s="10"/>
      <c r="I16" s="34"/>
      <c r="K16" s="10" t="s">
        <v>138</v>
      </c>
    </row>
    <row r="17" spans="2:11" x14ac:dyDescent="0.4">
      <c r="B17" s="215"/>
      <c r="C17" s="215"/>
      <c r="D17" s="215"/>
      <c r="E17" s="215"/>
      <c r="G17" s="216" t="s">
        <v>232</v>
      </c>
      <c r="H17" s="10"/>
      <c r="I17" s="10"/>
      <c r="K17" s="10" t="s">
        <v>138</v>
      </c>
    </row>
    <row r="18" spans="2:11" x14ac:dyDescent="0.4">
      <c r="B18" s="215"/>
      <c r="C18" s="215"/>
      <c r="D18" s="215"/>
      <c r="E18" s="215"/>
      <c r="G18" s="216" t="s">
        <v>235</v>
      </c>
      <c r="H18" s="10"/>
      <c r="I18" s="10"/>
      <c r="K18" s="10" t="s">
        <v>138</v>
      </c>
    </row>
    <row r="19" spans="2:11" x14ac:dyDescent="0.4">
      <c r="B19" s="215"/>
      <c r="C19" s="215"/>
      <c r="D19" s="215"/>
      <c r="E19" s="215"/>
      <c r="G19" s="216" t="s">
        <v>236</v>
      </c>
      <c r="H19" s="10"/>
      <c r="I19" s="34"/>
      <c r="K19" s="10" t="s">
        <v>138</v>
      </c>
    </row>
    <row r="20" spans="2:11" x14ac:dyDescent="0.4">
      <c r="B20" s="215"/>
      <c r="C20" s="215"/>
      <c r="D20" s="215"/>
      <c r="E20" s="215"/>
      <c r="G20" s="216" t="s">
        <v>237</v>
      </c>
      <c r="H20" s="10"/>
      <c r="I20" s="34"/>
      <c r="K20" s="10" t="s">
        <v>138</v>
      </c>
    </row>
    <row r="21" spans="2:11" x14ac:dyDescent="0.4">
      <c r="B21" s="215"/>
      <c r="C21" s="215"/>
      <c r="D21" s="215"/>
      <c r="E21" s="215"/>
      <c r="G21" s="216" t="s">
        <v>233</v>
      </c>
      <c r="H21" s="10"/>
      <c r="I21" s="34"/>
      <c r="K21" s="10" t="s">
        <v>138</v>
      </c>
    </row>
    <row r="22" spans="2:11" x14ac:dyDescent="0.4">
      <c r="B22" s="215"/>
      <c r="C22" s="215"/>
      <c r="D22" s="215"/>
      <c r="E22" s="215"/>
      <c r="G22" s="216" t="s">
        <v>234</v>
      </c>
      <c r="H22" s="10"/>
      <c r="I22" s="34"/>
      <c r="K22" s="10" t="s">
        <v>138</v>
      </c>
    </row>
    <row r="23" spans="2:11" x14ac:dyDescent="0.4">
      <c r="B23" s="215"/>
      <c r="C23" s="215"/>
      <c r="D23" s="215"/>
      <c r="E23" s="215"/>
      <c r="G23" s="216" t="s">
        <v>240</v>
      </c>
      <c r="H23" s="10"/>
      <c r="I23" s="34"/>
      <c r="K23" s="10" t="s">
        <v>138</v>
      </c>
    </row>
    <row r="24" spans="2:11" x14ac:dyDescent="0.4">
      <c r="B24" s="215"/>
      <c r="C24" s="215"/>
      <c r="D24" s="215"/>
      <c r="E24" s="215"/>
      <c r="G24" s="10"/>
      <c r="H24" s="10"/>
      <c r="I24" s="34"/>
      <c r="K24" s="10" t="s">
        <v>138</v>
      </c>
    </row>
    <row r="25" spans="2:11" x14ac:dyDescent="0.4">
      <c r="B25" s="215"/>
      <c r="C25" s="215"/>
      <c r="D25" s="215"/>
      <c r="E25" s="215"/>
      <c r="G25" s="10"/>
      <c r="H25" s="10"/>
      <c r="I25" s="34"/>
      <c r="K25" s="10" t="s">
        <v>138</v>
      </c>
    </row>
    <row r="26" spans="2:11" x14ac:dyDescent="0.4">
      <c r="B26" s="215"/>
      <c r="C26" s="215"/>
      <c r="D26" s="215"/>
      <c r="E26" s="215"/>
      <c r="G26" s="10"/>
      <c r="H26" s="10"/>
      <c r="I26" s="34"/>
      <c r="K26" s="10" t="s">
        <v>138</v>
      </c>
    </row>
    <row r="27" spans="2:11" x14ac:dyDescent="0.4">
      <c r="B27" s="215"/>
      <c r="C27" s="215"/>
      <c r="D27" s="215"/>
      <c r="E27" s="215"/>
      <c r="G27" s="10"/>
      <c r="H27" s="10"/>
      <c r="I27" s="34"/>
      <c r="K27" s="10" t="s">
        <v>138</v>
      </c>
    </row>
    <row r="28" spans="2:11" x14ac:dyDescent="0.4">
      <c r="B28" s="215"/>
      <c r="C28" s="215"/>
      <c r="D28" s="215"/>
      <c r="E28" s="215"/>
      <c r="G28" s="10"/>
      <c r="H28" s="10"/>
      <c r="I28" s="34"/>
      <c r="K28" s="10" t="s">
        <v>138</v>
      </c>
    </row>
    <row r="29" spans="2:11" x14ac:dyDescent="0.4">
      <c r="B29" s="215"/>
      <c r="C29" s="215"/>
      <c r="D29" s="215"/>
      <c r="E29" s="215"/>
      <c r="G29" s="10"/>
      <c r="H29" s="10"/>
      <c r="I29" s="34"/>
      <c r="K29" s="10" t="s">
        <v>138</v>
      </c>
    </row>
    <row r="30" spans="2:11" x14ac:dyDescent="0.4">
      <c r="B30" s="215"/>
      <c r="C30" s="215"/>
      <c r="D30" s="215"/>
      <c r="E30" s="215"/>
      <c r="G30" s="10"/>
      <c r="H30" s="10"/>
      <c r="I30" s="34"/>
      <c r="K30" s="10" t="s">
        <v>138</v>
      </c>
    </row>
    <row r="31" spans="2:11" x14ac:dyDescent="0.4">
      <c r="B31" s="215"/>
      <c r="C31" s="215"/>
      <c r="D31" s="215"/>
      <c r="E31" s="215"/>
      <c r="G31" s="10"/>
      <c r="H31" s="10"/>
      <c r="I31" s="34"/>
      <c r="K31" s="10" t="s">
        <v>138</v>
      </c>
    </row>
    <row r="32" spans="2:11" x14ac:dyDescent="0.4">
      <c r="B32" s="215"/>
      <c r="C32" s="215"/>
      <c r="D32" s="215"/>
      <c r="E32" s="215"/>
      <c r="G32" s="10"/>
      <c r="H32" s="10"/>
      <c r="I32" s="34"/>
      <c r="K32" s="10" t="s">
        <v>138</v>
      </c>
    </row>
    <row r="33" spans="2:11" x14ac:dyDescent="0.4">
      <c r="B33" s="215"/>
      <c r="C33" s="215"/>
      <c r="D33" s="215"/>
      <c r="E33" s="215"/>
      <c r="H33" s="10"/>
      <c r="I33" s="34"/>
      <c r="K33" s="10" t="s">
        <v>138</v>
      </c>
    </row>
    <row r="34" spans="2:11" x14ac:dyDescent="0.4">
      <c r="B34" s="215"/>
      <c r="C34" s="215"/>
      <c r="D34" s="215"/>
      <c r="E34" s="215"/>
      <c r="G34" s="10"/>
      <c r="H34" s="10"/>
      <c r="I34" s="34"/>
      <c r="K34" s="10" t="s">
        <v>138</v>
      </c>
    </row>
    <row r="35" spans="2:11" x14ac:dyDescent="0.4">
      <c r="B35" s="215"/>
      <c r="C35" s="215"/>
      <c r="D35" s="215"/>
      <c r="E35" s="215"/>
      <c r="G35" s="10"/>
      <c r="H35" s="10"/>
      <c r="I35" s="34"/>
      <c r="K35" s="10" t="s">
        <v>138</v>
      </c>
    </row>
    <row r="36" spans="2:11" x14ac:dyDescent="0.4">
      <c r="B36" s="215"/>
      <c r="C36" s="215"/>
      <c r="D36" s="215"/>
      <c r="E36" s="215"/>
      <c r="G36" s="10"/>
      <c r="H36" s="10"/>
      <c r="I36" s="34"/>
      <c r="K36" s="10" t="s">
        <v>138</v>
      </c>
    </row>
    <row r="37" spans="2:11" x14ac:dyDescent="0.4">
      <c r="B37" s="215"/>
      <c r="C37" s="215"/>
      <c r="D37" s="215"/>
      <c r="E37" s="215"/>
      <c r="G37" s="10"/>
      <c r="H37" s="10"/>
      <c r="I37" s="34"/>
      <c r="K37" s="10" t="s">
        <v>138</v>
      </c>
    </row>
    <row r="38" spans="2:11" x14ac:dyDescent="0.4">
      <c r="B38" s="215"/>
      <c r="C38" s="215"/>
      <c r="D38" s="215"/>
      <c r="E38" s="215"/>
      <c r="G38" s="10"/>
      <c r="H38" s="10"/>
      <c r="I38" s="34"/>
      <c r="K38" s="10" t="s">
        <v>138</v>
      </c>
    </row>
    <row r="39" spans="2:11" x14ac:dyDescent="0.4">
      <c r="B39" s="215"/>
      <c r="C39" s="215"/>
      <c r="D39" s="215"/>
      <c r="E39" s="215"/>
      <c r="G39" s="10"/>
      <c r="H39" s="10"/>
      <c r="I39" s="34"/>
      <c r="K39" s="10" t="s">
        <v>138</v>
      </c>
    </row>
    <row r="40" spans="2:11" x14ac:dyDescent="0.4">
      <c r="B40" s="215"/>
      <c r="C40" s="215"/>
      <c r="D40" s="215"/>
      <c r="E40" s="215"/>
      <c r="G40" s="10"/>
      <c r="H40" s="10"/>
      <c r="I40" s="34"/>
      <c r="K40" s="10" t="s">
        <v>138</v>
      </c>
    </row>
    <row r="41" spans="2:11" x14ac:dyDescent="0.4">
      <c r="B41" s="215"/>
      <c r="C41" s="215"/>
      <c r="D41" s="215"/>
      <c r="E41" s="215"/>
      <c r="G41" s="10"/>
      <c r="H41" s="10"/>
      <c r="I41" s="34"/>
      <c r="K41" s="10" t="s">
        <v>138</v>
      </c>
    </row>
    <row r="42" spans="2:11" x14ac:dyDescent="0.4">
      <c r="B42" s="215"/>
      <c r="C42" s="215"/>
      <c r="D42" s="215"/>
      <c r="E42" s="215"/>
      <c r="G42" s="10"/>
      <c r="H42" s="10"/>
      <c r="I42" s="34"/>
      <c r="K42" s="10" t="s">
        <v>138</v>
      </c>
    </row>
    <row r="43" spans="2:11" x14ac:dyDescent="0.4">
      <c r="B43" s="215"/>
      <c r="C43" s="215"/>
      <c r="D43" s="215"/>
      <c r="E43" s="215"/>
      <c r="G43" s="10"/>
      <c r="H43" s="10"/>
      <c r="I43" s="34"/>
      <c r="K43" s="10" t="s">
        <v>138</v>
      </c>
    </row>
    <row r="44" spans="2:11" x14ac:dyDescent="0.4">
      <c r="B44" s="215"/>
      <c r="C44" s="215"/>
      <c r="D44" s="215"/>
      <c r="E44" s="215"/>
      <c r="G44" s="10"/>
      <c r="H44" s="10"/>
      <c r="I44" s="34"/>
      <c r="K44" s="10" t="s">
        <v>138</v>
      </c>
    </row>
    <row r="45" spans="2:11" x14ac:dyDescent="0.4">
      <c r="B45" s="215"/>
      <c r="C45" s="215"/>
      <c r="D45" s="215"/>
      <c r="E45" s="215"/>
      <c r="G45" s="10"/>
      <c r="H45" s="10"/>
      <c r="I45" s="34"/>
      <c r="K45" s="10" t="s">
        <v>138</v>
      </c>
    </row>
    <row r="46" spans="2:11" x14ac:dyDescent="0.4">
      <c r="B46" s="215"/>
      <c r="C46" s="215"/>
      <c r="D46" s="215"/>
      <c r="E46" s="215"/>
      <c r="G46" s="10"/>
      <c r="H46" s="10"/>
      <c r="I46" s="34"/>
      <c r="K46" s="10" t="s">
        <v>138</v>
      </c>
    </row>
    <row r="47" spans="2:11" x14ac:dyDescent="0.4">
      <c r="B47" s="215"/>
      <c r="C47" s="215"/>
      <c r="D47" s="215"/>
      <c r="E47" s="215"/>
      <c r="G47" s="10"/>
      <c r="H47" s="10"/>
      <c r="I47" s="34"/>
      <c r="K47" s="10" t="s">
        <v>138</v>
      </c>
    </row>
    <row r="48" spans="2:11" x14ac:dyDescent="0.4">
      <c r="B48" s="215"/>
      <c r="C48" s="215"/>
      <c r="D48" s="215"/>
      <c r="E48" s="215"/>
      <c r="G48" s="10"/>
      <c r="H48" s="10"/>
      <c r="I48" s="34"/>
      <c r="K48" s="10" t="s">
        <v>138</v>
      </c>
    </row>
    <row r="49" spans="1:11" x14ac:dyDescent="0.4">
      <c r="B49" s="215"/>
      <c r="C49" s="215"/>
      <c r="D49" s="215"/>
      <c r="E49" s="215"/>
      <c r="G49" s="10"/>
      <c r="H49" s="10"/>
      <c r="I49" s="34"/>
      <c r="K49" s="10" t="s">
        <v>138</v>
      </c>
    </row>
    <row r="50" spans="1:11" x14ac:dyDescent="0.4">
      <c r="B50" s="215"/>
      <c r="C50" s="215"/>
      <c r="D50" s="215"/>
      <c r="E50" s="215"/>
      <c r="G50" s="10"/>
      <c r="H50" s="10"/>
      <c r="I50" s="34"/>
      <c r="K50" s="10" t="s">
        <v>138</v>
      </c>
    </row>
    <row r="51" spans="1:11" x14ac:dyDescent="0.4">
      <c r="B51" s="215"/>
      <c r="C51" s="215"/>
      <c r="D51" s="215"/>
      <c r="E51" s="215"/>
      <c r="H51" s="10"/>
      <c r="I51" s="34"/>
      <c r="K51" s="10" t="s">
        <v>138</v>
      </c>
    </row>
    <row r="52" spans="1:11" x14ac:dyDescent="0.4">
      <c r="B52" s="215"/>
      <c r="C52" s="215"/>
      <c r="D52" s="215"/>
      <c r="E52" s="215"/>
      <c r="G52" s="10"/>
      <c r="H52" s="10"/>
      <c r="I52" s="34"/>
      <c r="K52" s="10" t="s">
        <v>138</v>
      </c>
    </row>
    <row r="53" spans="1:11" x14ac:dyDescent="0.4">
      <c r="B53" s="215"/>
      <c r="C53" s="215"/>
      <c r="D53" s="215"/>
      <c r="E53" s="215"/>
      <c r="G53" s="10"/>
      <c r="H53" s="10"/>
      <c r="I53" s="34"/>
      <c r="K53" s="10" t="s">
        <v>138</v>
      </c>
    </row>
    <row r="54" spans="1:11" x14ac:dyDescent="0.4">
      <c r="B54" s="215"/>
      <c r="C54" s="215"/>
      <c r="D54" s="215"/>
      <c r="E54" s="215"/>
      <c r="G54" s="10"/>
      <c r="H54" s="10"/>
      <c r="I54" s="34"/>
      <c r="K54" s="10" t="s">
        <v>138</v>
      </c>
    </row>
    <row r="55" spans="1:11" x14ac:dyDescent="0.4">
      <c r="B55" s="215"/>
      <c r="C55" s="215"/>
      <c r="D55" s="215"/>
      <c r="E55" s="215"/>
      <c r="G55" s="10"/>
      <c r="H55" s="10"/>
      <c r="I55" s="34"/>
      <c r="K55" s="10" t="s">
        <v>138</v>
      </c>
    </row>
    <row r="56" spans="1:11" x14ac:dyDescent="0.4">
      <c r="B56" s="215"/>
      <c r="C56" s="215"/>
      <c r="D56" s="215"/>
      <c r="E56" s="215"/>
      <c r="G56" s="10"/>
      <c r="H56" s="10"/>
      <c r="I56" s="34"/>
      <c r="K56" s="10" t="s">
        <v>138</v>
      </c>
    </row>
    <row r="57" spans="1:11" x14ac:dyDescent="0.4">
      <c r="B57" s="215"/>
      <c r="C57" s="215"/>
      <c r="D57" s="215"/>
      <c r="E57" s="215"/>
      <c r="G57" s="10"/>
      <c r="H57" s="10"/>
      <c r="I57" s="34"/>
      <c r="K57" s="10" t="s">
        <v>138</v>
      </c>
    </row>
    <row r="58" spans="1:11" x14ac:dyDescent="0.4">
      <c r="B58" s="215"/>
      <c r="C58" s="215"/>
      <c r="D58" s="215"/>
      <c r="E58" s="215"/>
      <c r="G58" s="10"/>
      <c r="H58" s="10"/>
      <c r="I58" s="34"/>
      <c r="K58" s="10" t="s">
        <v>138</v>
      </c>
    </row>
    <row r="59" spans="1:11" x14ac:dyDescent="0.4">
      <c r="B59" s="215"/>
      <c r="C59" s="215"/>
      <c r="D59" s="215"/>
      <c r="E59" s="215"/>
      <c r="G59" s="10"/>
      <c r="H59" s="10"/>
      <c r="I59" s="34"/>
      <c r="K59" s="10" t="s">
        <v>138</v>
      </c>
    </row>
    <row r="60" spans="1:11" x14ac:dyDescent="0.4">
      <c r="B60" s="215"/>
      <c r="C60" s="215"/>
      <c r="D60" s="215"/>
      <c r="E60" s="215"/>
      <c r="G60" s="10"/>
      <c r="H60" s="10"/>
      <c r="I60" s="34"/>
      <c r="K60" s="10" t="s">
        <v>138</v>
      </c>
    </row>
    <row r="61" spans="1:11" x14ac:dyDescent="0.4">
      <c r="K61" s="10" t="s">
        <v>138</v>
      </c>
    </row>
    <row r="62" spans="1:11" x14ac:dyDescent="0.4">
      <c r="A62" s="10" t="s">
        <v>138</v>
      </c>
      <c r="B62" s="10" t="s">
        <v>138</v>
      </c>
      <c r="C62" s="10" t="s">
        <v>138</v>
      </c>
      <c r="D62" s="10" t="s">
        <v>138</v>
      </c>
      <c r="E62" s="10" t="s">
        <v>138</v>
      </c>
      <c r="F62" s="10" t="s">
        <v>138</v>
      </c>
      <c r="G62" s="10" t="s">
        <v>138</v>
      </c>
      <c r="H62" s="10" t="s">
        <v>138</v>
      </c>
      <c r="I62" s="10" t="s">
        <v>138</v>
      </c>
      <c r="J62" s="10" t="s">
        <v>138</v>
      </c>
      <c r="K62" s="10" t="s">
        <v>138</v>
      </c>
    </row>
  </sheetData>
  <sheetProtection algorithmName="SHA-512" hashValue="LqXA6/6ADdkj5K4Me4JBEd9hfpiR3KWheCtAafNY0tRVLN9esoyufrtbaICu0do/6c5HsefF6IE3L6n9IZgQsA==" saltValue="oc1C1tFJlgF+hMlkEwzZsw==" spinCount="100000" sheet="1" objects="1" scenarios="1"/>
  <mergeCells count="2">
    <mergeCell ref="C9:E9"/>
    <mergeCell ref="B9:B10"/>
  </mergeCells>
  <phoneticPr fontId="3"/>
  <pageMargins left="0.70866141732283472" right="0.70866141732283472" top="0.74803149606299213" bottom="0.74803149606299213" header="0.31496062992125984" footer="0.31496062992125984"/>
  <pageSetup paperSize="9" scale="69" fitToHeight="0" orientation="landscape" r:id="rId1"/>
  <rowBreaks count="1" manualBreakCount="1">
    <brk id="35"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DC6B2-F3FD-4048-8028-001327CF4A81}">
  <sheetPr>
    <pageSetUpPr fitToPage="1"/>
  </sheetPr>
  <dimension ref="A1:AE54"/>
  <sheetViews>
    <sheetView showGridLines="0" view="pageBreakPreview" zoomScaleNormal="100" zoomScaleSheetLayoutView="100" workbookViewId="0"/>
  </sheetViews>
  <sheetFormatPr defaultColWidth="9" defaultRowHeight="16.5" x14ac:dyDescent="0.4"/>
  <cols>
    <col min="1" max="1" width="1.625" style="1" customWidth="1"/>
    <col min="2" max="2" width="26.375" style="1" customWidth="1"/>
    <col min="3" max="4" width="22.625" style="1" customWidth="1"/>
    <col min="5" max="7" width="30.625" style="1" customWidth="1"/>
    <col min="8" max="8" width="1.625" style="1" customWidth="1"/>
    <col min="9" max="16384" width="9" style="1"/>
  </cols>
  <sheetData>
    <row r="1" spans="2:31" ht="7.5" customHeight="1" x14ac:dyDescent="0.4">
      <c r="I1" s="1" t="s">
        <v>138</v>
      </c>
    </row>
    <row r="2" spans="2:31" x14ac:dyDescent="0.4">
      <c r="B2" s="6" t="s">
        <v>81</v>
      </c>
      <c r="G2" s="147" t="s">
        <v>123</v>
      </c>
      <c r="I2" s="1" t="s">
        <v>138</v>
      </c>
    </row>
    <row r="3" spans="2:31" ht="7.5" customHeight="1" x14ac:dyDescent="0.4">
      <c r="G3" s="35"/>
      <c r="I3" s="1" t="s">
        <v>138</v>
      </c>
      <c r="J3" s="2"/>
      <c r="K3" s="2"/>
      <c r="R3" s="35"/>
      <c r="W3" s="36"/>
      <c r="AD3" s="36"/>
      <c r="AE3" s="36"/>
    </row>
    <row r="4" spans="2:31" x14ac:dyDescent="0.4">
      <c r="B4" s="10" t="s">
        <v>77</v>
      </c>
      <c r="I4" s="1" t="s">
        <v>138</v>
      </c>
      <c r="J4" s="37"/>
      <c r="K4" s="37"/>
      <c r="L4" s="37"/>
    </row>
    <row r="5" spans="2:31" x14ac:dyDescent="0.4">
      <c r="B5" s="198" t="s">
        <v>207</v>
      </c>
      <c r="J5" s="37"/>
      <c r="K5" s="37"/>
      <c r="L5" s="37"/>
    </row>
    <row r="6" spans="2:31" ht="7.5" customHeight="1" x14ac:dyDescent="0.4">
      <c r="I6" s="1" t="s">
        <v>138</v>
      </c>
      <c r="J6" s="37"/>
      <c r="K6" s="37"/>
      <c r="L6" s="37"/>
    </row>
    <row r="7" spans="2:31" x14ac:dyDescent="0.4">
      <c r="B7" s="38" t="s">
        <v>114</v>
      </c>
      <c r="I7" s="1" t="s">
        <v>138</v>
      </c>
    </row>
    <row r="8" spans="2:31" x14ac:dyDescent="0.4">
      <c r="B8" s="39" t="s">
        <v>26</v>
      </c>
      <c r="C8" s="40" t="s">
        <v>66</v>
      </c>
      <c r="D8" s="39" t="s">
        <v>27</v>
      </c>
      <c r="E8" s="39" t="s">
        <v>130</v>
      </c>
      <c r="F8" s="39" t="s">
        <v>131</v>
      </c>
      <c r="G8" s="39" t="s">
        <v>148</v>
      </c>
      <c r="I8" s="1" t="s">
        <v>138</v>
      </c>
    </row>
    <row r="9" spans="2:31" x14ac:dyDescent="0.4">
      <c r="B9" s="180"/>
      <c r="C9" s="180"/>
      <c r="D9" s="180"/>
      <c r="E9" s="180"/>
      <c r="F9" s="180"/>
      <c r="G9" s="180"/>
      <c r="I9" s="1" t="s">
        <v>138</v>
      </c>
    </row>
    <row r="10" spans="2:31" x14ac:dyDescent="0.4">
      <c r="B10" s="180"/>
      <c r="C10" s="180"/>
      <c r="D10" s="180"/>
      <c r="E10" s="180"/>
      <c r="F10" s="180"/>
      <c r="G10" s="180"/>
      <c r="I10" s="1" t="s">
        <v>138</v>
      </c>
    </row>
    <row r="11" spans="2:31" x14ac:dyDescent="0.4">
      <c r="B11" s="180"/>
      <c r="C11" s="180"/>
      <c r="D11" s="180"/>
      <c r="E11" s="180"/>
      <c r="F11" s="180"/>
      <c r="G11" s="180"/>
      <c r="I11" s="1" t="s">
        <v>138</v>
      </c>
    </row>
    <row r="12" spans="2:31" x14ac:dyDescent="0.4">
      <c r="B12" s="180"/>
      <c r="C12" s="180"/>
      <c r="D12" s="180"/>
      <c r="E12" s="180"/>
      <c r="F12" s="180"/>
      <c r="G12" s="180"/>
      <c r="I12" s="1" t="s">
        <v>138</v>
      </c>
    </row>
    <row r="13" spans="2:31" x14ac:dyDescent="0.4">
      <c r="B13" s="180"/>
      <c r="C13" s="180"/>
      <c r="D13" s="180"/>
      <c r="E13" s="180"/>
      <c r="F13" s="180"/>
      <c r="G13" s="180"/>
      <c r="I13" s="1" t="s">
        <v>138</v>
      </c>
    </row>
    <row r="14" spans="2:31" x14ac:dyDescent="0.4">
      <c r="B14" s="180"/>
      <c r="C14" s="180"/>
      <c r="D14" s="180"/>
      <c r="E14" s="180"/>
      <c r="F14" s="180"/>
      <c r="G14" s="180"/>
      <c r="I14" s="1" t="s">
        <v>138</v>
      </c>
    </row>
    <row r="15" spans="2:31" x14ac:dyDescent="0.4">
      <c r="B15" s="180"/>
      <c r="C15" s="180"/>
      <c r="D15" s="180"/>
      <c r="E15" s="180"/>
      <c r="F15" s="180"/>
      <c r="G15" s="180"/>
      <c r="I15" s="1" t="s">
        <v>138</v>
      </c>
    </row>
    <row r="16" spans="2:31" x14ac:dyDescent="0.4">
      <c r="B16" s="180"/>
      <c r="C16" s="180"/>
      <c r="D16" s="180"/>
      <c r="E16" s="180"/>
      <c r="F16" s="180"/>
      <c r="G16" s="180"/>
      <c r="I16" s="1" t="s">
        <v>138</v>
      </c>
    </row>
    <row r="17" spans="2:9" x14ac:dyDescent="0.4">
      <c r="B17" s="180"/>
      <c r="C17" s="180"/>
      <c r="D17" s="180"/>
      <c r="E17" s="180"/>
      <c r="F17" s="180"/>
      <c r="G17" s="180"/>
      <c r="I17" s="1" t="s">
        <v>138</v>
      </c>
    </row>
    <row r="18" spans="2:9" x14ac:dyDescent="0.4">
      <c r="B18" s="180"/>
      <c r="C18" s="180"/>
      <c r="D18" s="180"/>
      <c r="E18" s="180"/>
      <c r="F18" s="180"/>
      <c r="G18" s="180"/>
    </row>
    <row r="19" spans="2:9" x14ac:dyDescent="0.4">
      <c r="B19" s="180"/>
      <c r="C19" s="180"/>
      <c r="D19" s="180"/>
      <c r="E19" s="180"/>
      <c r="F19" s="180"/>
      <c r="G19" s="180"/>
    </row>
    <row r="20" spans="2:9" x14ac:dyDescent="0.4">
      <c r="B20" s="180"/>
      <c r="C20" s="180"/>
      <c r="D20" s="180"/>
      <c r="E20" s="180"/>
      <c r="F20" s="180"/>
      <c r="G20" s="180"/>
    </row>
    <row r="21" spans="2:9" x14ac:dyDescent="0.4">
      <c r="B21" s="180"/>
      <c r="C21" s="180"/>
      <c r="D21" s="180"/>
      <c r="E21" s="180"/>
      <c r="F21" s="180"/>
      <c r="G21" s="180"/>
    </row>
    <row r="22" spans="2:9" x14ac:dyDescent="0.4">
      <c r="B22" s="180"/>
      <c r="C22" s="180"/>
      <c r="D22" s="180"/>
      <c r="E22" s="180"/>
      <c r="F22" s="180"/>
      <c r="G22" s="180"/>
    </row>
    <row r="23" spans="2:9" x14ac:dyDescent="0.4">
      <c r="B23" s="180"/>
      <c r="C23" s="180"/>
      <c r="D23" s="180"/>
      <c r="E23" s="180"/>
      <c r="F23" s="180"/>
      <c r="G23" s="180"/>
    </row>
    <row r="24" spans="2:9" x14ac:dyDescent="0.4">
      <c r="B24" s="180"/>
      <c r="C24" s="180"/>
      <c r="D24" s="180"/>
      <c r="E24" s="180"/>
      <c r="F24" s="180"/>
      <c r="G24" s="180"/>
    </row>
    <row r="25" spans="2:9" x14ac:dyDescent="0.4">
      <c r="B25" s="180"/>
      <c r="C25" s="180"/>
      <c r="D25" s="180"/>
      <c r="E25" s="180"/>
      <c r="F25" s="180"/>
      <c r="G25" s="180"/>
    </row>
    <row r="26" spans="2:9" x14ac:dyDescent="0.4">
      <c r="B26" s="180"/>
      <c r="C26" s="180"/>
      <c r="D26" s="180"/>
      <c r="E26" s="180"/>
      <c r="F26" s="180"/>
      <c r="G26" s="180"/>
    </row>
    <row r="27" spans="2:9" x14ac:dyDescent="0.4">
      <c r="B27" s="180"/>
      <c r="C27" s="180"/>
      <c r="D27" s="180"/>
      <c r="E27" s="180"/>
      <c r="F27" s="180"/>
      <c r="G27" s="180"/>
    </row>
    <row r="28" spans="2:9" x14ac:dyDescent="0.4">
      <c r="B28" s="180"/>
      <c r="C28" s="180"/>
      <c r="D28" s="180"/>
      <c r="E28" s="180"/>
      <c r="F28" s="180"/>
      <c r="G28" s="180"/>
      <c r="I28" s="1" t="s">
        <v>138</v>
      </c>
    </row>
    <row r="29" spans="2:9" x14ac:dyDescent="0.4">
      <c r="I29" s="1" t="s">
        <v>138</v>
      </c>
    </row>
    <row r="30" spans="2:9" x14ac:dyDescent="0.4">
      <c r="B30" s="38" t="s">
        <v>226</v>
      </c>
      <c r="I30" s="1" t="s">
        <v>138</v>
      </c>
    </row>
    <row r="31" spans="2:9" x14ac:dyDescent="0.4">
      <c r="B31" s="39" t="s">
        <v>26</v>
      </c>
      <c r="C31" s="40" t="s">
        <v>66</v>
      </c>
      <c r="D31" s="39" t="s">
        <v>27</v>
      </c>
      <c r="E31" s="39" t="s">
        <v>130</v>
      </c>
      <c r="F31" s="39" t="s">
        <v>139</v>
      </c>
      <c r="G31" s="39" t="s">
        <v>148</v>
      </c>
      <c r="I31" s="1" t="s">
        <v>138</v>
      </c>
    </row>
    <row r="32" spans="2:9" x14ac:dyDescent="0.4">
      <c r="B32" s="180"/>
      <c r="C32" s="180"/>
      <c r="D32" s="180"/>
      <c r="E32" s="180"/>
      <c r="F32" s="180"/>
      <c r="G32" s="180"/>
      <c r="I32" s="1" t="s">
        <v>138</v>
      </c>
    </row>
    <row r="33" spans="2:9" x14ac:dyDescent="0.4">
      <c r="B33" s="180"/>
      <c r="C33" s="180"/>
      <c r="D33" s="180"/>
      <c r="E33" s="180"/>
      <c r="F33" s="180"/>
      <c r="G33" s="180"/>
      <c r="I33" s="1" t="s">
        <v>138</v>
      </c>
    </row>
    <row r="34" spans="2:9" x14ac:dyDescent="0.4">
      <c r="B34" s="180"/>
      <c r="C34" s="180"/>
      <c r="D34" s="180"/>
      <c r="E34" s="180"/>
      <c r="F34" s="180"/>
      <c r="G34" s="180"/>
      <c r="I34" s="1" t="s">
        <v>138</v>
      </c>
    </row>
    <row r="35" spans="2:9" x14ac:dyDescent="0.4">
      <c r="B35" s="180"/>
      <c r="C35" s="180"/>
      <c r="D35" s="180"/>
      <c r="E35" s="180"/>
      <c r="F35" s="180"/>
      <c r="G35" s="180"/>
      <c r="I35" s="1" t="s">
        <v>138</v>
      </c>
    </row>
    <row r="36" spans="2:9" x14ac:dyDescent="0.4">
      <c r="B36" s="180"/>
      <c r="C36" s="180"/>
      <c r="D36" s="180"/>
      <c r="E36" s="180"/>
      <c r="F36" s="180"/>
      <c r="G36" s="180"/>
      <c r="I36" s="1" t="s">
        <v>138</v>
      </c>
    </row>
    <row r="37" spans="2:9" x14ac:dyDescent="0.4">
      <c r="B37" s="180"/>
      <c r="C37" s="180"/>
      <c r="D37" s="180"/>
      <c r="E37" s="180"/>
      <c r="F37" s="180"/>
      <c r="G37" s="180"/>
      <c r="I37" s="1" t="s">
        <v>138</v>
      </c>
    </row>
    <row r="38" spans="2:9" x14ac:dyDescent="0.4">
      <c r="B38" s="180"/>
      <c r="C38" s="180"/>
      <c r="D38" s="180"/>
      <c r="E38" s="180"/>
      <c r="F38" s="180"/>
      <c r="G38" s="180"/>
      <c r="I38" s="1" t="s">
        <v>138</v>
      </c>
    </row>
    <row r="39" spans="2:9" x14ac:dyDescent="0.4">
      <c r="B39" s="180"/>
      <c r="C39" s="180"/>
      <c r="D39" s="180"/>
      <c r="E39" s="180"/>
      <c r="F39" s="180"/>
      <c r="G39" s="180"/>
      <c r="I39" s="1" t="s">
        <v>138</v>
      </c>
    </row>
    <row r="40" spans="2:9" x14ac:dyDescent="0.4">
      <c r="B40" s="180"/>
      <c r="C40" s="180"/>
      <c r="D40" s="180"/>
      <c r="E40" s="180"/>
      <c r="F40" s="180"/>
      <c r="G40" s="180"/>
      <c r="I40" s="1" t="s">
        <v>138</v>
      </c>
    </row>
    <row r="41" spans="2:9" x14ac:dyDescent="0.4">
      <c r="B41" s="180"/>
      <c r="C41" s="180"/>
      <c r="D41" s="180"/>
      <c r="E41" s="180"/>
      <c r="F41" s="180"/>
      <c r="G41" s="180"/>
      <c r="I41" s="1" t="s">
        <v>138</v>
      </c>
    </row>
    <row r="42" spans="2:9" x14ac:dyDescent="0.4">
      <c r="B42" s="180"/>
      <c r="C42" s="180"/>
      <c r="D42" s="180"/>
      <c r="E42" s="180"/>
      <c r="F42" s="180"/>
      <c r="G42" s="180"/>
      <c r="I42" s="1" t="s">
        <v>138</v>
      </c>
    </row>
    <row r="43" spans="2:9" x14ac:dyDescent="0.4">
      <c r="B43" s="180"/>
      <c r="C43" s="180"/>
      <c r="D43" s="180"/>
      <c r="E43" s="180"/>
      <c r="F43" s="180"/>
      <c r="G43" s="180"/>
      <c r="I43" s="1" t="s">
        <v>138</v>
      </c>
    </row>
    <row r="44" spans="2:9" x14ac:dyDescent="0.4">
      <c r="B44" s="180"/>
      <c r="C44" s="180"/>
      <c r="D44" s="180"/>
      <c r="E44" s="180"/>
      <c r="F44" s="180"/>
      <c r="G44" s="180"/>
      <c r="I44" s="1" t="s">
        <v>138</v>
      </c>
    </row>
    <row r="45" spans="2:9" x14ac:dyDescent="0.4">
      <c r="B45" s="180"/>
      <c r="C45" s="180"/>
      <c r="D45" s="180"/>
      <c r="E45" s="180"/>
      <c r="F45" s="180"/>
      <c r="G45" s="180"/>
      <c r="I45" s="1" t="s">
        <v>138</v>
      </c>
    </row>
    <row r="46" spans="2:9" x14ac:dyDescent="0.4">
      <c r="B46" s="180"/>
      <c r="C46" s="180"/>
      <c r="D46" s="180"/>
      <c r="E46" s="180"/>
      <c r="F46" s="180"/>
      <c r="G46" s="180"/>
      <c r="I46" s="1" t="s">
        <v>138</v>
      </c>
    </row>
    <row r="47" spans="2:9" x14ac:dyDescent="0.4">
      <c r="B47" s="180"/>
      <c r="C47" s="180"/>
      <c r="D47" s="180"/>
      <c r="E47" s="180"/>
      <c r="F47" s="180"/>
      <c r="G47" s="180"/>
      <c r="I47" s="1" t="s">
        <v>138</v>
      </c>
    </row>
    <row r="48" spans="2:9" x14ac:dyDescent="0.4">
      <c r="B48" s="180"/>
      <c r="C48" s="180"/>
      <c r="D48" s="180"/>
      <c r="E48" s="180"/>
      <c r="F48" s="180"/>
      <c r="G48" s="180"/>
      <c r="I48" s="1" t="s">
        <v>138</v>
      </c>
    </row>
    <row r="49" spans="1:9" x14ac:dyDescent="0.4">
      <c r="B49" s="180"/>
      <c r="C49" s="180"/>
      <c r="D49" s="180"/>
      <c r="E49" s="180"/>
      <c r="F49" s="180"/>
      <c r="G49" s="180"/>
      <c r="I49" s="1" t="s">
        <v>138</v>
      </c>
    </row>
    <row r="50" spans="1:9" x14ac:dyDescent="0.4">
      <c r="B50" s="180"/>
      <c r="C50" s="180"/>
      <c r="D50" s="180"/>
      <c r="E50" s="180"/>
      <c r="F50" s="180"/>
      <c r="G50" s="180"/>
      <c r="I50" s="1" t="s">
        <v>138</v>
      </c>
    </row>
    <row r="51" spans="1:9" x14ac:dyDescent="0.4">
      <c r="B51" s="180"/>
      <c r="C51" s="180"/>
      <c r="D51" s="180"/>
      <c r="E51" s="180"/>
      <c r="F51" s="180"/>
      <c r="G51" s="180"/>
      <c r="I51" s="1" t="s">
        <v>138</v>
      </c>
    </row>
    <row r="52" spans="1:9" x14ac:dyDescent="0.4">
      <c r="B52" s="190"/>
      <c r="C52" s="190"/>
      <c r="D52" s="191"/>
      <c r="E52" s="192"/>
      <c r="F52" s="192"/>
      <c r="G52" s="193"/>
    </row>
    <row r="53" spans="1:9" x14ac:dyDescent="0.4">
      <c r="I53" s="1" t="s">
        <v>138</v>
      </c>
    </row>
    <row r="54" spans="1:9" x14ac:dyDescent="0.4">
      <c r="A54" s="1" t="s">
        <v>138</v>
      </c>
      <c r="B54" s="1" t="s">
        <v>138</v>
      </c>
      <c r="C54" s="1" t="s">
        <v>138</v>
      </c>
      <c r="D54" s="1" t="s">
        <v>138</v>
      </c>
      <c r="E54" s="1" t="s">
        <v>138</v>
      </c>
      <c r="F54" s="1" t="s">
        <v>138</v>
      </c>
      <c r="G54" s="1" t="s">
        <v>138</v>
      </c>
      <c r="H54" s="1" t="s">
        <v>138</v>
      </c>
      <c r="I54" s="1" t="s">
        <v>138</v>
      </c>
    </row>
  </sheetData>
  <sheetProtection algorithmName="SHA-512" hashValue="fu66ZevRcVIZ6NyKP2PhQ/hs5uP5nH6eRdvn/u69kDPzUcWIEyM/Tx0rs6oaeIn4s3Td/BqUQ25K8wwVNcHtYQ==" saltValue="rhU/DswAZu7GD74TkSvOfg==" spinCount="100000" sheet="1"/>
  <phoneticPr fontId="3"/>
  <dataValidations count="1">
    <dataValidation type="list" allowBlank="1" showInputMessage="1" showErrorMessage="1" sqref="D9:D28 D32:D52" xr:uid="{644133F9-04FE-43EC-865B-D3BE29F98392}">
      <formula1>"ソフトウェア,オプション,役務,ハードウエア"</formula1>
    </dataValidation>
  </dataValidations>
  <hyperlinks>
    <hyperlink ref="G2" location="様式・計算用ツール一覧!A1" display="一覧に戻る" xr:uid="{EC0251C0-51AF-47C6-9E4C-84DCD6E59768}"/>
  </hyperlinks>
  <pageMargins left="0.70866141732283472" right="0.70866141732283472" top="0.74803149606299213" bottom="0.74803149606299213" header="0.31496062992125984" footer="0.31496062992125984"/>
  <pageSetup paperSize="9" scale="69" fitToHeight="0" orientation="landscape" r:id="rId1"/>
  <rowBreaks count="1" manualBreakCount="1">
    <brk id="29" max="7"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F5F31-C5E2-4AF5-9C1C-D7C2FBEA02B8}">
  <sheetPr>
    <pageSetUpPr fitToPage="1"/>
  </sheetPr>
  <dimension ref="A1:AF269"/>
  <sheetViews>
    <sheetView showGridLines="0" view="pageBreakPreview" zoomScaleNormal="100" zoomScaleSheetLayoutView="100" workbookViewId="0"/>
  </sheetViews>
  <sheetFormatPr defaultColWidth="9" defaultRowHeight="13.5" x14ac:dyDescent="0.4"/>
  <cols>
    <col min="1" max="1" width="1.625" style="10" customWidth="1"/>
    <col min="2" max="2" width="7.75" style="10" bestFit="1" customWidth="1"/>
    <col min="3" max="3" width="30.625" style="10" customWidth="1"/>
    <col min="4" max="4" width="45.625" style="10" customWidth="1"/>
    <col min="5" max="6" width="30.625" style="10" customWidth="1"/>
    <col min="7" max="7" width="1.625" style="10" customWidth="1"/>
    <col min="8" max="16384" width="9" style="10"/>
  </cols>
  <sheetData>
    <row r="1" spans="2:32" ht="7.5" customHeight="1" x14ac:dyDescent="0.4">
      <c r="H1" s="10" t="s">
        <v>138</v>
      </c>
    </row>
    <row r="2" spans="2:32" ht="16.5" x14ac:dyDescent="0.4">
      <c r="B2" s="6" t="s">
        <v>115</v>
      </c>
      <c r="F2" s="12" t="s">
        <v>123</v>
      </c>
      <c r="H2" s="10" t="s">
        <v>138</v>
      </c>
    </row>
    <row r="3" spans="2:32" ht="7.5" customHeight="1" x14ac:dyDescent="0.4">
      <c r="G3" s="16"/>
      <c r="H3" s="10" t="s">
        <v>138</v>
      </c>
      <c r="K3" s="41"/>
      <c r="L3" s="41"/>
      <c r="S3" s="16"/>
      <c r="X3" s="42"/>
      <c r="AE3" s="42"/>
      <c r="AF3" s="42"/>
    </row>
    <row r="4" spans="2:32" x14ac:dyDescent="0.4">
      <c r="B4" s="10" t="s">
        <v>78</v>
      </c>
      <c r="H4" s="10" t="s">
        <v>138</v>
      </c>
      <c r="I4" s="20"/>
      <c r="K4" s="43"/>
      <c r="L4" s="43"/>
      <c r="M4" s="43"/>
    </row>
    <row r="5" spans="2:32" x14ac:dyDescent="0.4">
      <c r="B5" s="198" t="s">
        <v>207</v>
      </c>
      <c r="K5" s="43"/>
      <c r="L5" s="43"/>
      <c r="M5" s="43"/>
    </row>
    <row r="6" spans="2:32" ht="6.75" customHeight="1" x14ac:dyDescent="0.4">
      <c r="G6" s="16"/>
      <c r="H6" s="10" t="s">
        <v>138</v>
      </c>
      <c r="K6" s="41"/>
      <c r="L6" s="41"/>
      <c r="S6" s="16"/>
      <c r="X6" s="42"/>
      <c r="AE6" s="42"/>
      <c r="AF6" s="42"/>
    </row>
    <row r="7" spans="2:32" s="11" customFormat="1" x14ac:dyDescent="0.4">
      <c r="B7" s="3" t="s">
        <v>147</v>
      </c>
      <c r="C7" s="3" t="s">
        <v>0</v>
      </c>
      <c r="D7" s="44" t="s">
        <v>66</v>
      </c>
      <c r="E7" s="44" t="s">
        <v>28</v>
      </c>
      <c r="F7" s="3" t="s">
        <v>22</v>
      </c>
      <c r="H7" s="10" t="s">
        <v>138</v>
      </c>
    </row>
    <row r="8" spans="2:32" x14ac:dyDescent="0.4">
      <c r="B8" s="177"/>
      <c r="C8" s="177"/>
      <c r="D8" s="177"/>
      <c r="E8" s="177"/>
      <c r="F8" s="181"/>
      <c r="H8" s="10" t="s">
        <v>138</v>
      </c>
    </row>
    <row r="9" spans="2:32" x14ac:dyDescent="0.4">
      <c r="B9" s="177"/>
      <c r="C9" s="177"/>
      <c r="D9" s="177"/>
      <c r="E9" s="177"/>
      <c r="F9" s="181"/>
      <c r="H9" s="10" t="s">
        <v>138</v>
      </c>
    </row>
    <row r="10" spans="2:32" x14ac:dyDescent="0.4">
      <c r="B10" s="177"/>
      <c r="C10" s="177"/>
      <c r="D10" s="177"/>
      <c r="E10" s="177"/>
      <c r="F10" s="181"/>
      <c r="H10" s="10" t="s">
        <v>138</v>
      </c>
    </row>
    <row r="11" spans="2:32" x14ac:dyDescent="0.4">
      <c r="B11" s="177"/>
      <c r="C11" s="177"/>
      <c r="D11" s="177"/>
      <c r="E11" s="177"/>
      <c r="F11" s="181"/>
      <c r="H11" s="10" t="s">
        <v>138</v>
      </c>
    </row>
    <row r="12" spans="2:32" x14ac:dyDescent="0.4">
      <c r="B12" s="177"/>
      <c r="C12" s="177"/>
      <c r="D12" s="177"/>
      <c r="E12" s="177"/>
      <c r="F12" s="181"/>
      <c r="H12" s="10" t="s">
        <v>138</v>
      </c>
    </row>
    <row r="13" spans="2:32" x14ac:dyDescent="0.4">
      <c r="B13" s="177"/>
      <c r="C13" s="177"/>
      <c r="D13" s="177"/>
      <c r="E13" s="177"/>
      <c r="F13" s="181"/>
      <c r="H13" s="10" t="s">
        <v>138</v>
      </c>
    </row>
    <row r="14" spans="2:32" x14ac:dyDescent="0.4">
      <c r="B14" s="177"/>
      <c r="C14" s="177"/>
      <c r="D14" s="177"/>
      <c r="E14" s="177"/>
      <c r="F14" s="181"/>
      <c r="H14" s="10" t="s">
        <v>138</v>
      </c>
    </row>
    <row r="15" spans="2:32" x14ac:dyDescent="0.4">
      <c r="B15" s="177"/>
      <c r="C15" s="177"/>
      <c r="D15" s="177"/>
      <c r="E15" s="177"/>
      <c r="F15" s="181"/>
      <c r="H15" s="10" t="s">
        <v>138</v>
      </c>
    </row>
    <row r="16" spans="2:32" x14ac:dyDescent="0.4">
      <c r="B16" s="177"/>
      <c r="C16" s="177"/>
      <c r="D16" s="177"/>
      <c r="E16" s="177"/>
      <c r="F16" s="181"/>
      <c r="H16" s="10" t="s">
        <v>138</v>
      </c>
    </row>
    <row r="17" spans="2:8" x14ac:dyDescent="0.4">
      <c r="B17" s="177"/>
      <c r="C17" s="177"/>
      <c r="D17" s="177"/>
      <c r="E17" s="177"/>
      <c r="F17" s="181"/>
      <c r="H17" s="10" t="s">
        <v>138</v>
      </c>
    </row>
    <row r="18" spans="2:8" x14ac:dyDescent="0.4">
      <c r="B18" s="177"/>
      <c r="C18" s="177"/>
      <c r="D18" s="177"/>
      <c r="E18" s="177"/>
      <c r="F18" s="181"/>
      <c r="H18" s="10" t="s">
        <v>138</v>
      </c>
    </row>
    <row r="19" spans="2:8" x14ac:dyDescent="0.4">
      <c r="B19" s="177"/>
      <c r="C19" s="177"/>
      <c r="D19" s="177"/>
      <c r="E19" s="177"/>
      <c r="F19" s="181"/>
      <c r="H19" s="10" t="s">
        <v>138</v>
      </c>
    </row>
    <row r="20" spans="2:8" x14ac:dyDescent="0.4">
      <c r="B20" s="177"/>
      <c r="C20" s="177"/>
      <c r="D20" s="177"/>
      <c r="E20" s="177"/>
      <c r="F20" s="181"/>
      <c r="H20" s="10" t="s">
        <v>138</v>
      </c>
    </row>
    <row r="21" spans="2:8" x14ac:dyDescent="0.4">
      <c r="B21" s="177"/>
      <c r="C21" s="177"/>
      <c r="D21" s="177"/>
      <c r="E21" s="177"/>
      <c r="F21" s="181"/>
      <c r="H21" s="10" t="s">
        <v>138</v>
      </c>
    </row>
    <row r="22" spans="2:8" x14ac:dyDescent="0.4">
      <c r="B22" s="177"/>
      <c r="C22" s="177"/>
      <c r="D22" s="177"/>
      <c r="E22" s="177"/>
      <c r="F22" s="181"/>
      <c r="H22" s="10" t="s">
        <v>138</v>
      </c>
    </row>
    <row r="23" spans="2:8" x14ac:dyDescent="0.4">
      <c r="B23" s="177"/>
      <c r="C23" s="177"/>
      <c r="D23" s="177"/>
      <c r="E23" s="177"/>
      <c r="F23" s="181"/>
      <c r="H23" s="10" t="s">
        <v>138</v>
      </c>
    </row>
    <row r="24" spans="2:8" x14ac:dyDescent="0.4">
      <c r="B24" s="177"/>
      <c r="C24" s="177"/>
      <c r="D24" s="177"/>
      <c r="E24" s="177"/>
      <c r="F24" s="181"/>
      <c r="H24" s="10" t="s">
        <v>138</v>
      </c>
    </row>
    <row r="25" spans="2:8" x14ac:dyDescent="0.4">
      <c r="B25" s="177"/>
      <c r="C25" s="177"/>
      <c r="D25" s="177"/>
      <c r="E25" s="177"/>
      <c r="F25" s="181"/>
      <c r="H25" s="10" t="s">
        <v>138</v>
      </c>
    </row>
    <row r="26" spans="2:8" x14ac:dyDescent="0.4">
      <c r="B26" s="177"/>
      <c r="C26" s="177"/>
      <c r="D26" s="177"/>
      <c r="E26" s="177"/>
      <c r="F26" s="181"/>
      <c r="H26" s="10" t="s">
        <v>138</v>
      </c>
    </row>
    <row r="27" spans="2:8" x14ac:dyDescent="0.4">
      <c r="B27" s="177"/>
      <c r="C27" s="177"/>
      <c r="D27" s="177"/>
      <c r="E27" s="177"/>
      <c r="F27" s="181"/>
      <c r="H27" s="10" t="s">
        <v>138</v>
      </c>
    </row>
    <row r="28" spans="2:8" x14ac:dyDescent="0.4">
      <c r="B28" s="177"/>
      <c r="C28" s="177"/>
      <c r="D28" s="177"/>
      <c r="E28" s="177"/>
      <c r="F28" s="181"/>
      <c r="H28" s="10" t="s">
        <v>138</v>
      </c>
    </row>
    <row r="29" spans="2:8" x14ac:dyDescent="0.4">
      <c r="B29" s="177"/>
      <c r="C29" s="177"/>
      <c r="D29" s="177"/>
      <c r="E29" s="177"/>
      <c r="F29" s="181"/>
      <c r="H29" s="10" t="s">
        <v>138</v>
      </c>
    </row>
    <row r="30" spans="2:8" x14ac:dyDescent="0.4">
      <c r="B30" s="177"/>
      <c r="C30" s="177"/>
      <c r="D30" s="177"/>
      <c r="E30" s="177"/>
      <c r="F30" s="181"/>
      <c r="H30" s="10" t="s">
        <v>138</v>
      </c>
    </row>
    <row r="31" spans="2:8" x14ac:dyDescent="0.4">
      <c r="B31" s="177"/>
      <c r="C31" s="177"/>
      <c r="D31" s="177"/>
      <c r="E31" s="177"/>
      <c r="F31" s="181"/>
      <c r="H31" s="10" t="s">
        <v>138</v>
      </c>
    </row>
    <row r="32" spans="2:8" x14ac:dyDescent="0.4">
      <c r="B32" s="177"/>
      <c r="C32" s="177"/>
      <c r="D32" s="177"/>
      <c r="E32" s="177"/>
      <c r="F32" s="181"/>
      <c r="H32" s="10" t="s">
        <v>138</v>
      </c>
    </row>
    <row r="33" spans="2:8" x14ac:dyDescent="0.4">
      <c r="B33" s="177"/>
      <c r="C33" s="177"/>
      <c r="D33" s="177"/>
      <c r="E33" s="177"/>
      <c r="F33" s="181"/>
      <c r="H33" s="10" t="s">
        <v>138</v>
      </c>
    </row>
    <row r="34" spans="2:8" x14ac:dyDescent="0.4">
      <c r="B34" s="177"/>
      <c r="C34" s="177"/>
      <c r="D34" s="177"/>
      <c r="E34" s="177"/>
      <c r="F34" s="181"/>
      <c r="H34" s="10" t="s">
        <v>138</v>
      </c>
    </row>
    <row r="35" spans="2:8" x14ac:dyDescent="0.4">
      <c r="B35" s="177"/>
      <c r="C35" s="177"/>
      <c r="D35" s="177"/>
      <c r="E35" s="177"/>
      <c r="F35" s="181"/>
      <c r="H35" s="10" t="s">
        <v>138</v>
      </c>
    </row>
    <row r="36" spans="2:8" x14ac:dyDescent="0.4">
      <c r="B36" s="177"/>
      <c r="C36" s="177"/>
      <c r="D36" s="177"/>
      <c r="E36" s="177"/>
      <c r="F36" s="181"/>
      <c r="H36" s="10" t="s">
        <v>138</v>
      </c>
    </row>
    <row r="37" spans="2:8" x14ac:dyDescent="0.4">
      <c r="B37" s="177"/>
      <c r="C37" s="177"/>
      <c r="D37" s="177"/>
      <c r="E37" s="177"/>
      <c r="F37" s="181"/>
      <c r="H37" s="10" t="s">
        <v>138</v>
      </c>
    </row>
    <row r="38" spans="2:8" x14ac:dyDescent="0.4">
      <c r="B38" s="177"/>
      <c r="C38" s="177"/>
      <c r="D38" s="177"/>
      <c r="E38" s="177"/>
      <c r="F38" s="181"/>
      <c r="H38" s="10" t="s">
        <v>138</v>
      </c>
    </row>
    <row r="39" spans="2:8" x14ac:dyDescent="0.4">
      <c r="B39" s="177"/>
      <c r="C39" s="177"/>
      <c r="D39" s="177"/>
      <c r="E39" s="177"/>
      <c r="F39" s="181"/>
      <c r="H39" s="10" t="s">
        <v>138</v>
      </c>
    </row>
    <row r="40" spans="2:8" x14ac:dyDescent="0.4">
      <c r="B40" s="177"/>
      <c r="C40" s="177"/>
      <c r="D40" s="177"/>
      <c r="E40" s="177"/>
      <c r="F40" s="181"/>
      <c r="H40" s="10" t="s">
        <v>138</v>
      </c>
    </row>
    <row r="41" spans="2:8" x14ac:dyDescent="0.4">
      <c r="B41" s="177"/>
      <c r="C41" s="177"/>
      <c r="D41" s="177"/>
      <c r="E41" s="177"/>
      <c r="F41" s="181"/>
      <c r="H41" s="10" t="s">
        <v>138</v>
      </c>
    </row>
    <row r="42" spans="2:8" x14ac:dyDescent="0.4">
      <c r="B42" s="177"/>
      <c r="C42" s="177"/>
      <c r="D42" s="177"/>
      <c r="E42" s="177"/>
      <c r="F42" s="181"/>
      <c r="H42" s="10" t="s">
        <v>138</v>
      </c>
    </row>
    <row r="43" spans="2:8" x14ac:dyDescent="0.4">
      <c r="B43" s="177"/>
      <c r="C43" s="177"/>
      <c r="D43" s="177"/>
      <c r="E43" s="177"/>
      <c r="F43" s="181"/>
      <c r="H43" s="10" t="s">
        <v>138</v>
      </c>
    </row>
    <row r="44" spans="2:8" x14ac:dyDescent="0.4">
      <c r="B44" s="177"/>
      <c r="C44" s="177"/>
      <c r="D44" s="177"/>
      <c r="E44" s="177"/>
      <c r="F44" s="181"/>
      <c r="H44" s="10" t="s">
        <v>138</v>
      </c>
    </row>
    <row r="45" spans="2:8" x14ac:dyDescent="0.4">
      <c r="B45" s="177"/>
      <c r="C45" s="177"/>
      <c r="D45" s="177"/>
      <c r="E45" s="177"/>
      <c r="F45" s="181"/>
      <c r="H45" s="10" t="s">
        <v>138</v>
      </c>
    </row>
    <row r="46" spans="2:8" x14ac:dyDescent="0.4">
      <c r="B46" s="177"/>
      <c r="C46" s="177"/>
      <c r="D46" s="177"/>
      <c r="E46" s="177"/>
      <c r="F46" s="181"/>
      <c r="H46" s="10" t="s">
        <v>138</v>
      </c>
    </row>
    <row r="47" spans="2:8" x14ac:dyDescent="0.4">
      <c r="B47" s="177"/>
      <c r="C47" s="177"/>
      <c r="D47" s="177"/>
      <c r="E47" s="177"/>
      <c r="F47" s="181"/>
      <c r="H47" s="10" t="s">
        <v>138</v>
      </c>
    </row>
    <row r="48" spans="2:8" x14ac:dyDescent="0.4">
      <c r="B48" s="177"/>
      <c r="C48" s="177"/>
      <c r="D48" s="177"/>
      <c r="E48" s="177"/>
      <c r="F48" s="181"/>
      <c r="H48" s="10" t="s">
        <v>138</v>
      </c>
    </row>
    <row r="49" spans="2:8" x14ac:dyDescent="0.4">
      <c r="B49" s="177"/>
      <c r="C49" s="177"/>
      <c r="D49" s="177"/>
      <c r="E49" s="177"/>
      <c r="F49" s="181"/>
      <c r="H49" s="10" t="s">
        <v>138</v>
      </c>
    </row>
    <row r="50" spans="2:8" x14ac:dyDescent="0.4">
      <c r="B50" s="177"/>
      <c r="C50" s="177"/>
      <c r="D50" s="177"/>
      <c r="E50" s="177"/>
      <c r="F50" s="181"/>
      <c r="H50" s="10" t="s">
        <v>138</v>
      </c>
    </row>
    <row r="51" spans="2:8" x14ac:dyDescent="0.4">
      <c r="B51" s="177"/>
      <c r="C51" s="177"/>
      <c r="D51" s="177"/>
      <c r="E51" s="177"/>
      <c r="F51" s="181"/>
      <c r="H51" s="10" t="s">
        <v>138</v>
      </c>
    </row>
    <row r="52" spans="2:8" x14ac:dyDescent="0.4">
      <c r="B52" s="177"/>
      <c r="C52" s="177"/>
      <c r="D52" s="177"/>
      <c r="E52" s="177"/>
      <c r="F52" s="181"/>
      <c r="H52" s="10" t="s">
        <v>138</v>
      </c>
    </row>
    <row r="53" spans="2:8" x14ac:dyDescent="0.4">
      <c r="B53" s="177"/>
      <c r="C53" s="177"/>
      <c r="D53" s="177"/>
      <c r="E53" s="177"/>
      <c r="F53" s="181"/>
      <c r="H53" s="10" t="s">
        <v>138</v>
      </c>
    </row>
    <row r="54" spans="2:8" x14ac:dyDescent="0.4">
      <c r="B54" s="177"/>
      <c r="C54" s="177"/>
      <c r="D54" s="177"/>
      <c r="E54" s="177"/>
      <c r="F54" s="181"/>
      <c r="H54" s="10" t="s">
        <v>138</v>
      </c>
    </row>
    <row r="55" spans="2:8" x14ac:dyDescent="0.4">
      <c r="B55" s="177"/>
      <c r="C55" s="177"/>
      <c r="D55" s="177"/>
      <c r="E55" s="177"/>
      <c r="F55" s="181"/>
      <c r="H55" s="10" t="s">
        <v>138</v>
      </c>
    </row>
    <row r="56" spans="2:8" x14ac:dyDescent="0.4">
      <c r="B56" s="177"/>
      <c r="C56" s="177"/>
      <c r="D56" s="177"/>
      <c r="E56" s="177"/>
      <c r="F56" s="181"/>
      <c r="H56" s="10" t="s">
        <v>138</v>
      </c>
    </row>
    <row r="57" spans="2:8" x14ac:dyDescent="0.4">
      <c r="B57" s="177"/>
      <c r="C57" s="177"/>
      <c r="D57" s="177"/>
      <c r="E57" s="177"/>
      <c r="F57" s="181"/>
      <c r="H57" s="10" t="s">
        <v>138</v>
      </c>
    </row>
    <row r="58" spans="2:8" x14ac:dyDescent="0.4">
      <c r="B58" s="177"/>
      <c r="C58" s="177"/>
      <c r="D58" s="177"/>
      <c r="E58" s="177"/>
      <c r="F58" s="181"/>
      <c r="H58" s="10" t="s">
        <v>138</v>
      </c>
    </row>
    <row r="59" spans="2:8" x14ac:dyDescent="0.4">
      <c r="B59" s="177"/>
      <c r="C59" s="177"/>
      <c r="D59" s="177"/>
      <c r="E59" s="177"/>
      <c r="F59" s="181"/>
      <c r="H59" s="10" t="s">
        <v>138</v>
      </c>
    </row>
    <row r="60" spans="2:8" x14ac:dyDescent="0.4">
      <c r="B60" s="177"/>
      <c r="C60" s="177"/>
      <c r="D60" s="177"/>
      <c r="E60" s="177"/>
      <c r="F60" s="181"/>
      <c r="H60" s="10" t="s">
        <v>138</v>
      </c>
    </row>
    <row r="61" spans="2:8" x14ac:dyDescent="0.4">
      <c r="B61" s="177"/>
      <c r="C61" s="177"/>
      <c r="D61" s="177"/>
      <c r="E61" s="177"/>
      <c r="F61" s="181"/>
      <c r="H61" s="10" t="s">
        <v>138</v>
      </c>
    </row>
    <row r="62" spans="2:8" x14ac:dyDescent="0.4">
      <c r="B62" s="177"/>
      <c r="C62" s="177"/>
      <c r="D62" s="177"/>
      <c r="E62" s="177"/>
      <c r="F62" s="181"/>
      <c r="H62" s="10" t="s">
        <v>138</v>
      </c>
    </row>
    <row r="63" spans="2:8" x14ac:dyDescent="0.4">
      <c r="B63" s="177"/>
      <c r="C63" s="177"/>
      <c r="D63" s="177"/>
      <c r="E63" s="177"/>
      <c r="F63" s="181"/>
      <c r="H63" s="10" t="s">
        <v>138</v>
      </c>
    </row>
    <row r="64" spans="2:8" x14ac:dyDescent="0.4">
      <c r="B64" s="177"/>
      <c r="C64" s="177"/>
      <c r="D64" s="177"/>
      <c r="E64" s="177"/>
      <c r="F64" s="181"/>
      <c r="H64" s="10" t="s">
        <v>138</v>
      </c>
    </row>
    <row r="65" spans="2:8" x14ac:dyDescent="0.4">
      <c r="B65" s="177"/>
      <c r="C65" s="177"/>
      <c r="D65" s="177"/>
      <c r="E65" s="177"/>
      <c r="F65" s="181"/>
      <c r="H65" s="10" t="s">
        <v>138</v>
      </c>
    </row>
    <row r="66" spans="2:8" x14ac:dyDescent="0.4">
      <c r="B66" s="177"/>
      <c r="C66" s="177"/>
      <c r="D66" s="177"/>
      <c r="E66" s="177"/>
      <c r="F66" s="181"/>
      <c r="H66" s="10" t="s">
        <v>138</v>
      </c>
    </row>
    <row r="67" spans="2:8" x14ac:dyDescent="0.4">
      <c r="B67" s="177"/>
      <c r="C67" s="177"/>
      <c r="D67" s="177"/>
      <c r="E67" s="177"/>
      <c r="F67" s="181"/>
      <c r="H67" s="10" t="s">
        <v>138</v>
      </c>
    </row>
    <row r="68" spans="2:8" x14ac:dyDescent="0.4">
      <c r="B68" s="177"/>
      <c r="C68" s="177"/>
      <c r="D68" s="177"/>
      <c r="E68" s="177"/>
      <c r="F68" s="181"/>
      <c r="H68" s="10" t="s">
        <v>138</v>
      </c>
    </row>
    <row r="69" spans="2:8" x14ac:dyDescent="0.4">
      <c r="B69" s="177"/>
      <c r="C69" s="177"/>
      <c r="D69" s="177"/>
      <c r="E69" s="177"/>
      <c r="F69" s="181"/>
      <c r="H69" s="10" t="s">
        <v>138</v>
      </c>
    </row>
    <row r="70" spans="2:8" x14ac:dyDescent="0.4">
      <c r="B70" s="177"/>
      <c r="C70" s="177"/>
      <c r="D70" s="177"/>
      <c r="E70" s="177"/>
      <c r="F70" s="181"/>
      <c r="H70" s="10" t="s">
        <v>138</v>
      </c>
    </row>
    <row r="71" spans="2:8" x14ac:dyDescent="0.4">
      <c r="B71" s="177"/>
      <c r="C71" s="177"/>
      <c r="D71" s="177"/>
      <c r="E71" s="177"/>
      <c r="F71" s="181"/>
      <c r="H71" s="10" t="s">
        <v>138</v>
      </c>
    </row>
    <row r="72" spans="2:8" x14ac:dyDescent="0.4">
      <c r="B72" s="177"/>
      <c r="C72" s="177"/>
      <c r="D72" s="177"/>
      <c r="E72" s="177"/>
      <c r="F72" s="181"/>
      <c r="H72" s="10" t="s">
        <v>138</v>
      </c>
    </row>
    <row r="73" spans="2:8" x14ac:dyDescent="0.4">
      <c r="B73" s="177"/>
      <c r="C73" s="177"/>
      <c r="D73" s="177"/>
      <c r="E73" s="177"/>
      <c r="F73" s="181"/>
      <c r="H73" s="10" t="s">
        <v>138</v>
      </c>
    </row>
    <row r="74" spans="2:8" x14ac:dyDescent="0.4">
      <c r="B74" s="177"/>
      <c r="C74" s="177"/>
      <c r="D74" s="177"/>
      <c r="E74" s="177"/>
      <c r="F74" s="181"/>
      <c r="H74" s="10" t="s">
        <v>138</v>
      </c>
    </row>
    <row r="75" spans="2:8" x14ac:dyDescent="0.4">
      <c r="B75" s="177"/>
      <c r="C75" s="177"/>
      <c r="D75" s="177"/>
      <c r="E75" s="177"/>
      <c r="F75" s="181"/>
      <c r="H75" s="10" t="s">
        <v>138</v>
      </c>
    </row>
    <row r="76" spans="2:8" x14ac:dyDescent="0.4">
      <c r="B76" s="177"/>
      <c r="C76" s="177"/>
      <c r="D76" s="177"/>
      <c r="E76" s="177"/>
      <c r="F76" s="181"/>
      <c r="H76" s="10" t="s">
        <v>138</v>
      </c>
    </row>
    <row r="77" spans="2:8" x14ac:dyDescent="0.4">
      <c r="B77" s="177"/>
      <c r="C77" s="177"/>
      <c r="D77" s="177"/>
      <c r="E77" s="177"/>
      <c r="F77" s="181"/>
      <c r="H77" s="10" t="s">
        <v>138</v>
      </c>
    </row>
    <row r="78" spans="2:8" x14ac:dyDescent="0.4">
      <c r="B78" s="177"/>
      <c r="C78" s="177"/>
      <c r="D78" s="177"/>
      <c r="E78" s="177"/>
      <c r="F78" s="181"/>
      <c r="H78" s="10" t="s">
        <v>138</v>
      </c>
    </row>
    <row r="79" spans="2:8" x14ac:dyDescent="0.4">
      <c r="B79" s="177"/>
      <c r="C79" s="177"/>
      <c r="D79" s="177"/>
      <c r="E79" s="177"/>
      <c r="F79" s="181"/>
      <c r="H79" s="10" t="s">
        <v>138</v>
      </c>
    </row>
    <row r="80" spans="2:8" x14ac:dyDescent="0.4">
      <c r="B80" s="177"/>
      <c r="C80" s="177"/>
      <c r="D80" s="177"/>
      <c r="E80" s="177"/>
      <c r="F80" s="181"/>
      <c r="H80" s="10" t="s">
        <v>138</v>
      </c>
    </row>
    <row r="81" spans="2:8" x14ac:dyDescent="0.4">
      <c r="B81" s="177"/>
      <c r="C81" s="177"/>
      <c r="D81" s="177"/>
      <c r="E81" s="177"/>
      <c r="F81" s="181"/>
      <c r="H81" s="10" t="s">
        <v>138</v>
      </c>
    </row>
    <row r="82" spans="2:8" x14ac:dyDescent="0.4">
      <c r="B82" s="177"/>
      <c r="C82" s="177"/>
      <c r="D82" s="177"/>
      <c r="E82" s="177"/>
      <c r="F82" s="181"/>
      <c r="H82" s="10" t="s">
        <v>138</v>
      </c>
    </row>
    <row r="83" spans="2:8" x14ac:dyDescent="0.4">
      <c r="B83" s="177"/>
      <c r="C83" s="177"/>
      <c r="D83" s="177"/>
      <c r="E83" s="177"/>
      <c r="F83" s="181"/>
      <c r="H83" s="10" t="s">
        <v>138</v>
      </c>
    </row>
    <row r="84" spans="2:8" x14ac:dyDescent="0.4">
      <c r="B84" s="177"/>
      <c r="C84" s="177"/>
      <c r="D84" s="177"/>
      <c r="E84" s="177"/>
      <c r="F84" s="181"/>
      <c r="H84" s="10" t="s">
        <v>138</v>
      </c>
    </row>
    <row r="85" spans="2:8" x14ac:dyDescent="0.4">
      <c r="B85" s="177"/>
      <c r="C85" s="177"/>
      <c r="D85" s="177"/>
      <c r="E85" s="177"/>
      <c r="F85" s="181"/>
      <c r="H85" s="10" t="s">
        <v>138</v>
      </c>
    </row>
    <row r="86" spans="2:8" x14ac:dyDescent="0.4">
      <c r="B86" s="177"/>
      <c r="C86" s="177"/>
      <c r="D86" s="177"/>
      <c r="E86" s="177"/>
      <c r="F86" s="181"/>
      <c r="H86" s="10" t="s">
        <v>138</v>
      </c>
    </row>
    <row r="87" spans="2:8" x14ac:dyDescent="0.4">
      <c r="B87" s="177"/>
      <c r="C87" s="177"/>
      <c r="D87" s="177"/>
      <c r="E87" s="177"/>
      <c r="F87" s="181"/>
      <c r="H87" s="10" t="s">
        <v>138</v>
      </c>
    </row>
    <row r="88" spans="2:8" x14ac:dyDescent="0.4">
      <c r="B88" s="177"/>
      <c r="C88" s="177"/>
      <c r="D88" s="177"/>
      <c r="E88" s="177"/>
      <c r="F88" s="181"/>
      <c r="H88" s="10" t="s">
        <v>138</v>
      </c>
    </row>
    <row r="89" spans="2:8" x14ac:dyDescent="0.4">
      <c r="B89" s="177"/>
      <c r="C89" s="177"/>
      <c r="D89" s="177"/>
      <c r="E89" s="177"/>
      <c r="F89" s="181"/>
      <c r="H89" s="10" t="s">
        <v>138</v>
      </c>
    </row>
    <row r="90" spans="2:8" x14ac:dyDescent="0.4">
      <c r="B90" s="177"/>
      <c r="C90" s="177"/>
      <c r="D90" s="177"/>
      <c r="E90" s="177"/>
      <c r="F90" s="181"/>
      <c r="H90" s="10" t="s">
        <v>138</v>
      </c>
    </row>
    <row r="91" spans="2:8" x14ac:dyDescent="0.4">
      <c r="B91" s="177"/>
      <c r="C91" s="177"/>
      <c r="D91" s="177"/>
      <c r="E91" s="177"/>
      <c r="F91" s="181"/>
      <c r="H91" s="10" t="s">
        <v>138</v>
      </c>
    </row>
    <row r="92" spans="2:8" x14ac:dyDescent="0.4">
      <c r="B92" s="177"/>
      <c r="C92" s="177"/>
      <c r="D92" s="177"/>
      <c r="E92" s="177"/>
      <c r="F92" s="181"/>
      <c r="H92" s="10" t="s">
        <v>138</v>
      </c>
    </row>
    <row r="93" spans="2:8" x14ac:dyDescent="0.4">
      <c r="B93" s="177"/>
      <c r="C93" s="177"/>
      <c r="D93" s="177"/>
      <c r="E93" s="177"/>
      <c r="F93" s="181"/>
      <c r="H93" s="10" t="s">
        <v>138</v>
      </c>
    </row>
    <row r="94" spans="2:8" x14ac:dyDescent="0.4">
      <c r="B94" s="177"/>
      <c r="C94" s="177"/>
      <c r="D94" s="177"/>
      <c r="E94" s="177"/>
      <c r="F94" s="181"/>
      <c r="H94" s="10" t="s">
        <v>138</v>
      </c>
    </row>
    <row r="95" spans="2:8" x14ac:dyDescent="0.4">
      <c r="B95" s="177"/>
      <c r="C95" s="177"/>
      <c r="D95" s="177"/>
      <c r="E95" s="177"/>
      <c r="F95" s="181"/>
      <c r="H95" s="10" t="s">
        <v>138</v>
      </c>
    </row>
    <row r="96" spans="2:8" x14ac:dyDescent="0.4">
      <c r="B96" s="177"/>
      <c r="C96" s="177"/>
      <c r="D96" s="177"/>
      <c r="E96" s="177"/>
      <c r="F96" s="181"/>
      <c r="H96" s="10" t="s">
        <v>138</v>
      </c>
    </row>
    <row r="97" spans="2:8" x14ac:dyDescent="0.4">
      <c r="B97" s="177"/>
      <c r="C97" s="177"/>
      <c r="D97" s="177"/>
      <c r="E97" s="177"/>
      <c r="F97" s="181"/>
      <c r="H97" s="10" t="s">
        <v>138</v>
      </c>
    </row>
    <row r="98" spans="2:8" x14ac:dyDescent="0.4">
      <c r="B98" s="177"/>
      <c r="C98" s="177"/>
      <c r="D98" s="177"/>
      <c r="E98" s="177"/>
      <c r="F98" s="181"/>
      <c r="H98" s="10" t="s">
        <v>138</v>
      </c>
    </row>
    <row r="99" spans="2:8" x14ac:dyDescent="0.4">
      <c r="B99" s="177"/>
      <c r="C99" s="177"/>
      <c r="D99" s="177"/>
      <c r="E99" s="177"/>
      <c r="F99" s="181"/>
      <c r="H99" s="10" t="s">
        <v>138</v>
      </c>
    </row>
    <row r="100" spans="2:8" x14ac:dyDescent="0.4">
      <c r="B100" s="177"/>
      <c r="C100" s="177"/>
      <c r="D100" s="177"/>
      <c r="E100" s="177"/>
      <c r="F100" s="181"/>
      <c r="H100" s="10" t="s">
        <v>138</v>
      </c>
    </row>
    <row r="101" spans="2:8" x14ac:dyDescent="0.4">
      <c r="B101" s="177"/>
      <c r="C101" s="177"/>
      <c r="D101" s="177"/>
      <c r="E101" s="177"/>
      <c r="F101" s="181"/>
      <c r="H101" s="10" t="s">
        <v>138</v>
      </c>
    </row>
    <row r="102" spans="2:8" x14ac:dyDescent="0.4">
      <c r="B102" s="177"/>
      <c r="C102" s="177"/>
      <c r="D102" s="177"/>
      <c r="E102" s="177"/>
      <c r="F102" s="181"/>
      <c r="H102" s="10" t="s">
        <v>138</v>
      </c>
    </row>
    <row r="103" spans="2:8" x14ac:dyDescent="0.4">
      <c r="B103" s="177"/>
      <c r="C103" s="177"/>
      <c r="D103" s="177"/>
      <c r="E103" s="177"/>
      <c r="F103" s="181"/>
      <c r="H103" s="10" t="s">
        <v>138</v>
      </c>
    </row>
    <row r="104" spans="2:8" x14ac:dyDescent="0.4">
      <c r="B104" s="177"/>
      <c r="C104" s="177"/>
      <c r="D104" s="177"/>
      <c r="E104" s="177"/>
      <c r="F104" s="181"/>
      <c r="H104" s="10" t="s">
        <v>138</v>
      </c>
    </row>
    <row r="105" spans="2:8" x14ac:dyDescent="0.4">
      <c r="B105" s="177"/>
      <c r="C105" s="177"/>
      <c r="D105" s="177"/>
      <c r="E105" s="177"/>
      <c r="F105" s="181"/>
      <c r="H105" s="10" t="s">
        <v>138</v>
      </c>
    </row>
    <row r="106" spans="2:8" x14ac:dyDescent="0.4">
      <c r="B106" s="177"/>
      <c r="C106" s="177"/>
      <c r="D106" s="177"/>
      <c r="E106" s="177"/>
      <c r="F106" s="181"/>
      <c r="H106" s="10" t="s">
        <v>138</v>
      </c>
    </row>
    <row r="107" spans="2:8" x14ac:dyDescent="0.4">
      <c r="B107" s="177"/>
      <c r="C107" s="177"/>
      <c r="D107" s="177"/>
      <c r="E107" s="177"/>
      <c r="F107" s="181"/>
      <c r="H107" s="10" t="s">
        <v>138</v>
      </c>
    </row>
    <row r="108" spans="2:8" x14ac:dyDescent="0.4">
      <c r="B108" s="177"/>
      <c r="C108" s="177"/>
      <c r="D108" s="177"/>
      <c r="E108" s="177"/>
      <c r="F108" s="181"/>
      <c r="H108" s="10" t="s">
        <v>138</v>
      </c>
    </row>
    <row r="109" spans="2:8" x14ac:dyDescent="0.4">
      <c r="B109" s="177"/>
      <c r="C109" s="177"/>
      <c r="D109" s="177"/>
      <c r="E109" s="177"/>
      <c r="F109" s="181"/>
      <c r="H109" s="10" t="s">
        <v>138</v>
      </c>
    </row>
    <row r="110" spans="2:8" x14ac:dyDescent="0.4">
      <c r="B110" s="177"/>
      <c r="C110" s="177"/>
      <c r="D110" s="177"/>
      <c r="E110" s="177"/>
      <c r="F110" s="181"/>
      <c r="H110" s="10" t="s">
        <v>138</v>
      </c>
    </row>
    <row r="111" spans="2:8" x14ac:dyDescent="0.4">
      <c r="B111" s="177"/>
      <c r="C111" s="177"/>
      <c r="D111" s="177"/>
      <c r="E111" s="177"/>
      <c r="F111" s="181"/>
      <c r="H111" s="10" t="s">
        <v>138</v>
      </c>
    </row>
    <row r="112" spans="2:8" x14ac:dyDescent="0.4">
      <c r="B112" s="177"/>
      <c r="C112" s="177"/>
      <c r="D112" s="177"/>
      <c r="E112" s="177"/>
      <c r="F112" s="181"/>
      <c r="H112" s="10" t="s">
        <v>138</v>
      </c>
    </row>
    <row r="113" spans="2:8" x14ac:dyDescent="0.4">
      <c r="B113" s="177"/>
      <c r="C113" s="177"/>
      <c r="D113" s="177"/>
      <c r="E113" s="177"/>
      <c r="F113" s="181"/>
      <c r="H113" s="10" t="s">
        <v>138</v>
      </c>
    </row>
    <row r="114" spans="2:8" x14ac:dyDescent="0.4">
      <c r="B114" s="177"/>
      <c r="C114" s="177"/>
      <c r="D114" s="177"/>
      <c r="E114" s="177"/>
      <c r="F114" s="181"/>
      <c r="H114" s="10" t="s">
        <v>138</v>
      </c>
    </row>
    <row r="115" spans="2:8" x14ac:dyDescent="0.4">
      <c r="B115" s="177"/>
      <c r="C115" s="177"/>
      <c r="D115" s="177"/>
      <c r="E115" s="177"/>
      <c r="F115" s="181"/>
      <c r="H115" s="10" t="s">
        <v>138</v>
      </c>
    </row>
    <row r="116" spans="2:8" x14ac:dyDescent="0.4">
      <c r="B116" s="177"/>
      <c r="C116" s="177"/>
      <c r="D116" s="177"/>
      <c r="E116" s="177"/>
      <c r="F116" s="181"/>
      <c r="H116" s="10" t="s">
        <v>138</v>
      </c>
    </row>
    <row r="117" spans="2:8" x14ac:dyDescent="0.4">
      <c r="B117" s="177"/>
      <c r="C117" s="177"/>
      <c r="D117" s="177"/>
      <c r="E117" s="177"/>
      <c r="F117" s="181"/>
      <c r="H117" s="10" t="s">
        <v>138</v>
      </c>
    </row>
    <row r="118" spans="2:8" x14ac:dyDescent="0.4">
      <c r="B118" s="177"/>
      <c r="C118" s="177"/>
      <c r="D118" s="177"/>
      <c r="E118" s="177"/>
      <c r="F118" s="181"/>
      <c r="H118" s="10" t="s">
        <v>138</v>
      </c>
    </row>
    <row r="119" spans="2:8" x14ac:dyDescent="0.4">
      <c r="B119" s="177"/>
      <c r="C119" s="177"/>
      <c r="D119" s="177"/>
      <c r="E119" s="177"/>
      <c r="F119" s="181"/>
      <c r="H119" s="10" t="s">
        <v>138</v>
      </c>
    </row>
    <row r="120" spans="2:8" x14ac:dyDescent="0.4">
      <c r="B120" s="177"/>
      <c r="C120" s="177"/>
      <c r="D120" s="177"/>
      <c r="E120" s="177"/>
      <c r="F120" s="181"/>
      <c r="H120" s="10" t="s">
        <v>138</v>
      </c>
    </row>
    <row r="121" spans="2:8" x14ac:dyDescent="0.4">
      <c r="B121" s="177"/>
      <c r="C121" s="177"/>
      <c r="D121" s="177"/>
      <c r="E121" s="177"/>
      <c r="F121" s="181"/>
      <c r="H121" s="10" t="s">
        <v>138</v>
      </c>
    </row>
    <row r="122" spans="2:8" x14ac:dyDescent="0.4">
      <c r="B122" s="177"/>
      <c r="C122" s="177"/>
      <c r="D122" s="177"/>
      <c r="E122" s="177"/>
      <c r="F122" s="181"/>
      <c r="H122" s="10" t="s">
        <v>138</v>
      </c>
    </row>
    <row r="123" spans="2:8" x14ac:dyDescent="0.4">
      <c r="B123" s="177"/>
      <c r="C123" s="177"/>
      <c r="D123" s="177"/>
      <c r="E123" s="177"/>
      <c r="F123" s="181"/>
      <c r="H123" s="10" t="s">
        <v>138</v>
      </c>
    </row>
    <row r="124" spans="2:8" x14ac:dyDescent="0.4">
      <c r="B124" s="177"/>
      <c r="C124" s="177"/>
      <c r="D124" s="177"/>
      <c r="E124" s="177"/>
      <c r="F124" s="181"/>
      <c r="H124" s="10" t="s">
        <v>138</v>
      </c>
    </row>
    <row r="125" spans="2:8" x14ac:dyDescent="0.4">
      <c r="B125" s="177"/>
      <c r="C125" s="177"/>
      <c r="D125" s="177"/>
      <c r="E125" s="177"/>
      <c r="F125" s="181"/>
      <c r="H125" s="10" t="s">
        <v>138</v>
      </c>
    </row>
    <row r="126" spans="2:8" x14ac:dyDescent="0.4">
      <c r="B126" s="177"/>
      <c r="C126" s="177"/>
      <c r="D126" s="177"/>
      <c r="E126" s="177"/>
      <c r="F126" s="181"/>
      <c r="H126" s="10" t="s">
        <v>138</v>
      </c>
    </row>
    <row r="127" spans="2:8" x14ac:dyDescent="0.4">
      <c r="B127" s="177"/>
      <c r="C127" s="177"/>
      <c r="D127" s="177"/>
      <c r="E127" s="177"/>
      <c r="F127" s="181"/>
      <c r="H127" s="10" t="s">
        <v>138</v>
      </c>
    </row>
    <row r="128" spans="2:8" x14ac:dyDescent="0.4">
      <c r="B128" s="177"/>
      <c r="C128" s="177"/>
      <c r="D128" s="177"/>
      <c r="E128" s="177"/>
      <c r="F128" s="181"/>
      <c r="H128" s="10" t="s">
        <v>138</v>
      </c>
    </row>
    <row r="129" spans="2:8" x14ac:dyDescent="0.4">
      <c r="B129" s="177"/>
      <c r="C129" s="177"/>
      <c r="D129" s="177"/>
      <c r="E129" s="177"/>
      <c r="F129" s="181"/>
      <c r="H129" s="10" t="s">
        <v>138</v>
      </c>
    </row>
    <row r="130" spans="2:8" x14ac:dyDescent="0.4">
      <c r="B130" s="177"/>
      <c r="C130" s="177"/>
      <c r="D130" s="177"/>
      <c r="E130" s="177"/>
      <c r="F130" s="181"/>
      <c r="H130" s="10" t="s">
        <v>138</v>
      </c>
    </row>
    <row r="131" spans="2:8" x14ac:dyDescent="0.4">
      <c r="B131" s="177"/>
      <c r="C131" s="177"/>
      <c r="D131" s="177"/>
      <c r="E131" s="177"/>
      <c r="F131" s="181"/>
      <c r="H131" s="10" t="s">
        <v>138</v>
      </c>
    </row>
    <row r="132" spans="2:8" x14ac:dyDescent="0.4">
      <c r="B132" s="177"/>
      <c r="C132" s="177"/>
      <c r="D132" s="177"/>
      <c r="E132" s="177"/>
      <c r="F132" s="181"/>
      <c r="H132" s="10" t="s">
        <v>138</v>
      </c>
    </row>
    <row r="133" spans="2:8" x14ac:dyDescent="0.4">
      <c r="B133" s="177"/>
      <c r="C133" s="177"/>
      <c r="D133" s="177"/>
      <c r="E133" s="177"/>
      <c r="F133" s="181"/>
      <c r="H133" s="10" t="s">
        <v>138</v>
      </c>
    </row>
    <row r="134" spans="2:8" x14ac:dyDescent="0.4">
      <c r="B134" s="177"/>
      <c r="C134" s="177"/>
      <c r="D134" s="177"/>
      <c r="E134" s="177"/>
      <c r="F134" s="181"/>
      <c r="H134" s="10" t="s">
        <v>138</v>
      </c>
    </row>
    <row r="135" spans="2:8" x14ac:dyDescent="0.4">
      <c r="B135" s="177"/>
      <c r="C135" s="177"/>
      <c r="D135" s="177"/>
      <c r="E135" s="177"/>
      <c r="F135" s="181"/>
      <c r="H135" s="10" t="s">
        <v>138</v>
      </c>
    </row>
    <row r="136" spans="2:8" x14ac:dyDescent="0.4">
      <c r="B136" s="177"/>
      <c r="C136" s="177"/>
      <c r="D136" s="177"/>
      <c r="E136" s="177"/>
      <c r="F136" s="181"/>
      <c r="H136" s="10" t="s">
        <v>138</v>
      </c>
    </row>
    <row r="137" spans="2:8" x14ac:dyDescent="0.4">
      <c r="B137" s="177"/>
      <c r="C137" s="177"/>
      <c r="D137" s="177"/>
      <c r="E137" s="177"/>
      <c r="F137" s="181"/>
      <c r="H137" s="10" t="s">
        <v>138</v>
      </c>
    </row>
    <row r="138" spans="2:8" x14ac:dyDescent="0.4">
      <c r="B138" s="177"/>
      <c r="C138" s="177"/>
      <c r="D138" s="177"/>
      <c r="E138" s="177"/>
      <c r="F138" s="181"/>
      <c r="H138" s="10" t="s">
        <v>138</v>
      </c>
    </row>
    <row r="139" spans="2:8" x14ac:dyDescent="0.4">
      <c r="B139" s="177"/>
      <c r="C139" s="177"/>
      <c r="D139" s="177"/>
      <c r="E139" s="177"/>
      <c r="F139" s="181"/>
      <c r="H139" s="10" t="s">
        <v>138</v>
      </c>
    </row>
    <row r="140" spans="2:8" x14ac:dyDescent="0.4">
      <c r="B140" s="177"/>
      <c r="C140" s="177"/>
      <c r="D140" s="177"/>
      <c r="E140" s="177"/>
      <c r="F140" s="181"/>
      <c r="H140" s="10" t="s">
        <v>138</v>
      </c>
    </row>
    <row r="141" spans="2:8" x14ac:dyDescent="0.4">
      <c r="B141" s="177"/>
      <c r="C141" s="177"/>
      <c r="D141" s="177"/>
      <c r="E141" s="177"/>
      <c r="F141" s="181"/>
      <c r="H141" s="10" t="s">
        <v>138</v>
      </c>
    </row>
    <row r="142" spans="2:8" x14ac:dyDescent="0.4">
      <c r="B142" s="177"/>
      <c r="C142" s="177"/>
      <c r="D142" s="177"/>
      <c r="E142" s="177"/>
      <c r="F142" s="181"/>
      <c r="H142" s="10" t="s">
        <v>138</v>
      </c>
    </row>
    <row r="143" spans="2:8" x14ac:dyDescent="0.4">
      <c r="B143" s="177"/>
      <c r="C143" s="177"/>
      <c r="D143" s="177"/>
      <c r="E143" s="177"/>
      <c r="F143" s="181"/>
      <c r="H143" s="10" t="s">
        <v>138</v>
      </c>
    </row>
    <row r="144" spans="2:8" x14ac:dyDescent="0.4">
      <c r="B144" s="177"/>
      <c r="C144" s="177"/>
      <c r="D144" s="177"/>
      <c r="E144" s="177"/>
      <c r="F144" s="181"/>
      <c r="H144" s="10" t="s">
        <v>138</v>
      </c>
    </row>
    <row r="145" spans="2:8" x14ac:dyDescent="0.4">
      <c r="B145" s="177"/>
      <c r="C145" s="177"/>
      <c r="D145" s="177"/>
      <c r="E145" s="177"/>
      <c r="F145" s="181"/>
      <c r="H145" s="10" t="s">
        <v>138</v>
      </c>
    </row>
    <row r="146" spans="2:8" x14ac:dyDescent="0.4">
      <c r="B146" s="177"/>
      <c r="C146" s="177"/>
      <c r="D146" s="177"/>
      <c r="E146" s="177"/>
      <c r="F146" s="181"/>
      <c r="H146" s="10" t="s">
        <v>138</v>
      </c>
    </row>
    <row r="147" spans="2:8" x14ac:dyDescent="0.4">
      <c r="B147" s="177"/>
      <c r="C147" s="177"/>
      <c r="D147" s="177"/>
      <c r="E147" s="177"/>
      <c r="F147" s="181"/>
      <c r="H147" s="10" t="s">
        <v>138</v>
      </c>
    </row>
    <row r="148" spans="2:8" x14ac:dyDescent="0.4">
      <c r="B148" s="177"/>
      <c r="C148" s="177"/>
      <c r="D148" s="177"/>
      <c r="E148" s="177"/>
      <c r="F148" s="181"/>
      <c r="H148" s="10" t="s">
        <v>138</v>
      </c>
    </row>
    <row r="149" spans="2:8" x14ac:dyDescent="0.4">
      <c r="B149" s="177"/>
      <c r="C149" s="177"/>
      <c r="D149" s="177"/>
      <c r="E149" s="177"/>
      <c r="F149" s="181"/>
      <c r="H149" s="10" t="s">
        <v>138</v>
      </c>
    </row>
    <row r="150" spans="2:8" x14ac:dyDescent="0.4">
      <c r="B150" s="177"/>
      <c r="C150" s="177"/>
      <c r="D150" s="177"/>
      <c r="E150" s="177"/>
      <c r="F150" s="181"/>
      <c r="H150" s="10" t="s">
        <v>138</v>
      </c>
    </row>
    <row r="151" spans="2:8" x14ac:dyDescent="0.4">
      <c r="B151" s="177"/>
      <c r="C151" s="177"/>
      <c r="D151" s="177"/>
      <c r="E151" s="177"/>
      <c r="F151" s="181"/>
      <c r="H151" s="10" t="s">
        <v>138</v>
      </c>
    </row>
    <row r="152" spans="2:8" x14ac:dyDescent="0.4">
      <c r="B152" s="177"/>
      <c r="C152" s="177"/>
      <c r="D152" s="177"/>
      <c r="E152" s="177"/>
      <c r="F152" s="181"/>
      <c r="H152" s="10" t="s">
        <v>138</v>
      </c>
    </row>
    <row r="153" spans="2:8" x14ac:dyDescent="0.4">
      <c r="B153" s="177"/>
      <c r="C153" s="177"/>
      <c r="D153" s="177"/>
      <c r="E153" s="177"/>
      <c r="F153" s="181"/>
      <c r="H153" s="10" t="s">
        <v>138</v>
      </c>
    </row>
    <row r="154" spans="2:8" x14ac:dyDescent="0.4">
      <c r="B154" s="177"/>
      <c r="C154" s="177"/>
      <c r="D154" s="177"/>
      <c r="E154" s="177"/>
      <c r="F154" s="181"/>
      <c r="H154" s="10" t="s">
        <v>138</v>
      </c>
    </row>
    <row r="155" spans="2:8" x14ac:dyDescent="0.4">
      <c r="B155" s="177"/>
      <c r="C155" s="177"/>
      <c r="D155" s="177"/>
      <c r="E155" s="177"/>
      <c r="F155" s="181"/>
      <c r="H155" s="10" t="s">
        <v>138</v>
      </c>
    </row>
    <row r="156" spans="2:8" x14ac:dyDescent="0.4">
      <c r="B156" s="177"/>
      <c r="C156" s="177"/>
      <c r="D156" s="177"/>
      <c r="E156" s="177"/>
      <c r="F156" s="181"/>
      <c r="H156" s="10" t="s">
        <v>138</v>
      </c>
    </row>
    <row r="157" spans="2:8" x14ac:dyDescent="0.4">
      <c r="B157" s="177"/>
      <c r="C157" s="177"/>
      <c r="D157" s="177"/>
      <c r="E157" s="177"/>
      <c r="F157" s="181"/>
      <c r="H157" s="10" t="s">
        <v>138</v>
      </c>
    </row>
    <row r="158" spans="2:8" x14ac:dyDescent="0.4">
      <c r="B158" s="177"/>
      <c r="C158" s="177"/>
      <c r="D158" s="177"/>
      <c r="E158" s="177"/>
      <c r="F158" s="181"/>
      <c r="H158" s="10" t="s">
        <v>138</v>
      </c>
    </row>
    <row r="159" spans="2:8" x14ac:dyDescent="0.4">
      <c r="B159" s="177"/>
      <c r="C159" s="177"/>
      <c r="D159" s="177"/>
      <c r="E159" s="177"/>
      <c r="F159" s="181"/>
      <c r="H159" s="10" t="s">
        <v>138</v>
      </c>
    </row>
    <row r="160" spans="2:8" x14ac:dyDescent="0.4">
      <c r="B160" s="177"/>
      <c r="C160" s="177"/>
      <c r="D160" s="177"/>
      <c r="E160" s="177"/>
      <c r="F160" s="181"/>
      <c r="H160" s="10" t="s">
        <v>138</v>
      </c>
    </row>
    <row r="161" spans="2:8" x14ac:dyDescent="0.4">
      <c r="B161" s="177"/>
      <c r="C161" s="177"/>
      <c r="D161" s="177"/>
      <c r="E161" s="177"/>
      <c r="F161" s="181"/>
      <c r="H161" s="10" t="s">
        <v>138</v>
      </c>
    </row>
    <row r="162" spans="2:8" x14ac:dyDescent="0.4">
      <c r="B162" s="177"/>
      <c r="C162" s="177"/>
      <c r="D162" s="177"/>
      <c r="E162" s="177"/>
      <c r="F162" s="181"/>
      <c r="H162" s="10" t="s">
        <v>138</v>
      </c>
    </row>
    <row r="163" spans="2:8" x14ac:dyDescent="0.4">
      <c r="B163" s="177"/>
      <c r="C163" s="177"/>
      <c r="D163" s="177"/>
      <c r="E163" s="177"/>
      <c r="F163" s="181"/>
      <c r="H163" s="10" t="s">
        <v>138</v>
      </c>
    </row>
    <row r="164" spans="2:8" x14ac:dyDescent="0.4">
      <c r="B164" s="177"/>
      <c r="C164" s="177"/>
      <c r="D164" s="177"/>
      <c r="E164" s="177"/>
      <c r="F164" s="181"/>
      <c r="H164" s="10" t="s">
        <v>138</v>
      </c>
    </row>
    <row r="165" spans="2:8" x14ac:dyDescent="0.4">
      <c r="B165" s="177"/>
      <c r="C165" s="177"/>
      <c r="D165" s="177"/>
      <c r="E165" s="177"/>
      <c r="F165" s="181"/>
      <c r="H165" s="10" t="s">
        <v>138</v>
      </c>
    </row>
    <row r="166" spans="2:8" x14ac:dyDescent="0.4">
      <c r="B166" s="177"/>
      <c r="C166" s="177"/>
      <c r="D166" s="177"/>
      <c r="E166" s="177"/>
      <c r="F166" s="181"/>
      <c r="H166" s="10" t="s">
        <v>138</v>
      </c>
    </row>
    <row r="167" spans="2:8" x14ac:dyDescent="0.4">
      <c r="B167" s="177"/>
      <c r="C167" s="177"/>
      <c r="D167" s="177"/>
      <c r="E167" s="177"/>
      <c r="F167" s="181"/>
      <c r="H167" s="10" t="s">
        <v>138</v>
      </c>
    </row>
    <row r="168" spans="2:8" x14ac:dyDescent="0.4">
      <c r="B168" s="177"/>
      <c r="C168" s="177"/>
      <c r="D168" s="177"/>
      <c r="E168" s="177"/>
      <c r="F168" s="181"/>
      <c r="H168" s="10" t="s">
        <v>138</v>
      </c>
    </row>
    <row r="169" spans="2:8" x14ac:dyDescent="0.4">
      <c r="B169" s="177"/>
      <c r="C169" s="177"/>
      <c r="D169" s="177"/>
      <c r="E169" s="177"/>
      <c r="F169" s="181"/>
      <c r="H169" s="10" t="s">
        <v>138</v>
      </c>
    </row>
    <row r="170" spans="2:8" x14ac:dyDescent="0.4">
      <c r="B170" s="177"/>
      <c r="C170" s="177"/>
      <c r="D170" s="177"/>
      <c r="E170" s="177"/>
      <c r="F170" s="181"/>
      <c r="H170" s="10" t="s">
        <v>138</v>
      </c>
    </row>
    <row r="171" spans="2:8" x14ac:dyDescent="0.4">
      <c r="B171" s="177"/>
      <c r="C171" s="177"/>
      <c r="D171" s="177"/>
      <c r="E171" s="177"/>
      <c r="F171" s="181"/>
      <c r="H171" s="10" t="s">
        <v>138</v>
      </c>
    </row>
    <row r="172" spans="2:8" x14ac:dyDescent="0.4">
      <c r="B172" s="177"/>
      <c r="C172" s="177"/>
      <c r="D172" s="177"/>
      <c r="E172" s="177"/>
      <c r="F172" s="181"/>
      <c r="H172" s="10" t="s">
        <v>138</v>
      </c>
    </row>
    <row r="173" spans="2:8" x14ac:dyDescent="0.4">
      <c r="B173" s="177"/>
      <c r="C173" s="177"/>
      <c r="D173" s="177"/>
      <c r="E173" s="177"/>
      <c r="F173" s="181"/>
      <c r="H173" s="10" t="s">
        <v>138</v>
      </c>
    </row>
    <row r="174" spans="2:8" x14ac:dyDescent="0.4">
      <c r="B174" s="177"/>
      <c r="C174" s="177"/>
      <c r="D174" s="177"/>
      <c r="E174" s="177"/>
      <c r="F174" s="181"/>
      <c r="H174" s="10" t="s">
        <v>138</v>
      </c>
    </row>
    <row r="175" spans="2:8" x14ac:dyDescent="0.4">
      <c r="B175" s="177"/>
      <c r="C175" s="177"/>
      <c r="D175" s="177"/>
      <c r="E175" s="177"/>
      <c r="F175" s="181"/>
      <c r="H175" s="10" t="s">
        <v>138</v>
      </c>
    </row>
    <row r="176" spans="2:8" x14ac:dyDescent="0.4">
      <c r="B176" s="177"/>
      <c r="C176" s="177"/>
      <c r="D176" s="177"/>
      <c r="E176" s="177"/>
      <c r="F176" s="181"/>
      <c r="H176" s="10" t="s">
        <v>138</v>
      </c>
    </row>
    <row r="177" spans="2:8" x14ac:dyDescent="0.4">
      <c r="B177" s="177"/>
      <c r="C177" s="177"/>
      <c r="D177" s="177"/>
      <c r="E177" s="177"/>
      <c r="F177" s="181"/>
      <c r="H177" s="10" t="s">
        <v>138</v>
      </c>
    </row>
    <row r="178" spans="2:8" x14ac:dyDescent="0.4">
      <c r="B178" s="177"/>
      <c r="C178" s="177"/>
      <c r="D178" s="177"/>
      <c r="E178" s="177"/>
      <c r="F178" s="181"/>
      <c r="H178" s="10" t="s">
        <v>138</v>
      </c>
    </row>
    <row r="179" spans="2:8" x14ac:dyDescent="0.4">
      <c r="B179" s="177"/>
      <c r="C179" s="177"/>
      <c r="D179" s="177"/>
      <c r="E179" s="177"/>
      <c r="F179" s="181"/>
      <c r="H179" s="10" t="s">
        <v>138</v>
      </c>
    </row>
    <row r="180" spans="2:8" x14ac:dyDescent="0.4">
      <c r="B180" s="177"/>
      <c r="C180" s="177"/>
      <c r="D180" s="177"/>
      <c r="E180" s="177"/>
      <c r="F180" s="181"/>
      <c r="H180" s="10" t="s">
        <v>138</v>
      </c>
    </row>
    <row r="181" spans="2:8" x14ac:dyDescent="0.4">
      <c r="B181" s="177"/>
      <c r="C181" s="177"/>
      <c r="D181" s="177"/>
      <c r="E181" s="177"/>
      <c r="F181" s="181"/>
      <c r="H181" s="10" t="s">
        <v>138</v>
      </c>
    </row>
    <row r="182" spans="2:8" x14ac:dyDescent="0.4">
      <c r="B182" s="177"/>
      <c r="C182" s="177"/>
      <c r="D182" s="177"/>
      <c r="E182" s="177"/>
      <c r="F182" s="181"/>
      <c r="H182" s="10" t="s">
        <v>138</v>
      </c>
    </row>
    <row r="183" spans="2:8" x14ac:dyDescent="0.4">
      <c r="B183" s="177"/>
      <c r="C183" s="177"/>
      <c r="D183" s="177"/>
      <c r="E183" s="177"/>
      <c r="F183" s="181"/>
      <c r="H183" s="10" t="s">
        <v>138</v>
      </c>
    </row>
    <row r="184" spans="2:8" x14ac:dyDescent="0.4">
      <c r="B184" s="177"/>
      <c r="C184" s="177"/>
      <c r="D184" s="177"/>
      <c r="E184" s="177"/>
      <c r="F184" s="181"/>
      <c r="H184" s="10" t="s">
        <v>138</v>
      </c>
    </row>
    <row r="185" spans="2:8" x14ac:dyDescent="0.4">
      <c r="B185" s="177"/>
      <c r="C185" s="177"/>
      <c r="D185" s="177"/>
      <c r="E185" s="177"/>
      <c r="F185" s="181"/>
      <c r="H185" s="10" t="s">
        <v>138</v>
      </c>
    </row>
    <row r="186" spans="2:8" x14ac:dyDescent="0.4">
      <c r="B186" s="177"/>
      <c r="C186" s="177"/>
      <c r="D186" s="177"/>
      <c r="E186" s="177"/>
      <c r="F186" s="181"/>
      <c r="H186" s="10" t="s">
        <v>138</v>
      </c>
    </row>
    <row r="187" spans="2:8" x14ac:dyDescent="0.4">
      <c r="B187" s="177"/>
      <c r="C187" s="177"/>
      <c r="D187" s="177"/>
      <c r="E187" s="177"/>
      <c r="F187" s="181"/>
      <c r="H187" s="10" t="s">
        <v>138</v>
      </c>
    </row>
    <row r="188" spans="2:8" x14ac:dyDescent="0.4">
      <c r="B188" s="177"/>
      <c r="C188" s="177"/>
      <c r="D188" s="177"/>
      <c r="E188" s="177"/>
      <c r="F188" s="181"/>
      <c r="H188" s="10" t="s">
        <v>138</v>
      </c>
    </row>
    <row r="189" spans="2:8" x14ac:dyDescent="0.4">
      <c r="B189" s="177"/>
      <c r="C189" s="177"/>
      <c r="D189" s="177"/>
      <c r="E189" s="177"/>
      <c r="F189" s="181"/>
      <c r="H189" s="10" t="s">
        <v>138</v>
      </c>
    </row>
    <row r="190" spans="2:8" x14ac:dyDescent="0.4">
      <c r="B190" s="177"/>
      <c r="C190" s="177"/>
      <c r="D190" s="177"/>
      <c r="E190" s="177"/>
      <c r="F190" s="181"/>
      <c r="H190" s="10" t="s">
        <v>138</v>
      </c>
    </row>
    <row r="191" spans="2:8" x14ac:dyDescent="0.4">
      <c r="B191" s="177"/>
      <c r="C191" s="177"/>
      <c r="D191" s="177"/>
      <c r="E191" s="177"/>
      <c r="F191" s="181"/>
      <c r="H191" s="10" t="s">
        <v>138</v>
      </c>
    </row>
    <row r="192" spans="2:8" x14ac:dyDescent="0.4">
      <c r="B192" s="177"/>
      <c r="C192" s="177"/>
      <c r="D192" s="177"/>
      <c r="E192" s="177"/>
      <c r="F192" s="181"/>
      <c r="H192" s="10" t="s">
        <v>138</v>
      </c>
    </row>
    <row r="193" spans="2:8" x14ac:dyDescent="0.4">
      <c r="B193" s="177"/>
      <c r="C193" s="177"/>
      <c r="D193" s="177"/>
      <c r="E193" s="177"/>
      <c r="F193" s="181"/>
      <c r="H193" s="10" t="s">
        <v>138</v>
      </c>
    </row>
    <row r="194" spans="2:8" x14ac:dyDescent="0.4">
      <c r="B194" s="177"/>
      <c r="C194" s="177"/>
      <c r="D194" s="177"/>
      <c r="E194" s="177"/>
      <c r="F194" s="181"/>
      <c r="H194" s="10" t="s">
        <v>138</v>
      </c>
    </row>
    <row r="195" spans="2:8" x14ac:dyDescent="0.4">
      <c r="B195" s="177"/>
      <c r="C195" s="177"/>
      <c r="D195" s="177"/>
      <c r="E195" s="177"/>
      <c r="F195" s="181"/>
      <c r="H195" s="10" t="s">
        <v>138</v>
      </c>
    </row>
    <row r="196" spans="2:8" x14ac:dyDescent="0.4">
      <c r="B196" s="177"/>
      <c r="C196" s="177"/>
      <c r="D196" s="177"/>
      <c r="E196" s="177"/>
      <c r="F196" s="181"/>
      <c r="H196" s="10" t="s">
        <v>138</v>
      </c>
    </row>
    <row r="197" spans="2:8" x14ac:dyDescent="0.4">
      <c r="B197" s="177"/>
      <c r="C197" s="177"/>
      <c r="D197" s="177"/>
      <c r="E197" s="177"/>
      <c r="F197" s="181"/>
      <c r="H197" s="10" t="s">
        <v>138</v>
      </c>
    </row>
    <row r="198" spans="2:8" x14ac:dyDescent="0.4">
      <c r="B198" s="177"/>
      <c r="C198" s="177"/>
      <c r="D198" s="177"/>
      <c r="E198" s="177"/>
      <c r="F198" s="181"/>
      <c r="H198" s="10" t="s">
        <v>138</v>
      </c>
    </row>
    <row r="199" spans="2:8" x14ac:dyDescent="0.4">
      <c r="B199" s="177"/>
      <c r="C199" s="177"/>
      <c r="D199" s="177"/>
      <c r="E199" s="177"/>
      <c r="F199" s="181"/>
      <c r="H199" s="10" t="s">
        <v>138</v>
      </c>
    </row>
    <row r="200" spans="2:8" x14ac:dyDescent="0.4">
      <c r="B200" s="177"/>
      <c r="C200" s="177"/>
      <c r="D200" s="177"/>
      <c r="E200" s="177"/>
      <c r="F200" s="181"/>
      <c r="H200" s="10" t="s">
        <v>138</v>
      </c>
    </row>
    <row r="201" spans="2:8" x14ac:dyDescent="0.4">
      <c r="B201" s="177"/>
      <c r="C201" s="177"/>
      <c r="D201" s="177"/>
      <c r="E201" s="177"/>
      <c r="F201" s="181"/>
      <c r="H201" s="10" t="s">
        <v>138</v>
      </c>
    </row>
    <row r="202" spans="2:8" x14ac:dyDescent="0.4">
      <c r="B202" s="177"/>
      <c r="C202" s="177"/>
      <c r="D202" s="177"/>
      <c r="E202" s="177"/>
      <c r="F202" s="181"/>
      <c r="H202" s="10" t="s">
        <v>138</v>
      </c>
    </row>
    <row r="203" spans="2:8" x14ac:dyDescent="0.4">
      <c r="B203" s="177"/>
      <c r="C203" s="177"/>
      <c r="D203" s="177"/>
      <c r="E203" s="177"/>
      <c r="F203" s="181"/>
      <c r="H203" s="10" t="s">
        <v>138</v>
      </c>
    </row>
    <row r="204" spans="2:8" x14ac:dyDescent="0.4">
      <c r="B204" s="177"/>
      <c r="C204" s="177"/>
      <c r="D204" s="177"/>
      <c r="E204" s="177"/>
      <c r="F204" s="181"/>
      <c r="H204" s="10" t="s">
        <v>138</v>
      </c>
    </row>
    <row r="205" spans="2:8" x14ac:dyDescent="0.4">
      <c r="B205" s="177"/>
      <c r="C205" s="177"/>
      <c r="D205" s="177"/>
      <c r="E205" s="177"/>
      <c r="F205" s="181"/>
      <c r="H205" s="10" t="s">
        <v>138</v>
      </c>
    </row>
    <row r="206" spans="2:8" x14ac:dyDescent="0.4">
      <c r="B206" s="177"/>
      <c r="C206" s="177"/>
      <c r="D206" s="177"/>
      <c r="E206" s="177"/>
      <c r="F206" s="181"/>
      <c r="H206" s="10" t="s">
        <v>138</v>
      </c>
    </row>
    <row r="207" spans="2:8" x14ac:dyDescent="0.4">
      <c r="B207" s="177"/>
      <c r="C207" s="177"/>
      <c r="D207" s="177"/>
      <c r="E207" s="177"/>
      <c r="F207" s="181"/>
      <c r="H207" s="10" t="s">
        <v>138</v>
      </c>
    </row>
    <row r="208" spans="2:8" x14ac:dyDescent="0.4">
      <c r="B208" s="177"/>
      <c r="C208" s="177"/>
      <c r="D208" s="177"/>
      <c r="E208" s="177"/>
      <c r="F208" s="181"/>
      <c r="H208" s="10" t="s">
        <v>138</v>
      </c>
    </row>
    <row r="209" spans="2:8" x14ac:dyDescent="0.4">
      <c r="B209" s="177"/>
      <c r="C209" s="177"/>
      <c r="D209" s="177"/>
      <c r="E209" s="177"/>
      <c r="F209" s="181"/>
      <c r="H209" s="10" t="s">
        <v>138</v>
      </c>
    </row>
    <row r="210" spans="2:8" x14ac:dyDescent="0.4">
      <c r="B210" s="177"/>
      <c r="C210" s="177"/>
      <c r="D210" s="177"/>
      <c r="E210" s="177"/>
      <c r="F210" s="181"/>
      <c r="H210" s="10" t="s">
        <v>138</v>
      </c>
    </row>
    <row r="211" spans="2:8" x14ac:dyDescent="0.4">
      <c r="B211" s="177"/>
      <c r="C211" s="177"/>
      <c r="D211" s="177"/>
      <c r="E211" s="177"/>
      <c r="F211" s="181"/>
      <c r="H211" s="10" t="s">
        <v>138</v>
      </c>
    </row>
    <row r="212" spans="2:8" x14ac:dyDescent="0.4">
      <c r="B212" s="177"/>
      <c r="C212" s="177"/>
      <c r="D212" s="177"/>
      <c r="E212" s="177"/>
      <c r="F212" s="181"/>
      <c r="H212" s="10" t="s">
        <v>138</v>
      </c>
    </row>
    <row r="213" spans="2:8" x14ac:dyDescent="0.4">
      <c r="B213" s="177"/>
      <c r="C213" s="177"/>
      <c r="D213" s="177"/>
      <c r="E213" s="177"/>
      <c r="F213" s="181"/>
      <c r="H213" s="10" t="s">
        <v>138</v>
      </c>
    </row>
    <row r="214" spans="2:8" x14ac:dyDescent="0.4">
      <c r="B214" s="177"/>
      <c r="C214" s="177"/>
      <c r="D214" s="177"/>
      <c r="E214" s="177"/>
      <c r="F214" s="181"/>
      <c r="H214" s="10" t="s">
        <v>138</v>
      </c>
    </row>
    <row r="215" spans="2:8" x14ac:dyDescent="0.4">
      <c r="B215" s="177"/>
      <c r="C215" s="177"/>
      <c r="D215" s="177"/>
      <c r="E215" s="177"/>
      <c r="F215" s="181"/>
      <c r="H215" s="10" t="s">
        <v>138</v>
      </c>
    </row>
    <row r="216" spans="2:8" x14ac:dyDescent="0.4">
      <c r="B216" s="177"/>
      <c r="C216" s="177"/>
      <c r="D216" s="177"/>
      <c r="E216" s="177"/>
      <c r="F216" s="181"/>
      <c r="H216" s="10" t="s">
        <v>138</v>
      </c>
    </row>
    <row r="217" spans="2:8" x14ac:dyDescent="0.4">
      <c r="B217" s="177"/>
      <c r="C217" s="177"/>
      <c r="D217" s="177"/>
      <c r="E217" s="177"/>
      <c r="F217" s="181"/>
      <c r="H217" s="10" t="s">
        <v>138</v>
      </c>
    </row>
    <row r="218" spans="2:8" x14ac:dyDescent="0.4">
      <c r="B218" s="177"/>
      <c r="C218" s="177"/>
      <c r="D218" s="177"/>
      <c r="E218" s="177"/>
      <c r="F218" s="181"/>
      <c r="H218" s="10" t="s">
        <v>138</v>
      </c>
    </row>
    <row r="219" spans="2:8" x14ac:dyDescent="0.4">
      <c r="B219" s="177"/>
      <c r="C219" s="177"/>
      <c r="D219" s="177"/>
      <c r="E219" s="177"/>
      <c r="F219" s="181"/>
      <c r="H219" s="10" t="s">
        <v>138</v>
      </c>
    </row>
    <row r="220" spans="2:8" x14ac:dyDescent="0.4">
      <c r="B220" s="177"/>
      <c r="C220" s="177"/>
      <c r="D220" s="177"/>
      <c r="E220" s="177"/>
      <c r="F220" s="181"/>
      <c r="H220" s="10" t="s">
        <v>138</v>
      </c>
    </row>
    <row r="221" spans="2:8" x14ac:dyDescent="0.4">
      <c r="B221" s="177"/>
      <c r="C221" s="177"/>
      <c r="D221" s="177"/>
      <c r="E221" s="177"/>
      <c r="F221" s="181"/>
      <c r="H221" s="10" t="s">
        <v>138</v>
      </c>
    </row>
    <row r="222" spans="2:8" x14ac:dyDescent="0.4">
      <c r="B222" s="177"/>
      <c r="C222" s="177"/>
      <c r="D222" s="177"/>
      <c r="E222" s="177"/>
      <c r="F222" s="181"/>
      <c r="H222" s="10" t="s">
        <v>138</v>
      </c>
    </row>
    <row r="223" spans="2:8" x14ac:dyDescent="0.4">
      <c r="B223" s="177"/>
      <c r="C223" s="177"/>
      <c r="D223" s="177"/>
      <c r="E223" s="177"/>
      <c r="F223" s="181"/>
      <c r="H223" s="10" t="s">
        <v>138</v>
      </c>
    </row>
    <row r="224" spans="2:8" x14ac:dyDescent="0.4">
      <c r="B224" s="177"/>
      <c r="C224" s="177"/>
      <c r="D224" s="177"/>
      <c r="E224" s="177"/>
      <c r="F224" s="181"/>
      <c r="H224" s="10" t="s">
        <v>138</v>
      </c>
    </row>
    <row r="225" spans="2:8" x14ac:dyDescent="0.4">
      <c r="B225" s="177"/>
      <c r="C225" s="177"/>
      <c r="D225" s="177"/>
      <c r="E225" s="177"/>
      <c r="F225" s="181"/>
      <c r="H225" s="10" t="s">
        <v>138</v>
      </c>
    </row>
    <row r="226" spans="2:8" x14ac:dyDescent="0.4">
      <c r="B226" s="177"/>
      <c r="C226" s="177"/>
      <c r="D226" s="177"/>
      <c r="E226" s="177"/>
      <c r="F226" s="181"/>
      <c r="H226" s="10" t="s">
        <v>138</v>
      </c>
    </row>
    <row r="227" spans="2:8" x14ac:dyDescent="0.4">
      <c r="B227" s="177"/>
      <c r="C227" s="177"/>
      <c r="D227" s="177"/>
      <c r="E227" s="177"/>
      <c r="F227" s="181"/>
      <c r="H227" s="10" t="s">
        <v>138</v>
      </c>
    </row>
    <row r="228" spans="2:8" x14ac:dyDescent="0.4">
      <c r="B228" s="177"/>
      <c r="C228" s="177"/>
      <c r="D228" s="177"/>
      <c r="E228" s="177"/>
      <c r="F228" s="181"/>
      <c r="H228" s="10" t="s">
        <v>138</v>
      </c>
    </row>
    <row r="229" spans="2:8" x14ac:dyDescent="0.4">
      <c r="B229" s="177"/>
      <c r="C229" s="177"/>
      <c r="D229" s="177"/>
      <c r="E229" s="177"/>
      <c r="F229" s="181"/>
      <c r="H229" s="10" t="s">
        <v>138</v>
      </c>
    </row>
    <row r="230" spans="2:8" x14ac:dyDescent="0.4">
      <c r="B230" s="177"/>
      <c r="C230" s="177"/>
      <c r="D230" s="177"/>
      <c r="E230" s="177"/>
      <c r="F230" s="181"/>
      <c r="H230" s="10" t="s">
        <v>138</v>
      </c>
    </row>
    <row r="231" spans="2:8" x14ac:dyDescent="0.4">
      <c r="B231" s="177"/>
      <c r="C231" s="177"/>
      <c r="D231" s="177"/>
      <c r="E231" s="177"/>
      <c r="F231" s="181"/>
      <c r="H231" s="10" t="s">
        <v>138</v>
      </c>
    </row>
    <row r="232" spans="2:8" x14ac:dyDescent="0.4">
      <c r="B232" s="177"/>
      <c r="C232" s="177"/>
      <c r="D232" s="177"/>
      <c r="E232" s="177"/>
      <c r="F232" s="181"/>
      <c r="H232" s="10" t="s">
        <v>138</v>
      </c>
    </row>
    <row r="233" spans="2:8" x14ac:dyDescent="0.4">
      <c r="B233" s="177"/>
      <c r="C233" s="177"/>
      <c r="D233" s="177"/>
      <c r="E233" s="177"/>
      <c r="F233" s="181"/>
      <c r="H233" s="10" t="s">
        <v>138</v>
      </c>
    </row>
    <row r="234" spans="2:8" x14ac:dyDescent="0.4">
      <c r="B234" s="177"/>
      <c r="C234" s="177"/>
      <c r="D234" s="177"/>
      <c r="E234" s="177"/>
      <c r="F234" s="181"/>
      <c r="H234" s="10" t="s">
        <v>138</v>
      </c>
    </row>
    <row r="235" spans="2:8" x14ac:dyDescent="0.4">
      <c r="B235" s="177"/>
      <c r="C235" s="177"/>
      <c r="D235" s="177"/>
      <c r="E235" s="177"/>
      <c r="F235" s="181"/>
      <c r="H235" s="10" t="s">
        <v>138</v>
      </c>
    </row>
    <row r="236" spans="2:8" x14ac:dyDescent="0.4">
      <c r="B236" s="177"/>
      <c r="C236" s="177"/>
      <c r="D236" s="177"/>
      <c r="E236" s="177"/>
      <c r="F236" s="181"/>
      <c r="H236" s="10" t="s">
        <v>138</v>
      </c>
    </row>
    <row r="237" spans="2:8" x14ac:dyDescent="0.4">
      <c r="B237" s="177"/>
      <c r="C237" s="177"/>
      <c r="D237" s="177"/>
      <c r="E237" s="177"/>
      <c r="F237" s="181"/>
      <c r="H237" s="10" t="s">
        <v>138</v>
      </c>
    </row>
    <row r="238" spans="2:8" x14ac:dyDescent="0.4">
      <c r="B238" s="177"/>
      <c r="C238" s="177"/>
      <c r="D238" s="177"/>
      <c r="E238" s="177"/>
      <c r="F238" s="181"/>
      <c r="H238" s="10" t="s">
        <v>138</v>
      </c>
    </row>
    <row r="239" spans="2:8" x14ac:dyDescent="0.4">
      <c r="B239" s="177"/>
      <c r="C239" s="177"/>
      <c r="D239" s="177"/>
      <c r="E239" s="177"/>
      <c r="F239" s="181"/>
      <c r="H239" s="10" t="s">
        <v>138</v>
      </c>
    </row>
    <row r="240" spans="2:8" x14ac:dyDescent="0.4">
      <c r="B240" s="177"/>
      <c r="C240" s="177"/>
      <c r="D240" s="177"/>
      <c r="E240" s="177"/>
      <c r="F240" s="181"/>
      <c r="H240" s="10" t="s">
        <v>138</v>
      </c>
    </row>
    <row r="241" spans="2:8" x14ac:dyDescent="0.4">
      <c r="B241" s="177"/>
      <c r="C241" s="177"/>
      <c r="D241" s="177"/>
      <c r="E241" s="177"/>
      <c r="F241" s="181"/>
      <c r="H241" s="10" t="s">
        <v>138</v>
      </c>
    </row>
    <row r="242" spans="2:8" x14ac:dyDescent="0.4">
      <c r="B242" s="177"/>
      <c r="C242" s="177"/>
      <c r="D242" s="177"/>
      <c r="E242" s="177"/>
      <c r="F242" s="181"/>
      <c r="H242" s="10" t="s">
        <v>138</v>
      </c>
    </row>
    <row r="243" spans="2:8" x14ac:dyDescent="0.4">
      <c r="B243" s="177"/>
      <c r="C243" s="177"/>
      <c r="D243" s="177"/>
      <c r="E243" s="177"/>
      <c r="F243" s="181"/>
      <c r="H243" s="10" t="s">
        <v>138</v>
      </c>
    </row>
    <row r="244" spans="2:8" x14ac:dyDescent="0.4">
      <c r="B244" s="177"/>
      <c r="C244" s="177"/>
      <c r="D244" s="177"/>
      <c r="E244" s="177"/>
      <c r="F244" s="181"/>
      <c r="H244" s="10" t="s">
        <v>138</v>
      </c>
    </row>
    <row r="245" spans="2:8" x14ac:dyDescent="0.4">
      <c r="B245" s="177"/>
      <c r="C245" s="177"/>
      <c r="D245" s="177"/>
      <c r="E245" s="177"/>
      <c r="F245" s="181"/>
      <c r="H245" s="10" t="s">
        <v>138</v>
      </c>
    </row>
    <row r="246" spans="2:8" x14ac:dyDescent="0.4">
      <c r="B246" s="177"/>
      <c r="C246" s="177"/>
      <c r="D246" s="177"/>
      <c r="E246" s="177"/>
      <c r="F246" s="181"/>
      <c r="H246" s="10" t="s">
        <v>138</v>
      </c>
    </row>
    <row r="247" spans="2:8" x14ac:dyDescent="0.4">
      <c r="B247" s="177"/>
      <c r="C247" s="177"/>
      <c r="D247" s="177"/>
      <c r="E247" s="177"/>
      <c r="F247" s="181"/>
      <c r="H247" s="10" t="s">
        <v>138</v>
      </c>
    </row>
    <row r="248" spans="2:8" x14ac:dyDescent="0.4">
      <c r="B248" s="177"/>
      <c r="C248" s="177"/>
      <c r="D248" s="177"/>
      <c r="E248" s="177"/>
      <c r="F248" s="181"/>
      <c r="H248" s="10" t="s">
        <v>138</v>
      </c>
    </row>
    <row r="249" spans="2:8" x14ac:dyDescent="0.4">
      <c r="B249" s="177"/>
      <c r="C249" s="177"/>
      <c r="D249" s="177"/>
      <c r="E249" s="177"/>
      <c r="F249" s="181"/>
      <c r="H249" s="10" t="s">
        <v>138</v>
      </c>
    </row>
    <row r="250" spans="2:8" x14ac:dyDescent="0.4">
      <c r="B250" s="177"/>
      <c r="C250" s="177"/>
      <c r="D250" s="177"/>
      <c r="E250" s="177"/>
      <c r="F250" s="181"/>
      <c r="H250" s="10" t="s">
        <v>138</v>
      </c>
    </row>
    <row r="251" spans="2:8" x14ac:dyDescent="0.4">
      <c r="B251" s="177"/>
      <c r="C251" s="177"/>
      <c r="D251" s="177"/>
      <c r="E251" s="177"/>
      <c r="F251" s="181"/>
      <c r="H251" s="10" t="s">
        <v>138</v>
      </c>
    </row>
    <row r="252" spans="2:8" x14ac:dyDescent="0.4">
      <c r="B252" s="177"/>
      <c r="C252" s="177"/>
      <c r="D252" s="177"/>
      <c r="E252" s="177"/>
      <c r="F252" s="181"/>
      <c r="H252" s="10" t="s">
        <v>138</v>
      </c>
    </row>
    <row r="253" spans="2:8" x14ac:dyDescent="0.4">
      <c r="B253" s="177"/>
      <c r="C253" s="177"/>
      <c r="D253" s="177"/>
      <c r="E253" s="177"/>
      <c r="F253" s="181"/>
      <c r="H253" s="10" t="s">
        <v>138</v>
      </c>
    </row>
    <row r="254" spans="2:8" x14ac:dyDescent="0.4">
      <c r="B254" s="177"/>
      <c r="C254" s="177"/>
      <c r="D254" s="177"/>
      <c r="E254" s="177"/>
      <c r="F254" s="181"/>
      <c r="H254" s="10" t="s">
        <v>138</v>
      </c>
    </row>
    <row r="255" spans="2:8" x14ac:dyDescent="0.4">
      <c r="B255" s="177"/>
      <c r="C255" s="177"/>
      <c r="D255" s="177"/>
      <c r="E255" s="177"/>
      <c r="F255" s="181"/>
      <c r="H255" s="10" t="s">
        <v>138</v>
      </c>
    </row>
    <row r="256" spans="2:8" x14ac:dyDescent="0.4">
      <c r="B256" s="177"/>
      <c r="C256" s="177"/>
      <c r="D256" s="177"/>
      <c r="E256" s="177"/>
      <c r="F256" s="181"/>
      <c r="H256" s="10" t="s">
        <v>138</v>
      </c>
    </row>
    <row r="257" spans="1:8" x14ac:dyDescent="0.4">
      <c r="B257" s="177"/>
      <c r="C257" s="177"/>
      <c r="D257" s="177"/>
      <c r="E257" s="177"/>
      <c r="F257" s="181"/>
      <c r="H257" s="10" t="s">
        <v>138</v>
      </c>
    </row>
    <row r="258" spans="1:8" x14ac:dyDescent="0.4">
      <c r="H258" s="10" t="s">
        <v>138</v>
      </c>
    </row>
    <row r="259" spans="1:8" x14ac:dyDescent="0.4">
      <c r="B259" s="20" t="s">
        <v>150</v>
      </c>
      <c r="H259" s="10" t="s">
        <v>138</v>
      </c>
    </row>
    <row r="260" spans="1:8" x14ac:dyDescent="0.4">
      <c r="B260" s="222"/>
      <c r="C260" s="223"/>
      <c r="D260" s="223"/>
      <c r="E260" s="223"/>
      <c r="F260" s="224"/>
      <c r="H260" s="10" t="s">
        <v>138</v>
      </c>
    </row>
    <row r="261" spans="1:8" x14ac:dyDescent="0.4">
      <c r="B261" s="225"/>
      <c r="C261" s="226"/>
      <c r="D261" s="226"/>
      <c r="E261" s="226"/>
      <c r="F261" s="227"/>
      <c r="H261" s="10" t="s">
        <v>138</v>
      </c>
    </row>
    <row r="262" spans="1:8" x14ac:dyDescent="0.4">
      <c r="B262" s="225"/>
      <c r="C262" s="226"/>
      <c r="D262" s="226"/>
      <c r="E262" s="226"/>
      <c r="F262" s="227"/>
      <c r="H262" s="10" t="s">
        <v>138</v>
      </c>
    </row>
    <row r="263" spans="1:8" x14ac:dyDescent="0.4">
      <c r="B263" s="225"/>
      <c r="C263" s="226"/>
      <c r="D263" s="226"/>
      <c r="E263" s="226"/>
      <c r="F263" s="227"/>
      <c r="H263" s="10" t="s">
        <v>138</v>
      </c>
    </row>
    <row r="264" spans="1:8" x14ac:dyDescent="0.4">
      <c r="B264" s="225"/>
      <c r="C264" s="226"/>
      <c r="D264" s="226"/>
      <c r="E264" s="226"/>
      <c r="F264" s="227"/>
      <c r="H264" s="10" t="s">
        <v>138</v>
      </c>
    </row>
    <row r="265" spans="1:8" x14ac:dyDescent="0.4">
      <c r="B265" s="225"/>
      <c r="C265" s="226"/>
      <c r="D265" s="226"/>
      <c r="E265" s="226"/>
      <c r="F265" s="227"/>
      <c r="H265" s="10" t="s">
        <v>138</v>
      </c>
    </row>
    <row r="266" spans="1:8" x14ac:dyDescent="0.4">
      <c r="B266" s="225"/>
      <c r="C266" s="226"/>
      <c r="D266" s="226"/>
      <c r="E266" s="226"/>
      <c r="F266" s="227"/>
      <c r="H266" s="10" t="s">
        <v>138</v>
      </c>
    </row>
    <row r="267" spans="1:8" x14ac:dyDescent="0.4">
      <c r="B267" s="228"/>
      <c r="C267" s="229"/>
      <c r="D267" s="229"/>
      <c r="E267" s="229"/>
      <c r="F267" s="230"/>
      <c r="H267" s="10" t="s">
        <v>138</v>
      </c>
    </row>
    <row r="268" spans="1:8" x14ac:dyDescent="0.4">
      <c r="H268" s="10" t="s">
        <v>138</v>
      </c>
    </row>
    <row r="269" spans="1:8" x14ac:dyDescent="0.4">
      <c r="A269" s="10" t="s">
        <v>138</v>
      </c>
      <c r="B269" s="10" t="s">
        <v>138</v>
      </c>
      <c r="C269" s="10" t="s">
        <v>138</v>
      </c>
      <c r="D269" s="10" t="s">
        <v>138</v>
      </c>
      <c r="E269" s="10" t="s">
        <v>138</v>
      </c>
      <c r="F269" s="10" t="s">
        <v>138</v>
      </c>
      <c r="G269" s="10" t="s">
        <v>138</v>
      </c>
      <c r="H269" s="10" t="s">
        <v>138</v>
      </c>
    </row>
  </sheetData>
  <sheetProtection algorithmName="SHA-512" hashValue="beIKxjSawycin5qtGXV2o1tiBGC1X2vKytsRrwm0lulmPzY2EP/bdJs2M7jHdTTnrSDnJhCbpq09N459dwAApQ==" saltValue="f1Gsyr4ZeanDDDUZ7//U1A==" spinCount="100000" sheet="1"/>
  <mergeCells count="1">
    <mergeCell ref="B260:F267"/>
  </mergeCells>
  <phoneticPr fontId="3"/>
  <dataValidations count="1">
    <dataValidation type="list" allowBlank="1" showInputMessage="1" showErrorMessage="1" sqref="F8:F257" xr:uid="{5D3E8E8B-A9D4-4110-BBF9-37A81C2C1E07}">
      <formula1>"有,無"</formula1>
    </dataValidation>
  </dataValidations>
  <hyperlinks>
    <hyperlink ref="F2" location="様式・計算用ツール一覧!A1" display="一覧に戻る" xr:uid="{5BF47B5C-951A-452F-A1E8-BABC34C420C9}"/>
  </hyperlinks>
  <pageMargins left="0.70866141732283472" right="0.70866141732283472" top="0.74803149606299213" bottom="0.74803149606299213" header="0.31496062992125984" footer="0.31496062992125984"/>
  <pageSetup paperSize="9" scale="81"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D0850-BFA2-43C8-912C-CB71BE1E3DB9}">
  <sheetPr>
    <pageSetUpPr fitToPage="1"/>
  </sheetPr>
  <dimension ref="A1:AF269"/>
  <sheetViews>
    <sheetView showGridLines="0" view="pageBreakPreview" zoomScaleNormal="100" zoomScaleSheetLayoutView="100" workbookViewId="0"/>
  </sheetViews>
  <sheetFormatPr defaultColWidth="9" defaultRowHeight="13.5" x14ac:dyDescent="0.4"/>
  <cols>
    <col min="1" max="1" width="1.625" style="10" customWidth="1"/>
    <col min="2" max="2" width="7.75" style="10" bestFit="1" customWidth="1"/>
    <col min="3" max="3" width="30.625" style="10" customWidth="1"/>
    <col min="4" max="4" width="45.625" style="10" customWidth="1"/>
    <col min="5" max="6" width="30.625" style="10" customWidth="1"/>
    <col min="7" max="7" width="1.625" style="10" customWidth="1"/>
    <col min="8" max="16384" width="9" style="10"/>
  </cols>
  <sheetData>
    <row r="1" spans="2:32" ht="7.5" customHeight="1" x14ac:dyDescent="0.4">
      <c r="H1" s="10" t="s">
        <v>140</v>
      </c>
    </row>
    <row r="2" spans="2:32" ht="16.5" x14ac:dyDescent="0.4">
      <c r="B2" s="6" t="s">
        <v>217</v>
      </c>
      <c r="F2" s="12" t="s">
        <v>123</v>
      </c>
      <c r="H2" s="10" t="s">
        <v>140</v>
      </c>
    </row>
    <row r="3" spans="2:32" ht="7.5" customHeight="1" x14ac:dyDescent="0.4">
      <c r="G3" s="16"/>
      <c r="H3" s="10" t="s">
        <v>140</v>
      </c>
      <c r="K3" s="41"/>
      <c r="L3" s="41"/>
      <c r="S3" s="16"/>
      <c r="X3" s="42"/>
      <c r="AE3" s="42"/>
      <c r="AF3" s="42"/>
    </row>
    <row r="4" spans="2:32" x14ac:dyDescent="0.4">
      <c r="B4" s="10" t="s">
        <v>79</v>
      </c>
      <c r="H4" s="10" t="s">
        <v>140</v>
      </c>
      <c r="K4" s="43"/>
      <c r="L4" s="43"/>
      <c r="M4" s="43"/>
    </row>
    <row r="5" spans="2:32" x14ac:dyDescent="0.4">
      <c r="B5" s="198" t="s">
        <v>207</v>
      </c>
      <c r="K5" s="43"/>
      <c r="L5" s="43"/>
      <c r="M5" s="43"/>
    </row>
    <row r="6" spans="2:32" ht="6.75" customHeight="1" x14ac:dyDescent="0.4">
      <c r="G6" s="16"/>
      <c r="H6" s="10" t="s">
        <v>140</v>
      </c>
      <c r="K6" s="41"/>
      <c r="L6" s="41"/>
      <c r="S6" s="16"/>
      <c r="X6" s="42"/>
      <c r="AE6" s="42"/>
      <c r="AF6" s="42"/>
    </row>
    <row r="7" spans="2:32" s="11" customFormat="1" x14ac:dyDescent="0.4">
      <c r="B7" s="3" t="s">
        <v>147</v>
      </c>
      <c r="C7" s="3" t="s">
        <v>0</v>
      </c>
      <c r="D7" s="44" t="s">
        <v>66</v>
      </c>
      <c r="E7" s="44" t="s">
        <v>28</v>
      </c>
      <c r="F7" s="3" t="s">
        <v>22</v>
      </c>
      <c r="H7" s="10" t="s">
        <v>140</v>
      </c>
    </row>
    <row r="8" spans="2:32" x14ac:dyDescent="0.4">
      <c r="B8" s="196"/>
      <c r="C8" s="196"/>
      <c r="D8" s="196"/>
      <c r="E8" s="196"/>
      <c r="F8" s="197"/>
      <c r="H8" s="10" t="s">
        <v>140</v>
      </c>
    </row>
    <row r="9" spans="2:32" x14ac:dyDescent="0.4">
      <c r="B9" s="196"/>
      <c r="C9" s="196"/>
      <c r="D9" s="196"/>
      <c r="E9" s="196"/>
      <c r="F9" s="197"/>
      <c r="H9" s="10" t="s">
        <v>140</v>
      </c>
    </row>
    <row r="10" spans="2:32" x14ac:dyDescent="0.4">
      <c r="B10" s="196"/>
      <c r="C10" s="196"/>
      <c r="D10" s="196"/>
      <c r="E10" s="196"/>
      <c r="F10" s="197"/>
      <c r="H10" s="10" t="s">
        <v>140</v>
      </c>
    </row>
    <row r="11" spans="2:32" x14ac:dyDescent="0.4">
      <c r="B11" s="196"/>
      <c r="C11" s="196"/>
      <c r="D11" s="196"/>
      <c r="E11" s="196"/>
      <c r="F11" s="197"/>
      <c r="H11" s="10" t="s">
        <v>140</v>
      </c>
    </row>
    <row r="12" spans="2:32" x14ac:dyDescent="0.4">
      <c r="B12" s="196"/>
      <c r="C12" s="196"/>
      <c r="D12" s="196"/>
      <c r="E12" s="196"/>
      <c r="F12" s="197"/>
      <c r="H12" s="10" t="s">
        <v>140</v>
      </c>
    </row>
    <row r="13" spans="2:32" x14ac:dyDescent="0.4">
      <c r="B13" s="196"/>
      <c r="C13" s="196"/>
      <c r="D13" s="196"/>
      <c r="E13" s="196"/>
      <c r="F13" s="197"/>
      <c r="H13" s="10" t="s">
        <v>140</v>
      </c>
    </row>
    <row r="14" spans="2:32" x14ac:dyDescent="0.4">
      <c r="B14" s="196"/>
      <c r="C14" s="196"/>
      <c r="D14" s="196"/>
      <c r="E14" s="196"/>
      <c r="F14" s="197"/>
      <c r="H14" s="10" t="s">
        <v>140</v>
      </c>
    </row>
    <row r="15" spans="2:32" x14ac:dyDescent="0.4">
      <c r="B15" s="196"/>
      <c r="C15" s="196"/>
      <c r="D15" s="196"/>
      <c r="E15" s="196"/>
      <c r="F15" s="197"/>
      <c r="H15" s="10" t="s">
        <v>140</v>
      </c>
    </row>
    <row r="16" spans="2:32" x14ac:dyDescent="0.4">
      <c r="B16" s="196"/>
      <c r="C16" s="196"/>
      <c r="D16" s="196"/>
      <c r="E16" s="196"/>
      <c r="F16" s="197"/>
      <c r="H16" s="10" t="s">
        <v>140</v>
      </c>
    </row>
    <row r="17" spans="2:8" x14ac:dyDescent="0.4">
      <c r="B17" s="196"/>
      <c r="C17" s="196"/>
      <c r="D17" s="196"/>
      <c r="E17" s="196"/>
      <c r="F17" s="197"/>
      <c r="H17" s="10" t="s">
        <v>140</v>
      </c>
    </row>
    <row r="18" spans="2:8" x14ac:dyDescent="0.4">
      <c r="B18" s="196"/>
      <c r="C18" s="196"/>
      <c r="D18" s="196"/>
      <c r="E18" s="196"/>
      <c r="F18" s="197"/>
      <c r="H18" s="10" t="s">
        <v>140</v>
      </c>
    </row>
    <row r="19" spans="2:8" x14ac:dyDescent="0.4">
      <c r="B19" s="196"/>
      <c r="C19" s="196"/>
      <c r="D19" s="196"/>
      <c r="E19" s="196"/>
      <c r="F19" s="197"/>
      <c r="H19" s="10" t="s">
        <v>140</v>
      </c>
    </row>
    <row r="20" spans="2:8" x14ac:dyDescent="0.4">
      <c r="B20" s="196"/>
      <c r="C20" s="196"/>
      <c r="D20" s="196"/>
      <c r="E20" s="196"/>
      <c r="F20" s="197"/>
      <c r="H20" s="10" t="s">
        <v>140</v>
      </c>
    </row>
    <row r="21" spans="2:8" x14ac:dyDescent="0.4">
      <c r="B21" s="196"/>
      <c r="C21" s="196"/>
      <c r="D21" s="196"/>
      <c r="E21" s="196"/>
      <c r="F21" s="197"/>
      <c r="H21" s="10" t="s">
        <v>140</v>
      </c>
    </row>
    <row r="22" spans="2:8" x14ac:dyDescent="0.4">
      <c r="B22" s="196"/>
      <c r="C22" s="196"/>
      <c r="D22" s="196"/>
      <c r="E22" s="196"/>
      <c r="F22" s="197"/>
      <c r="H22" s="10" t="s">
        <v>140</v>
      </c>
    </row>
    <row r="23" spans="2:8" x14ac:dyDescent="0.4">
      <c r="B23" s="196"/>
      <c r="C23" s="196"/>
      <c r="D23" s="196"/>
      <c r="E23" s="196"/>
      <c r="F23" s="197"/>
      <c r="H23" s="10" t="s">
        <v>140</v>
      </c>
    </row>
    <row r="24" spans="2:8" x14ac:dyDescent="0.4">
      <c r="B24" s="196"/>
      <c r="C24" s="196"/>
      <c r="D24" s="196"/>
      <c r="E24" s="196"/>
      <c r="F24" s="197"/>
      <c r="H24" s="10" t="s">
        <v>140</v>
      </c>
    </row>
    <row r="25" spans="2:8" x14ac:dyDescent="0.4">
      <c r="B25" s="196"/>
      <c r="C25" s="196"/>
      <c r="D25" s="196"/>
      <c r="E25" s="196"/>
      <c r="F25" s="197"/>
      <c r="H25" s="10" t="s">
        <v>140</v>
      </c>
    </row>
    <row r="26" spans="2:8" x14ac:dyDescent="0.4">
      <c r="B26" s="196"/>
      <c r="C26" s="196"/>
      <c r="D26" s="196"/>
      <c r="E26" s="196"/>
      <c r="F26" s="197"/>
      <c r="H26" s="10" t="s">
        <v>140</v>
      </c>
    </row>
    <row r="27" spans="2:8" x14ac:dyDescent="0.4">
      <c r="B27" s="196"/>
      <c r="C27" s="196"/>
      <c r="D27" s="196"/>
      <c r="E27" s="196"/>
      <c r="F27" s="197"/>
      <c r="H27" s="10" t="s">
        <v>140</v>
      </c>
    </row>
    <row r="28" spans="2:8" x14ac:dyDescent="0.4">
      <c r="B28" s="196"/>
      <c r="C28" s="196"/>
      <c r="D28" s="196"/>
      <c r="E28" s="196"/>
      <c r="F28" s="197"/>
      <c r="H28" s="10" t="s">
        <v>138</v>
      </c>
    </row>
    <row r="29" spans="2:8" x14ac:dyDescent="0.4">
      <c r="B29" s="196"/>
      <c r="C29" s="196"/>
      <c r="D29" s="196"/>
      <c r="E29" s="196"/>
      <c r="F29" s="197"/>
      <c r="H29" s="10" t="s">
        <v>138</v>
      </c>
    </row>
    <row r="30" spans="2:8" x14ac:dyDescent="0.4">
      <c r="B30" s="196"/>
      <c r="C30" s="196"/>
      <c r="D30" s="196"/>
      <c r="E30" s="196"/>
      <c r="F30" s="197"/>
      <c r="H30" s="10" t="s">
        <v>138</v>
      </c>
    </row>
    <row r="31" spans="2:8" x14ac:dyDescent="0.4">
      <c r="B31" s="196"/>
      <c r="C31" s="196"/>
      <c r="D31" s="196"/>
      <c r="E31" s="196"/>
      <c r="F31" s="197"/>
      <c r="H31" s="10" t="s">
        <v>138</v>
      </c>
    </row>
    <row r="32" spans="2:8" x14ac:dyDescent="0.4">
      <c r="B32" s="196"/>
      <c r="C32" s="196"/>
      <c r="D32" s="196"/>
      <c r="E32" s="196"/>
      <c r="F32" s="197"/>
      <c r="H32" s="10" t="s">
        <v>138</v>
      </c>
    </row>
    <row r="33" spans="2:8" x14ac:dyDescent="0.4">
      <c r="B33" s="196"/>
      <c r="C33" s="196"/>
      <c r="D33" s="196"/>
      <c r="E33" s="196"/>
      <c r="F33" s="197"/>
      <c r="H33" s="10" t="s">
        <v>138</v>
      </c>
    </row>
    <row r="34" spans="2:8" x14ac:dyDescent="0.4">
      <c r="B34" s="196"/>
      <c r="C34" s="196"/>
      <c r="D34" s="196"/>
      <c r="E34" s="196"/>
      <c r="F34" s="197"/>
      <c r="H34" s="10" t="s">
        <v>138</v>
      </c>
    </row>
    <row r="35" spans="2:8" x14ac:dyDescent="0.4">
      <c r="B35" s="196"/>
      <c r="C35" s="196"/>
      <c r="D35" s="196"/>
      <c r="E35" s="196"/>
      <c r="F35" s="197"/>
      <c r="H35" s="10" t="s">
        <v>138</v>
      </c>
    </row>
    <row r="36" spans="2:8" x14ac:dyDescent="0.4">
      <c r="B36" s="196"/>
      <c r="C36" s="196"/>
      <c r="D36" s="196"/>
      <c r="E36" s="196"/>
      <c r="F36" s="197"/>
      <c r="H36" s="10" t="s">
        <v>138</v>
      </c>
    </row>
    <row r="37" spans="2:8" x14ac:dyDescent="0.4">
      <c r="B37" s="196"/>
      <c r="C37" s="196"/>
      <c r="D37" s="196"/>
      <c r="E37" s="196"/>
      <c r="F37" s="197"/>
      <c r="H37" s="10" t="s">
        <v>138</v>
      </c>
    </row>
    <row r="38" spans="2:8" x14ac:dyDescent="0.4">
      <c r="B38" s="196"/>
      <c r="C38" s="196"/>
      <c r="D38" s="196"/>
      <c r="E38" s="196"/>
      <c r="F38" s="197"/>
      <c r="H38" s="10" t="s">
        <v>138</v>
      </c>
    </row>
    <row r="39" spans="2:8" x14ac:dyDescent="0.4">
      <c r="B39" s="196"/>
      <c r="C39" s="196"/>
      <c r="D39" s="196"/>
      <c r="E39" s="196"/>
      <c r="F39" s="197"/>
      <c r="H39" s="10" t="s">
        <v>138</v>
      </c>
    </row>
    <row r="40" spans="2:8" x14ac:dyDescent="0.4">
      <c r="B40" s="196"/>
      <c r="C40" s="196"/>
      <c r="D40" s="196"/>
      <c r="E40" s="196"/>
      <c r="F40" s="197"/>
      <c r="H40" s="10" t="s">
        <v>138</v>
      </c>
    </row>
    <row r="41" spans="2:8" x14ac:dyDescent="0.4">
      <c r="B41" s="196"/>
      <c r="C41" s="196"/>
      <c r="D41" s="196"/>
      <c r="E41" s="196"/>
      <c r="F41" s="197"/>
      <c r="H41" s="10" t="s">
        <v>138</v>
      </c>
    </row>
    <row r="42" spans="2:8" x14ac:dyDescent="0.4">
      <c r="B42" s="196"/>
      <c r="C42" s="196"/>
      <c r="D42" s="196"/>
      <c r="E42" s="196"/>
      <c r="F42" s="197"/>
      <c r="H42" s="10" t="s">
        <v>138</v>
      </c>
    </row>
    <row r="43" spans="2:8" x14ac:dyDescent="0.4">
      <c r="B43" s="196"/>
      <c r="C43" s="196"/>
      <c r="D43" s="196"/>
      <c r="E43" s="196"/>
      <c r="F43" s="197"/>
      <c r="H43" s="10" t="s">
        <v>138</v>
      </c>
    </row>
    <row r="44" spans="2:8" x14ac:dyDescent="0.4">
      <c r="B44" s="196"/>
      <c r="C44" s="196"/>
      <c r="D44" s="196"/>
      <c r="E44" s="196"/>
      <c r="F44" s="197"/>
      <c r="H44" s="10" t="s">
        <v>138</v>
      </c>
    </row>
    <row r="45" spans="2:8" x14ac:dyDescent="0.4">
      <c r="B45" s="196"/>
      <c r="C45" s="196"/>
      <c r="D45" s="196"/>
      <c r="E45" s="196"/>
      <c r="F45" s="197"/>
      <c r="H45" s="10" t="s">
        <v>138</v>
      </c>
    </row>
    <row r="46" spans="2:8" x14ac:dyDescent="0.4">
      <c r="B46" s="196"/>
      <c r="C46" s="196"/>
      <c r="D46" s="196"/>
      <c r="E46" s="196"/>
      <c r="F46" s="197"/>
      <c r="H46" s="10" t="s">
        <v>138</v>
      </c>
    </row>
    <row r="47" spans="2:8" x14ac:dyDescent="0.4">
      <c r="B47" s="196"/>
      <c r="C47" s="196"/>
      <c r="D47" s="196"/>
      <c r="E47" s="196"/>
      <c r="F47" s="197"/>
      <c r="H47" s="10" t="s">
        <v>138</v>
      </c>
    </row>
    <row r="48" spans="2:8" x14ac:dyDescent="0.4">
      <c r="B48" s="196"/>
      <c r="C48" s="196"/>
      <c r="D48" s="196"/>
      <c r="E48" s="196"/>
      <c r="F48" s="197"/>
      <c r="H48" s="10" t="s">
        <v>138</v>
      </c>
    </row>
    <row r="49" spans="2:8" x14ac:dyDescent="0.4">
      <c r="B49" s="196"/>
      <c r="C49" s="196"/>
      <c r="D49" s="196"/>
      <c r="E49" s="196"/>
      <c r="F49" s="197"/>
      <c r="H49" s="10" t="s">
        <v>138</v>
      </c>
    </row>
    <row r="50" spans="2:8" x14ac:dyDescent="0.4">
      <c r="B50" s="196"/>
      <c r="C50" s="196"/>
      <c r="D50" s="196"/>
      <c r="E50" s="196"/>
      <c r="F50" s="197"/>
      <c r="H50" s="10" t="s">
        <v>138</v>
      </c>
    </row>
    <row r="51" spans="2:8" x14ac:dyDescent="0.4">
      <c r="B51" s="196"/>
      <c r="C51" s="196"/>
      <c r="D51" s="196"/>
      <c r="E51" s="196"/>
      <c r="F51" s="197"/>
      <c r="H51" s="10" t="s">
        <v>138</v>
      </c>
    </row>
    <row r="52" spans="2:8" x14ac:dyDescent="0.4">
      <c r="B52" s="196"/>
      <c r="C52" s="196"/>
      <c r="D52" s="196"/>
      <c r="E52" s="196"/>
      <c r="F52" s="197"/>
      <c r="H52" s="10" t="s">
        <v>138</v>
      </c>
    </row>
    <row r="53" spans="2:8" x14ac:dyDescent="0.4">
      <c r="B53" s="196"/>
      <c r="C53" s="196"/>
      <c r="D53" s="196"/>
      <c r="E53" s="196"/>
      <c r="F53" s="197"/>
      <c r="H53" s="10" t="s">
        <v>138</v>
      </c>
    </row>
    <row r="54" spans="2:8" x14ac:dyDescent="0.4">
      <c r="B54" s="196"/>
      <c r="C54" s="196"/>
      <c r="D54" s="196"/>
      <c r="E54" s="196"/>
      <c r="F54" s="197"/>
      <c r="H54" s="10" t="s">
        <v>138</v>
      </c>
    </row>
    <row r="55" spans="2:8" x14ac:dyDescent="0.4">
      <c r="B55" s="196"/>
      <c r="C55" s="196"/>
      <c r="D55" s="196"/>
      <c r="E55" s="196"/>
      <c r="F55" s="197"/>
      <c r="H55" s="10" t="s">
        <v>138</v>
      </c>
    </row>
    <row r="56" spans="2:8" x14ac:dyDescent="0.4">
      <c r="B56" s="196"/>
      <c r="C56" s="196"/>
      <c r="D56" s="196"/>
      <c r="E56" s="196"/>
      <c r="F56" s="197"/>
      <c r="H56" s="10" t="s">
        <v>138</v>
      </c>
    </row>
    <row r="57" spans="2:8" x14ac:dyDescent="0.4">
      <c r="B57" s="196"/>
      <c r="C57" s="196"/>
      <c r="D57" s="196"/>
      <c r="E57" s="196"/>
      <c r="F57" s="197"/>
      <c r="H57" s="10" t="s">
        <v>138</v>
      </c>
    </row>
    <row r="58" spans="2:8" x14ac:dyDescent="0.4">
      <c r="B58" s="196"/>
      <c r="C58" s="196"/>
      <c r="D58" s="196"/>
      <c r="E58" s="196"/>
      <c r="F58" s="197"/>
      <c r="H58" s="10" t="s">
        <v>138</v>
      </c>
    </row>
    <row r="59" spans="2:8" x14ac:dyDescent="0.4">
      <c r="B59" s="196"/>
      <c r="C59" s="196"/>
      <c r="D59" s="196"/>
      <c r="E59" s="196"/>
      <c r="F59" s="197"/>
      <c r="H59" s="10" t="s">
        <v>138</v>
      </c>
    </row>
    <row r="60" spans="2:8" x14ac:dyDescent="0.4">
      <c r="B60" s="196"/>
      <c r="C60" s="196"/>
      <c r="D60" s="196"/>
      <c r="E60" s="196"/>
      <c r="F60" s="197"/>
      <c r="H60" s="10" t="s">
        <v>138</v>
      </c>
    </row>
    <row r="61" spans="2:8" x14ac:dyDescent="0.4">
      <c r="B61" s="196"/>
      <c r="C61" s="196"/>
      <c r="D61" s="196"/>
      <c r="E61" s="196"/>
      <c r="F61" s="197"/>
      <c r="H61" s="10" t="s">
        <v>138</v>
      </c>
    </row>
    <row r="62" spans="2:8" x14ac:dyDescent="0.4">
      <c r="B62" s="196"/>
      <c r="C62" s="196"/>
      <c r="D62" s="196"/>
      <c r="E62" s="196"/>
      <c r="F62" s="197"/>
      <c r="H62" s="10" t="s">
        <v>138</v>
      </c>
    </row>
    <row r="63" spans="2:8" x14ac:dyDescent="0.4">
      <c r="B63" s="196"/>
      <c r="C63" s="196"/>
      <c r="D63" s="196"/>
      <c r="E63" s="196"/>
      <c r="F63" s="197"/>
      <c r="H63" s="10" t="s">
        <v>138</v>
      </c>
    </row>
    <row r="64" spans="2:8" x14ac:dyDescent="0.4">
      <c r="B64" s="196"/>
      <c r="C64" s="196"/>
      <c r="D64" s="196"/>
      <c r="E64" s="196"/>
      <c r="F64" s="197"/>
      <c r="H64" s="10" t="s">
        <v>138</v>
      </c>
    </row>
    <row r="65" spans="2:8" x14ac:dyDescent="0.4">
      <c r="B65" s="196"/>
      <c r="C65" s="196"/>
      <c r="D65" s="196"/>
      <c r="E65" s="196"/>
      <c r="F65" s="197"/>
      <c r="H65" s="10" t="s">
        <v>138</v>
      </c>
    </row>
    <row r="66" spans="2:8" x14ac:dyDescent="0.4">
      <c r="B66" s="196"/>
      <c r="C66" s="196"/>
      <c r="D66" s="196"/>
      <c r="E66" s="196"/>
      <c r="F66" s="197"/>
      <c r="H66" s="10" t="s">
        <v>138</v>
      </c>
    </row>
    <row r="67" spans="2:8" x14ac:dyDescent="0.4">
      <c r="B67" s="196"/>
      <c r="C67" s="196"/>
      <c r="D67" s="196"/>
      <c r="E67" s="196"/>
      <c r="F67" s="197"/>
      <c r="H67" s="10" t="s">
        <v>138</v>
      </c>
    </row>
    <row r="68" spans="2:8" x14ac:dyDescent="0.4">
      <c r="B68" s="196"/>
      <c r="C68" s="196"/>
      <c r="D68" s="196"/>
      <c r="E68" s="196"/>
      <c r="F68" s="197"/>
      <c r="H68" s="10" t="s">
        <v>138</v>
      </c>
    </row>
    <row r="69" spans="2:8" x14ac:dyDescent="0.4">
      <c r="B69" s="196"/>
      <c r="C69" s="196"/>
      <c r="D69" s="196"/>
      <c r="E69" s="196"/>
      <c r="F69" s="197"/>
      <c r="H69" s="10" t="s">
        <v>138</v>
      </c>
    </row>
    <row r="70" spans="2:8" x14ac:dyDescent="0.4">
      <c r="B70" s="196"/>
      <c r="C70" s="196"/>
      <c r="D70" s="196"/>
      <c r="E70" s="196"/>
      <c r="F70" s="197"/>
      <c r="H70" s="10" t="s">
        <v>138</v>
      </c>
    </row>
    <row r="71" spans="2:8" x14ac:dyDescent="0.4">
      <c r="B71" s="196"/>
      <c r="C71" s="196"/>
      <c r="D71" s="196"/>
      <c r="E71" s="196"/>
      <c r="F71" s="197"/>
      <c r="H71" s="10" t="s">
        <v>138</v>
      </c>
    </row>
    <row r="72" spans="2:8" x14ac:dyDescent="0.4">
      <c r="B72" s="196"/>
      <c r="C72" s="196"/>
      <c r="D72" s="196"/>
      <c r="E72" s="196"/>
      <c r="F72" s="197"/>
      <c r="H72" s="10" t="s">
        <v>138</v>
      </c>
    </row>
    <row r="73" spans="2:8" x14ac:dyDescent="0.4">
      <c r="B73" s="196"/>
      <c r="C73" s="196"/>
      <c r="D73" s="196"/>
      <c r="E73" s="196"/>
      <c r="F73" s="197"/>
      <c r="H73" s="10" t="s">
        <v>138</v>
      </c>
    </row>
    <row r="74" spans="2:8" x14ac:dyDescent="0.4">
      <c r="B74" s="196"/>
      <c r="C74" s="196"/>
      <c r="D74" s="196"/>
      <c r="E74" s="196"/>
      <c r="F74" s="197"/>
      <c r="H74" s="10" t="s">
        <v>138</v>
      </c>
    </row>
    <row r="75" spans="2:8" x14ac:dyDescent="0.4">
      <c r="B75" s="196"/>
      <c r="C75" s="196"/>
      <c r="D75" s="196"/>
      <c r="E75" s="196"/>
      <c r="F75" s="197"/>
      <c r="H75" s="10" t="s">
        <v>138</v>
      </c>
    </row>
    <row r="76" spans="2:8" x14ac:dyDescent="0.4">
      <c r="B76" s="196"/>
      <c r="C76" s="196"/>
      <c r="D76" s="196"/>
      <c r="E76" s="196"/>
      <c r="F76" s="197"/>
      <c r="H76" s="10" t="s">
        <v>138</v>
      </c>
    </row>
    <row r="77" spans="2:8" x14ac:dyDescent="0.4">
      <c r="B77" s="196"/>
      <c r="C77" s="196"/>
      <c r="D77" s="196"/>
      <c r="E77" s="196"/>
      <c r="F77" s="197"/>
      <c r="H77" s="10" t="s">
        <v>138</v>
      </c>
    </row>
    <row r="78" spans="2:8" x14ac:dyDescent="0.4">
      <c r="B78" s="196"/>
      <c r="C78" s="196"/>
      <c r="D78" s="196"/>
      <c r="E78" s="196"/>
      <c r="F78" s="197"/>
      <c r="H78" s="10" t="s">
        <v>138</v>
      </c>
    </row>
    <row r="79" spans="2:8" x14ac:dyDescent="0.4">
      <c r="B79" s="196"/>
      <c r="C79" s="196"/>
      <c r="D79" s="196"/>
      <c r="E79" s="196"/>
      <c r="F79" s="197"/>
      <c r="H79" s="10" t="s">
        <v>138</v>
      </c>
    </row>
    <row r="80" spans="2:8" x14ac:dyDescent="0.4">
      <c r="B80" s="196"/>
      <c r="C80" s="196"/>
      <c r="D80" s="196"/>
      <c r="E80" s="196"/>
      <c r="F80" s="197"/>
      <c r="H80" s="10" t="s">
        <v>138</v>
      </c>
    </row>
    <row r="81" spans="2:8" x14ac:dyDescent="0.4">
      <c r="B81" s="196"/>
      <c r="C81" s="196"/>
      <c r="D81" s="196"/>
      <c r="E81" s="196"/>
      <c r="F81" s="197"/>
      <c r="H81" s="10" t="s">
        <v>138</v>
      </c>
    </row>
    <row r="82" spans="2:8" x14ac:dyDescent="0.4">
      <c r="B82" s="196"/>
      <c r="C82" s="196"/>
      <c r="D82" s="196"/>
      <c r="E82" s="196"/>
      <c r="F82" s="197"/>
      <c r="H82" s="10" t="s">
        <v>138</v>
      </c>
    </row>
    <row r="83" spans="2:8" x14ac:dyDescent="0.4">
      <c r="B83" s="196"/>
      <c r="C83" s="196"/>
      <c r="D83" s="196"/>
      <c r="E83" s="196"/>
      <c r="F83" s="197"/>
      <c r="H83" s="10" t="s">
        <v>138</v>
      </c>
    </row>
    <row r="84" spans="2:8" x14ac:dyDescent="0.4">
      <c r="B84" s="196"/>
      <c r="C84" s="196"/>
      <c r="D84" s="196"/>
      <c r="E84" s="196"/>
      <c r="F84" s="197"/>
      <c r="H84" s="10" t="s">
        <v>138</v>
      </c>
    </row>
    <row r="85" spans="2:8" x14ac:dyDescent="0.4">
      <c r="B85" s="196"/>
      <c r="C85" s="196"/>
      <c r="D85" s="196"/>
      <c r="E85" s="196"/>
      <c r="F85" s="197"/>
      <c r="H85" s="10" t="s">
        <v>138</v>
      </c>
    </row>
    <row r="86" spans="2:8" x14ac:dyDescent="0.4">
      <c r="B86" s="196"/>
      <c r="C86" s="196"/>
      <c r="D86" s="196"/>
      <c r="E86" s="196"/>
      <c r="F86" s="197"/>
      <c r="H86" s="10" t="s">
        <v>138</v>
      </c>
    </row>
    <row r="87" spans="2:8" x14ac:dyDescent="0.4">
      <c r="B87" s="196"/>
      <c r="C87" s="196"/>
      <c r="D87" s="196"/>
      <c r="E87" s="196"/>
      <c r="F87" s="197"/>
      <c r="H87" s="10" t="s">
        <v>138</v>
      </c>
    </row>
    <row r="88" spans="2:8" x14ac:dyDescent="0.4">
      <c r="B88" s="196"/>
      <c r="C88" s="196"/>
      <c r="D88" s="196"/>
      <c r="E88" s="196"/>
      <c r="F88" s="197"/>
      <c r="H88" s="10" t="s">
        <v>138</v>
      </c>
    </row>
    <row r="89" spans="2:8" x14ac:dyDescent="0.4">
      <c r="B89" s="196"/>
      <c r="C89" s="196"/>
      <c r="D89" s="196"/>
      <c r="E89" s="196"/>
      <c r="F89" s="197"/>
      <c r="H89" s="10" t="s">
        <v>138</v>
      </c>
    </row>
    <row r="90" spans="2:8" x14ac:dyDescent="0.4">
      <c r="B90" s="196"/>
      <c r="C90" s="196"/>
      <c r="D90" s="196"/>
      <c r="E90" s="196"/>
      <c r="F90" s="197"/>
      <c r="H90" s="10" t="s">
        <v>138</v>
      </c>
    </row>
    <row r="91" spans="2:8" x14ac:dyDescent="0.4">
      <c r="B91" s="196"/>
      <c r="C91" s="196"/>
      <c r="D91" s="196"/>
      <c r="E91" s="196"/>
      <c r="F91" s="197"/>
      <c r="H91" s="10" t="s">
        <v>138</v>
      </c>
    </row>
    <row r="92" spans="2:8" x14ac:dyDescent="0.4">
      <c r="B92" s="196"/>
      <c r="C92" s="196"/>
      <c r="D92" s="196"/>
      <c r="E92" s="196"/>
      <c r="F92" s="197"/>
      <c r="H92" s="10" t="s">
        <v>138</v>
      </c>
    </row>
    <row r="93" spans="2:8" x14ac:dyDescent="0.4">
      <c r="B93" s="196"/>
      <c r="C93" s="196"/>
      <c r="D93" s="196"/>
      <c r="E93" s="196"/>
      <c r="F93" s="197"/>
      <c r="H93" s="10" t="s">
        <v>138</v>
      </c>
    </row>
    <row r="94" spans="2:8" x14ac:dyDescent="0.4">
      <c r="B94" s="196"/>
      <c r="C94" s="196"/>
      <c r="D94" s="196"/>
      <c r="E94" s="196"/>
      <c r="F94" s="197"/>
      <c r="H94" s="10" t="s">
        <v>138</v>
      </c>
    </row>
    <row r="95" spans="2:8" x14ac:dyDescent="0.4">
      <c r="B95" s="196"/>
      <c r="C95" s="196"/>
      <c r="D95" s="196"/>
      <c r="E95" s="196"/>
      <c r="F95" s="197"/>
      <c r="H95" s="10" t="s">
        <v>138</v>
      </c>
    </row>
    <row r="96" spans="2:8" x14ac:dyDescent="0.4">
      <c r="B96" s="196"/>
      <c r="C96" s="196"/>
      <c r="D96" s="196"/>
      <c r="E96" s="196"/>
      <c r="F96" s="197"/>
      <c r="H96" s="10" t="s">
        <v>138</v>
      </c>
    </row>
    <row r="97" spans="2:8" x14ac:dyDescent="0.4">
      <c r="B97" s="196"/>
      <c r="C97" s="196"/>
      <c r="D97" s="196"/>
      <c r="E97" s="196"/>
      <c r="F97" s="197"/>
      <c r="H97" s="10" t="s">
        <v>138</v>
      </c>
    </row>
    <row r="98" spans="2:8" x14ac:dyDescent="0.4">
      <c r="B98" s="196"/>
      <c r="C98" s="196"/>
      <c r="D98" s="196"/>
      <c r="E98" s="196"/>
      <c r="F98" s="197"/>
      <c r="H98" s="10" t="s">
        <v>138</v>
      </c>
    </row>
    <row r="99" spans="2:8" x14ac:dyDescent="0.4">
      <c r="B99" s="196"/>
      <c r="C99" s="196"/>
      <c r="D99" s="196"/>
      <c r="E99" s="196"/>
      <c r="F99" s="197"/>
      <c r="H99" s="10" t="s">
        <v>138</v>
      </c>
    </row>
    <row r="100" spans="2:8" x14ac:dyDescent="0.4">
      <c r="B100" s="196"/>
      <c r="C100" s="196"/>
      <c r="D100" s="196"/>
      <c r="E100" s="196"/>
      <c r="F100" s="197"/>
      <c r="H100" s="10" t="s">
        <v>138</v>
      </c>
    </row>
    <row r="101" spans="2:8" x14ac:dyDescent="0.4">
      <c r="B101" s="196"/>
      <c r="C101" s="196"/>
      <c r="D101" s="196"/>
      <c r="E101" s="196"/>
      <c r="F101" s="197"/>
      <c r="H101" s="10" t="s">
        <v>138</v>
      </c>
    </row>
    <row r="102" spans="2:8" x14ac:dyDescent="0.4">
      <c r="B102" s="196"/>
      <c r="C102" s="196"/>
      <c r="D102" s="196"/>
      <c r="E102" s="196"/>
      <c r="F102" s="197"/>
      <c r="H102" s="10" t="s">
        <v>138</v>
      </c>
    </row>
    <row r="103" spans="2:8" x14ac:dyDescent="0.4">
      <c r="B103" s="196"/>
      <c r="C103" s="196"/>
      <c r="D103" s="196"/>
      <c r="E103" s="196"/>
      <c r="F103" s="197"/>
      <c r="H103" s="10" t="s">
        <v>138</v>
      </c>
    </row>
    <row r="104" spans="2:8" x14ac:dyDescent="0.4">
      <c r="B104" s="196"/>
      <c r="C104" s="196"/>
      <c r="D104" s="196"/>
      <c r="E104" s="196"/>
      <c r="F104" s="197"/>
      <c r="H104" s="10" t="s">
        <v>138</v>
      </c>
    </row>
    <row r="105" spans="2:8" x14ac:dyDescent="0.4">
      <c r="B105" s="196"/>
      <c r="C105" s="196"/>
      <c r="D105" s="196"/>
      <c r="E105" s="196"/>
      <c r="F105" s="197"/>
      <c r="H105" s="10" t="s">
        <v>138</v>
      </c>
    </row>
    <row r="106" spans="2:8" x14ac:dyDescent="0.4">
      <c r="B106" s="196"/>
      <c r="C106" s="196"/>
      <c r="D106" s="196"/>
      <c r="E106" s="196"/>
      <c r="F106" s="197"/>
      <c r="H106" s="10" t="s">
        <v>138</v>
      </c>
    </row>
    <row r="107" spans="2:8" x14ac:dyDescent="0.4">
      <c r="B107" s="196"/>
      <c r="C107" s="196"/>
      <c r="D107" s="196"/>
      <c r="E107" s="196"/>
      <c r="F107" s="197"/>
      <c r="H107" s="10" t="s">
        <v>138</v>
      </c>
    </row>
    <row r="108" spans="2:8" x14ac:dyDescent="0.4">
      <c r="B108" s="196"/>
      <c r="C108" s="196"/>
      <c r="D108" s="196"/>
      <c r="E108" s="196"/>
      <c r="F108" s="197"/>
      <c r="H108" s="10" t="s">
        <v>138</v>
      </c>
    </row>
    <row r="109" spans="2:8" x14ac:dyDescent="0.4">
      <c r="B109" s="196"/>
      <c r="C109" s="196"/>
      <c r="D109" s="196"/>
      <c r="E109" s="196"/>
      <c r="F109" s="197"/>
      <c r="H109" s="10" t="s">
        <v>138</v>
      </c>
    </row>
    <row r="110" spans="2:8" x14ac:dyDescent="0.4">
      <c r="B110" s="196"/>
      <c r="C110" s="196"/>
      <c r="D110" s="196"/>
      <c r="E110" s="196"/>
      <c r="F110" s="197"/>
      <c r="H110" s="10" t="s">
        <v>138</v>
      </c>
    </row>
    <row r="111" spans="2:8" x14ac:dyDescent="0.4">
      <c r="B111" s="196"/>
      <c r="C111" s="196"/>
      <c r="D111" s="196"/>
      <c r="E111" s="196"/>
      <c r="F111" s="197"/>
      <c r="H111" s="10" t="s">
        <v>138</v>
      </c>
    </row>
    <row r="112" spans="2:8" x14ac:dyDescent="0.4">
      <c r="B112" s="196"/>
      <c r="C112" s="196"/>
      <c r="D112" s="196"/>
      <c r="E112" s="196"/>
      <c r="F112" s="197"/>
      <c r="H112" s="10" t="s">
        <v>138</v>
      </c>
    </row>
    <row r="113" spans="2:8" x14ac:dyDescent="0.4">
      <c r="B113" s="196"/>
      <c r="C113" s="196"/>
      <c r="D113" s="196"/>
      <c r="E113" s="196"/>
      <c r="F113" s="197"/>
      <c r="H113" s="10" t="s">
        <v>138</v>
      </c>
    </row>
    <row r="114" spans="2:8" x14ac:dyDescent="0.4">
      <c r="B114" s="196"/>
      <c r="C114" s="196"/>
      <c r="D114" s="196"/>
      <c r="E114" s="196"/>
      <c r="F114" s="197"/>
      <c r="H114" s="10" t="s">
        <v>138</v>
      </c>
    </row>
    <row r="115" spans="2:8" x14ac:dyDescent="0.4">
      <c r="B115" s="196"/>
      <c r="C115" s="196"/>
      <c r="D115" s="196"/>
      <c r="E115" s="196"/>
      <c r="F115" s="197"/>
      <c r="H115" s="10" t="s">
        <v>138</v>
      </c>
    </row>
    <row r="116" spans="2:8" x14ac:dyDescent="0.4">
      <c r="B116" s="196"/>
      <c r="C116" s="196"/>
      <c r="D116" s="196"/>
      <c r="E116" s="196"/>
      <c r="F116" s="197"/>
      <c r="H116" s="10" t="s">
        <v>138</v>
      </c>
    </row>
    <row r="117" spans="2:8" x14ac:dyDescent="0.4">
      <c r="B117" s="196"/>
      <c r="C117" s="196"/>
      <c r="D117" s="196"/>
      <c r="E117" s="196"/>
      <c r="F117" s="197"/>
      <c r="H117" s="10" t="s">
        <v>138</v>
      </c>
    </row>
    <row r="118" spans="2:8" x14ac:dyDescent="0.4">
      <c r="B118" s="196"/>
      <c r="C118" s="196"/>
      <c r="D118" s="196"/>
      <c r="E118" s="196"/>
      <c r="F118" s="197"/>
      <c r="H118" s="10" t="s">
        <v>138</v>
      </c>
    </row>
    <row r="119" spans="2:8" x14ac:dyDescent="0.4">
      <c r="B119" s="196"/>
      <c r="C119" s="196"/>
      <c r="D119" s="196"/>
      <c r="E119" s="196"/>
      <c r="F119" s="197"/>
      <c r="H119" s="10" t="s">
        <v>138</v>
      </c>
    </row>
    <row r="120" spans="2:8" x14ac:dyDescent="0.4">
      <c r="B120" s="196"/>
      <c r="C120" s="196"/>
      <c r="D120" s="196"/>
      <c r="E120" s="196"/>
      <c r="F120" s="197"/>
      <c r="H120" s="10" t="s">
        <v>138</v>
      </c>
    </row>
    <row r="121" spans="2:8" x14ac:dyDescent="0.4">
      <c r="B121" s="196"/>
      <c r="C121" s="196"/>
      <c r="D121" s="196"/>
      <c r="E121" s="196"/>
      <c r="F121" s="197"/>
      <c r="H121" s="10" t="s">
        <v>138</v>
      </c>
    </row>
    <row r="122" spans="2:8" x14ac:dyDescent="0.4">
      <c r="B122" s="196"/>
      <c r="C122" s="196"/>
      <c r="D122" s="196"/>
      <c r="E122" s="196"/>
      <c r="F122" s="197"/>
      <c r="H122" s="10" t="s">
        <v>138</v>
      </c>
    </row>
    <row r="123" spans="2:8" x14ac:dyDescent="0.4">
      <c r="B123" s="196"/>
      <c r="C123" s="196"/>
      <c r="D123" s="196"/>
      <c r="E123" s="196"/>
      <c r="F123" s="197"/>
      <c r="H123" s="10" t="s">
        <v>138</v>
      </c>
    </row>
    <row r="124" spans="2:8" x14ac:dyDescent="0.4">
      <c r="B124" s="196"/>
      <c r="C124" s="196"/>
      <c r="D124" s="196"/>
      <c r="E124" s="196"/>
      <c r="F124" s="197"/>
      <c r="H124" s="10" t="s">
        <v>138</v>
      </c>
    </row>
    <row r="125" spans="2:8" x14ac:dyDescent="0.4">
      <c r="B125" s="196"/>
      <c r="C125" s="196"/>
      <c r="D125" s="196"/>
      <c r="E125" s="196"/>
      <c r="F125" s="197"/>
      <c r="H125" s="10" t="s">
        <v>138</v>
      </c>
    </row>
    <row r="126" spans="2:8" x14ac:dyDescent="0.4">
      <c r="B126" s="196"/>
      <c r="C126" s="196"/>
      <c r="D126" s="196"/>
      <c r="E126" s="196"/>
      <c r="F126" s="197"/>
      <c r="H126" s="10" t="s">
        <v>138</v>
      </c>
    </row>
    <row r="127" spans="2:8" x14ac:dyDescent="0.4">
      <c r="B127" s="196"/>
      <c r="C127" s="196"/>
      <c r="D127" s="196"/>
      <c r="E127" s="196"/>
      <c r="F127" s="197"/>
      <c r="H127" s="10" t="s">
        <v>138</v>
      </c>
    </row>
    <row r="128" spans="2:8" x14ac:dyDescent="0.4">
      <c r="B128" s="196"/>
      <c r="C128" s="196"/>
      <c r="D128" s="196"/>
      <c r="E128" s="196"/>
      <c r="F128" s="197"/>
      <c r="H128" s="10" t="s">
        <v>138</v>
      </c>
    </row>
    <row r="129" spans="2:8" x14ac:dyDescent="0.4">
      <c r="B129" s="196"/>
      <c r="C129" s="196"/>
      <c r="D129" s="196"/>
      <c r="E129" s="196"/>
      <c r="F129" s="197"/>
      <c r="H129" s="10" t="s">
        <v>138</v>
      </c>
    </row>
    <row r="130" spans="2:8" x14ac:dyDescent="0.4">
      <c r="B130" s="196"/>
      <c r="C130" s="196"/>
      <c r="D130" s="196"/>
      <c r="E130" s="196"/>
      <c r="F130" s="197"/>
      <c r="H130" s="10" t="s">
        <v>138</v>
      </c>
    </row>
    <row r="131" spans="2:8" x14ac:dyDescent="0.4">
      <c r="B131" s="196"/>
      <c r="C131" s="196"/>
      <c r="D131" s="196"/>
      <c r="E131" s="196"/>
      <c r="F131" s="197"/>
      <c r="H131" s="10" t="s">
        <v>138</v>
      </c>
    </row>
    <row r="132" spans="2:8" x14ac:dyDescent="0.4">
      <c r="B132" s="196"/>
      <c r="C132" s="196"/>
      <c r="D132" s="196"/>
      <c r="E132" s="196"/>
      <c r="F132" s="197"/>
      <c r="H132" s="10" t="s">
        <v>138</v>
      </c>
    </row>
    <row r="133" spans="2:8" x14ac:dyDescent="0.4">
      <c r="B133" s="196"/>
      <c r="C133" s="196"/>
      <c r="D133" s="196"/>
      <c r="E133" s="196"/>
      <c r="F133" s="197"/>
      <c r="H133" s="10" t="s">
        <v>138</v>
      </c>
    </row>
    <row r="134" spans="2:8" x14ac:dyDescent="0.4">
      <c r="B134" s="196"/>
      <c r="C134" s="196"/>
      <c r="D134" s="196"/>
      <c r="E134" s="196"/>
      <c r="F134" s="197"/>
      <c r="H134" s="10" t="s">
        <v>138</v>
      </c>
    </row>
    <row r="135" spans="2:8" x14ac:dyDescent="0.4">
      <c r="B135" s="196"/>
      <c r="C135" s="196"/>
      <c r="D135" s="196"/>
      <c r="E135" s="196"/>
      <c r="F135" s="197"/>
      <c r="H135" s="10" t="s">
        <v>138</v>
      </c>
    </row>
    <row r="136" spans="2:8" x14ac:dyDescent="0.4">
      <c r="B136" s="196"/>
      <c r="C136" s="196"/>
      <c r="D136" s="196"/>
      <c r="E136" s="196"/>
      <c r="F136" s="197"/>
      <c r="H136" s="10" t="s">
        <v>138</v>
      </c>
    </row>
    <row r="137" spans="2:8" x14ac:dyDescent="0.4">
      <c r="B137" s="196"/>
      <c r="C137" s="196"/>
      <c r="D137" s="196"/>
      <c r="E137" s="196"/>
      <c r="F137" s="197"/>
      <c r="H137" s="10" t="s">
        <v>138</v>
      </c>
    </row>
    <row r="138" spans="2:8" x14ac:dyDescent="0.4">
      <c r="B138" s="196"/>
      <c r="C138" s="196"/>
      <c r="D138" s="196"/>
      <c r="E138" s="196"/>
      <c r="F138" s="197"/>
      <c r="H138" s="10" t="s">
        <v>138</v>
      </c>
    </row>
    <row r="139" spans="2:8" x14ac:dyDescent="0.4">
      <c r="B139" s="196"/>
      <c r="C139" s="196"/>
      <c r="D139" s="196"/>
      <c r="E139" s="196"/>
      <c r="F139" s="197"/>
      <c r="H139" s="10" t="s">
        <v>138</v>
      </c>
    </row>
    <row r="140" spans="2:8" x14ac:dyDescent="0.4">
      <c r="B140" s="196"/>
      <c r="C140" s="196"/>
      <c r="D140" s="196"/>
      <c r="E140" s="196"/>
      <c r="F140" s="197"/>
      <c r="H140" s="10" t="s">
        <v>138</v>
      </c>
    </row>
    <row r="141" spans="2:8" x14ac:dyDescent="0.4">
      <c r="B141" s="196"/>
      <c r="C141" s="196"/>
      <c r="D141" s="196"/>
      <c r="E141" s="196"/>
      <c r="F141" s="197"/>
      <c r="H141" s="10" t="s">
        <v>138</v>
      </c>
    </row>
    <row r="142" spans="2:8" x14ac:dyDescent="0.4">
      <c r="B142" s="196"/>
      <c r="C142" s="196"/>
      <c r="D142" s="196"/>
      <c r="E142" s="196"/>
      <c r="F142" s="197"/>
      <c r="H142" s="10" t="s">
        <v>138</v>
      </c>
    </row>
    <row r="143" spans="2:8" x14ac:dyDescent="0.4">
      <c r="B143" s="196"/>
      <c r="C143" s="196"/>
      <c r="D143" s="196"/>
      <c r="E143" s="196"/>
      <c r="F143" s="197"/>
      <c r="H143" s="10" t="s">
        <v>138</v>
      </c>
    </row>
    <row r="144" spans="2:8" x14ac:dyDescent="0.4">
      <c r="B144" s="196"/>
      <c r="C144" s="196"/>
      <c r="D144" s="196"/>
      <c r="E144" s="196"/>
      <c r="F144" s="197"/>
      <c r="H144" s="10" t="s">
        <v>138</v>
      </c>
    </row>
    <row r="145" spans="2:8" x14ac:dyDescent="0.4">
      <c r="B145" s="196"/>
      <c r="C145" s="196"/>
      <c r="D145" s="196"/>
      <c r="E145" s="196"/>
      <c r="F145" s="197"/>
      <c r="H145" s="10" t="s">
        <v>138</v>
      </c>
    </row>
    <row r="146" spans="2:8" x14ac:dyDescent="0.4">
      <c r="B146" s="196"/>
      <c r="C146" s="196"/>
      <c r="D146" s="196"/>
      <c r="E146" s="196"/>
      <c r="F146" s="197"/>
      <c r="H146" s="10" t="s">
        <v>138</v>
      </c>
    </row>
    <row r="147" spans="2:8" x14ac:dyDescent="0.4">
      <c r="B147" s="196"/>
      <c r="C147" s="196"/>
      <c r="D147" s="196"/>
      <c r="E147" s="196"/>
      <c r="F147" s="197"/>
      <c r="H147" s="10" t="s">
        <v>138</v>
      </c>
    </row>
    <row r="148" spans="2:8" x14ac:dyDescent="0.4">
      <c r="B148" s="196"/>
      <c r="C148" s="196"/>
      <c r="D148" s="196"/>
      <c r="E148" s="196"/>
      <c r="F148" s="197"/>
      <c r="H148" s="10" t="s">
        <v>138</v>
      </c>
    </row>
    <row r="149" spans="2:8" x14ac:dyDescent="0.4">
      <c r="B149" s="196"/>
      <c r="C149" s="196"/>
      <c r="D149" s="196"/>
      <c r="E149" s="196"/>
      <c r="F149" s="197"/>
      <c r="H149" s="10" t="s">
        <v>138</v>
      </c>
    </row>
    <row r="150" spans="2:8" x14ac:dyDescent="0.4">
      <c r="B150" s="196"/>
      <c r="C150" s="196"/>
      <c r="D150" s="196"/>
      <c r="E150" s="196"/>
      <c r="F150" s="197"/>
      <c r="H150" s="10" t="s">
        <v>138</v>
      </c>
    </row>
    <row r="151" spans="2:8" x14ac:dyDescent="0.4">
      <c r="B151" s="196"/>
      <c r="C151" s="196"/>
      <c r="D151" s="196"/>
      <c r="E151" s="196"/>
      <c r="F151" s="197"/>
      <c r="H151" s="10" t="s">
        <v>138</v>
      </c>
    </row>
    <row r="152" spans="2:8" x14ac:dyDescent="0.4">
      <c r="B152" s="196"/>
      <c r="C152" s="196"/>
      <c r="D152" s="196"/>
      <c r="E152" s="196"/>
      <c r="F152" s="197"/>
      <c r="H152" s="10" t="s">
        <v>138</v>
      </c>
    </row>
    <row r="153" spans="2:8" x14ac:dyDescent="0.4">
      <c r="B153" s="196"/>
      <c r="C153" s="196"/>
      <c r="D153" s="196"/>
      <c r="E153" s="196"/>
      <c r="F153" s="197"/>
      <c r="H153" s="10" t="s">
        <v>138</v>
      </c>
    </row>
    <row r="154" spans="2:8" x14ac:dyDescent="0.4">
      <c r="B154" s="196"/>
      <c r="C154" s="196"/>
      <c r="D154" s="196"/>
      <c r="E154" s="196"/>
      <c r="F154" s="197"/>
      <c r="H154" s="10" t="s">
        <v>138</v>
      </c>
    </row>
    <row r="155" spans="2:8" x14ac:dyDescent="0.4">
      <c r="B155" s="196"/>
      <c r="C155" s="196"/>
      <c r="D155" s="196"/>
      <c r="E155" s="196"/>
      <c r="F155" s="197"/>
      <c r="H155" s="10" t="s">
        <v>138</v>
      </c>
    </row>
    <row r="156" spans="2:8" x14ac:dyDescent="0.4">
      <c r="B156" s="196"/>
      <c r="C156" s="196"/>
      <c r="D156" s="196"/>
      <c r="E156" s="196"/>
      <c r="F156" s="197"/>
      <c r="H156" s="10" t="s">
        <v>138</v>
      </c>
    </row>
    <row r="157" spans="2:8" x14ac:dyDescent="0.4">
      <c r="B157" s="196"/>
      <c r="C157" s="196"/>
      <c r="D157" s="196"/>
      <c r="E157" s="196"/>
      <c r="F157" s="197"/>
      <c r="H157" s="10" t="s">
        <v>138</v>
      </c>
    </row>
    <row r="158" spans="2:8" x14ac:dyDescent="0.4">
      <c r="B158" s="196"/>
      <c r="C158" s="196"/>
      <c r="D158" s="196"/>
      <c r="E158" s="196"/>
      <c r="F158" s="197"/>
      <c r="H158" s="10" t="s">
        <v>138</v>
      </c>
    </row>
    <row r="159" spans="2:8" x14ac:dyDescent="0.4">
      <c r="B159" s="196"/>
      <c r="C159" s="196"/>
      <c r="D159" s="196"/>
      <c r="E159" s="196"/>
      <c r="F159" s="197"/>
      <c r="H159" s="10" t="s">
        <v>138</v>
      </c>
    </row>
    <row r="160" spans="2:8" x14ac:dyDescent="0.4">
      <c r="B160" s="196"/>
      <c r="C160" s="196"/>
      <c r="D160" s="196"/>
      <c r="E160" s="196"/>
      <c r="F160" s="197"/>
      <c r="H160" s="10" t="s">
        <v>138</v>
      </c>
    </row>
    <row r="161" spans="2:8" x14ac:dyDescent="0.4">
      <c r="B161" s="196"/>
      <c r="C161" s="196"/>
      <c r="D161" s="196"/>
      <c r="E161" s="196"/>
      <c r="F161" s="197"/>
      <c r="H161" s="10" t="s">
        <v>138</v>
      </c>
    </row>
    <row r="162" spans="2:8" x14ac:dyDescent="0.4">
      <c r="B162" s="196"/>
      <c r="C162" s="196"/>
      <c r="D162" s="196"/>
      <c r="E162" s="196"/>
      <c r="F162" s="197"/>
      <c r="H162" s="10" t="s">
        <v>138</v>
      </c>
    </row>
    <row r="163" spans="2:8" x14ac:dyDescent="0.4">
      <c r="B163" s="196"/>
      <c r="C163" s="196"/>
      <c r="D163" s="196"/>
      <c r="E163" s="196"/>
      <c r="F163" s="197"/>
      <c r="H163" s="10" t="s">
        <v>138</v>
      </c>
    </row>
    <row r="164" spans="2:8" x14ac:dyDescent="0.4">
      <c r="B164" s="196"/>
      <c r="C164" s="196"/>
      <c r="D164" s="196"/>
      <c r="E164" s="196"/>
      <c r="F164" s="197"/>
      <c r="H164" s="10" t="s">
        <v>138</v>
      </c>
    </row>
    <row r="165" spans="2:8" x14ac:dyDescent="0.4">
      <c r="B165" s="196"/>
      <c r="C165" s="196"/>
      <c r="D165" s="196"/>
      <c r="E165" s="196"/>
      <c r="F165" s="197"/>
      <c r="H165" s="10" t="s">
        <v>138</v>
      </c>
    </row>
    <row r="166" spans="2:8" x14ac:dyDescent="0.4">
      <c r="B166" s="196"/>
      <c r="C166" s="196"/>
      <c r="D166" s="196"/>
      <c r="E166" s="196"/>
      <c r="F166" s="197"/>
      <c r="H166" s="10" t="s">
        <v>138</v>
      </c>
    </row>
    <row r="167" spans="2:8" x14ac:dyDescent="0.4">
      <c r="B167" s="196"/>
      <c r="C167" s="196"/>
      <c r="D167" s="196"/>
      <c r="E167" s="196"/>
      <c r="F167" s="197"/>
      <c r="H167" s="10" t="s">
        <v>138</v>
      </c>
    </row>
    <row r="168" spans="2:8" x14ac:dyDescent="0.4">
      <c r="B168" s="196"/>
      <c r="C168" s="196"/>
      <c r="D168" s="196"/>
      <c r="E168" s="196"/>
      <c r="F168" s="197"/>
      <c r="H168" s="10" t="s">
        <v>138</v>
      </c>
    </row>
    <row r="169" spans="2:8" x14ac:dyDescent="0.4">
      <c r="B169" s="196"/>
      <c r="C169" s="196"/>
      <c r="D169" s="196"/>
      <c r="E169" s="196"/>
      <c r="F169" s="197"/>
      <c r="H169" s="10" t="s">
        <v>138</v>
      </c>
    </row>
    <row r="170" spans="2:8" x14ac:dyDescent="0.4">
      <c r="B170" s="196"/>
      <c r="C170" s="196"/>
      <c r="D170" s="196"/>
      <c r="E170" s="196"/>
      <c r="F170" s="197"/>
      <c r="H170" s="10" t="s">
        <v>138</v>
      </c>
    </row>
    <row r="171" spans="2:8" x14ac:dyDescent="0.4">
      <c r="B171" s="196"/>
      <c r="C171" s="196"/>
      <c r="D171" s="196"/>
      <c r="E171" s="196"/>
      <c r="F171" s="197"/>
      <c r="H171" s="10" t="s">
        <v>138</v>
      </c>
    </row>
    <row r="172" spans="2:8" x14ac:dyDescent="0.4">
      <c r="B172" s="196"/>
      <c r="C172" s="196"/>
      <c r="D172" s="196"/>
      <c r="E172" s="196"/>
      <c r="F172" s="197"/>
      <c r="H172" s="10" t="s">
        <v>138</v>
      </c>
    </row>
    <row r="173" spans="2:8" x14ac:dyDescent="0.4">
      <c r="B173" s="196"/>
      <c r="C173" s="196"/>
      <c r="D173" s="196"/>
      <c r="E173" s="196"/>
      <c r="F173" s="197"/>
      <c r="H173" s="10" t="s">
        <v>138</v>
      </c>
    </row>
    <row r="174" spans="2:8" x14ac:dyDescent="0.4">
      <c r="B174" s="196"/>
      <c r="C174" s="196"/>
      <c r="D174" s="196"/>
      <c r="E174" s="196"/>
      <c r="F174" s="197"/>
      <c r="H174" s="10" t="s">
        <v>138</v>
      </c>
    </row>
    <row r="175" spans="2:8" x14ac:dyDescent="0.4">
      <c r="B175" s="196"/>
      <c r="C175" s="196"/>
      <c r="D175" s="196"/>
      <c r="E175" s="196"/>
      <c r="F175" s="197"/>
      <c r="H175" s="10" t="s">
        <v>138</v>
      </c>
    </row>
    <row r="176" spans="2:8" x14ac:dyDescent="0.4">
      <c r="B176" s="196"/>
      <c r="C176" s="196"/>
      <c r="D176" s="196"/>
      <c r="E176" s="196"/>
      <c r="F176" s="197"/>
      <c r="H176" s="10" t="s">
        <v>138</v>
      </c>
    </row>
    <row r="177" spans="2:8" x14ac:dyDescent="0.4">
      <c r="B177" s="196"/>
      <c r="C177" s="196"/>
      <c r="D177" s="196"/>
      <c r="E177" s="196"/>
      <c r="F177" s="197"/>
      <c r="H177" s="10" t="s">
        <v>138</v>
      </c>
    </row>
    <row r="178" spans="2:8" x14ac:dyDescent="0.4">
      <c r="B178" s="196"/>
      <c r="C178" s="196"/>
      <c r="D178" s="196"/>
      <c r="E178" s="196"/>
      <c r="F178" s="197"/>
      <c r="H178" s="10" t="s">
        <v>138</v>
      </c>
    </row>
    <row r="179" spans="2:8" x14ac:dyDescent="0.4">
      <c r="B179" s="196"/>
      <c r="C179" s="196"/>
      <c r="D179" s="196"/>
      <c r="E179" s="196"/>
      <c r="F179" s="197"/>
      <c r="H179" s="10" t="s">
        <v>138</v>
      </c>
    </row>
    <row r="180" spans="2:8" x14ac:dyDescent="0.4">
      <c r="B180" s="196"/>
      <c r="C180" s="196"/>
      <c r="D180" s="196"/>
      <c r="E180" s="196"/>
      <c r="F180" s="197"/>
      <c r="H180" s="10" t="s">
        <v>138</v>
      </c>
    </row>
    <row r="181" spans="2:8" x14ac:dyDescent="0.4">
      <c r="B181" s="196"/>
      <c r="C181" s="196"/>
      <c r="D181" s="196"/>
      <c r="E181" s="196"/>
      <c r="F181" s="197"/>
      <c r="H181" s="10" t="s">
        <v>138</v>
      </c>
    </row>
    <row r="182" spans="2:8" x14ac:dyDescent="0.4">
      <c r="B182" s="196"/>
      <c r="C182" s="196"/>
      <c r="D182" s="196"/>
      <c r="E182" s="196"/>
      <c r="F182" s="197"/>
      <c r="H182" s="10" t="s">
        <v>138</v>
      </c>
    </row>
    <row r="183" spans="2:8" x14ac:dyDescent="0.4">
      <c r="B183" s="196"/>
      <c r="C183" s="196"/>
      <c r="D183" s="196"/>
      <c r="E183" s="196"/>
      <c r="F183" s="197"/>
      <c r="H183" s="10" t="s">
        <v>138</v>
      </c>
    </row>
    <row r="184" spans="2:8" x14ac:dyDescent="0.4">
      <c r="B184" s="196"/>
      <c r="C184" s="196"/>
      <c r="D184" s="196"/>
      <c r="E184" s="196"/>
      <c r="F184" s="197"/>
      <c r="H184" s="10" t="s">
        <v>138</v>
      </c>
    </row>
    <row r="185" spans="2:8" x14ac:dyDescent="0.4">
      <c r="B185" s="196"/>
      <c r="C185" s="196"/>
      <c r="D185" s="196"/>
      <c r="E185" s="196"/>
      <c r="F185" s="197"/>
      <c r="H185" s="10" t="s">
        <v>138</v>
      </c>
    </row>
    <row r="186" spans="2:8" x14ac:dyDescent="0.4">
      <c r="B186" s="196"/>
      <c r="C186" s="196"/>
      <c r="D186" s="196"/>
      <c r="E186" s="196"/>
      <c r="F186" s="197"/>
      <c r="H186" s="10" t="s">
        <v>138</v>
      </c>
    </row>
    <row r="187" spans="2:8" x14ac:dyDescent="0.4">
      <c r="B187" s="196"/>
      <c r="C187" s="196"/>
      <c r="D187" s="196"/>
      <c r="E187" s="196"/>
      <c r="F187" s="197"/>
      <c r="H187" s="10" t="s">
        <v>138</v>
      </c>
    </row>
    <row r="188" spans="2:8" x14ac:dyDescent="0.4">
      <c r="B188" s="196"/>
      <c r="C188" s="196"/>
      <c r="D188" s="196"/>
      <c r="E188" s="196"/>
      <c r="F188" s="197"/>
      <c r="H188" s="10" t="s">
        <v>138</v>
      </c>
    </row>
    <row r="189" spans="2:8" x14ac:dyDescent="0.4">
      <c r="B189" s="196"/>
      <c r="C189" s="196"/>
      <c r="D189" s="196"/>
      <c r="E189" s="196"/>
      <c r="F189" s="197"/>
      <c r="H189" s="10" t="s">
        <v>138</v>
      </c>
    </row>
    <row r="190" spans="2:8" x14ac:dyDescent="0.4">
      <c r="B190" s="196"/>
      <c r="C190" s="196"/>
      <c r="D190" s="196"/>
      <c r="E190" s="196"/>
      <c r="F190" s="197"/>
      <c r="H190" s="10" t="s">
        <v>138</v>
      </c>
    </row>
    <row r="191" spans="2:8" x14ac:dyDescent="0.4">
      <c r="B191" s="196"/>
      <c r="C191" s="196"/>
      <c r="D191" s="196"/>
      <c r="E191" s="196"/>
      <c r="F191" s="197"/>
      <c r="H191" s="10" t="s">
        <v>138</v>
      </c>
    </row>
    <row r="192" spans="2:8" x14ac:dyDescent="0.4">
      <c r="B192" s="196"/>
      <c r="C192" s="196"/>
      <c r="D192" s="196"/>
      <c r="E192" s="196"/>
      <c r="F192" s="197"/>
      <c r="H192" s="10" t="s">
        <v>138</v>
      </c>
    </row>
    <row r="193" spans="2:8" x14ac:dyDescent="0.4">
      <c r="B193" s="196"/>
      <c r="C193" s="196"/>
      <c r="D193" s="196"/>
      <c r="E193" s="196"/>
      <c r="F193" s="197"/>
      <c r="H193" s="10" t="s">
        <v>138</v>
      </c>
    </row>
    <row r="194" spans="2:8" x14ac:dyDescent="0.4">
      <c r="B194" s="196"/>
      <c r="C194" s="196"/>
      <c r="D194" s="196"/>
      <c r="E194" s="196"/>
      <c r="F194" s="197"/>
      <c r="H194" s="10" t="s">
        <v>138</v>
      </c>
    </row>
    <row r="195" spans="2:8" x14ac:dyDescent="0.4">
      <c r="B195" s="196"/>
      <c r="C195" s="196"/>
      <c r="D195" s="196"/>
      <c r="E195" s="196"/>
      <c r="F195" s="197"/>
      <c r="H195" s="10" t="s">
        <v>138</v>
      </c>
    </row>
    <row r="196" spans="2:8" x14ac:dyDescent="0.4">
      <c r="B196" s="196"/>
      <c r="C196" s="196"/>
      <c r="D196" s="196"/>
      <c r="E196" s="196"/>
      <c r="F196" s="197"/>
      <c r="H196" s="10" t="s">
        <v>138</v>
      </c>
    </row>
    <row r="197" spans="2:8" x14ac:dyDescent="0.4">
      <c r="B197" s="196"/>
      <c r="C197" s="196"/>
      <c r="D197" s="196"/>
      <c r="E197" s="196"/>
      <c r="F197" s="197"/>
      <c r="H197" s="10" t="s">
        <v>138</v>
      </c>
    </row>
    <row r="198" spans="2:8" x14ac:dyDescent="0.4">
      <c r="B198" s="196"/>
      <c r="C198" s="196"/>
      <c r="D198" s="196"/>
      <c r="E198" s="196"/>
      <c r="F198" s="197"/>
      <c r="H198" s="10" t="s">
        <v>138</v>
      </c>
    </row>
    <row r="199" spans="2:8" x14ac:dyDescent="0.4">
      <c r="B199" s="196"/>
      <c r="C199" s="196"/>
      <c r="D199" s="196"/>
      <c r="E199" s="196"/>
      <c r="F199" s="197"/>
      <c r="H199" s="10" t="s">
        <v>138</v>
      </c>
    </row>
    <row r="200" spans="2:8" x14ac:dyDescent="0.4">
      <c r="B200" s="196"/>
      <c r="C200" s="196"/>
      <c r="D200" s="196"/>
      <c r="E200" s="196"/>
      <c r="F200" s="197"/>
      <c r="H200" s="10" t="s">
        <v>138</v>
      </c>
    </row>
    <row r="201" spans="2:8" x14ac:dyDescent="0.4">
      <c r="B201" s="196"/>
      <c r="C201" s="196"/>
      <c r="D201" s="196"/>
      <c r="E201" s="196"/>
      <c r="F201" s="197"/>
      <c r="H201" s="10" t="s">
        <v>138</v>
      </c>
    </row>
    <row r="202" spans="2:8" x14ac:dyDescent="0.4">
      <c r="B202" s="196"/>
      <c r="C202" s="196"/>
      <c r="D202" s="196"/>
      <c r="E202" s="196"/>
      <c r="F202" s="197"/>
      <c r="H202" s="10" t="s">
        <v>138</v>
      </c>
    </row>
    <row r="203" spans="2:8" x14ac:dyDescent="0.4">
      <c r="B203" s="196"/>
      <c r="C203" s="196"/>
      <c r="D203" s="196"/>
      <c r="E203" s="196"/>
      <c r="F203" s="197"/>
      <c r="H203" s="10" t="s">
        <v>138</v>
      </c>
    </row>
    <row r="204" spans="2:8" x14ac:dyDescent="0.4">
      <c r="B204" s="196"/>
      <c r="C204" s="196"/>
      <c r="D204" s="196"/>
      <c r="E204" s="196"/>
      <c r="F204" s="197"/>
      <c r="H204" s="10" t="s">
        <v>138</v>
      </c>
    </row>
    <row r="205" spans="2:8" x14ac:dyDescent="0.4">
      <c r="B205" s="196"/>
      <c r="C205" s="196"/>
      <c r="D205" s="196"/>
      <c r="E205" s="196"/>
      <c r="F205" s="197"/>
      <c r="H205" s="10" t="s">
        <v>138</v>
      </c>
    </row>
    <row r="206" spans="2:8" x14ac:dyDescent="0.4">
      <c r="B206" s="196"/>
      <c r="C206" s="196"/>
      <c r="D206" s="196"/>
      <c r="E206" s="196"/>
      <c r="F206" s="197"/>
      <c r="H206" s="10" t="s">
        <v>138</v>
      </c>
    </row>
    <row r="207" spans="2:8" x14ac:dyDescent="0.4">
      <c r="B207" s="196"/>
      <c r="C207" s="196"/>
      <c r="D207" s="196"/>
      <c r="E207" s="196"/>
      <c r="F207" s="197"/>
      <c r="H207" s="10" t="s">
        <v>138</v>
      </c>
    </row>
    <row r="208" spans="2:8" x14ac:dyDescent="0.4">
      <c r="B208" s="196"/>
      <c r="C208" s="196"/>
      <c r="D208" s="196"/>
      <c r="E208" s="196"/>
      <c r="F208" s="197"/>
      <c r="H208" s="10" t="s">
        <v>138</v>
      </c>
    </row>
    <row r="209" spans="2:8" x14ac:dyDescent="0.4">
      <c r="B209" s="196"/>
      <c r="C209" s="196"/>
      <c r="D209" s="196"/>
      <c r="E209" s="196"/>
      <c r="F209" s="197"/>
      <c r="H209" s="10" t="s">
        <v>138</v>
      </c>
    </row>
    <row r="210" spans="2:8" x14ac:dyDescent="0.4">
      <c r="B210" s="196"/>
      <c r="C210" s="196"/>
      <c r="D210" s="196"/>
      <c r="E210" s="196"/>
      <c r="F210" s="197"/>
      <c r="H210" s="10" t="s">
        <v>138</v>
      </c>
    </row>
    <row r="211" spans="2:8" x14ac:dyDescent="0.4">
      <c r="B211" s="196"/>
      <c r="C211" s="196"/>
      <c r="D211" s="196"/>
      <c r="E211" s="196"/>
      <c r="F211" s="197"/>
      <c r="H211" s="10" t="s">
        <v>138</v>
      </c>
    </row>
    <row r="212" spans="2:8" x14ac:dyDescent="0.4">
      <c r="B212" s="196"/>
      <c r="C212" s="196"/>
      <c r="D212" s="196"/>
      <c r="E212" s="196"/>
      <c r="F212" s="197"/>
      <c r="H212" s="10" t="s">
        <v>138</v>
      </c>
    </row>
    <row r="213" spans="2:8" x14ac:dyDescent="0.4">
      <c r="B213" s="196"/>
      <c r="C213" s="196"/>
      <c r="D213" s="196"/>
      <c r="E213" s="196"/>
      <c r="F213" s="197"/>
      <c r="H213" s="10" t="s">
        <v>138</v>
      </c>
    </row>
    <row r="214" spans="2:8" x14ac:dyDescent="0.4">
      <c r="B214" s="196"/>
      <c r="C214" s="196"/>
      <c r="D214" s="196"/>
      <c r="E214" s="196"/>
      <c r="F214" s="197"/>
      <c r="H214" s="10" t="s">
        <v>138</v>
      </c>
    </row>
    <row r="215" spans="2:8" x14ac:dyDescent="0.4">
      <c r="B215" s="196"/>
      <c r="C215" s="196"/>
      <c r="D215" s="196"/>
      <c r="E215" s="196"/>
      <c r="F215" s="197"/>
      <c r="H215" s="10" t="s">
        <v>138</v>
      </c>
    </row>
    <row r="216" spans="2:8" x14ac:dyDescent="0.4">
      <c r="B216" s="196"/>
      <c r="C216" s="196"/>
      <c r="D216" s="196"/>
      <c r="E216" s="196"/>
      <c r="F216" s="197"/>
      <c r="H216" s="10" t="s">
        <v>138</v>
      </c>
    </row>
    <row r="217" spans="2:8" x14ac:dyDescent="0.4">
      <c r="B217" s="196"/>
      <c r="C217" s="196"/>
      <c r="D217" s="196"/>
      <c r="E217" s="196"/>
      <c r="F217" s="197"/>
      <c r="H217" s="10" t="s">
        <v>138</v>
      </c>
    </row>
    <row r="218" spans="2:8" x14ac:dyDescent="0.4">
      <c r="B218" s="196"/>
      <c r="C218" s="196"/>
      <c r="D218" s="196"/>
      <c r="E218" s="196"/>
      <c r="F218" s="197"/>
      <c r="H218" s="10" t="s">
        <v>138</v>
      </c>
    </row>
    <row r="219" spans="2:8" x14ac:dyDescent="0.4">
      <c r="B219" s="196"/>
      <c r="C219" s="196"/>
      <c r="D219" s="196"/>
      <c r="E219" s="196"/>
      <c r="F219" s="197"/>
      <c r="H219" s="10" t="s">
        <v>138</v>
      </c>
    </row>
    <row r="220" spans="2:8" x14ac:dyDescent="0.4">
      <c r="B220" s="196"/>
      <c r="C220" s="196"/>
      <c r="D220" s="196"/>
      <c r="E220" s="196"/>
      <c r="F220" s="197"/>
      <c r="H220" s="10" t="s">
        <v>138</v>
      </c>
    </row>
    <row r="221" spans="2:8" x14ac:dyDescent="0.4">
      <c r="B221" s="196"/>
      <c r="C221" s="196"/>
      <c r="D221" s="196"/>
      <c r="E221" s="196"/>
      <c r="F221" s="197"/>
      <c r="H221" s="10" t="s">
        <v>138</v>
      </c>
    </row>
    <row r="222" spans="2:8" x14ac:dyDescent="0.4">
      <c r="B222" s="196"/>
      <c r="C222" s="196"/>
      <c r="D222" s="196"/>
      <c r="E222" s="196"/>
      <c r="F222" s="197"/>
      <c r="H222" s="10" t="s">
        <v>138</v>
      </c>
    </row>
    <row r="223" spans="2:8" x14ac:dyDescent="0.4">
      <c r="B223" s="196"/>
      <c r="C223" s="196"/>
      <c r="D223" s="196"/>
      <c r="E223" s="196"/>
      <c r="F223" s="197"/>
      <c r="H223" s="10" t="s">
        <v>138</v>
      </c>
    </row>
    <row r="224" spans="2:8" x14ac:dyDescent="0.4">
      <c r="B224" s="196"/>
      <c r="C224" s="196"/>
      <c r="D224" s="196"/>
      <c r="E224" s="196"/>
      <c r="F224" s="197"/>
      <c r="H224" s="10" t="s">
        <v>138</v>
      </c>
    </row>
    <row r="225" spans="2:8" x14ac:dyDescent="0.4">
      <c r="B225" s="196"/>
      <c r="C225" s="196"/>
      <c r="D225" s="196"/>
      <c r="E225" s="196"/>
      <c r="F225" s="197"/>
      <c r="H225" s="10" t="s">
        <v>138</v>
      </c>
    </row>
    <row r="226" spans="2:8" x14ac:dyDescent="0.4">
      <c r="B226" s="196"/>
      <c r="C226" s="196"/>
      <c r="D226" s="196"/>
      <c r="E226" s="196"/>
      <c r="F226" s="197"/>
      <c r="H226" s="10" t="s">
        <v>138</v>
      </c>
    </row>
    <row r="227" spans="2:8" x14ac:dyDescent="0.4">
      <c r="B227" s="196"/>
      <c r="C227" s="196"/>
      <c r="D227" s="196"/>
      <c r="E227" s="196"/>
      <c r="F227" s="197"/>
      <c r="H227" s="10" t="s">
        <v>138</v>
      </c>
    </row>
    <row r="228" spans="2:8" x14ac:dyDescent="0.4">
      <c r="B228" s="196"/>
      <c r="C228" s="196"/>
      <c r="D228" s="196"/>
      <c r="E228" s="196"/>
      <c r="F228" s="197"/>
      <c r="H228" s="10" t="s">
        <v>138</v>
      </c>
    </row>
    <row r="229" spans="2:8" x14ac:dyDescent="0.4">
      <c r="B229" s="196"/>
      <c r="C229" s="196"/>
      <c r="D229" s="196"/>
      <c r="E229" s="196"/>
      <c r="F229" s="197"/>
      <c r="H229" s="10" t="s">
        <v>138</v>
      </c>
    </row>
    <row r="230" spans="2:8" x14ac:dyDescent="0.4">
      <c r="B230" s="196"/>
      <c r="C230" s="196"/>
      <c r="D230" s="196"/>
      <c r="E230" s="196"/>
      <c r="F230" s="197"/>
      <c r="H230" s="10" t="s">
        <v>138</v>
      </c>
    </row>
    <row r="231" spans="2:8" x14ac:dyDescent="0.4">
      <c r="B231" s="196"/>
      <c r="C231" s="196"/>
      <c r="D231" s="196"/>
      <c r="E231" s="196"/>
      <c r="F231" s="197"/>
      <c r="H231" s="10" t="s">
        <v>138</v>
      </c>
    </row>
    <row r="232" spans="2:8" x14ac:dyDescent="0.4">
      <c r="B232" s="196"/>
      <c r="C232" s="196"/>
      <c r="D232" s="196"/>
      <c r="E232" s="196"/>
      <c r="F232" s="197"/>
      <c r="H232" s="10" t="s">
        <v>138</v>
      </c>
    </row>
    <row r="233" spans="2:8" x14ac:dyDescent="0.4">
      <c r="B233" s="196"/>
      <c r="C233" s="196"/>
      <c r="D233" s="196"/>
      <c r="E233" s="196"/>
      <c r="F233" s="197"/>
      <c r="H233" s="10" t="s">
        <v>138</v>
      </c>
    </row>
    <row r="234" spans="2:8" x14ac:dyDescent="0.4">
      <c r="B234" s="196"/>
      <c r="C234" s="196"/>
      <c r="D234" s="196"/>
      <c r="E234" s="196"/>
      <c r="F234" s="197"/>
      <c r="H234" s="10" t="s">
        <v>138</v>
      </c>
    </row>
    <row r="235" spans="2:8" x14ac:dyDescent="0.4">
      <c r="B235" s="196"/>
      <c r="C235" s="196"/>
      <c r="D235" s="196"/>
      <c r="E235" s="196"/>
      <c r="F235" s="197"/>
      <c r="H235" s="10" t="s">
        <v>138</v>
      </c>
    </row>
    <row r="236" spans="2:8" x14ac:dyDescent="0.4">
      <c r="B236" s="196"/>
      <c r="C236" s="196"/>
      <c r="D236" s="196"/>
      <c r="E236" s="196"/>
      <c r="F236" s="197"/>
      <c r="H236" s="10" t="s">
        <v>138</v>
      </c>
    </row>
    <row r="237" spans="2:8" x14ac:dyDescent="0.4">
      <c r="B237" s="196"/>
      <c r="C237" s="196"/>
      <c r="D237" s="196"/>
      <c r="E237" s="196"/>
      <c r="F237" s="197"/>
      <c r="H237" s="10" t="s">
        <v>138</v>
      </c>
    </row>
    <row r="238" spans="2:8" x14ac:dyDescent="0.4">
      <c r="B238" s="196"/>
      <c r="C238" s="196"/>
      <c r="D238" s="196"/>
      <c r="E238" s="196"/>
      <c r="F238" s="197"/>
      <c r="H238" s="10" t="s">
        <v>138</v>
      </c>
    </row>
    <row r="239" spans="2:8" x14ac:dyDescent="0.4">
      <c r="B239" s="196"/>
      <c r="C239" s="196"/>
      <c r="D239" s="196"/>
      <c r="E239" s="196"/>
      <c r="F239" s="197"/>
      <c r="H239" s="10" t="s">
        <v>138</v>
      </c>
    </row>
    <row r="240" spans="2:8" x14ac:dyDescent="0.4">
      <c r="B240" s="196"/>
      <c r="C240" s="196"/>
      <c r="D240" s="196"/>
      <c r="E240" s="196"/>
      <c r="F240" s="197"/>
      <c r="H240" s="10" t="s">
        <v>138</v>
      </c>
    </row>
    <row r="241" spans="2:8" x14ac:dyDescent="0.4">
      <c r="B241" s="196"/>
      <c r="C241" s="196"/>
      <c r="D241" s="196"/>
      <c r="E241" s="196"/>
      <c r="F241" s="197"/>
      <c r="H241" s="10" t="s">
        <v>138</v>
      </c>
    </row>
    <row r="242" spans="2:8" x14ac:dyDescent="0.4">
      <c r="B242" s="196"/>
      <c r="C242" s="196"/>
      <c r="D242" s="196"/>
      <c r="E242" s="196"/>
      <c r="F242" s="197"/>
      <c r="H242" s="10" t="s">
        <v>138</v>
      </c>
    </row>
    <row r="243" spans="2:8" x14ac:dyDescent="0.4">
      <c r="B243" s="196"/>
      <c r="C243" s="196"/>
      <c r="D243" s="196"/>
      <c r="E243" s="196"/>
      <c r="F243" s="197"/>
      <c r="H243" s="10" t="s">
        <v>138</v>
      </c>
    </row>
    <row r="244" spans="2:8" x14ac:dyDescent="0.4">
      <c r="B244" s="196"/>
      <c r="C244" s="196"/>
      <c r="D244" s="196"/>
      <c r="E244" s="196"/>
      <c r="F244" s="197"/>
      <c r="H244" s="10" t="s">
        <v>138</v>
      </c>
    </row>
    <row r="245" spans="2:8" x14ac:dyDescent="0.4">
      <c r="B245" s="196"/>
      <c r="C245" s="196"/>
      <c r="D245" s="196"/>
      <c r="E245" s="196"/>
      <c r="F245" s="197"/>
      <c r="H245" s="10" t="s">
        <v>138</v>
      </c>
    </row>
    <row r="246" spans="2:8" x14ac:dyDescent="0.4">
      <c r="B246" s="196"/>
      <c r="C246" s="196"/>
      <c r="D246" s="196"/>
      <c r="E246" s="196"/>
      <c r="F246" s="197"/>
      <c r="H246" s="10" t="s">
        <v>138</v>
      </c>
    </row>
    <row r="247" spans="2:8" x14ac:dyDescent="0.4">
      <c r="B247" s="196"/>
      <c r="C247" s="196"/>
      <c r="D247" s="196"/>
      <c r="E247" s="196"/>
      <c r="F247" s="197"/>
      <c r="H247" s="10" t="s">
        <v>138</v>
      </c>
    </row>
    <row r="248" spans="2:8" x14ac:dyDescent="0.4">
      <c r="B248" s="196"/>
      <c r="C248" s="196"/>
      <c r="D248" s="196"/>
      <c r="E248" s="196"/>
      <c r="F248" s="197"/>
      <c r="H248" s="10" t="s">
        <v>138</v>
      </c>
    </row>
    <row r="249" spans="2:8" x14ac:dyDescent="0.4">
      <c r="B249" s="196"/>
      <c r="C249" s="196"/>
      <c r="D249" s="196"/>
      <c r="E249" s="196"/>
      <c r="F249" s="197"/>
      <c r="H249" s="10" t="s">
        <v>138</v>
      </c>
    </row>
    <row r="250" spans="2:8" x14ac:dyDescent="0.4">
      <c r="B250" s="196"/>
      <c r="C250" s="196"/>
      <c r="D250" s="196"/>
      <c r="E250" s="196"/>
      <c r="F250" s="197"/>
      <c r="H250" s="10" t="s">
        <v>138</v>
      </c>
    </row>
    <row r="251" spans="2:8" x14ac:dyDescent="0.4">
      <c r="B251" s="196"/>
      <c r="C251" s="196"/>
      <c r="D251" s="196"/>
      <c r="E251" s="196"/>
      <c r="F251" s="197"/>
      <c r="H251" s="10" t="s">
        <v>138</v>
      </c>
    </row>
    <row r="252" spans="2:8" x14ac:dyDescent="0.4">
      <c r="B252" s="196"/>
      <c r="C252" s="196"/>
      <c r="D252" s="196"/>
      <c r="E252" s="196"/>
      <c r="F252" s="197"/>
      <c r="H252" s="10" t="s">
        <v>138</v>
      </c>
    </row>
    <row r="253" spans="2:8" x14ac:dyDescent="0.4">
      <c r="B253" s="196"/>
      <c r="C253" s="196"/>
      <c r="D253" s="196"/>
      <c r="E253" s="196"/>
      <c r="F253" s="197"/>
      <c r="H253" s="10" t="s">
        <v>138</v>
      </c>
    </row>
    <row r="254" spans="2:8" x14ac:dyDescent="0.4">
      <c r="B254" s="196"/>
      <c r="C254" s="196"/>
      <c r="D254" s="196"/>
      <c r="E254" s="196"/>
      <c r="F254" s="197"/>
      <c r="H254" s="10" t="s">
        <v>138</v>
      </c>
    </row>
    <row r="255" spans="2:8" x14ac:dyDescent="0.4">
      <c r="B255" s="196"/>
      <c r="C255" s="196"/>
      <c r="D255" s="196"/>
      <c r="E255" s="196"/>
      <c r="F255" s="197"/>
      <c r="H255" s="10" t="s">
        <v>138</v>
      </c>
    </row>
    <row r="256" spans="2:8" x14ac:dyDescent="0.4">
      <c r="B256" s="196"/>
      <c r="C256" s="196"/>
      <c r="D256" s="196"/>
      <c r="E256" s="196"/>
      <c r="F256" s="197"/>
      <c r="H256" s="10" t="s">
        <v>138</v>
      </c>
    </row>
    <row r="257" spans="1:8" x14ac:dyDescent="0.4">
      <c r="B257" s="196"/>
      <c r="C257" s="196"/>
      <c r="D257" s="196"/>
      <c r="E257" s="196"/>
      <c r="F257" s="197"/>
      <c r="H257" s="10" t="s">
        <v>138</v>
      </c>
    </row>
    <row r="258" spans="1:8" x14ac:dyDescent="0.4">
      <c r="H258" s="10" t="s">
        <v>140</v>
      </c>
    </row>
    <row r="259" spans="1:8" x14ac:dyDescent="0.4">
      <c r="B259" s="20" t="s">
        <v>150</v>
      </c>
      <c r="H259" s="10" t="s">
        <v>140</v>
      </c>
    </row>
    <row r="260" spans="1:8" x14ac:dyDescent="0.4">
      <c r="B260" s="231"/>
      <c r="C260" s="232"/>
      <c r="D260" s="232"/>
      <c r="E260" s="232"/>
      <c r="F260" s="233"/>
      <c r="H260" s="10" t="s">
        <v>140</v>
      </c>
    </row>
    <row r="261" spans="1:8" x14ac:dyDescent="0.4">
      <c r="B261" s="234"/>
      <c r="C261" s="235"/>
      <c r="D261" s="235"/>
      <c r="E261" s="235"/>
      <c r="F261" s="236"/>
      <c r="H261" s="10" t="s">
        <v>140</v>
      </c>
    </row>
    <row r="262" spans="1:8" x14ac:dyDescent="0.4">
      <c r="B262" s="234"/>
      <c r="C262" s="235"/>
      <c r="D262" s="235"/>
      <c r="E262" s="235"/>
      <c r="F262" s="236"/>
      <c r="H262" s="10" t="s">
        <v>140</v>
      </c>
    </row>
    <row r="263" spans="1:8" x14ac:dyDescent="0.4">
      <c r="B263" s="234"/>
      <c r="C263" s="235"/>
      <c r="D263" s="235"/>
      <c r="E263" s="235"/>
      <c r="F263" s="236"/>
      <c r="H263" s="10" t="s">
        <v>140</v>
      </c>
    </row>
    <row r="264" spans="1:8" x14ac:dyDescent="0.4">
      <c r="B264" s="234"/>
      <c r="C264" s="235"/>
      <c r="D264" s="235"/>
      <c r="E264" s="235"/>
      <c r="F264" s="236"/>
      <c r="H264" s="10" t="s">
        <v>140</v>
      </c>
    </row>
    <row r="265" spans="1:8" x14ac:dyDescent="0.4">
      <c r="B265" s="234"/>
      <c r="C265" s="235"/>
      <c r="D265" s="235"/>
      <c r="E265" s="235"/>
      <c r="F265" s="236"/>
      <c r="H265" s="10" t="s">
        <v>140</v>
      </c>
    </row>
    <row r="266" spans="1:8" x14ac:dyDescent="0.4">
      <c r="B266" s="234"/>
      <c r="C266" s="235"/>
      <c r="D266" s="235"/>
      <c r="E266" s="235"/>
      <c r="F266" s="236"/>
      <c r="H266" s="10" t="s">
        <v>140</v>
      </c>
    </row>
    <row r="267" spans="1:8" x14ac:dyDescent="0.4">
      <c r="B267" s="237"/>
      <c r="C267" s="238"/>
      <c r="D267" s="238"/>
      <c r="E267" s="238"/>
      <c r="F267" s="239"/>
      <c r="H267" s="10" t="s">
        <v>140</v>
      </c>
    </row>
    <row r="268" spans="1:8" x14ac:dyDescent="0.4">
      <c r="H268" s="10" t="s">
        <v>140</v>
      </c>
    </row>
    <row r="269" spans="1:8" x14ac:dyDescent="0.4">
      <c r="A269" s="10" t="s">
        <v>140</v>
      </c>
      <c r="B269" s="10" t="s">
        <v>140</v>
      </c>
      <c r="C269" s="10" t="s">
        <v>140</v>
      </c>
      <c r="D269" s="10" t="s">
        <v>140</v>
      </c>
      <c r="E269" s="10" t="s">
        <v>140</v>
      </c>
      <c r="F269" s="10" t="s">
        <v>140</v>
      </c>
      <c r="G269" s="10" t="s">
        <v>140</v>
      </c>
      <c r="H269" s="10" t="s">
        <v>140</v>
      </c>
    </row>
  </sheetData>
  <sheetProtection algorithmName="SHA-512" hashValue="aSGi4VTOoDDdckyuB6nZGmKNk7PdkPN1BoTA31axVWkKp3qBugfYnCZSFCACZyzCAeJ4vF9v0/gZXUp9DYC4HQ==" saltValue="Y1upfn4QWMDi8/ciWCc4fw==" spinCount="100000" sheet="1"/>
  <mergeCells count="1">
    <mergeCell ref="B260:F267"/>
  </mergeCells>
  <phoneticPr fontId="3"/>
  <dataValidations count="1">
    <dataValidation type="list" allowBlank="1" showInputMessage="1" showErrorMessage="1" sqref="F8:F257" xr:uid="{EF1EC7D8-87A8-48D2-883F-4C4B6AF328DE}">
      <formula1>"有,無"</formula1>
    </dataValidation>
  </dataValidations>
  <hyperlinks>
    <hyperlink ref="F2" location="様式・計算用ツール一覧!A1" display="一覧に戻る" xr:uid="{157B76B3-49B5-4F7C-B83B-2D4E96BDC519}"/>
  </hyperlinks>
  <pageMargins left="0.70866141732283472" right="0.70866141732283472" top="0.74803149606299213" bottom="0.74803149606299213" header="0.31496062992125984" footer="0.31496062992125984"/>
  <pageSetup paperSize="9" scale="81"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67CDB-5D9A-482A-BAAE-D734B07482BA}">
  <sheetPr>
    <pageSetUpPr fitToPage="1"/>
  </sheetPr>
  <dimension ref="A1:L65"/>
  <sheetViews>
    <sheetView showGridLines="0" view="pageBreakPreview" zoomScaleNormal="100" zoomScaleSheetLayoutView="100" workbookViewId="0"/>
  </sheetViews>
  <sheetFormatPr defaultColWidth="9" defaultRowHeight="13.5" x14ac:dyDescent="0.4"/>
  <cols>
    <col min="1" max="2" width="1.625" style="10" customWidth="1"/>
    <col min="3" max="3" width="26.375" style="10" customWidth="1"/>
    <col min="4" max="4" width="22.5" style="10" customWidth="1"/>
    <col min="5" max="5" width="38.75" style="10" customWidth="1"/>
    <col min="6" max="6" width="29.125" style="10" customWidth="1"/>
    <col min="7" max="7" width="6.25" style="10" customWidth="1"/>
    <col min="8" max="8" width="38" style="15" bestFit="1" customWidth="1"/>
    <col min="9" max="9" width="17.375" style="41" customWidth="1"/>
    <col min="10" max="10" width="13.625" style="10" customWidth="1"/>
    <col min="11" max="11" width="1.625" style="10" customWidth="1"/>
    <col min="12" max="16384" width="9" style="10"/>
  </cols>
  <sheetData>
    <row r="1" spans="3:12" ht="7.5" customHeight="1" x14ac:dyDescent="0.4">
      <c r="L1" s="10" t="s">
        <v>138</v>
      </c>
    </row>
    <row r="2" spans="3:12" ht="16.5" x14ac:dyDescent="0.4">
      <c r="C2" s="6" t="s">
        <v>116</v>
      </c>
      <c r="F2" s="12" t="s">
        <v>123</v>
      </c>
      <c r="L2" s="10" t="s">
        <v>138</v>
      </c>
    </row>
    <row r="3" spans="3:12" ht="7.5" customHeight="1" x14ac:dyDescent="0.4">
      <c r="L3" s="10" t="s">
        <v>138</v>
      </c>
    </row>
    <row r="4" spans="3:12" x14ac:dyDescent="0.4">
      <c r="C4" s="10" t="s">
        <v>200</v>
      </c>
      <c r="L4" s="10" t="s">
        <v>138</v>
      </c>
    </row>
    <row r="5" spans="3:12" x14ac:dyDescent="0.4">
      <c r="C5" s="10" t="s">
        <v>152</v>
      </c>
      <c r="L5" s="10" t="s">
        <v>138</v>
      </c>
    </row>
    <row r="6" spans="3:12" x14ac:dyDescent="0.4">
      <c r="C6" s="198" t="s">
        <v>207</v>
      </c>
    </row>
    <row r="7" spans="3:12" ht="7.5" customHeight="1" x14ac:dyDescent="0.4">
      <c r="L7" s="10" t="s">
        <v>138</v>
      </c>
    </row>
    <row r="8" spans="3:12" x14ac:dyDescent="0.4">
      <c r="C8" s="8" t="s">
        <v>23</v>
      </c>
      <c r="D8" s="240"/>
      <c r="E8" s="240"/>
      <c r="L8" s="10" t="s">
        <v>138</v>
      </c>
    </row>
    <row r="9" spans="3:12" ht="7.5" customHeight="1" x14ac:dyDescent="0.4">
      <c r="L9" s="10" t="s">
        <v>138</v>
      </c>
    </row>
    <row r="10" spans="3:12" x14ac:dyDescent="0.4">
      <c r="C10" s="20" t="s">
        <v>29</v>
      </c>
      <c r="H10" s="45" t="s">
        <v>158</v>
      </c>
      <c r="L10" s="10" t="s">
        <v>138</v>
      </c>
    </row>
    <row r="11" spans="3:12" ht="14.25" thickBot="1" x14ac:dyDescent="0.45">
      <c r="C11" s="3" t="s">
        <v>66</v>
      </c>
      <c r="D11" s="3" t="s">
        <v>28</v>
      </c>
      <c r="E11" s="3" t="s">
        <v>168</v>
      </c>
      <c r="F11" s="3" t="s">
        <v>169</v>
      </c>
      <c r="H11" s="3" t="s">
        <v>32</v>
      </c>
      <c r="I11" s="123" t="s">
        <v>33</v>
      </c>
      <c r="J11" s="3" t="s">
        <v>35</v>
      </c>
      <c r="L11" s="10" t="s">
        <v>138</v>
      </c>
    </row>
    <row r="12" spans="3:12" ht="14.25" thickBot="1" x14ac:dyDescent="0.45">
      <c r="C12" s="189"/>
      <c r="D12" s="194"/>
      <c r="E12" s="195"/>
      <c r="F12" s="46">
        <f t="shared" ref="F12:F18" si="0">D12*E12</f>
        <v>0</v>
      </c>
      <c r="H12" s="47" t="s">
        <v>37</v>
      </c>
      <c r="I12" s="48">
        <f>F19+F30+F41</f>
        <v>0</v>
      </c>
      <c r="J12" s="49"/>
      <c r="L12" s="10" t="s">
        <v>138</v>
      </c>
    </row>
    <row r="13" spans="3:12" x14ac:dyDescent="0.4">
      <c r="C13" s="189"/>
      <c r="D13" s="208"/>
      <c r="E13" s="195"/>
      <c r="F13" s="46">
        <f t="shared" si="0"/>
        <v>0</v>
      </c>
      <c r="H13" s="50" t="s">
        <v>38</v>
      </c>
      <c r="I13" s="209"/>
      <c r="J13" s="7" t="s">
        <v>187</v>
      </c>
      <c r="L13" s="10" t="s">
        <v>138</v>
      </c>
    </row>
    <row r="14" spans="3:12" ht="14.25" thickBot="1" x14ac:dyDescent="0.45">
      <c r="C14" s="189"/>
      <c r="D14" s="208"/>
      <c r="E14" s="195"/>
      <c r="F14" s="46">
        <f t="shared" si="0"/>
        <v>0</v>
      </c>
      <c r="H14" s="50" t="s">
        <v>39</v>
      </c>
      <c r="I14" s="210"/>
      <c r="J14" s="9" t="s">
        <v>40</v>
      </c>
      <c r="L14" s="10" t="s">
        <v>138</v>
      </c>
    </row>
    <row r="15" spans="3:12" x14ac:dyDescent="0.4">
      <c r="C15" s="189"/>
      <c r="D15" s="208"/>
      <c r="E15" s="195"/>
      <c r="F15" s="46">
        <f t="shared" si="0"/>
        <v>0</v>
      </c>
      <c r="H15" s="47" t="s">
        <v>143</v>
      </c>
      <c r="I15" s="51">
        <f>F52</f>
        <v>0</v>
      </c>
      <c r="J15" s="174" t="s">
        <v>41</v>
      </c>
      <c r="L15" s="10" t="s">
        <v>138</v>
      </c>
    </row>
    <row r="16" spans="3:12" ht="14.25" thickBot="1" x14ac:dyDescent="0.45">
      <c r="C16" s="189"/>
      <c r="D16" s="208"/>
      <c r="E16" s="195"/>
      <c r="F16" s="46">
        <f t="shared" si="0"/>
        <v>0</v>
      </c>
      <c r="H16" s="52" t="s">
        <v>142</v>
      </c>
      <c r="I16" s="53">
        <f>F63</f>
        <v>0</v>
      </c>
      <c r="J16" s="174" t="s">
        <v>41</v>
      </c>
      <c r="L16" s="10" t="s">
        <v>138</v>
      </c>
    </row>
    <row r="17" spans="3:12" ht="14.25" thickTop="1" x14ac:dyDescent="0.4">
      <c r="C17" s="189"/>
      <c r="D17" s="208"/>
      <c r="E17" s="195"/>
      <c r="F17" s="46">
        <f t="shared" si="0"/>
        <v>0</v>
      </c>
      <c r="H17" s="54" t="s">
        <v>135</v>
      </c>
      <c r="I17" s="55">
        <f>I12+I15+I16</f>
        <v>0</v>
      </c>
      <c r="J17" s="175"/>
      <c r="L17" s="10" t="s">
        <v>138</v>
      </c>
    </row>
    <row r="18" spans="3:12" x14ac:dyDescent="0.4">
      <c r="C18" s="189"/>
      <c r="D18" s="208"/>
      <c r="E18" s="195"/>
      <c r="F18" s="46">
        <f t="shared" si="0"/>
        <v>0</v>
      </c>
      <c r="H18" s="176" t="s">
        <v>185</v>
      </c>
      <c r="J18" s="21"/>
    </row>
    <row r="19" spans="3:12" x14ac:dyDescent="0.4">
      <c r="E19" s="57" t="s">
        <v>29</v>
      </c>
      <c r="F19" s="46">
        <f>SUM(F12:F18)</f>
        <v>0</v>
      </c>
      <c r="H19" s="176"/>
      <c r="J19" s="21"/>
      <c r="L19" s="10" t="s">
        <v>138</v>
      </c>
    </row>
    <row r="20" spans="3:12" x14ac:dyDescent="0.4">
      <c r="H20" s="41"/>
      <c r="L20" s="10" t="s">
        <v>138</v>
      </c>
    </row>
    <row r="21" spans="3:12" x14ac:dyDescent="0.4">
      <c r="C21" s="20" t="s">
        <v>42</v>
      </c>
      <c r="H21" s="41"/>
      <c r="L21" s="10" t="s">
        <v>138</v>
      </c>
    </row>
    <row r="22" spans="3:12" x14ac:dyDescent="0.4">
      <c r="C22" s="3" t="s">
        <v>66</v>
      </c>
      <c r="D22" s="3" t="s">
        <v>28</v>
      </c>
      <c r="E22" s="151" t="s">
        <v>168</v>
      </c>
      <c r="F22" s="151" t="s">
        <v>169</v>
      </c>
      <c r="H22" s="41"/>
      <c r="L22" s="10" t="s">
        <v>138</v>
      </c>
    </row>
    <row r="23" spans="3:12" x14ac:dyDescent="0.4">
      <c r="C23" s="189"/>
      <c r="D23" s="194"/>
      <c r="E23" s="195"/>
      <c r="F23" s="46">
        <f t="shared" ref="F23:F29" si="1">E23*D23</f>
        <v>0</v>
      </c>
      <c r="H23" s="41"/>
      <c r="L23" s="10" t="s">
        <v>138</v>
      </c>
    </row>
    <row r="24" spans="3:12" x14ac:dyDescent="0.4">
      <c r="C24" s="189"/>
      <c r="D24" s="194"/>
      <c r="E24" s="195"/>
      <c r="F24" s="46">
        <f>E24*D24</f>
        <v>0</v>
      </c>
      <c r="H24" s="41"/>
      <c r="L24" s="10" t="s">
        <v>138</v>
      </c>
    </row>
    <row r="25" spans="3:12" x14ac:dyDescent="0.4">
      <c r="C25" s="189"/>
      <c r="D25" s="194"/>
      <c r="E25" s="195"/>
      <c r="F25" s="46">
        <f t="shared" si="1"/>
        <v>0</v>
      </c>
      <c r="H25" s="41"/>
      <c r="L25" s="10" t="s">
        <v>138</v>
      </c>
    </row>
    <row r="26" spans="3:12" x14ac:dyDescent="0.4">
      <c r="C26" s="189"/>
      <c r="D26" s="194"/>
      <c r="E26" s="195"/>
      <c r="F26" s="46">
        <f>E26*D26</f>
        <v>0</v>
      </c>
      <c r="H26" s="41"/>
      <c r="L26" s="10" t="s">
        <v>138</v>
      </c>
    </row>
    <row r="27" spans="3:12" x14ac:dyDescent="0.4">
      <c r="C27" s="189"/>
      <c r="D27" s="194"/>
      <c r="E27" s="195"/>
      <c r="F27" s="46">
        <f t="shared" si="1"/>
        <v>0</v>
      </c>
      <c r="H27" s="41"/>
      <c r="L27" s="10" t="s">
        <v>138</v>
      </c>
    </row>
    <row r="28" spans="3:12" x14ac:dyDescent="0.4">
      <c r="C28" s="189"/>
      <c r="D28" s="194"/>
      <c r="E28" s="195"/>
      <c r="F28" s="46">
        <f t="shared" si="1"/>
        <v>0</v>
      </c>
      <c r="H28" s="41"/>
      <c r="L28" s="10" t="s">
        <v>138</v>
      </c>
    </row>
    <row r="29" spans="3:12" x14ac:dyDescent="0.4">
      <c r="C29" s="189"/>
      <c r="D29" s="194"/>
      <c r="E29" s="195"/>
      <c r="F29" s="46">
        <f t="shared" si="1"/>
        <v>0</v>
      </c>
      <c r="H29" s="41"/>
      <c r="L29" s="10" t="s">
        <v>138</v>
      </c>
    </row>
    <row r="30" spans="3:12" x14ac:dyDescent="0.4">
      <c r="E30" s="57" t="s">
        <v>42</v>
      </c>
      <c r="F30" s="46">
        <f>SUM(F23:F29)</f>
        <v>0</v>
      </c>
      <c r="H30" s="41"/>
      <c r="L30" s="10" t="s">
        <v>138</v>
      </c>
    </row>
    <row r="31" spans="3:12" x14ac:dyDescent="0.4">
      <c r="F31" s="58"/>
      <c r="H31" s="41"/>
      <c r="L31" s="10" t="s">
        <v>138</v>
      </c>
    </row>
    <row r="32" spans="3:12" x14ac:dyDescent="0.4">
      <c r="C32" s="20" t="s">
        <v>43</v>
      </c>
      <c r="H32" s="41"/>
      <c r="L32" s="10" t="s">
        <v>138</v>
      </c>
    </row>
    <row r="33" spans="3:12" x14ac:dyDescent="0.4">
      <c r="C33" s="3" t="s">
        <v>66</v>
      </c>
      <c r="D33" s="3" t="s">
        <v>28</v>
      </c>
      <c r="E33" s="151" t="s">
        <v>168</v>
      </c>
      <c r="F33" s="151" t="s">
        <v>169</v>
      </c>
      <c r="L33" s="10" t="s">
        <v>138</v>
      </c>
    </row>
    <row r="34" spans="3:12" x14ac:dyDescent="0.4">
      <c r="C34" s="189"/>
      <c r="D34" s="194"/>
      <c r="E34" s="195"/>
      <c r="F34" s="46">
        <f t="shared" ref="F34:F40" si="2">E34*D34</f>
        <v>0</v>
      </c>
      <c r="L34" s="10" t="s">
        <v>138</v>
      </c>
    </row>
    <row r="35" spans="3:12" x14ac:dyDescent="0.4">
      <c r="C35" s="189"/>
      <c r="D35" s="194"/>
      <c r="E35" s="195"/>
      <c r="F35" s="46">
        <f t="shared" si="2"/>
        <v>0</v>
      </c>
      <c r="H35" s="41"/>
      <c r="L35" s="10" t="s">
        <v>138</v>
      </c>
    </row>
    <row r="36" spans="3:12" x14ac:dyDescent="0.4">
      <c r="C36" s="189"/>
      <c r="D36" s="194"/>
      <c r="E36" s="195"/>
      <c r="F36" s="46">
        <f t="shared" si="2"/>
        <v>0</v>
      </c>
      <c r="H36" s="41"/>
      <c r="L36" s="10" t="s">
        <v>138</v>
      </c>
    </row>
    <row r="37" spans="3:12" x14ac:dyDescent="0.4">
      <c r="C37" s="189"/>
      <c r="D37" s="194"/>
      <c r="E37" s="195"/>
      <c r="F37" s="46">
        <f t="shared" si="2"/>
        <v>0</v>
      </c>
      <c r="H37" s="41"/>
      <c r="L37" s="10" t="s">
        <v>138</v>
      </c>
    </row>
    <row r="38" spans="3:12" x14ac:dyDescent="0.4">
      <c r="C38" s="189"/>
      <c r="D38" s="194"/>
      <c r="E38" s="195"/>
      <c r="F38" s="46">
        <f t="shared" si="2"/>
        <v>0</v>
      </c>
      <c r="H38" s="41"/>
      <c r="L38" s="10" t="s">
        <v>138</v>
      </c>
    </row>
    <row r="39" spans="3:12" x14ac:dyDescent="0.4">
      <c r="C39" s="189"/>
      <c r="D39" s="194"/>
      <c r="E39" s="195"/>
      <c r="F39" s="46">
        <f t="shared" si="2"/>
        <v>0</v>
      </c>
      <c r="H39" s="41"/>
      <c r="L39" s="10" t="s">
        <v>138</v>
      </c>
    </row>
    <row r="40" spans="3:12" x14ac:dyDescent="0.4">
      <c r="C40" s="189"/>
      <c r="D40" s="194"/>
      <c r="E40" s="195"/>
      <c r="F40" s="46">
        <f t="shared" si="2"/>
        <v>0</v>
      </c>
      <c r="H40" s="41"/>
      <c r="L40" s="10" t="s">
        <v>138</v>
      </c>
    </row>
    <row r="41" spans="3:12" x14ac:dyDescent="0.4">
      <c r="E41" s="57" t="s">
        <v>43</v>
      </c>
      <c r="F41" s="46">
        <f>MIN(SUM(F34:F40), 2000000)</f>
        <v>0</v>
      </c>
      <c r="G41" s="20" t="s">
        <v>238</v>
      </c>
      <c r="H41" s="41"/>
      <c r="L41" s="10" t="s">
        <v>138</v>
      </c>
    </row>
    <row r="42" spans="3:12" x14ac:dyDescent="0.4">
      <c r="F42" s="58"/>
      <c r="H42" s="41"/>
      <c r="L42" s="10" t="s">
        <v>138</v>
      </c>
    </row>
    <row r="43" spans="3:12" x14ac:dyDescent="0.4">
      <c r="C43" s="20" t="s">
        <v>126</v>
      </c>
      <c r="H43" s="41"/>
      <c r="L43" s="10" t="s">
        <v>138</v>
      </c>
    </row>
    <row r="44" spans="3:12" x14ac:dyDescent="0.4">
      <c r="C44" s="3" t="s">
        <v>66</v>
      </c>
      <c r="D44" s="3" t="s">
        <v>28</v>
      </c>
      <c r="E44" s="151" t="s">
        <v>168</v>
      </c>
      <c r="F44" s="151" t="s">
        <v>169</v>
      </c>
      <c r="L44" s="10" t="s">
        <v>138</v>
      </c>
    </row>
    <row r="45" spans="3:12" x14ac:dyDescent="0.4">
      <c r="C45" s="189"/>
      <c r="D45" s="194"/>
      <c r="E45" s="195"/>
      <c r="F45" s="46">
        <f t="shared" ref="F45:F51" si="3">E45*D45</f>
        <v>0</v>
      </c>
      <c r="L45" s="10" t="s">
        <v>138</v>
      </c>
    </row>
    <row r="46" spans="3:12" x14ac:dyDescent="0.4">
      <c r="C46" s="189"/>
      <c r="D46" s="194"/>
      <c r="E46" s="195"/>
      <c r="F46" s="46">
        <f t="shared" si="3"/>
        <v>0</v>
      </c>
      <c r="H46" s="41"/>
      <c r="L46" s="10" t="s">
        <v>138</v>
      </c>
    </row>
    <row r="47" spans="3:12" x14ac:dyDescent="0.4">
      <c r="C47" s="189"/>
      <c r="D47" s="194"/>
      <c r="E47" s="195"/>
      <c r="F47" s="46">
        <f t="shared" si="3"/>
        <v>0</v>
      </c>
      <c r="H47" s="41"/>
      <c r="L47" s="10" t="s">
        <v>138</v>
      </c>
    </row>
    <row r="48" spans="3:12" x14ac:dyDescent="0.4">
      <c r="C48" s="189"/>
      <c r="D48" s="194"/>
      <c r="E48" s="195"/>
      <c r="F48" s="46">
        <f t="shared" si="3"/>
        <v>0</v>
      </c>
      <c r="H48" s="41"/>
      <c r="L48" s="10" t="s">
        <v>138</v>
      </c>
    </row>
    <row r="49" spans="3:12" x14ac:dyDescent="0.4">
      <c r="C49" s="189"/>
      <c r="D49" s="194"/>
      <c r="E49" s="195"/>
      <c r="F49" s="46">
        <f t="shared" si="3"/>
        <v>0</v>
      </c>
      <c r="H49" s="41"/>
      <c r="L49" s="10" t="s">
        <v>138</v>
      </c>
    </row>
    <row r="50" spans="3:12" x14ac:dyDescent="0.4">
      <c r="C50" s="189"/>
      <c r="D50" s="194"/>
      <c r="E50" s="195"/>
      <c r="F50" s="46">
        <f t="shared" si="3"/>
        <v>0</v>
      </c>
      <c r="H50" s="41"/>
      <c r="L50" s="10" t="s">
        <v>138</v>
      </c>
    </row>
    <row r="51" spans="3:12" x14ac:dyDescent="0.4">
      <c r="C51" s="189"/>
      <c r="D51" s="194"/>
      <c r="E51" s="195"/>
      <c r="F51" s="46">
        <f t="shared" si="3"/>
        <v>0</v>
      </c>
      <c r="H51" s="41"/>
      <c r="L51" s="10" t="s">
        <v>138</v>
      </c>
    </row>
    <row r="52" spans="3:12" x14ac:dyDescent="0.4">
      <c r="E52" s="57" t="s">
        <v>143</v>
      </c>
      <c r="F52" s="46">
        <f>SUM(F45:F51)</f>
        <v>0</v>
      </c>
      <c r="H52" s="41"/>
      <c r="L52" s="10" t="s">
        <v>138</v>
      </c>
    </row>
    <row r="53" spans="3:12" x14ac:dyDescent="0.4">
      <c r="H53" s="41"/>
      <c r="L53" s="10" t="s">
        <v>138</v>
      </c>
    </row>
    <row r="54" spans="3:12" x14ac:dyDescent="0.4">
      <c r="C54" s="20" t="s">
        <v>127</v>
      </c>
      <c r="H54" s="41"/>
      <c r="L54" s="10" t="s">
        <v>138</v>
      </c>
    </row>
    <row r="55" spans="3:12" x14ac:dyDescent="0.4">
      <c r="C55" s="3" t="s">
        <v>66</v>
      </c>
      <c r="D55" s="3" t="s">
        <v>28</v>
      </c>
      <c r="E55" s="151" t="s">
        <v>168</v>
      </c>
      <c r="F55" s="151" t="s">
        <v>169</v>
      </c>
      <c r="L55" s="10" t="s">
        <v>138</v>
      </c>
    </row>
    <row r="56" spans="3:12" x14ac:dyDescent="0.4">
      <c r="C56" s="189"/>
      <c r="D56" s="194"/>
      <c r="E56" s="195"/>
      <c r="F56" s="46">
        <f t="shared" ref="F56:F62" si="4">E56*D56</f>
        <v>0</v>
      </c>
      <c r="L56" s="10" t="s">
        <v>138</v>
      </c>
    </row>
    <row r="57" spans="3:12" x14ac:dyDescent="0.4">
      <c r="C57" s="189"/>
      <c r="D57" s="194"/>
      <c r="E57" s="195"/>
      <c r="F57" s="46">
        <f t="shared" si="4"/>
        <v>0</v>
      </c>
      <c r="H57" s="41"/>
      <c r="L57" s="10" t="s">
        <v>138</v>
      </c>
    </row>
    <row r="58" spans="3:12" x14ac:dyDescent="0.4">
      <c r="C58" s="189"/>
      <c r="D58" s="194"/>
      <c r="E58" s="195"/>
      <c r="F58" s="46">
        <f t="shared" si="4"/>
        <v>0</v>
      </c>
      <c r="H58" s="41"/>
      <c r="L58" s="10" t="s">
        <v>138</v>
      </c>
    </row>
    <row r="59" spans="3:12" x14ac:dyDescent="0.4">
      <c r="C59" s="189"/>
      <c r="D59" s="194"/>
      <c r="E59" s="195"/>
      <c r="F59" s="46">
        <f t="shared" si="4"/>
        <v>0</v>
      </c>
      <c r="H59" s="41"/>
      <c r="L59" s="10" t="s">
        <v>138</v>
      </c>
    </row>
    <row r="60" spans="3:12" x14ac:dyDescent="0.4">
      <c r="C60" s="189"/>
      <c r="D60" s="194"/>
      <c r="E60" s="195"/>
      <c r="F60" s="46">
        <f t="shared" si="4"/>
        <v>0</v>
      </c>
      <c r="H60" s="41"/>
      <c r="L60" s="10" t="s">
        <v>138</v>
      </c>
    </row>
    <row r="61" spans="3:12" x14ac:dyDescent="0.4">
      <c r="C61" s="189"/>
      <c r="D61" s="194"/>
      <c r="E61" s="195"/>
      <c r="F61" s="46">
        <f t="shared" si="4"/>
        <v>0</v>
      </c>
      <c r="H61" s="41"/>
      <c r="L61" s="10" t="s">
        <v>138</v>
      </c>
    </row>
    <row r="62" spans="3:12" x14ac:dyDescent="0.4">
      <c r="C62" s="189"/>
      <c r="D62" s="194"/>
      <c r="E62" s="195"/>
      <c r="F62" s="46">
        <f t="shared" si="4"/>
        <v>0</v>
      </c>
      <c r="H62" s="41"/>
      <c r="L62" s="10" t="s">
        <v>138</v>
      </c>
    </row>
    <row r="63" spans="3:12" x14ac:dyDescent="0.4">
      <c r="E63" s="57" t="s">
        <v>142</v>
      </c>
      <c r="F63" s="46">
        <f>SUM(F56:F62)</f>
        <v>0</v>
      </c>
      <c r="H63" s="41"/>
      <c r="L63" s="10" t="s">
        <v>138</v>
      </c>
    </row>
    <row r="64" spans="3:12" x14ac:dyDescent="0.4">
      <c r="H64" s="41"/>
      <c r="L64" s="10" t="s">
        <v>138</v>
      </c>
    </row>
    <row r="65" spans="1:12" x14ac:dyDescent="0.4">
      <c r="A65" s="10" t="s">
        <v>138</v>
      </c>
      <c r="C65" s="10" t="s">
        <v>138</v>
      </c>
      <c r="D65" s="10" t="s">
        <v>138</v>
      </c>
      <c r="E65" s="10" t="s">
        <v>138</v>
      </c>
      <c r="F65" s="10" t="s">
        <v>138</v>
      </c>
      <c r="G65" s="10" t="s">
        <v>138</v>
      </c>
      <c r="H65" s="10" t="s">
        <v>138</v>
      </c>
      <c r="I65" s="10" t="s">
        <v>138</v>
      </c>
      <c r="J65" s="10" t="s">
        <v>138</v>
      </c>
      <c r="K65" s="10" t="s">
        <v>138</v>
      </c>
      <c r="L65" s="10" t="s">
        <v>138</v>
      </c>
    </row>
  </sheetData>
  <sheetProtection algorithmName="SHA-512" hashValue="nWHxqAoZQqMm32A2csZpvGYvZIMSkPITRGt5H9ijbGUj13MWNc1yh3s+8+X+/eU61xsCwwRRRD67PJu1S+4IRw==" saltValue="Bm4tgugJ4ZQSA+sIpYmYpA==" spinCount="100000" sheet="1" objects="1" scenarios="1"/>
  <mergeCells count="1">
    <mergeCell ref="D8:E8"/>
  </mergeCells>
  <phoneticPr fontId="3"/>
  <hyperlinks>
    <hyperlink ref="F2" location="様式・計算用ツール一覧!A1" display="一覧に戻る" xr:uid="{182147A5-B7B3-4F7C-BF5D-58C37B21E3C3}"/>
  </hyperlinks>
  <pageMargins left="0.70866141732283472" right="0.70866141732283472" top="0.74803149606299213" bottom="0.11811023622047245" header="0.31496062992125984" footer="0.31496062992125984"/>
  <pageSetup paperSize="9" scale="61"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14972-A31D-4C37-9B48-DA06112F89B3}">
  <dimension ref="A1:R1012"/>
  <sheetViews>
    <sheetView showGridLines="0" view="pageBreakPreview" zoomScale="65" zoomScaleNormal="100" zoomScaleSheetLayoutView="55" workbookViewId="0"/>
  </sheetViews>
  <sheetFormatPr defaultColWidth="9" defaultRowHeight="13.5" x14ac:dyDescent="0.4"/>
  <cols>
    <col min="1" max="1" width="1.625" style="59" customWidth="1"/>
    <col min="2" max="2" width="6.125" style="59" customWidth="1"/>
    <col min="3" max="4" width="30" style="59" customWidth="1"/>
    <col min="5" max="5" width="38.75" style="59" customWidth="1"/>
    <col min="6" max="9" width="25" style="59" customWidth="1"/>
    <col min="10" max="10" width="22.625" style="59" customWidth="1"/>
    <col min="11" max="11" width="6.25" style="59" customWidth="1"/>
    <col min="12" max="12" width="38.75" style="59" customWidth="1"/>
    <col min="13" max="14" width="18.75" style="60" customWidth="1"/>
    <col min="15" max="15" width="25.875" style="60" bestFit="1" customWidth="1"/>
    <col min="16" max="16" width="18.375" style="59" customWidth="1"/>
    <col min="17" max="17" width="1.625" style="59" customWidth="1"/>
    <col min="18" max="16384" width="9" style="59"/>
  </cols>
  <sheetData>
    <row r="1" spans="2:18" ht="7.5" customHeight="1" x14ac:dyDescent="0.4">
      <c r="R1" s="59" t="s">
        <v>141</v>
      </c>
    </row>
    <row r="2" spans="2:18" ht="16.5" x14ac:dyDescent="0.4">
      <c r="B2" s="61" t="s">
        <v>117</v>
      </c>
      <c r="C2" s="61"/>
      <c r="D2" s="61"/>
      <c r="J2" s="12" t="s">
        <v>123</v>
      </c>
      <c r="R2" s="59" t="s">
        <v>141</v>
      </c>
    </row>
    <row r="3" spans="2:18" ht="7.5" customHeight="1" x14ac:dyDescent="0.4">
      <c r="R3" s="59" t="s">
        <v>141</v>
      </c>
    </row>
    <row r="4" spans="2:18" ht="17.25" customHeight="1" x14ac:dyDescent="0.4">
      <c r="B4" s="59" t="s">
        <v>201</v>
      </c>
      <c r="H4" s="62"/>
      <c r="I4" s="62"/>
      <c r="P4" s="168"/>
      <c r="R4" s="59" t="s">
        <v>141</v>
      </c>
    </row>
    <row r="5" spans="2:18" x14ac:dyDescent="0.4">
      <c r="B5" s="59" t="s">
        <v>154</v>
      </c>
      <c r="P5" s="168"/>
      <c r="R5" s="59" t="s">
        <v>141</v>
      </c>
    </row>
    <row r="6" spans="2:18" x14ac:dyDescent="0.4">
      <c r="B6" s="59" t="s">
        <v>155</v>
      </c>
      <c r="R6" s="59" t="s">
        <v>141</v>
      </c>
    </row>
    <row r="7" spans="2:18" x14ac:dyDescent="0.4">
      <c r="B7" s="59" t="s">
        <v>63</v>
      </c>
      <c r="R7" s="59" t="s">
        <v>141</v>
      </c>
    </row>
    <row r="8" spans="2:18" x14ac:dyDescent="0.4">
      <c r="B8" s="198" t="s">
        <v>207</v>
      </c>
    </row>
    <row r="9" spans="2:18" ht="18" customHeight="1" thickBot="1" x14ac:dyDescent="0.45">
      <c r="L9" s="146" t="s">
        <v>157</v>
      </c>
      <c r="R9" s="59" t="s">
        <v>141</v>
      </c>
    </row>
    <row r="10" spans="2:18" ht="23.25" customHeight="1" thickBot="1" x14ac:dyDescent="0.45">
      <c r="B10" s="78" t="s">
        <v>147</v>
      </c>
      <c r="C10" s="78" t="s">
        <v>23</v>
      </c>
      <c r="D10" s="166" t="s">
        <v>188</v>
      </c>
      <c r="E10" s="79" t="s">
        <v>32</v>
      </c>
      <c r="F10" s="80" t="s">
        <v>170</v>
      </c>
      <c r="G10" s="80" t="s">
        <v>50</v>
      </c>
      <c r="H10" s="80" t="s">
        <v>171</v>
      </c>
      <c r="I10" s="81" t="s">
        <v>172</v>
      </c>
      <c r="J10" s="81" t="s">
        <v>205</v>
      </c>
      <c r="L10" s="3" t="s">
        <v>32</v>
      </c>
      <c r="M10" s="82" t="s">
        <v>170</v>
      </c>
      <c r="N10" s="82" t="s">
        <v>171</v>
      </c>
      <c r="O10" s="82" t="s">
        <v>173</v>
      </c>
      <c r="P10" s="3" t="s">
        <v>35</v>
      </c>
      <c r="R10" s="59" t="s">
        <v>141</v>
      </c>
    </row>
    <row r="11" spans="2:18" ht="23.25" customHeight="1" x14ac:dyDescent="0.4">
      <c r="B11" s="241"/>
      <c r="C11" s="241"/>
      <c r="D11" s="241"/>
      <c r="E11" s="63" t="s">
        <v>52</v>
      </c>
      <c r="F11" s="182"/>
      <c r="G11" s="170" t="str">
        <f>IF(G12="", "", (G12+G13))</f>
        <v/>
      </c>
      <c r="H11" s="170" t="str">
        <f>IF(H12="","",(H12+H13))</f>
        <v/>
      </c>
      <c r="I11" s="182"/>
      <c r="J11" s="244" t="str">
        <f>IF(I11="","",SUM(I11:I15))</f>
        <v/>
      </c>
      <c r="L11" s="64" t="s">
        <v>114</v>
      </c>
      <c r="M11" s="65" t="str">
        <f>IF(M12="","",SUM(M12:M14))</f>
        <v/>
      </c>
      <c r="N11" s="65" t="str">
        <f>IF(N12="","",(MIN(30000000,SUM(N12:N14))))</f>
        <v/>
      </c>
      <c r="O11" s="66" t="str">
        <f>IF(O12="","",(SUM(O12:O14)))</f>
        <v/>
      </c>
      <c r="P11" s="64"/>
      <c r="R11" s="59" t="s">
        <v>141</v>
      </c>
    </row>
    <row r="12" spans="2:18" ht="23.25" customHeight="1" x14ac:dyDescent="0.4">
      <c r="B12" s="242"/>
      <c r="C12" s="242"/>
      <c r="D12" s="242"/>
      <c r="E12" s="67" t="s">
        <v>38</v>
      </c>
      <c r="F12" s="167" t="str" cm="1">
        <f t="array" ref="F12">_xlfn.IFS(D11="","",F11="","",(D11="小規模事業者"),(MIN(625001,F11)),(D11="中小企業等"),(MIN(666667,F11)))</f>
        <v/>
      </c>
      <c r="G12" s="167" t="str">
        <f>IF(F12="","",IF(D11="小規模事業者",ROUNDDOWN(F12/5*4,0),(ROUNDDOWN(F12/4*3,0))))</f>
        <v/>
      </c>
      <c r="H12" s="167" t="str">
        <f>IF(F12="","",(ROUNDDOWN(MIN(500000,G12),0)))</f>
        <v/>
      </c>
      <c r="I12" s="68"/>
      <c r="J12" s="245"/>
      <c r="L12" s="69" t="s">
        <v>53</v>
      </c>
      <c r="M12" s="70" t="str">
        <f>IF(F11="","",SUMIF(E:E,L12,F:F))</f>
        <v/>
      </c>
      <c r="N12" s="70" t="str">
        <f>IF(H11="","",SUMIF(E:E,L12,H:H))</f>
        <v/>
      </c>
      <c r="O12" s="70" t="str">
        <f>IF(I11="","",SUMIF(E:E,L12,I:I))</f>
        <v/>
      </c>
      <c r="P12" s="188" t="s">
        <v>186</v>
      </c>
      <c r="R12" s="59" t="s">
        <v>141</v>
      </c>
    </row>
    <row r="13" spans="2:18" ht="23.25" customHeight="1" x14ac:dyDescent="0.4">
      <c r="B13" s="242"/>
      <c r="C13" s="242"/>
      <c r="D13" s="242"/>
      <c r="E13" s="67" t="s">
        <v>39</v>
      </c>
      <c r="F13" s="167" t="str" cm="1">
        <f t="array" ref="F13">_xlfn.IFS(D11="","",F11="","",F11&lt;&gt;"",(F11-F12))</f>
        <v/>
      </c>
      <c r="G13" s="167" t="str">
        <f>IF(F13="","",ROUNDDOWN(F13*2/3,0))</f>
        <v/>
      </c>
      <c r="H13" s="167" t="str">
        <f>IF(F13="","",(ROUNDDOWN(MIN(3000000,G13),0)))</f>
        <v/>
      </c>
      <c r="I13" s="68"/>
      <c r="J13" s="245"/>
      <c r="L13" s="71" t="s">
        <v>143</v>
      </c>
      <c r="M13" s="72" t="str">
        <f>IF(F11="","",SUMIF(E:E,L13,F:F))</f>
        <v/>
      </c>
      <c r="N13" s="72" t="str">
        <f>IF(H11="","",SUMIF(E:E,L13,H:H))</f>
        <v/>
      </c>
      <c r="O13" s="72" t="str">
        <f>IF(I11="","",SUMIF(E:E,L13,I:I))</f>
        <v/>
      </c>
      <c r="P13" s="64" t="s">
        <v>54</v>
      </c>
      <c r="R13" s="59" t="s">
        <v>141</v>
      </c>
    </row>
    <row r="14" spans="2:18" ht="23.25" customHeight="1" x14ac:dyDescent="0.4">
      <c r="B14" s="242"/>
      <c r="C14" s="242"/>
      <c r="D14" s="242"/>
      <c r="E14" s="71" t="s">
        <v>143</v>
      </c>
      <c r="F14" s="183"/>
      <c r="G14" s="73" t="str">
        <f>IF(F14="","",(ROUNDDOWN(F14/2*1,0)))</f>
        <v/>
      </c>
      <c r="H14" s="73" t="str">
        <f>IF(F14="", "",( ROUNDDOWN(MIN(100000,G14),0)))</f>
        <v/>
      </c>
      <c r="I14" s="183"/>
      <c r="J14" s="245"/>
      <c r="L14" s="74" t="s">
        <v>142</v>
      </c>
      <c r="M14" s="75" t="str">
        <f>IF(F11="","",SUMIF(E:E,L14,F:F))</f>
        <v/>
      </c>
      <c r="N14" s="75" t="str">
        <f>IF(H11="","",SUMIF(E:E,L14,H:H))</f>
        <v/>
      </c>
      <c r="O14" s="75" t="str">
        <f>IF(I11="","",SUMIF(E:E,L14,I:I))</f>
        <v/>
      </c>
      <c r="P14" s="64" t="s">
        <v>41</v>
      </c>
      <c r="R14" s="59" t="s">
        <v>141</v>
      </c>
    </row>
    <row r="15" spans="2:18" ht="23.25" customHeight="1" thickBot="1" x14ac:dyDescent="0.45">
      <c r="B15" s="243"/>
      <c r="C15" s="243"/>
      <c r="D15" s="243"/>
      <c r="E15" s="76" t="s">
        <v>142</v>
      </c>
      <c r="F15" s="183"/>
      <c r="G15" s="77" t="str">
        <f>IF(F15="","",(ROUNDDOWN(F15/2*1,0)))</f>
        <v/>
      </c>
      <c r="H15" s="77" t="str">
        <f>IF(F15="", "",( ROUNDDOWN(MIN(200000,G15),0)))</f>
        <v/>
      </c>
      <c r="I15" s="184"/>
      <c r="J15" s="246"/>
      <c r="L15" s="176" t="s">
        <v>185</v>
      </c>
      <c r="M15" s="59"/>
      <c r="N15" s="59"/>
      <c r="O15" s="59"/>
      <c r="R15" s="59" t="s">
        <v>141</v>
      </c>
    </row>
    <row r="16" spans="2:18" ht="23.25" customHeight="1" x14ac:dyDescent="0.4">
      <c r="B16" s="241"/>
      <c r="C16" s="256"/>
      <c r="D16" s="241"/>
      <c r="E16" s="63" t="s">
        <v>52</v>
      </c>
      <c r="F16" s="182"/>
      <c r="G16" s="170" t="str">
        <f t="shared" ref="G16" si="0">IF(G17="", "", (G17+G18))</f>
        <v/>
      </c>
      <c r="H16" s="170" t="str">
        <f t="shared" ref="H16" si="1">IF(H17="","",(H17+H18))</f>
        <v/>
      </c>
      <c r="I16" s="182"/>
      <c r="J16" s="244" t="str">
        <f t="shared" ref="J16" si="2">IF(I16="","",SUM(I16:I20))</f>
        <v/>
      </c>
      <c r="R16" s="59" t="s">
        <v>141</v>
      </c>
    </row>
    <row r="17" spans="2:18" ht="23.25" customHeight="1" x14ac:dyDescent="0.4">
      <c r="B17" s="242"/>
      <c r="C17" s="257"/>
      <c r="D17" s="242"/>
      <c r="E17" s="67" t="s">
        <v>38</v>
      </c>
      <c r="F17" s="167" t="str" cm="1">
        <f t="array" ref="F17">_xlfn.IFS(D16="","",F16="","",(D16="小規模事業者"),(MIN(625001,F16)),(D16="中小企業等"),(MIN(666667,F16)))</f>
        <v/>
      </c>
      <c r="G17" s="167" t="str">
        <f t="shared" ref="G17" si="3">IF(F17="","",IF(D16="小規模事業者",ROUNDDOWN(F17/5*4,0),(ROUNDDOWN(F17/4*3,0))))</f>
        <v/>
      </c>
      <c r="H17" s="167" t="str">
        <f t="shared" ref="H17" si="4">IF(F17="","",(ROUNDDOWN(MIN(500000,G17),0)))</f>
        <v/>
      </c>
      <c r="I17" s="68"/>
      <c r="J17" s="245"/>
      <c r="L17" s="146" t="s">
        <v>150</v>
      </c>
      <c r="M17" s="59"/>
      <c r="N17" s="59"/>
      <c r="O17" s="59"/>
      <c r="R17" s="59" t="s">
        <v>141</v>
      </c>
    </row>
    <row r="18" spans="2:18" ht="23.25" customHeight="1" x14ac:dyDescent="0.4">
      <c r="B18" s="242"/>
      <c r="C18" s="257"/>
      <c r="D18" s="242"/>
      <c r="E18" s="67" t="s">
        <v>39</v>
      </c>
      <c r="F18" s="167" t="str" cm="1">
        <f t="array" ref="F18">_xlfn.IFS(D16="","",F16="","",F16&lt;&gt;"",(F16-F17))</f>
        <v/>
      </c>
      <c r="G18" s="167" t="str">
        <f t="shared" ref="G18" si="5">IF(F18="","",ROUNDDOWN(F18*2/3,0))</f>
        <v/>
      </c>
      <c r="H18" s="167" t="str">
        <f t="shared" ref="H18" si="6">IF(F18="","",(ROUNDDOWN(MIN(3000000,G18),0)))</f>
        <v/>
      </c>
      <c r="I18" s="68"/>
      <c r="J18" s="245"/>
      <c r="L18" s="247"/>
      <c r="M18" s="248"/>
      <c r="N18" s="248"/>
      <c r="O18" s="248"/>
      <c r="P18" s="249"/>
      <c r="R18" s="59" t="s">
        <v>141</v>
      </c>
    </row>
    <row r="19" spans="2:18" ht="23.25" customHeight="1" x14ac:dyDescent="0.4">
      <c r="B19" s="242"/>
      <c r="C19" s="257"/>
      <c r="D19" s="242"/>
      <c r="E19" s="71" t="s">
        <v>143</v>
      </c>
      <c r="F19" s="183"/>
      <c r="G19" s="73" t="str">
        <f t="shared" ref="G19:G20" si="7">IF(F19="","",(ROUNDDOWN(F19/2*1,0)))</f>
        <v/>
      </c>
      <c r="H19" s="73" t="str">
        <f t="shared" ref="H19" si="8">IF(F19="", "",( ROUNDDOWN(MIN(100000,G19),0)))</f>
        <v/>
      </c>
      <c r="I19" s="183"/>
      <c r="J19" s="245"/>
      <c r="L19" s="250"/>
      <c r="M19" s="251"/>
      <c r="N19" s="251"/>
      <c r="O19" s="251"/>
      <c r="P19" s="252"/>
      <c r="R19" s="59" t="s">
        <v>141</v>
      </c>
    </row>
    <row r="20" spans="2:18" ht="23.25" customHeight="1" thickBot="1" x14ac:dyDescent="0.45">
      <c r="B20" s="243"/>
      <c r="C20" s="258"/>
      <c r="D20" s="243"/>
      <c r="E20" s="76" t="s">
        <v>142</v>
      </c>
      <c r="F20" s="183"/>
      <c r="G20" s="77" t="str">
        <f t="shared" si="7"/>
        <v/>
      </c>
      <c r="H20" s="77" t="str">
        <f t="shared" ref="H20" si="9">IF(F20="", "",( ROUNDDOWN(MIN(200000,G20),0)))</f>
        <v/>
      </c>
      <c r="I20" s="184"/>
      <c r="J20" s="246"/>
      <c r="L20" s="250"/>
      <c r="M20" s="251"/>
      <c r="N20" s="251"/>
      <c r="O20" s="251"/>
      <c r="P20" s="252"/>
      <c r="R20" s="59" t="s">
        <v>141</v>
      </c>
    </row>
    <row r="21" spans="2:18" ht="23.25" customHeight="1" x14ac:dyDescent="0.4">
      <c r="B21" s="241"/>
      <c r="C21" s="256"/>
      <c r="D21" s="241"/>
      <c r="E21" s="63" t="s">
        <v>52</v>
      </c>
      <c r="F21" s="182"/>
      <c r="G21" s="170" t="str">
        <f t="shared" ref="G21" si="10">IF(G22="", "", (G22+G23))</f>
        <v/>
      </c>
      <c r="H21" s="170" t="str">
        <f t="shared" ref="H21" si="11">IF(H22="","",(H22+H23))</f>
        <v/>
      </c>
      <c r="I21" s="182"/>
      <c r="J21" s="244" t="str">
        <f t="shared" ref="J21" si="12">IF(I21="","",SUM(I21:I25))</f>
        <v/>
      </c>
      <c r="L21" s="250"/>
      <c r="M21" s="251"/>
      <c r="N21" s="251"/>
      <c r="O21" s="251"/>
      <c r="P21" s="252"/>
      <c r="R21" s="59" t="s">
        <v>141</v>
      </c>
    </row>
    <row r="22" spans="2:18" ht="23.25" customHeight="1" x14ac:dyDescent="0.4">
      <c r="B22" s="242"/>
      <c r="C22" s="257"/>
      <c r="D22" s="242"/>
      <c r="E22" s="67" t="s">
        <v>38</v>
      </c>
      <c r="F22" s="167" t="str" cm="1">
        <f t="array" ref="F22">_xlfn.IFS(D21="","",F21="","",(D21="小規模事業者"),(MIN(625001,F21)),(D21="中小企業等"),(MIN(666667,F21)))</f>
        <v/>
      </c>
      <c r="G22" s="167" t="str">
        <f t="shared" ref="G22" si="13">IF(F22="","",IF(D21="小規模事業者",ROUNDDOWN(F22/5*4,0),(ROUNDDOWN(F22/4*3,0))))</f>
        <v/>
      </c>
      <c r="H22" s="167" t="str">
        <f t="shared" ref="H22" si="14">IF(F22="","",(ROUNDDOWN(MIN(500000,G22),0)))</f>
        <v/>
      </c>
      <c r="I22" s="68"/>
      <c r="J22" s="245"/>
      <c r="L22" s="250"/>
      <c r="M22" s="251"/>
      <c r="N22" s="251"/>
      <c r="O22" s="251"/>
      <c r="P22" s="252"/>
      <c r="R22" s="59" t="s">
        <v>141</v>
      </c>
    </row>
    <row r="23" spans="2:18" ht="23.25" customHeight="1" x14ac:dyDescent="0.4">
      <c r="B23" s="242"/>
      <c r="C23" s="257"/>
      <c r="D23" s="242"/>
      <c r="E23" s="67" t="s">
        <v>39</v>
      </c>
      <c r="F23" s="167" t="str" cm="1">
        <f t="array" ref="F23">_xlfn.IFS(D21="","",F21="","",F21&lt;&gt;"",(F21-F22))</f>
        <v/>
      </c>
      <c r="G23" s="167" t="str">
        <f t="shared" ref="G23" si="15">IF(F23="","",ROUNDDOWN(F23*2/3,0))</f>
        <v/>
      </c>
      <c r="H23" s="167" t="str">
        <f t="shared" ref="H23" si="16">IF(F23="","",(ROUNDDOWN(MIN(3000000,G23),0)))</f>
        <v/>
      </c>
      <c r="I23" s="68"/>
      <c r="J23" s="245"/>
      <c r="L23" s="250"/>
      <c r="M23" s="251"/>
      <c r="N23" s="251"/>
      <c r="O23" s="251"/>
      <c r="P23" s="252"/>
      <c r="R23" s="59" t="s">
        <v>141</v>
      </c>
    </row>
    <row r="24" spans="2:18" ht="23.25" customHeight="1" x14ac:dyDescent="0.4">
      <c r="B24" s="242"/>
      <c r="C24" s="257"/>
      <c r="D24" s="242"/>
      <c r="E24" s="71" t="s">
        <v>143</v>
      </c>
      <c r="F24" s="183"/>
      <c r="G24" s="73" t="str">
        <f t="shared" ref="G24:G25" si="17">IF(F24="","",(ROUNDDOWN(F24/2*1,0)))</f>
        <v/>
      </c>
      <c r="H24" s="73" t="str">
        <f t="shared" ref="H24" si="18">IF(F24="", "",( ROUNDDOWN(MIN(100000,G24),0)))</f>
        <v/>
      </c>
      <c r="I24" s="183"/>
      <c r="J24" s="245"/>
      <c r="L24" s="253"/>
      <c r="M24" s="254"/>
      <c r="N24" s="254"/>
      <c r="O24" s="254"/>
      <c r="P24" s="255"/>
      <c r="R24" s="59" t="s">
        <v>141</v>
      </c>
    </row>
    <row r="25" spans="2:18" ht="23.25" customHeight="1" thickBot="1" x14ac:dyDescent="0.45">
      <c r="B25" s="243"/>
      <c r="C25" s="258"/>
      <c r="D25" s="243"/>
      <c r="E25" s="76" t="s">
        <v>142</v>
      </c>
      <c r="F25" s="183"/>
      <c r="G25" s="77" t="str">
        <f t="shared" si="17"/>
        <v/>
      </c>
      <c r="H25" s="77" t="str">
        <f t="shared" ref="H25" si="19">IF(F25="", "",( ROUNDDOWN(MIN(200000,G25),0)))</f>
        <v/>
      </c>
      <c r="I25" s="184"/>
      <c r="J25" s="246"/>
      <c r="M25" s="59"/>
      <c r="N25" s="59"/>
      <c r="O25" s="59"/>
      <c r="R25" s="59" t="s">
        <v>141</v>
      </c>
    </row>
    <row r="26" spans="2:18" ht="23.25" customHeight="1" x14ac:dyDescent="0.4">
      <c r="B26" s="241"/>
      <c r="C26" s="241"/>
      <c r="D26" s="241"/>
      <c r="E26" s="63" t="s">
        <v>52</v>
      </c>
      <c r="F26" s="182"/>
      <c r="G26" s="170" t="str">
        <f t="shared" ref="G26" si="20">IF(G27="", "", (G27+G28))</f>
        <v/>
      </c>
      <c r="H26" s="170" t="str">
        <f t="shared" ref="H26" si="21">IF(H27="","",(H27+H28))</f>
        <v/>
      </c>
      <c r="I26" s="182"/>
      <c r="J26" s="244" t="str">
        <f t="shared" ref="J26" si="22">IF(I26="","",SUM(I26:I30))</f>
        <v/>
      </c>
      <c r="R26" s="59" t="s">
        <v>141</v>
      </c>
    </row>
    <row r="27" spans="2:18" ht="23.25" customHeight="1" x14ac:dyDescent="0.4">
      <c r="B27" s="242"/>
      <c r="C27" s="242"/>
      <c r="D27" s="242"/>
      <c r="E27" s="67" t="s">
        <v>38</v>
      </c>
      <c r="F27" s="167" t="str" cm="1">
        <f t="array" ref="F27">_xlfn.IFS(D26="","",F26="","",(D26="小規模事業者"),(MIN(625001,F26)),(D26="中小企業等"),(MIN(666667,F26)))</f>
        <v/>
      </c>
      <c r="G27" s="167" t="str">
        <f t="shared" ref="G27" si="23">IF(F27="","",IF(D26="小規模事業者",ROUNDDOWN(F27/5*4,0),(ROUNDDOWN(F27/4*3,0))))</f>
        <v/>
      </c>
      <c r="H27" s="167" t="str">
        <f t="shared" ref="H27" si="24">IF(F27="","",(ROUNDDOWN(MIN(500000,G27),0)))</f>
        <v/>
      </c>
      <c r="I27" s="68"/>
      <c r="J27" s="245"/>
      <c r="R27" s="59" t="s">
        <v>141</v>
      </c>
    </row>
    <row r="28" spans="2:18" ht="23.25" customHeight="1" x14ac:dyDescent="0.4">
      <c r="B28" s="242"/>
      <c r="C28" s="242"/>
      <c r="D28" s="242"/>
      <c r="E28" s="67" t="s">
        <v>39</v>
      </c>
      <c r="F28" s="167" t="str" cm="1">
        <f t="array" ref="F28">_xlfn.IFS(D26="","",F26="","",F26&lt;&gt;"",(F26-F27))</f>
        <v/>
      </c>
      <c r="G28" s="167" t="str">
        <f t="shared" ref="G28" si="25">IF(F28="","",ROUNDDOWN(F28*2/3,0))</f>
        <v/>
      </c>
      <c r="H28" s="167" t="str">
        <f t="shared" ref="H28" si="26">IF(F28="","",(ROUNDDOWN(MIN(3000000,G28),0)))</f>
        <v/>
      </c>
      <c r="I28" s="68"/>
      <c r="J28" s="245"/>
      <c r="R28" s="59" t="s">
        <v>141</v>
      </c>
    </row>
    <row r="29" spans="2:18" ht="23.25" customHeight="1" x14ac:dyDescent="0.4">
      <c r="B29" s="242"/>
      <c r="C29" s="242"/>
      <c r="D29" s="242"/>
      <c r="E29" s="71" t="s">
        <v>143</v>
      </c>
      <c r="F29" s="183"/>
      <c r="G29" s="73" t="str">
        <f t="shared" ref="G29:G30" si="27">IF(F29="","",(ROUNDDOWN(F29/2*1,0)))</f>
        <v/>
      </c>
      <c r="H29" s="73" t="str">
        <f t="shared" ref="H29" si="28">IF(F29="", "",( ROUNDDOWN(MIN(100000,G29),0)))</f>
        <v/>
      </c>
      <c r="I29" s="183"/>
      <c r="J29" s="245"/>
      <c r="M29" s="59"/>
      <c r="N29" s="59"/>
      <c r="O29" s="59"/>
      <c r="R29" s="59" t="s">
        <v>141</v>
      </c>
    </row>
    <row r="30" spans="2:18" ht="23.25" customHeight="1" thickBot="1" x14ac:dyDescent="0.45">
      <c r="B30" s="243"/>
      <c r="C30" s="243"/>
      <c r="D30" s="243"/>
      <c r="E30" s="76" t="s">
        <v>142</v>
      </c>
      <c r="F30" s="183"/>
      <c r="G30" s="77" t="str">
        <f t="shared" si="27"/>
        <v/>
      </c>
      <c r="H30" s="77" t="str">
        <f t="shared" ref="H30" si="29">IF(F30="", "",( ROUNDDOWN(MIN(200000,G30),0)))</f>
        <v/>
      </c>
      <c r="I30" s="184"/>
      <c r="J30" s="246"/>
      <c r="M30" s="59"/>
      <c r="N30" s="59"/>
      <c r="O30" s="59"/>
      <c r="R30" s="59" t="s">
        <v>141</v>
      </c>
    </row>
    <row r="31" spans="2:18" ht="23.25" customHeight="1" x14ac:dyDescent="0.4">
      <c r="B31" s="241"/>
      <c r="C31" s="241"/>
      <c r="D31" s="241"/>
      <c r="E31" s="63" t="s">
        <v>52</v>
      </c>
      <c r="F31" s="182"/>
      <c r="G31" s="170" t="str">
        <f t="shared" ref="G31" si="30">IF(G32="", "", (G32+G33))</f>
        <v/>
      </c>
      <c r="H31" s="170" t="str">
        <f t="shared" ref="H31" si="31">IF(H32="","",(H32+H33))</f>
        <v/>
      </c>
      <c r="I31" s="182"/>
      <c r="J31" s="244" t="str">
        <f t="shared" ref="J31" si="32">IF(I31="","",SUM(I31:I35))</f>
        <v/>
      </c>
      <c r="R31" s="59" t="s">
        <v>141</v>
      </c>
    </row>
    <row r="32" spans="2:18" ht="23.25" customHeight="1" x14ac:dyDescent="0.4">
      <c r="B32" s="242"/>
      <c r="C32" s="242"/>
      <c r="D32" s="242"/>
      <c r="E32" s="67" t="s">
        <v>38</v>
      </c>
      <c r="F32" s="167" t="str" cm="1">
        <f t="array" ref="F32">_xlfn.IFS(D31="","",F31="","",(D31="小規模事業者"),(MIN(625001,F31)),(D31="中小企業等"),(MIN(666667,F31)))</f>
        <v/>
      </c>
      <c r="G32" s="167" t="str">
        <f t="shared" ref="G32" si="33">IF(F32="","",IF(D31="小規模事業者",ROUNDDOWN(F32/5*4,0),(ROUNDDOWN(F32/4*3,0))))</f>
        <v/>
      </c>
      <c r="H32" s="167" t="str">
        <f t="shared" ref="H32" si="34">IF(F32="","",(ROUNDDOWN(MIN(500000,G32),0)))</f>
        <v/>
      </c>
      <c r="I32" s="68"/>
      <c r="J32" s="245"/>
      <c r="R32" s="59" t="s">
        <v>141</v>
      </c>
    </row>
    <row r="33" spans="2:18" ht="23.25" customHeight="1" x14ac:dyDescent="0.4">
      <c r="B33" s="242"/>
      <c r="C33" s="242"/>
      <c r="D33" s="242"/>
      <c r="E33" s="67" t="s">
        <v>39</v>
      </c>
      <c r="F33" s="167" t="str" cm="1">
        <f t="array" ref="F33">_xlfn.IFS(D31="","",F31="","",F31&lt;&gt;"",(F31-F32))</f>
        <v/>
      </c>
      <c r="G33" s="167" t="str">
        <f t="shared" ref="G33" si="35">IF(F33="","",ROUNDDOWN(F33*2/3,0))</f>
        <v/>
      </c>
      <c r="H33" s="167" t="str">
        <f t="shared" ref="H33" si="36">IF(F33="","",(ROUNDDOWN(MIN(3000000,G33),0)))</f>
        <v/>
      </c>
      <c r="I33" s="68"/>
      <c r="J33" s="245"/>
      <c r="R33" s="59" t="s">
        <v>141</v>
      </c>
    </row>
    <row r="34" spans="2:18" ht="23.25" customHeight="1" x14ac:dyDescent="0.4">
      <c r="B34" s="242"/>
      <c r="C34" s="242"/>
      <c r="D34" s="242"/>
      <c r="E34" s="71" t="s">
        <v>143</v>
      </c>
      <c r="F34" s="183"/>
      <c r="G34" s="73" t="str">
        <f t="shared" ref="G34:G35" si="37">IF(F34="","",(ROUNDDOWN(F34/2*1,0)))</f>
        <v/>
      </c>
      <c r="H34" s="73" t="str">
        <f t="shared" ref="H34" si="38">IF(F34="", "",( ROUNDDOWN(MIN(100000,G34),0)))</f>
        <v/>
      </c>
      <c r="I34" s="183"/>
      <c r="J34" s="245"/>
      <c r="M34" s="59"/>
      <c r="N34" s="59"/>
      <c r="O34" s="59"/>
      <c r="R34" s="59" t="s">
        <v>141</v>
      </c>
    </row>
    <row r="35" spans="2:18" ht="23.25" customHeight="1" thickBot="1" x14ac:dyDescent="0.45">
      <c r="B35" s="243"/>
      <c r="C35" s="243"/>
      <c r="D35" s="243"/>
      <c r="E35" s="76" t="s">
        <v>142</v>
      </c>
      <c r="F35" s="183"/>
      <c r="G35" s="77" t="str">
        <f t="shared" si="37"/>
        <v/>
      </c>
      <c r="H35" s="77" t="str">
        <f t="shared" ref="H35" si="39">IF(F35="", "",( ROUNDDOWN(MIN(200000,G35),0)))</f>
        <v/>
      </c>
      <c r="I35" s="184"/>
      <c r="J35" s="246"/>
      <c r="M35" s="59"/>
      <c r="N35" s="59"/>
      <c r="O35" s="59"/>
      <c r="R35" s="59" t="s">
        <v>141</v>
      </c>
    </row>
    <row r="36" spans="2:18" ht="23.25" customHeight="1" x14ac:dyDescent="0.4">
      <c r="B36" s="241"/>
      <c r="C36" s="241"/>
      <c r="D36" s="241"/>
      <c r="E36" s="63" t="s">
        <v>52</v>
      </c>
      <c r="F36" s="182"/>
      <c r="G36" s="170" t="str">
        <f t="shared" ref="G36" si="40">IF(G37="", "", (G37+G38))</f>
        <v/>
      </c>
      <c r="H36" s="170" t="str">
        <f t="shared" ref="H36" si="41">IF(H37="","",(H37+H38))</f>
        <v/>
      </c>
      <c r="I36" s="182"/>
      <c r="J36" s="244" t="str">
        <f t="shared" ref="J36" si="42">IF(I36="","",SUM(I36:I40))</f>
        <v/>
      </c>
      <c r="R36" s="59" t="s">
        <v>141</v>
      </c>
    </row>
    <row r="37" spans="2:18" ht="23.25" customHeight="1" x14ac:dyDescent="0.4">
      <c r="B37" s="242"/>
      <c r="C37" s="242"/>
      <c r="D37" s="242"/>
      <c r="E37" s="67" t="s">
        <v>38</v>
      </c>
      <c r="F37" s="167" t="str" cm="1">
        <f t="array" ref="F37">_xlfn.IFS(D36="","",F36="","",(D36="小規模事業者"),(MIN(625001,F36)),(D36="中小企業等"),(MIN(666667,F36)))</f>
        <v/>
      </c>
      <c r="G37" s="167" t="str">
        <f t="shared" ref="G37" si="43">IF(F37="","",IF(D36="小規模事業者",ROUNDDOWN(F37/5*4,0),(ROUNDDOWN(F37/4*3,0))))</f>
        <v/>
      </c>
      <c r="H37" s="167" t="str">
        <f t="shared" ref="H37" si="44">IF(F37="","",(ROUNDDOWN(MIN(500000,G37),0)))</f>
        <v/>
      </c>
      <c r="I37" s="68"/>
      <c r="J37" s="245"/>
      <c r="R37" s="59" t="s">
        <v>141</v>
      </c>
    </row>
    <row r="38" spans="2:18" ht="23.25" customHeight="1" x14ac:dyDescent="0.4">
      <c r="B38" s="242"/>
      <c r="C38" s="242"/>
      <c r="D38" s="242"/>
      <c r="E38" s="67" t="s">
        <v>39</v>
      </c>
      <c r="F38" s="167" t="str" cm="1">
        <f t="array" ref="F38">_xlfn.IFS(D36="","",F36="","",F36&lt;&gt;"",(F36-F37))</f>
        <v/>
      </c>
      <c r="G38" s="167" t="str">
        <f t="shared" ref="G38" si="45">IF(F38="","",ROUNDDOWN(F38*2/3,0))</f>
        <v/>
      </c>
      <c r="H38" s="167" t="str">
        <f t="shared" ref="H38" si="46">IF(F38="","",(ROUNDDOWN(MIN(3000000,G38),0)))</f>
        <v/>
      </c>
      <c r="I38" s="68"/>
      <c r="J38" s="245"/>
      <c r="R38" s="59" t="s">
        <v>141</v>
      </c>
    </row>
    <row r="39" spans="2:18" ht="23.25" customHeight="1" x14ac:dyDescent="0.4">
      <c r="B39" s="242"/>
      <c r="C39" s="242"/>
      <c r="D39" s="242"/>
      <c r="E39" s="71" t="s">
        <v>143</v>
      </c>
      <c r="F39" s="183"/>
      <c r="G39" s="73" t="str">
        <f t="shared" ref="G39:G40" si="47">IF(F39="","",(ROUNDDOWN(F39/2*1,0)))</f>
        <v/>
      </c>
      <c r="H39" s="73" t="str">
        <f t="shared" ref="H39" si="48">IF(F39="", "",( ROUNDDOWN(MIN(100000,G39),0)))</f>
        <v/>
      </c>
      <c r="I39" s="183"/>
      <c r="J39" s="245"/>
      <c r="M39" s="59"/>
      <c r="N39" s="59"/>
      <c r="O39" s="59"/>
      <c r="R39" s="59" t="s">
        <v>141</v>
      </c>
    </row>
    <row r="40" spans="2:18" ht="23.25" customHeight="1" thickBot="1" x14ac:dyDescent="0.45">
      <c r="B40" s="243"/>
      <c r="C40" s="243"/>
      <c r="D40" s="243"/>
      <c r="E40" s="76" t="s">
        <v>142</v>
      </c>
      <c r="F40" s="183"/>
      <c r="G40" s="77" t="str">
        <f t="shared" si="47"/>
        <v/>
      </c>
      <c r="H40" s="77" t="str">
        <f t="shared" ref="H40" si="49">IF(F40="", "",( ROUNDDOWN(MIN(200000,G40),0)))</f>
        <v/>
      </c>
      <c r="I40" s="184"/>
      <c r="J40" s="246"/>
      <c r="M40" s="59"/>
      <c r="N40" s="59"/>
      <c r="O40" s="59"/>
      <c r="R40" s="59" t="s">
        <v>141</v>
      </c>
    </row>
    <row r="41" spans="2:18" ht="23.25" customHeight="1" x14ac:dyDescent="0.4">
      <c r="B41" s="241"/>
      <c r="C41" s="241"/>
      <c r="D41" s="241"/>
      <c r="E41" s="63" t="s">
        <v>52</v>
      </c>
      <c r="F41" s="182"/>
      <c r="G41" s="170" t="str">
        <f t="shared" ref="G41" si="50">IF(G42="", "", (G42+G43))</f>
        <v/>
      </c>
      <c r="H41" s="170" t="str">
        <f t="shared" ref="H41" si="51">IF(H42="","",(H42+H43))</f>
        <v/>
      </c>
      <c r="I41" s="182"/>
      <c r="J41" s="244" t="str">
        <f t="shared" ref="J41" si="52">IF(I41="","",SUM(I41:I45))</f>
        <v/>
      </c>
      <c r="R41" s="59" t="s">
        <v>141</v>
      </c>
    </row>
    <row r="42" spans="2:18" ht="23.25" customHeight="1" x14ac:dyDescent="0.4">
      <c r="B42" s="242"/>
      <c r="C42" s="242"/>
      <c r="D42" s="242"/>
      <c r="E42" s="67" t="s">
        <v>38</v>
      </c>
      <c r="F42" s="167" t="str" cm="1">
        <f t="array" ref="F42">_xlfn.IFS(D41="","",F41="","",(D41="小規模事業者"),(MIN(625001,F41)),(D41="中小企業等"),(MIN(666667,F41)))</f>
        <v/>
      </c>
      <c r="G42" s="167" t="str">
        <f t="shared" ref="G42" si="53">IF(F42="","",IF(D41="小規模事業者",ROUNDDOWN(F42/5*4,0),(ROUNDDOWN(F42/4*3,0))))</f>
        <v/>
      </c>
      <c r="H42" s="167" t="str">
        <f t="shared" ref="H42" si="54">IF(F42="","",(ROUNDDOWN(MIN(500000,G42),0)))</f>
        <v/>
      </c>
      <c r="I42" s="68"/>
      <c r="J42" s="245"/>
      <c r="R42" s="59" t="s">
        <v>141</v>
      </c>
    </row>
    <row r="43" spans="2:18" ht="23.25" customHeight="1" x14ac:dyDescent="0.4">
      <c r="B43" s="242"/>
      <c r="C43" s="242"/>
      <c r="D43" s="242"/>
      <c r="E43" s="67" t="s">
        <v>39</v>
      </c>
      <c r="F43" s="167" t="str" cm="1">
        <f t="array" ref="F43">_xlfn.IFS(D41="","",F41="","",F41&lt;&gt;"",(F41-F42))</f>
        <v/>
      </c>
      <c r="G43" s="167" t="str">
        <f t="shared" ref="G43" si="55">IF(F43="","",ROUNDDOWN(F43*2/3,0))</f>
        <v/>
      </c>
      <c r="H43" s="167" t="str">
        <f t="shared" ref="H43" si="56">IF(F43="","",(ROUNDDOWN(MIN(3000000,G43),0)))</f>
        <v/>
      </c>
      <c r="I43" s="68"/>
      <c r="J43" s="245"/>
      <c r="R43" s="59" t="s">
        <v>141</v>
      </c>
    </row>
    <row r="44" spans="2:18" ht="23.25" customHeight="1" x14ac:dyDescent="0.4">
      <c r="B44" s="242"/>
      <c r="C44" s="242"/>
      <c r="D44" s="242"/>
      <c r="E44" s="71" t="s">
        <v>143</v>
      </c>
      <c r="F44" s="183"/>
      <c r="G44" s="73" t="str">
        <f t="shared" ref="G44:G45" si="57">IF(F44="","",(ROUNDDOWN(F44/2*1,0)))</f>
        <v/>
      </c>
      <c r="H44" s="73" t="str">
        <f t="shared" ref="H44" si="58">IF(F44="", "",( ROUNDDOWN(MIN(100000,G44),0)))</f>
        <v/>
      </c>
      <c r="I44" s="183"/>
      <c r="J44" s="245"/>
      <c r="M44" s="59"/>
      <c r="N44" s="59"/>
      <c r="O44" s="59"/>
      <c r="R44" s="59" t="s">
        <v>141</v>
      </c>
    </row>
    <row r="45" spans="2:18" ht="23.25" customHeight="1" thickBot="1" x14ac:dyDescent="0.45">
      <c r="B45" s="243"/>
      <c r="C45" s="243"/>
      <c r="D45" s="243"/>
      <c r="E45" s="76" t="s">
        <v>142</v>
      </c>
      <c r="F45" s="183"/>
      <c r="G45" s="77" t="str">
        <f t="shared" si="57"/>
        <v/>
      </c>
      <c r="H45" s="77" t="str">
        <f t="shared" ref="H45" si="59">IF(F45="", "",( ROUNDDOWN(MIN(200000,G45),0)))</f>
        <v/>
      </c>
      <c r="I45" s="184"/>
      <c r="J45" s="246"/>
      <c r="M45" s="59"/>
      <c r="N45" s="59"/>
      <c r="O45" s="59"/>
      <c r="R45" s="59" t="s">
        <v>141</v>
      </c>
    </row>
    <row r="46" spans="2:18" ht="23.25" customHeight="1" x14ac:dyDescent="0.4">
      <c r="B46" s="241"/>
      <c r="C46" s="241"/>
      <c r="D46" s="241"/>
      <c r="E46" s="63" t="s">
        <v>52</v>
      </c>
      <c r="F46" s="182"/>
      <c r="G46" s="170" t="str">
        <f t="shared" ref="G46" si="60">IF(G47="", "", (G47+G48))</f>
        <v/>
      </c>
      <c r="H46" s="170" t="str">
        <f t="shared" ref="H46" si="61">IF(H47="","",(H47+H48))</f>
        <v/>
      </c>
      <c r="I46" s="182"/>
      <c r="J46" s="244" t="str">
        <f t="shared" ref="J46" si="62">IF(I46="","",SUM(I46:I50))</f>
        <v/>
      </c>
      <c r="R46" s="59" t="s">
        <v>141</v>
      </c>
    </row>
    <row r="47" spans="2:18" ht="23.25" customHeight="1" x14ac:dyDescent="0.4">
      <c r="B47" s="242"/>
      <c r="C47" s="242"/>
      <c r="D47" s="242"/>
      <c r="E47" s="67" t="s">
        <v>38</v>
      </c>
      <c r="F47" s="167" t="str" cm="1">
        <f t="array" ref="F47">_xlfn.IFS(D46="","",F46="","",(D46="小規模事業者"),(MIN(625001,F46)),(D46="中小企業等"),(MIN(666667,F46)))</f>
        <v/>
      </c>
      <c r="G47" s="167" t="str">
        <f t="shared" ref="G47" si="63">IF(F47="","",IF(D46="小規模事業者",ROUNDDOWN(F47/5*4,0),(ROUNDDOWN(F47/4*3,0))))</f>
        <v/>
      </c>
      <c r="H47" s="167" t="str">
        <f t="shared" ref="H47" si="64">IF(F47="","",(ROUNDDOWN(MIN(500000,G47),0)))</f>
        <v/>
      </c>
      <c r="I47" s="68"/>
      <c r="J47" s="245"/>
      <c r="R47" s="59" t="s">
        <v>141</v>
      </c>
    </row>
    <row r="48" spans="2:18" ht="23.25" customHeight="1" x14ac:dyDescent="0.4">
      <c r="B48" s="242"/>
      <c r="C48" s="242"/>
      <c r="D48" s="242"/>
      <c r="E48" s="67" t="s">
        <v>39</v>
      </c>
      <c r="F48" s="167" t="str" cm="1">
        <f t="array" ref="F48">_xlfn.IFS(D46="","",F46="","",F46&lt;&gt;"",(F46-F47))</f>
        <v/>
      </c>
      <c r="G48" s="167" t="str">
        <f t="shared" ref="G48" si="65">IF(F48="","",ROUNDDOWN(F48*2/3,0))</f>
        <v/>
      </c>
      <c r="H48" s="167" t="str">
        <f t="shared" ref="H48" si="66">IF(F48="","",(ROUNDDOWN(MIN(3000000,G48),0)))</f>
        <v/>
      </c>
      <c r="I48" s="68"/>
      <c r="J48" s="245"/>
      <c r="R48" s="59" t="s">
        <v>141</v>
      </c>
    </row>
    <row r="49" spans="2:18" ht="23.25" customHeight="1" x14ac:dyDescent="0.4">
      <c r="B49" s="242"/>
      <c r="C49" s="242"/>
      <c r="D49" s="242"/>
      <c r="E49" s="71" t="s">
        <v>143</v>
      </c>
      <c r="F49" s="183"/>
      <c r="G49" s="73" t="str">
        <f t="shared" ref="G49:G50" si="67">IF(F49="","",(ROUNDDOWN(F49/2*1,0)))</f>
        <v/>
      </c>
      <c r="H49" s="73" t="str">
        <f t="shared" ref="H49" si="68">IF(F49="", "",( ROUNDDOWN(MIN(100000,G49),0)))</f>
        <v/>
      </c>
      <c r="I49" s="183"/>
      <c r="J49" s="245"/>
      <c r="M49" s="59"/>
      <c r="N49" s="59"/>
      <c r="O49" s="59"/>
      <c r="R49" s="59" t="s">
        <v>141</v>
      </c>
    </row>
    <row r="50" spans="2:18" ht="23.25" customHeight="1" thickBot="1" x14ac:dyDescent="0.45">
      <c r="B50" s="243"/>
      <c r="C50" s="243"/>
      <c r="D50" s="243"/>
      <c r="E50" s="76" t="s">
        <v>142</v>
      </c>
      <c r="F50" s="183"/>
      <c r="G50" s="77" t="str">
        <f t="shared" si="67"/>
        <v/>
      </c>
      <c r="H50" s="77" t="str">
        <f t="shared" ref="H50" si="69">IF(F50="", "",( ROUNDDOWN(MIN(200000,G50),0)))</f>
        <v/>
      </c>
      <c r="I50" s="184"/>
      <c r="J50" s="246"/>
      <c r="M50" s="59"/>
      <c r="N50" s="59"/>
      <c r="O50" s="59"/>
      <c r="R50" s="59" t="s">
        <v>141</v>
      </c>
    </row>
    <row r="51" spans="2:18" ht="23.25" customHeight="1" x14ac:dyDescent="0.4">
      <c r="B51" s="241"/>
      <c r="C51" s="241"/>
      <c r="D51" s="241"/>
      <c r="E51" s="63" t="s">
        <v>52</v>
      </c>
      <c r="F51" s="182"/>
      <c r="G51" s="170" t="str">
        <f t="shared" ref="G51" si="70">IF(G52="", "", (G52+G53))</f>
        <v/>
      </c>
      <c r="H51" s="170" t="str">
        <f t="shared" ref="H51" si="71">IF(H52="","",(H52+H53))</f>
        <v/>
      </c>
      <c r="I51" s="182"/>
      <c r="J51" s="244" t="str">
        <f t="shared" ref="J51" si="72">IF(I51="","",SUM(I51:I55))</f>
        <v/>
      </c>
      <c r="R51" s="59" t="s">
        <v>141</v>
      </c>
    </row>
    <row r="52" spans="2:18" ht="23.25" customHeight="1" x14ac:dyDescent="0.4">
      <c r="B52" s="242"/>
      <c r="C52" s="242"/>
      <c r="D52" s="242"/>
      <c r="E52" s="67" t="s">
        <v>38</v>
      </c>
      <c r="F52" s="167" t="str" cm="1">
        <f t="array" ref="F52">_xlfn.IFS(D51="","",F51="","",(D51="小規模事業者"),(MIN(625001,F51)),(D51="中小企業等"),(MIN(666667,F51)))</f>
        <v/>
      </c>
      <c r="G52" s="167" t="str">
        <f t="shared" ref="G52" si="73">IF(F52="","",IF(D51="小規模事業者",ROUNDDOWN(F52/5*4,0),(ROUNDDOWN(F52/4*3,0))))</f>
        <v/>
      </c>
      <c r="H52" s="167" t="str">
        <f t="shared" ref="H52" si="74">IF(F52="","",(ROUNDDOWN(MIN(500000,G52),0)))</f>
        <v/>
      </c>
      <c r="I52" s="68"/>
      <c r="J52" s="245"/>
      <c r="R52" s="59" t="s">
        <v>141</v>
      </c>
    </row>
    <row r="53" spans="2:18" ht="23.25" customHeight="1" x14ac:dyDescent="0.4">
      <c r="B53" s="242"/>
      <c r="C53" s="242"/>
      <c r="D53" s="242"/>
      <c r="E53" s="67" t="s">
        <v>39</v>
      </c>
      <c r="F53" s="167" t="str" cm="1">
        <f t="array" ref="F53">_xlfn.IFS(D51="","",F51="","",F51&lt;&gt;"",(F51-F52))</f>
        <v/>
      </c>
      <c r="G53" s="167" t="str">
        <f t="shared" ref="G53" si="75">IF(F53="","",ROUNDDOWN(F53*2/3,0))</f>
        <v/>
      </c>
      <c r="H53" s="167" t="str">
        <f t="shared" ref="H53" si="76">IF(F53="","",(ROUNDDOWN(MIN(3000000,G53),0)))</f>
        <v/>
      </c>
      <c r="I53" s="68"/>
      <c r="J53" s="245"/>
      <c r="R53" s="59" t="s">
        <v>141</v>
      </c>
    </row>
    <row r="54" spans="2:18" ht="23.25" customHeight="1" x14ac:dyDescent="0.4">
      <c r="B54" s="242"/>
      <c r="C54" s="242"/>
      <c r="D54" s="242"/>
      <c r="E54" s="71" t="s">
        <v>143</v>
      </c>
      <c r="F54" s="183"/>
      <c r="G54" s="73" t="str">
        <f t="shared" ref="G54:G55" si="77">IF(F54="","",(ROUNDDOWN(F54/2*1,0)))</f>
        <v/>
      </c>
      <c r="H54" s="73" t="str">
        <f t="shared" ref="H54" si="78">IF(F54="", "",( ROUNDDOWN(MIN(100000,G54),0)))</f>
        <v/>
      </c>
      <c r="I54" s="183"/>
      <c r="J54" s="245"/>
      <c r="M54" s="59"/>
      <c r="N54" s="59"/>
      <c r="O54" s="59"/>
      <c r="R54" s="59" t="s">
        <v>141</v>
      </c>
    </row>
    <row r="55" spans="2:18" ht="23.25" customHeight="1" thickBot="1" x14ac:dyDescent="0.45">
      <c r="B55" s="243"/>
      <c r="C55" s="243"/>
      <c r="D55" s="243"/>
      <c r="E55" s="76" t="s">
        <v>142</v>
      </c>
      <c r="F55" s="183"/>
      <c r="G55" s="77" t="str">
        <f t="shared" si="77"/>
        <v/>
      </c>
      <c r="H55" s="77" t="str">
        <f t="shared" ref="H55" si="79">IF(F55="", "",( ROUNDDOWN(MIN(200000,G55),0)))</f>
        <v/>
      </c>
      <c r="I55" s="184"/>
      <c r="J55" s="246"/>
      <c r="M55" s="59"/>
      <c r="N55" s="59"/>
      <c r="O55" s="59"/>
      <c r="R55" s="59" t="s">
        <v>141</v>
      </c>
    </row>
    <row r="56" spans="2:18" ht="23.25" customHeight="1" x14ac:dyDescent="0.4">
      <c r="B56" s="241"/>
      <c r="C56" s="241"/>
      <c r="D56" s="241"/>
      <c r="E56" s="63" t="s">
        <v>52</v>
      </c>
      <c r="F56" s="182"/>
      <c r="G56" s="170" t="str">
        <f t="shared" ref="G56" si="80">IF(G57="", "", (G57+G58))</f>
        <v/>
      </c>
      <c r="H56" s="170" t="str">
        <f t="shared" ref="H56" si="81">IF(H57="","",(H57+H58))</f>
        <v/>
      </c>
      <c r="I56" s="182"/>
      <c r="J56" s="244" t="str">
        <f t="shared" ref="J56" si="82">IF(I56="","",SUM(I56:I60))</f>
        <v/>
      </c>
      <c r="R56" s="59" t="s">
        <v>141</v>
      </c>
    </row>
    <row r="57" spans="2:18" ht="23.25" customHeight="1" x14ac:dyDescent="0.4">
      <c r="B57" s="242"/>
      <c r="C57" s="242"/>
      <c r="D57" s="242"/>
      <c r="E57" s="67" t="s">
        <v>38</v>
      </c>
      <c r="F57" s="167" t="str" cm="1">
        <f t="array" ref="F57">_xlfn.IFS(D56="","",F56="","",(D56="小規模事業者"),(MIN(625001,F56)),(D56="中小企業等"),(MIN(666667,F56)))</f>
        <v/>
      </c>
      <c r="G57" s="167" t="str">
        <f t="shared" ref="G57" si="83">IF(F57="","",IF(D56="小規模事業者",ROUNDDOWN(F57/5*4,0),(ROUNDDOWN(F57/4*3,0))))</f>
        <v/>
      </c>
      <c r="H57" s="167" t="str">
        <f t="shared" ref="H57" si="84">IF(F57="","",(ROUNDDOWN(MIN(500000,G57),0)))</f>
        <v/>
      </c>
      <c r="I57" s="68"/>
      <c r="J57" s="245"/>
      <c r="R57" s="59" t="s">
        <v>141</v>
      </c>
    </row>
    <row r="58" spans="2:18" ht="23.25" customHeight="1" x14ac:dyDescent="0.4">
      <c r="B58" s="242"/>
      <c r="C58" s="242"/>
      <c r="D58" s="242"/>
      <c r="E58" s="67" t="s">
        <v>39</v>
      </c>
      <c r="F58" s="167" t="str" cm="1">
        <f t="array" ref="F58">_xlfn.IFS(D56="","",F56="","",F56&lt;&gt;"",(F56-F57))</f>
        <v/>
      </c>
      <c r="G58" s="167" t="str">
        <f t="shared" ref="G58" si="85">IF(F58="","",ROUNDDOWN(F58*2/3,0))</f>
        <v/>
      </c>
      <c r="H58" s="167" t="str">
        <f t="shared" ref="H58" si="86">IF(F58="","",(ROUNDDOWN(MIN(3000000,G58),0)))</f>
        <v/>
      </c>
      <c r="I58" s="68"/>
      <c r="J58" s="245"/>
      <c r="R58" s="59" t="s">
        <v>141</v>
      </c>
    </row>
    <row r="59" spans="2:18" ht="23.25" customHeight="1" x14ac:dyDescent="0.4">
      <c r="B59" s="242"/>
      <c r="C59" s="242"/>
      <c r="D59" s="242"/>
      <c r="E59" s="71" t="s">
        <v>143</v>
      </c>
      <c r="F59" s="183"/>
      <c r="G59" s="73" t="str">
        <f t="shared" ref="G59:G60" si="87">IF(F59="","",(ROUNDDOWN(F59/2*1,0)))</f>
        <v/>
      </c>
      <c r="H59" s="73" t="str">
        <f t="shared" ref="H59" si="88">IF(F59="", "",( ROUNDDOWN(MIN(100000,G59),0)))</f>
        <v/>
      </c>
      <c r="I59" s="183"/>
      <c r="J59" s="245"/>
      <c r="R59" s="59" t="s">
        <v>141</v>
      </c>
    </row>
    <row r="60" spans="2:18" ht="23.25" customHeight="1" thickBot="1" x14ac:dyDescent="0.45">
      <c r="B60" s="243"/>
      <c r="C60" s="243"/>
      <c r="D60" s="243"/>
      <c r="E60" s="76" t="s">
        <v>142</v>
      </c>
      <c r="F60" s="183"/>
      <c r="G60" s="77" t="str">
        <f t="shared" si="87"/>
        <v/>
      </c>
      <c r="H60" s="77" t="str">
        <f t="shared" ref="H60" si="89">IF(F60="", "",( ROUNDDOWN(MIN(200000,G60),0)))</f>
        <v/>
      </c>
      <c r="I60" s="184"/>
      <c r="J60" s="246"/>
      <c r="R60" s="59" t="s">
        <v>141</v>
      </c>
    </row>
    <row r="61" spans="2:18" ht="23.25" customHeight="1" x14ac:dyDescent="0.4">
      <c r="B61" s="241"/>
      <c r="C61" s="241"/>
      <c r="D61" s="241"/>
      <c r="E61" s="63" t="s">
        <v>52</v>
      </c>
      <c r="F61" s="182"/>
      <c r="G61" s="170" t="str">
        <f t="shared" ref="G61" si="90">IF(G62="", "", (G62+G63))</f>
        <v/>
      </c>
      <c r="H61" s="170" t="str">
        <f t="shared" ref="H61" si="91">IF(H62="","",(H62+H63))</f>
        <v/>
      </c>
      <c r="I61" s="182"/>
      <c r="J61" s="244" t="str">
        <f t="shared" ref="J61" si="92">IF(I61="","",SUM(I61:I65))</f>
        <v/>
      </c>
      <c r="R61" s="59" t="s">
        <v>141</v>
      </c>
    </row>
    <row r="62" spans="2:18" ht="23.25" customHeight="1" x14ac:dyDescent="0.4">
      <c r="B62" s="242"/>
      <c r="C62" s="242"/>
      <c r="D62" s="242"/>
      <c r="E62" s="67" t="s">
        <v>38</v>
      </c>
      <c r="F62" s="167" t="str" cm="1">
        <f t="array" ref="F62">_xlfn.IFS(D61="","",F61="","",(D61="小規模事業者"),(MIN(625001,F61)),(D61="中小企業等"),(MIN(666667,F61)))</f>
        <v/>
      </c>
      <c r="G62" s="167" t="str">
        <f t="shared" ref="G62" si="93">IF(F62="","",IF(D61="小規模事業者",ROUNDDOWN(F62/5*4,0),(ROUNDDOWN(F62/4*3,0))))</f>
        <v/>
      </c>
      <c r="H62" s="167" t="str">
        <f t="shared" ref="H62" si="94">IF(F62="","",(ROUNDDOWN(MIN(500000,G62),0)))</f>
        <v/>
      </c>
      <c r="I62" s="68"/>
      <c r="J62" s="245"/>
      <c r="R62" s="59" t="s">
        <v>141</v>
      </c>
    </row>
    <row r="63" spans="2:18" ht="23.25" customHeight="1" x14ac:dyDescent="0.4">
      <c r="B63" s="242"/>
      <c r="C63" s="242"/>
      <c r="D63" s="242"/>
      <c r="E63" s="67" t="s">
        <v>39</v>
      </c>
      <c r="F63" s="167" t="str" cm="1">
        <f t="array" ref="F63">_xlfn.IFS(D61="","",F61="","",F61&lt;&gt;"",(F61-F62))</f>
        <v/>
      </c>
      <c r="G63" s="167" t="str">
        <f t="shared" ref="G63" si="95">IF(F63="","",ROUNDDOWN(F63*2/3,0))</f>
        <v/>
      </c>
      <c r="H63" s="167" t="str">
        <f t="shared" ref="H63" si="96">IF(F63="","",(ROUNDDOWN(MIN(3000000,G63),0)))</f>
        <v/>
      </c>
      <c r="I63" s="68"/>
      <c r="J63" s="245"/>
      <c r="R63" s="59" t="s">
        <v>141</v>
      </c>
    </row>
    <row r="64" spans="2:18" ht="23.25" customHeight="1" x14ac:dyDescent="0.4">
      <c r="B64" s="242"/>
      <c r="C64" s="242"/>
      <c r="D64" s="242"/>
      <c r="E64" s="71" t="s">
        <v>143</v>
      </c>
      <c r="F64" s="183"/>
      <c r="G64" s="73" t="str">
        <f t="shared" ref="G64:G65" si="97">IF(F64="","",(ROUNDDOWN(F64/2*1,0)))</f>
        <v/>
      </c>
      <c r="H64" s="73" t="str">
        <f t="shared" ref="H64" si="98">IF(F64="", "",( ROUNDDOWN(MIN(100000,G64),0)))</f>
        <v/>
      </c>
      <c r="I64" s="183"/>
      <c r="J64" s="245"/>
      <c r="R64" s="59" t="s">
        <v>141</v>
      </c>
    </row>
    <row r="65" spans="2:18" ht="23.25" customHeight="1" thickBot="1" x14ac:dyDescent="0.45">
      <c r="B65" s="243"/>
      <c r="C65" s="243"/>
      <c r="D65" s="243"/>
      <c r="E65" s="76" t="s">
        <v>142</v>
      </c>
      <c r="F65" s="183"/>
      <c r="G65" s="77" t="str">
        <f t="shared" si="97"/>
        <v/>
      </c>
      <c r="H65" s="77" t="str">
        <f t="shared" ref="H65" si="99">IF(F65="", "",( ROUNDDOWN(MIN(200000,G65),0)))</f>
        <v/>
      </c>
      <c r="I65" s="184"/>
      <c r="J65" s="246"/>
      <c r="R65" s="59" t="s">
        <v>141</v>
      </c>
    </row>
    <row r="66" spans="2:18" ht="23.25" customHeight="1" x14ac:dyDescent="0.4">
      <c r="B66" s="241"/>
      <c r="C66" s="241"/>
      <c r="D66" s="241"/>
      <c r="E66" s="63" t="s">
        <v>52</v>
      </c>
      <c r="F66" s="182"/>
      <c r="G66" s="170" t="str">
        <f t="shared" ref="G66" si="100">IF(G67="", "", (G67+G68))</f>
        <v/>
      </c>
      <c r="H66" s="170" t="str">
        <f t="shared" ref="H66" si="101">IF(H67="","",(H67+H68))</f>
        <v/>
      </c>
      <c r="I66" s="182"/>
      <c r="J66" s="244" t="str">
        <f t="shared" ref="J66" si="102">IF(I66="","",SUM(I66:I70))</f>
        <v/>
      </c>
      <c r="R66" s="59" t="s">
        <v>141</v>
      </c>
    </row>
    <row r="67" spans="2:18" ht="23.25" customHeight="1" x14ac:dyDescent="0.4">
      <c r="B67" s="242"/>
      <c r="C67" s="242"/>
      <c r="D67" s="242"/>
      <c r="E67" s="67" t="s">
        <v>38</v>
      </c>
      <c r="F67" s="167" t="str" cm="1">
        <f t="array" ref="F67">_xlfn.IFS(D66="","",F66="","",(D66="小規模事業者"),(MIN(625001,F66)),(D66="中小企業等"),(MIN(666667,F66)))</f>
        <v/>
      </c>
      <c r="G67" s="167" t="str">
        <f t="shared" ref="G67" si="103">IF(F67="","",IF(D66="小規模事業者",ROUNDDOWN(F67/5*4,0),(ROUNDDOWN(F67/4*3,0))))</f>
        <v/>
      </c>
      <c r="H67" s="167" t="str">
        <f t="shared" ref="H67" si="104">IF(F67="","",(ROUNDDOWN(MIN(500000,G67),0)))</f>
        <v/>
      </c>
      <c r="I67" s="68"/>
      <c r="J67" s="245"/>
      <c r="R67" s="59" t="s">
        <v>141</v>
      </c>
    </row>
    <row r="68" spans="2:18" ht="23.25" customHeight="1" x14ac:dyDescent="0.4">
      <c r="B68" s="242"/>
      <c r="C68" s="242"/>
      <c r="D68" s="242"/>
      <c r="E68" s="67" t="s">
        <v>39</v>
      </c>
      <c r="F68" s="167" t="str" cm="1">
        <f t="array" ref="F68">_xlfn.IFS(D66="","",F66="","",F66&lt;&gt;"",(F66-F67))</f>
        <v/>
      </c>
      <c r="G68" s="167" t="str">
        <f t="shared" ref="G68" si="105">IF(F68="","",ROUNDDOWN(F68*2/3,0))</f>
        <v/>
      </c>
      <c r="H68" s="167" t="str">
        <f t="shared" ref="H68" si="106">IF(F68="","",(ROUNDDOWN(MIN(3000000,G68),0)))</f>
        <v/>
      </c>
      <c r="I68" s="68"/>
      <c r="J68" s="245"/>
      <c r="R68" s="59" t="s">
        <v>141</v>
      </c>
    </row>
    <row r="69" spans="2:18" ht="23.25" customHeight="1" x14ac:dyDescent="0.4">
      <c r="B69" s="242"/>
      <c r="C69" s="242"/>
      <c r="D69" s="242"/>
      <c r="E69" s="71" t="s">
        <v>143</v>
      </c>
      <c r="F69" s="183"/>
      <c r="G69" s="73" t="str">
        <f t="shared" ref="G69:G70" si="107">IF(F69="","",(ROUNDDOWN(F69/2*1,0)))</f>
        <v/>
      </c>
      <c r="H69" s="73" t="str">
        <f t="shared" ref="H69" si="108">IF(F69="", "",( ROUNDDOWN(MIN(100000,G69),0)))</f>
        <v/>
      </c>
      <c r="I69" s="183"/>
      <c r="J69" s="245"/>
      <c r="R69" s="59" t="s">
        <v>141</v>
      </c>
    </row>
    <row r="70" spans="2:18" ht="23.25" customHeight="1" thickBot="1" x14ac:dyDescent="0.45">
      <c r="B70" s="243"/>
      <c r="C70" s="243"/>
      <c r="D70" s="243"/>
      <c r="E70" s="76" t="s">
        <v>142</v>
      </c>
      <c r="F70" s="183"/>
      <c r="G70" s="77" t="str">
        <f t="shared" si="107"/>
        <v/>
      </c>
      <c r="H70" s="77" t="str">
        <f t="shared" ref="H70" si="109">IF(F70="", "",( ROUNDDOWN(MIN(200000,G70),0)))</f>
        <v/>
      </c>
      <c r="I70" s="184"/>
      <c r="J70" s="246"/>
      <c r="R70" s="59" t="s">
        <v>141</v>
      </c>
    </row>
    <row r="71" spans="2:18" ht="23.25" customHeight="1" x14ac:dyDescent="0.4">
      <c r="B71" s="241"/>
      <c r="C71" s="241"/>
      <c r="D71" s="241"/>
      <c r="E71" s="63" t="s">
        <v>52</v>
      </c>
      <c r="F71" s="182"/>
      <c r="G71" s="170" t="str">
        <f t="shared" ref="G71" si="110">IF(G72="", "", (G72+G73))</f>
        <v/>
      </c>
      <c r="H71" s="170" t="str">
        <f t="shared" ref="H71" si="111">IF(H72="","",(H72+H73))</f>
        <v/>
      </c>
      <c r="I71" s="182"/>
      <c r="J71" s="244" t="str">
        <f t="shared" ref="J71" si="112">IF(I71="","",SUM(I71:I75))</f>
        <v/>
      </c>
      <c r="R71" s="59" t="s">
        <v>141</v>
      </c>
    </row>
    <row r="72" spans="2:18" ht="23.25" customHeight="1" x14ac:dyDescent="0.4">
      <c r="B72" s="242"/>
      <c r="C72" s="242"/>
      <c r="D72" s="242"/>
      <c r="E72" s="67" t="s">
        <v>38</v>
      </c>
      <c r="F72" s="167" t="str" cm="1">
        <f t="array" ref="F72">_xlfn.IFS(D71="","",F71="","",(D71="小規模事業者"),(MIN(625001,F71)),(D71="中小企業等"),(MIN(666667,F71)))</f>
        <v/>
      </c>
      <c r="G72" s="167" t="str">
        <f t="shared" ref="G72" si="113">IF(F72="","",IF(D71="小規模事業者",ROUNDDOWN(F72/5*4,0),(ROUNDDOWN(F72/4*3,0))))</f>
        <v/>
      </c>
      <c r="H72" s="167" t="str">
        <f t="shared" ref="H72" si="114">IF(F72="","",(ROUNDDOWN(MIN(500000,G72),0)))</f>
        <v/>
      </c>
      <c r="I72" s="68"/>
      <c r="J72" s="245"/>
      <c r="R72" s="59" t="s">
        <v>141</v>
      </c>
    </row>
    <row r="73" spans="2:18" ht="23.25" customHeight="1" x14ac:dyDescent="0.4">
      <c r="B73" s="242"/>
      <c r="C73" s="242"/>
      <c r="D73" s="242"/>
      <c r="E73" s="67" t="s">
        <v>39</v>
      </c>
      <c r="F73" s="167" t="str" cm="1">
        <f t="array" ref="F73">_xlfn.IFS(D71="","",F71="","",F71&lt;&gt;"",(F71-F72))</f>
        <v/>
      </c>
      <c r="G73" s="167" t="str">
        <f t="shared" ref="G73" si="115">IF(F73="","",ROUNDDOWN(F73*2/3,0))</f>
        <v/>
      </c>
      <c r="H73" s="167" t="str">
        <f t="shared" ref="H73" si="116">IF(F73="","",(ROUNDDOWN(MIN(3000000,G73),0)))</f>
        <v/>
      </c>
      <c r="I73" s="68"/>
      <c r="J73" s="245"/>
      <c r="R73" s="59" t="s">
        <v>141</v>
      </c>
    </row>
    <row r="74" spans="2:18" ht="23.25" customHeight="1" x14ac:dyDescent="0.4">
      <c r="B74" s="242"/>
      <c r="C74" s="242"/>
      <c r="D74" s="242"/>
      <c r="E74" s="71" t="s">
        <v>143</v>
      </c>
      <c r="F74" s="183"/>
      <c r="G74" s="73" t="str">
        <f t="shared" ref="G74:G75" si="117">IF(F74="","",(ROUNDDOWN(F74/2*1,0)))</f>
        <v/>
      </c>
      <c r="H74" s="73" t="str">
        <f t="shared" ref="H74" si="118">IF(F74="", "",( ROUNDDOWN(MIN(100000,G74),0)))</f>
        <v/>
      </c>
      <c r="I74" s="183"/>
      <c r="J74" s="245"/>
      <c r="R74" s="59" t="s">
        <v>141</v>
      </c>
    </row>
    <row r="75" spans="2:18" ht="23.25" customHeight="1" thickBot="1" x14ac:dyDescent="0.45">
      <c r="B75" s="243"/>
      <c r="C75" s="243"/>
      <c r="D75" s="243"/>
      <c r="E75" s="76" t="s">
        <v>142</v>
      </c>
      <c r="F75" s="183"/>
      <c r="G75" s="77" t="str">
        <f t="shared" si="117"/>
        <v/>
      </c>
      <c r="H75" s="77" t="str">
        <f t="shared" ref="H75" si="119">IF(F75="", "",( ROUNDDOWN(MIN(200000,G75),0)))</f>
        <v/>
      </c>
      <c r="I75" s="184"/>
      <c r="J75" s="246"/>
      <c r="R75" s="59" t="s">
        <v>141</v>
      </c>
    </row>
    <row r="76" spans="2:18" ht="23.25" customHeight="1" x14ac:dyDescent="0.4">
      <c r="B76" s="241"/>
      <c r="C76" s="241"/>
      <c r="D76" s="241"/>
      <c r="E76" s="63" t="s">
        <v>52</v>
      </c>
      <c r="F76" s="182"/>
      <c r="G76" s="170" t="str">
        <f t="shared" ref="G76" si="120">IF(G77="", "", (G77+G78))</f>
        <v/>
      </c>
      <c r="H76" s="170" t="str">
        <f t="shared" ref="H76" si="121">IF(H77="","",(H77+H78))</f>
        <v/>
      </c>
      <c r="I76" s="182"/>
      <c r="J76" s="244" t="str">
        <f t="shared" ref="J76" si="122">IF(I76="","",SUM(I76:I80))</f>
        <v/>
      </c>
      <c r="R76" s="59" t="s">
        <v>141</v>
      </c>
    </row>
    <row r="77" spans="2:18" ht="23.25" customHeight="1" x14ac:dyDescent="0.4">
      <c r="B77" s="242"/>
      <c r="C77" s="242"/>
      <c r="D77" s="242"/>
      <c r="E77" s="67" t="s">
        <v>38</v>
      </c>
      <c r="F77" s="167" t="str" cm="1">
        <f t="array" ref="F77">_xlfn.IFS(D76="","",F76="","",(D76="小規模事業者"),(MIN(625001,F76)),(D76="中小企業等"),(MIN(666667,F76)))</f>
        <v/>
      </c>
      <c r="G77" s="167" t="str">
        <f t="shared" ref="G77" si="123">IF(F77="","",IF(D76="小規模事業者",ROUNDDOWN(F77/5*4,0),(ROUNDDOWN(F77/4*3,0))))</f>
        <v/>
      </c>
      <c r="H77" s="167" t="str">
        <f t="shared" ref="H77" si="124">IF(F77="","",(ROUNDDOWN(MIN(500000,G77),0)))</f>
        <v/>
      </c>
      <c r="I77" s="68"/>
      <c r="J77" s="245"/>
      <c r="R77" s="59" t="s">
        <v>141</v>
      </c>
    </row>
    <row r="78" spans="2:18" ht="23.25" customHeight="1" x14ac:dyDescent="0.4">
      <c r="B78" s="242"/>
      <c r="C78" s="242"/>
      <c r="D78" s="242"/>
      <c r="E78" s="67" t="s">
        <v>39</v>
      </c>
      <c r="F78" s="167" t="str" cm="1">
        <f t="array" ref="F78">_xlfn.IFS(D76="","",F76="","",F76&lt;&gt;"",(F76-F77))</f>
        <v/>
      </c>
      <c r="G78" s="167" t="str">
        <f t="shared" ref="G78" si="125">IF(F78="","",ROUNDDOWN(F78*2/3,0))</f>
        <v/>
      </c>
      <c r="H78" s="167" t="str">
        <f t="shared" ref="H78" si="126">IF(F78="","",(ROUNDDOWN(MIN(3000000,G78),0)))</f>
        <v/>
      </c>
      <c r="I78" s="68"/>
      <c r="J78" s="245"/>
      <c r="R78" s="59" t="s">
        <v>141</v>
      </c>
    </row>
    <row r="79" spans="2:18" ht="23.25" customHeight="1" x14ac:dyDescent="0.4">
      <c r="B79" s="242"/>
      <c r="C79" s="242"/>
      <c r="D79" s="242"/>
      <c r="E79" s="71" t="s">
        <v>143</v>
      </c>
      <c r="F79" s="183"/>
      <c r="G79" s="73" t="str">
        <f t="shared" ref="G79:G80" si="127">IF(F79="","",(ROUNDDOWN(F79/2*1,0)))</f>
        <v/>
      </c>
      <c r="H79" s="73" t="str">
        <f t="shared" ref="H79" si="128">IF(F79="", "",( ROUNDDOWN(MIN(100000,G79),0)))</f>
        <v/>
      </c>
      <c r="I79" s="183"/>
      <c r="J79" s="245"/>
      <c r="R79" s="59" t="s">
        <v>141</v>
      </c>
    </row>
    <row r="80" spans="2:18" ht="23.25" customHeight="1" thickBot="1" x14ac:dyDescent="0.45">
      <c r="B80" s="243"/>
      <c r="C80" s="243"/>
      <c r="D80" s="243"/>
      <c r="E80" s="76" t="s">
        <v>142</v>
      </c>
      <c r="F80" s="183"/>
      <c r="G80" s="77" t="str">
        <f t="shared" si="127"/>
        <v/>
      </c>
      <c r="H80" s="77" t="str">
        <f t="shared" ref="H80" si="129">IF(F80="", "",( ROUNDDOWN(MIN(200000,G80),0)))</f>
        <v/>
      </c>
      <c r="I80" s="184"/>
      <c r="J80" s="246"/>
      <c r="R80" s="59" t="s">
        <v>141</v>
      </c>
    </row>
    <row r="81" spans="2:18" ht="23.25" customHeight="1" x14ac:dyDescent="0.4">
      <c r="B81" s="241"/>
      <c r="C81" s="241"/>
      <c r="D81" s="241"/>
      <c r="E81" s="63" t="s">
        <v>52</v>
      </c>
      <c r="F81" s="182"/>
      <c r="G81" s="170" t="str">
        <f t="shared" ref="G81" si="130">IF(G82="", "", (G82+G83))</f>
        <v/>
      </c>
      <c r="H81" s="170" t="str">
        <f t="shared" ref="H81" si="131">IF(H82="","",(H82+H83))</f>
        <v/>
      </c>
      <c r="I81" s="182"/>
      <c r="J81" s="244" t="str">
        <f t="shared" ref="J81" si="132">IF(I81="","",SUM(I81:I85))</f>
        <v/>
      </c>
      <c r="R81" s="59" t="s">
        <v>141</v>
      </c>
    </row>
    <row r="82" spans="2:18" ht="23.25" customHeight="1" x14ac:dyDescent="0.4">
      <c r="B82" s="242"/>
      <c r="C82" s="242"/>
      <c r="D82" s="242"/>
      <c r="E82" s="67" t="s">
        <v>38</v>
      </c>
      <c r="F82" s="167" t="str" cm="1">
        <f t="array" ref="F82">_xlfn.IFS(D81="","",F81="","",(D81="小規模事業者"),(MIN(625001,F81)),(D81="中小企業等"),(MIN(666667,F81)))</f>
        <v/>
      </c>
      <c r="G82" s="167" t="str">
        <f t="shared" ref="G82" si="133">IF(F82="","",IF(D81="小規模事業者",ROUNDDOWN(F82/5*4,0),(ROUNDDOWN(F82/4*3,0))))</f>
        <v/>
      </c>
      <c r="H82" s="167" t="str">
        <f t="shared" ref="H82" si="134">IF(F82="","",(ROUNDDOWN(MIN(500000,G82),0)))</f>
        <v/>
      </c>
      <c r="I82" s="68"/>
      <c r="J82" s="245"/>
      <c r="R82" s="59" t="s">
        <v>141</v>
      </c>
    </row>
    <row r="83" spans="2:18" ht="23.25" customHeight="1" x14ac:dyDescent="0.4">
      <c r="B83" s="242"/>
      <c r="C83" s="242"/>
      <c r="D83" s="242"/>
      <c r="E83" s="67" t="s">
        <v>39</v>
      </c>
      <c r="F83" s="167" t="str" cm="1">
        <f t="array" ref="F83">_xlfn.IFS(D81="","",F81="","",F81&lt;&gt;"",(F81-F82))</f>
        <v/>
      </c>
      <c r="G83" s="167" t="str">
        <f t="shared" ref="G83" si="135">IF(F83="","",ROUNDDOWN(F83*2/3,0))</f>
        <v/>
      </c>
      <c r="H83" s="167" t="str">
        <f t="shared" ref="H83" si="136">IF(F83="","",(ROUNDDOWN(MIN(3000000,G83),0)))</f>
        <v/>
      </c>
      <c r="I83" s="68"/>
      <c r="J83" s="245"/>
      <c r="R83" s="59" t="s">
        <v>141</v>
      </c>
    </row>
    <row r="84" spans="2:18" ht="23.25" customHeight="1" x14ac:dyDescent="0.4">
      <c r="B84" s="242"/>
      <c r="C84" s="242"/>
      <c r="D84" s="242"/>
      <c r="E84" s="71" t="s">
        <v>143</v>
      </c>
      <c r="F84" s="183"/>
      <c r="G84" s="73" t="str">
        <f t="shared" ref="G84:G85" si="137">IF(F84="","",(ROUNDDOWN(F84/2*1,0)))</f>
        <v/>
      </c>
      <c r="H84" s="73" t="str">
        <f t="shared" ref="H84" si="138">IF(F84="", "",( ROUNDDOWN(MIN(100000,G84),0)))</f>
        <v/>
      </c>
      <c r="I84" s="183"/>
      <c r="J84" s="245"/>
      <c r="R84" s="59" t="s">
        <v>141</v>
      </c>
    </row>
    <row r="85" spans="2:18" ht="23.25" customHeight="1" thickBot="1" x14ac:dyDescent="0.45">
      <c r="B85" s="243"/>
      <c r="C85" s="243"/>
      <c r="D85" s="243"/>
      <c r="E85" s="76" t="s">
        <v>142</v>
      </c>
      <c r="F85" s="183"/>
      <c r="G85" s="77" t="str">
        <f t="shared" si="137"/>
        <v/>
      </c>
      <c r="H85" s="77" t="str">
        <f t="shared" ref="H85" si="139">IF(F85="", "",( ROUNDDOWN(MIN(200000,G85),0)))</f>
        <v/>
      </c>
      <c r="I85" s="184"/>
      <c r="J85" s="246"/>
      <c r="R85" s="59" t="s">
        <v>141</v>
      </c>
    </row>
    <row r="86" spans="2:18" ht="23.25" customHeight="1" x14ac:dyDescent="0.4">
      <c r="B86" s="241"/>
      <c r="C86" s="241"/>
      <c r="D86" s="241"/>
      <c r="E86" s="63" t="s">
        <v>52</v>
      </c>
      <c r="F86" s="182"/>
      <c r="G86" s="170" t="str">
        <f t="shared" ref="G86" si="140">IF(G87="", "", (G87+G88))</f>
        <v/>
      </c>
      <c r="H86" s="170" t="str">
        <f t="shared" ref="H86" si="141">IF(H87="","",(H87+H88))</f>
        <v/>
      </c>
      <c r="I86" s="182"/>
      <c r="J86" s="244" t="str">
        <f t="shared" ref="J86" si="142">IF(I86="","",SUM(I86:I90))</f>
        <v/>
      </c>
      <c r="R86" s="59" t="s">
        <v>141</v>
      </c>
    </row>
    <row r="87" spans="2:18" ht="23.25" customHeight="1" x14ac:dyDescent="0.4">
      <c r="B87" s="242"/>
      <c r="C87" s="242"/>
      <c r="D87" s="242"/>
      <c r="E87" s="67" t="s">
        <v>38</v>
      </c>
      <c r="F87" s="167" t="str" cm="1">
        <f t="array" ref="F87">_xlfn.IFS(D86="","",F86="","",(D86="小規模事業者"),(MIN(625001,F86)),(D86="中小企業等"),(MIN(666667,F86)))</f>
        <v/>
      </c>
      <c r="G87" s="167" t="str">
        <f t="shared" ref="G87" si="143">IF(F87="","",IF(D86="小規模事業者",ROUNDDOWN(F87/5*4,0),(ROUNDDOWN(F87/4*3,0))))</f>
        <v/>
      </c>
      <c r="H87" s="167" t="str">
        <f t="shared" ref="H87" si="144">IF(F87="","",(ROUNDDOWN(MIN(500000,G87),0)))</f>
        <v/>
      </c>
      <c r="I87" s="68"/>
      <c r="J87" s="245"/>
      <c r="R87" s="59" t="s">
        <v>141</v>
      </c>
    </row>
    <row r="88" spans="2:18" ht="23.25" customHeight="1" x14ac:dyDescent="0.4">
      <c r="B88" s="242"/>
      <c r="C88" s="242"/>
      <c r="D88" s="242"/>
      <c r="E88" s="67" t="s">
        <v>39</v>
      </c>
      <c r="F88" s="167" t="str" cm="1">
        <f t="array" ref="F88">_xlfn.IFS(D86="","",F86="","",F86&lt;&gt;"",(F86-F87))</f>
        <v/>
      </c>
      <c r="G88" s="167" t="str">
        <f t="shared" ref="G88" si="145">IF(F88="","",ROUNDDOWN(F88*2/3,0))</f>
        <v/>
      </c>
      <c r="H88" s="167" t="str">
        <f t="shared" ref="H88" si="146">IF(F88="","",(ROUNDDOWN(MIN(3000000,G88),0)))</f>
        <v/>
      </c>
      <c r="I88" s="68"/>
      <c r="J88" s="245"/>
      <c r="R88" s="59" t="s">
        <v>141</v>
      </c>
    </row>
    <row r="89" spans="2:18" ht="23.25" customHeight="1" x14ac:dyDescent="0.4">
      <c r="B89" s="242"/>
      <c r="C89" s="242"/>
      <c r="D89" s="242"/>
      <c r="E89" s="71" t="s">
        <v>143</v>
      </c>
      <c r="F89" s="183"/>
      <c r="G89" s="73" t="str">
        <f t="shared" ref="G89:G90" si="147">IF(F89="","",(ROUNDDOWN(F89/2*1,0)))</f>
        <v/>
      </c>
      <c r="H89" s="73" t="str">
        <f t="shared" ref="H89" si="148">IF(F89="", "",( ROUNDDOWN(MIN(100000,G89),0)))</f>
        <v/>
      </c>
      <c r="I89" s="183"/>
      <c r="J89" s="245"/>
      <c r="R89" s="59" t="s">
        <v>141</v>
      </c>
    </row>
    <row r="90" spans="2:18" ht="23.25" customHeight="1" thickBot="1" x14ac:dyDescent="0.45">
      <c r="B90" s="243"/>
      <c r="C90" s="243"/>
      <c r="D90" s="243"/>
      <c r="E90" s="76" t="s">
        <v>142</v>
      </c>
      <c r="F90" s="183"/>
      <c r="G90" s="77" t="str">
        <f t="shared" si="147"/>
        <v/>
      </c>
      <c r="H90" s="77" t="str">
        <f t="shared" ref="H90" si="149">IF(F90="", "",( ROUNDDOWN(MIN(200000,G90),0)))</f>
        <v/>
      </c>
      <c r="I90" s="184"/>
      <c r="J90" s="246"/>
      <c r="R90" s="59" t="s">
        <v>141</v>
      </c>
    </row>
    <row r="91" spans="2:18" ht="23.25" customHeight="1" x14ac:dyDescent="0.4">
      <c r="B91" s="241"/>
      <c r="C91" s="241"/>
      <c r="D91" s="241"/>
      <c r="E91" s="63" t="s">
        <v>52</v>
      </c>
      <c r="F91" s="182"/>
      <c r="G91" s="170" t="str">
        <f t="shared" ref="G91" si="150">IF(G92="", "", (G92+G93))</f>
        <v/>
      </c>
      <c r="H91" s="170" t="str">
        <f t="shared" ref="H91" si="151">IF(H92="","",(H92+H93))</f>
        <v/>
      </c>
      <c r="I91" s="182"/>
      <c r="J91" s="244" t="str">
        <f t="shared" ref="J91" si="152">IF(I91="","",SUM(I91:I95))</f>
        <v/>
      </c>
      <c r="R91" s="59" t="s">
        <v>141</v>
      </c>
    </row>
    <row r="92" spans="2:18" ht="23.25" customHeight="1" x14ac:dyDescent="0.4">
      <c r="B92" s="242"/>
      <c r="C92" s="242"/>
      <c r="D92" s="242"/>
      <c r="E92" s="67" t="s">
        <v>38</v>
      </c>
      <c r="F92" s="167" t="str" cm="1">
        <f t="array" ref="F92">_xlfn.IFS(D91="","",F91="","",(D91="小規模事業者"),(MIN(625001,F91)),(D91="中小企業等"),(MIN(666667,F91)))</f>
        <v/>
      </c>
      <c r="G92" s="167" t="str">
        <f t="shared" ref="G92" si="153">IF(F92="","",IF(D91="小規模事業者",ROUNDDOWN(F92/5*4,0),(ROUNDDOWN(F92/4*3,0))))</f>
        <v/>
      </c>
      <c r="H92" s="167" t="str">
        <f t="shared" ref="H92" si="154">IF(F92="","",(ROUNDDOWN(MIN(500000,G92),0)))</f>
        <v/>
      </c>
      <c r="I92" s="68"/>
      <c r="J92" s="245"/>
      <c r="R92" s="59" t="s">
        <v>141</v>
      </c>
    </row>
    <row r="93" spans="2:18" ht="23.25" customHeight="1" x14ac:dyDescent="0.4">
      <c r="B93" s="242"/>
      <c r="C93" s="242"/>
      <c r="D93" s="242"/>
      <c r="E93" s="67" t="s">
        <v>39</v>
      </c>
      <c r="F93" s="167" t="str" cm="1">
        <f t="array" ref="F93">_xlfn.IFS(D91="","",F91="","",F91&lt;&gt;"",(F91-F92))</f>
        <v/>
      </c>
      <c r="G93" s="167" t="str">
        <f t="shared" ref="G93" si="155">IF(F93="","",ROUNDDOWN(F93*2/3,0))</f>
        <v/>
      </c>
      <c r="H93" s="167" t="str">
        <f t="shared" ref="H93" si="156">IF(F93="","",(ROUNDDOWN(MIN(3000000,G93),0)))</f>
        <v/>
      </c>
      <c r="I93" s="68"/>
      <c r="J93" s="245"/>
      <c r="R93" s="59" t="s">
        <v>141</v>
      </c>
    </row>
    <row r="94" spans="2:18" ht="23.25" customHeight="1" x14ac:dyDescent="0.4">
      <c r="B94" s="242"/>
      <c r="C94" s="242"/>
      <c r="D94" s="242"/>
      <c r="E94" s="71" t="s">
        <v>143</v>
      </c>
      <c r="F94" s="183"/>
      <c r="G94" s="73" t="str">
        <f t="shared" ref="G94:G95" si="157">IF(F94="","",(ROUNDDOWN(F94/2*1,0)))</f>
        <v/>
      </c>
      <c r="H94" s="73" t="str">
        <f t="shared" ref="H94" si="158">IF(F94="", "",( ROUNDDOWN(MIN(100000,G94),0)))</f>
        <v/>
      </c>
      <c r="I94" s="183"/>
      <c r="J94" s="245"/>
      <c r="R94" s="59" t="s">
        <v>141</v>
      </c>
    </row>
    <row r="95" spans="2:18" ht="23.25" customHeight="1" thickBot="1" x14ac:dyDescent="0.45">
      <c r="B95" s="243"/>
      <c r="C95" s="243"/>
      <c r="D95" s="243"/>
      <c r="E95" s="76" t="s">
        <v>142</v>
      </c>
      <c r="F95" s="183"/>
      <c r="G95" s="77" t="str">
        <f t="shared" si="157"/>
        <v/>
      </c>
      <c r="H95" s="77" t="str">
        <f t="shared" ref="H95" si="159">IF(F95="", "",( ROUNDDOWN(MIN(200000,G95),0)))</f>
        <v/>
      </c>
      <c r="I95" s="184"/>
      <c r="J95" s="246"/>
      <c r="R95" s="59" t="s">
        <v>141</v>
      </c>
    </row>
    <row r="96" spans="2:18" ht="23.25" customHeight="1" x14ac:dyDescent="0.4">
      <c r="B96" s="241"/>
      <c r="C96" s="241"/>
      <c r="D96" s="241"/>
      <c r="E96" s="63" t="s">
        <v>52</v>
      </c>
      <c r="F96" s="182"/>
      <c r="G96" s="170" t="str">
        <f t="shared" ref="G96" si="160">IF(G97="", "", (G97+G98))</f>
        <v/>
      </c>
      <c r="H96" s="170" t="str">
        <f t="shared" ref="H96" si="161">IF(H97="","",(H97+H98))</f>
        <v/>
      </c>
      <c r="I96" s="182"/>
      <c r="J96" s="244" t="str">
        <f t="shared" ref="J96" si="162">IF(I96="","",SUM(I96:I100))</f>
        <v/>
      </c>
      <c r="R96" s="59" t="s">
        <v>141</v>
      </c>
    </row>
    <row r="97" spans="2:18" ht="23.25" customHeight="1" x14ac:dyDescent="0.4">
      <c r="B97" s="242"/>
      <c r="C97" s="242"/>
      <c r="D97" s="242"/>
      <c r="E97" s="67" t="s">
        <v>38</v>
      </c>
      <c r="F97" s="167" t="str" cm="1">
        <f t="array" ref="F97">_xlfn.IFS(D96="","",F96="","",(D96="小規模事業者"),(MIN(625001,F96)),(D96="中小企業等"),(MIN(666667,F96)))</f>
        <v/>
      </c>
      <c r="G97" s="167" t="str">
        <f t="shared" ref="G97" si="163">IF(F97="","",IF(D96="小規模事業者",ROUNDDOWN(F97/5*4,0),(ROUNDDOWN(F97/4*3,0))))</f>
        <v/>
      </c>
      <c r="H97" s="167" t="str">
        <f t="shared" ref="H97" si="164">IF(F97="","",(ROUNDDOWN(MIN(500000,G97),0)))</f>
        <v/>
      </c>
      <c r="I97" s="68"/>
      <c r="J97" s="245"/>
      <c r="R97" s="59" t="s">
        <v>141</v>
      </c>
    </row>
    <row r="98" spans="2:18" ht="23.25" customHeight="1" x14ac:dyDescent="0.4">
      <c r="B98" s="242"/>
      <c r="C98" s="242"/>
      <c r="D98" s="242"/>
      <c r="E98" s="67" t="s">
        <v>39</v>
      </c>
      <c r="F98" s="167" t="str" cm="1">
        <f t="array" ref="F98">_xlfn.IFS(D96="","",F96="","",F96&lt;&gt;"",(F96-F97))</f>
        <v/>
      </c>
      <c r="G98" s="167" t="str">
        <f t="shared" ref="G98" si="165">IF(F98="","",ROUNDDOWN(F98*2/3,0))</f>
        <v/>
      </c>
      <c r="H98" s="167" t="str">
        <f t="shared" ref="H98" si="166">IF(F98="","",(ROUNDDOWN(MIN(3000000,G98),0)))</f>
        <v/>
      </c>
      <c r="I98" s="68"/>
      <c r="J98" s="245"/>
      <c r="R98" s="59" t="s">
        <v>141</v>
      </c>
    </row>
    <row r="99" spans="2:18" ht="23.25" customHeight="1" x14ac:dyDescent="0.4">
      <c r="B99" s="242"/>
      <c r="C99" s="242"/>
      <c r="D99" s="242"/>
      <c r="E99" s="71" t="s">
        <v>143</v>
      </c>
      <c r="F99" s="183"/>
      <c r="G99" s="73" t="str">
        <f t="shared" ref="G99:G100" si="167">IF(F99="","",(ROUNDDOWN(F99/2*1,0)))</f>
        <v/>
      </c>
      <c r="H99" s="73" t="str">
        <f t="shared" ref="H99" si="168">IF(F99="", "",( ROUNDDOWN(MIN(100000,G99),0)))</f>
        <v/>
      </c>
      <c r="I99" s="183"/>
      <c r="J99" s="245"/>
      <c r="R99" s="59" t="s">
        <v>141</v>
      </c>
    </row>
    <row r="100" spans="2:18" ht="23.25" customHeight="1" thickBot="1" x14ac:dyDescent="0.45">
      <c r="B100" s="243"/>
      <c r="C100" s="243"/>
      <c r="D100" s="243"/>
      <c r="E100" s="76" t="s">
        <v>142</v>
      </c>
      <c r="F100" s="183"/>
      <c r="G100" s="77" t="str">
        <f t="shared" si="167"/>
        <v/>
      </c>
      <c r="H100" s="77" t="str">
        <f t="shared" ref="H100" si="169">IF(F100="", "",( ROUNDDOWN(MIN(200000,G100),0)))</f>
        <v/>
      </c>
      <c r="I100" s="184"/>
      <c r="J100" s="246"/>
      <c r="R100" s="59" t="s">
        <v>141</v>
      </c>
    </row>
    <row r="101" spans="2:18" ht="23.25" customHeight="1" x14ac:dyDescent="0.4">
      <c r="B101" s="241"/>
      <c r="C101" s="241"/>
      <c r="D101" s="241"/>
      <c r="E101" s="63" t="s">
        <v>52</v>
      </c>
      <c r="F101" s="182"/>
      <c r="G101" s="170" t="str">
        <f t="shared" ref="G101" si="170">IF(G102="", "", (G102+G103))</f>
        <v/>
      </c>
      <c r="H101" s="170" t="str">
        <f t="shared" ref="H101" si="171">IF(H102="","",(H102+H103))</f>
        <v/>
      </c>
      <c r="I101" s="182"/>
      <c r="J101" s="244" t="str">
        <f t="shared" ref="J101" si="172">IF(I101="","",SUM(I101:I105))</f>
        <v/>
      </c>
      <c r="R101" s="59" t="s">
        <v>141</v>
      </c>
    </row>
    <row r="102" spans="2:18" ht="23.25" customHeight="1" x14ac:dyDescent="0.4">
      <c r="B102" s="242"/>
      <c r="C102" s="242"/>
      <c r="D102" s="242"/>
      <c r="E102" s="67" t="s">
        <v>38</v>
      </c>
      <c r="F102" s="167" t="str" cm="1">
        <f t="array" ref="F102">_xlfn.IFS(D101="","",F101="","",(D101="小規模事業者"),(MIN(625001,F101)),(D101="中小企業等"),(MIN(666667,F101)))</f>
        <v/>
      </c>
      <c r="G102" s="167" t="str">
        <f t="shared" ref="G102" si="173">IF(F102="","",IF(D101="小規模事業者",ROUNDDOWN(F102/5*4,0),(ROUNDDOWN(F102/4*3,0))))</f>
        <v/>
      </c>
      <c r="H102" s="167" t="str">
        <f t="shared" ref="H102" si="174">IF(F102="","",(ROUNDDOWN(MIN(500000,G102),0)))</f>
        <v/>
      </c>
      <c r="I102" s="68"/>
      <c r="J102" s="245"/>
      <c r="R102" s="59" t="s">
        <v>141</v>
      </c>
    </row>
    <row r="103" spans="2:18" ht="23.25" customHeight="1" x14ac:dyDescent="0.4">
      <c r="B103" s="242"/>
      <c r="C103" s="242"/>
      <c r="D103" s="242"/>
      <c r="E103" s="67" t="s">
        <v>39</v>
      </c>
      <c r="F103" s="167" t="str" cm="1">
        <f t="array" ref="F103">_xlfn.IFS(D101="","",F101="","",F101&lt;&gt;"",(F101-F102))</f>
        <v/>
      </c>
      <c r="G103" s="167" t="str">
        <f t="shared" ref="G103" si="175">IF(F103="","",ROUNDDOWN(F103*2/3,0))</f>
        <v/>
      </c>
      <c r="H103" s="167" t="str">
        <f t="shared" ref="H103" si="176">IF(F103="","",(ROUNDDOWN(MIN(3000000,G103),0)))</f>
        <v/>
      </c>
      <c r="I103" s="68"/>
      <c r="J103" s="245"/>
      <c r="R103" s="59" t="s">
        <v>141</v>
      </c>
    </row>
    <row r="104" spans="2:18" ht="23.25" customHeight="1" x14ac:dyDescent="0.4">
      <c r="B104" s="242"/>
      <c r="C104" s="242"/>
      <c r="D104" s="242"/>
      <c r="E104" s="71" t="s">
        <v>143</v>
      </c>
      <c r="F104" s="183"/>
      <c r="G104" s="73" t="str">
        <f t="shared" ref="G104:G105" si="177">IF(F104="","",(ROUNDDOWN(F104/2*1,0)))</f>
        <v/>
      </c>
      <c r="H104" s="73" t="str">
        <f t="shared" ref="H104" si="178">IF(F104="", "",( ROUNDDOWN(MIN(100000,G104),0)))</f>
        <v/>
      </c>
      <c r="I104" s="183"/>
      <c r="J104" s="245"/>
      <c r="R104" s="59" t="s">
        <v>141</v>
      </c>
    </row>
    <row r="105" spans="2:18" ht="23.25" customHeight="1" thickBot="1" x14ac:dyDescent="0.45">
      <c r="B105" s="243"/>
      <c r="C105" s="243"/>
      <c r="D105" s="243"/>
      <c r="E105" s="76" t="s">
        <v>142</v>
      </c>
      <c r="F105" s="183"/>
      <c r="G105" s="77" t="str">
        <f t="shared" si="177"/>
        <v/>
      </c>
      <c r="H105" s="77" t="str">
        <f t="shared" ref="H105" si="179">IF(F105="", "",( ROUNDDOWN(MIN(200000,G105),0)))</f>
        <v/>
      </c>
      <c r="I105" s="184"/>
      <c r="J105" s="246"/>
      <c r="R105" s="59" t="s">
        <v>141</v>
      </c>
    </row>
    <row r="106" spans="2:18" ht="23.25" customHeight="1" x14ac:dyDescent="0.4">
      <c r="B106" s="241"/>
      <c r="C106" s="241"/>
      <c r="D106" s="241"/>
      <c r="E106" s="63" t="s">
        <v>52</v>
      </c>
      <c r="F106" s="182"/>
      <c r="G106" s="170" t="str">
        <f t="shared" ref="G106" si="180">IF(G107="", "", (G107+G108))</f>
        <v/>
      </c>
      <c r="H106" s="170" t="str">
        <f t="shared" ref="H106" si="181">IF(H107="","",(H107+H108))</f>
        <v/>
      </c>
      <c r="I106" s="182"/>
      <c r="J106" s="244" t="str">
        <f t="shared" ref="J106" si="182">IF(I106="","",SUM(I106:I110))</f>
        <v/>
      </c>
      <c r="R106" s="59" t="s">
        <v>141</v>
      </c>
    </row>
    <row r="107" spans="2:18" ht="23.25" customHeight="1" x14ac:dyDescent="0.4">
      <c r="B107" s="242"/>
      <c r="C107" s="242"/>
      <c r="D107" s="242"/>
      <c r="E107" s="67" t="s">
        <v>38</v>
      </c>
      <c r="F107" s="167" t="str" cm="1">
        <f t="array" ref="F107">_xlfn.IFS(D106="","",F106="","",(D106="小規模事業者"),(MIN(625001,F106)),(D106="中小企業等"),(MIN(666667,F106)))</f>
        <v/>
      </c>
      <c r="G107" s="167" t="str">
        <f t="shared" ref="G107" si="183">IF(F107="","",IF(D106="小規模事業者",ROUNDDOWN(F107/5*4,0),(ROUNDDOWN(F107/4*3,0))))</f>
        <v/>
      </c>
      <c r="H107" s="167" t="str">
        <f t="shared" ref="H107" si="184">IF(F107="","",(ROUNDDOWN(MIN(500000,G107),0)))</f>
        <v/>
      </c>
      <c r="I107" s="68"/>
      <c r="J107" s="245"/>
      <c r="R107" s="59" t="s">
        <v>141</v>
      </c>
    </row>
    <row r="108" spans="2:18" ht="23.25" customHeight="1" x14ac:dyDescent="0.4">
      <c r="B108" s="242"/>
      <c r="C108" s="242"/>
      <c r="D108" s="242"/>
      <c r="E108" s="67" t="s">
        <v>39</v>
      </c>
      <c r="F108" s="167" t="str" cm="1">
        <f t="array" ref="F108">_xlfn.IFS(D106="","",F106="","",F106&lt;&gt;"",(F106-F107))</f>
        <v/>
      </c>
      <c r="G108" s="167" t="str">
        <f t="shared" ref="G108" si="185">IF(F108="","",ROUNDDOWN(F108*2/3,0))</f>
        <v/>
      </c>
      <c r="H108" s="167" t="str">
        <f t="shared" ref="H108" si="186">IF(F108="","",(ROUNDDOWN(MIN(3000000,G108),0)))</f>
        <v/>
      </c>
      <c r="I108" s="68"/>
      <c r="J108" s="245"/>
      <c r="R108" s="59" t="s">
        <v>141</v>
      </c>
    </row>
    <row r="109" spans="2:18" ht="23.25" customHeight="1" x14ac:dyDescent="0.4">
      <c r="B109" s="242"/>
      <c r="C109" s="242"/>
      <c r="D109" s="242"/>
      <c r="E109" s="71" t="s">
        <v>143</v>
      </c>
      <c r="F109" s="183"/>
      <c r="G109" s="73" t="str">
        <f t="shared" ref="G109:G110" si="187">IF(F109="","",(ROUNDDOWN(F109/2*1,0)))</f>
        <v/>
      </c>
      <c r="H109" s="73" t="str">
        <f t="shared" ref="H109" si="188">IF(F109="", "",( ROUNDDOWN(MIN(100000,G109),0)))</f>
        <v/>
      </c>
      <c r="I109" s="183"/>
      <c r="J109" s="245"/>
      <c r="R109" s="59" t="s">
        <v>141</v>
      </c>
    </row>
    <row r="110" spans="2:18" ht="23.25" customHeight="1" thickBot="1" x14ac:dyDescent="0.45">
      <c r="B110" s="243"/>
      <c r="C110" s="243"/>
      <c r="D110" s="243"/>
      <c r="E110" s="76" t="s">
        <v>142</v>
      </c>
      <c r="F110" s="183"/>
      <c r="G110" s="77" t="str">
        <f t="shared" si="187"/>
        <v/>
      </c>
      <c r="H110" s="77" t="str">
        <f t="shared" ref="H110" si="189">IF(F110="", "",( ROUNDDOWN(MIN(200000,G110),0)))</f>
        <v/>
      </c>
      <c r="I110" s="184"/>
      <c r="J110" s="246"/>
      <c r="R110" s="59" t="s">
        <v>141</v>
      </c>
    </row>
    <row r="111" spans="2:18" ht="23.25" customHeight="1" x14ac:dyDescent="0.4">
      <c r="B111" s="241"/>
      <c r="C111" s="241"/>
      <c r="D111" s="241"/>
      <c r="E111" s="63" t="s">
        <v>52</v>
      </c>
      <c r="F111" s="182"/>
      <c r="G111" s="170" t="str">
        <f t="shared" ref="G111" si="190">IF(G112="", "", (G112+G113))</f>
        <v/>
      </c>
      <c r="H111" s="170" t="str">
        <f t="shared" ref="H111" si="191">IF(H112="","",(H112+H113))</f>
        <v/>
      </c>
      <c r="I111" s="182"/>
      <c r="J111" s="244" t="str">
        <f t="shared" ref="J111" si="192">IF(I111="","",SUM(I111:I115))</f>
        <v/>
      </c>
      <c r="R111" s="59" t="s">
        <v>138</v>
      </c>
    </row>
    <row r="112" spans="2:18" ht="23.25" customHeight="1" x14ac:dyDescent="0.4">
      <c r="B112" s="242"/>
      <c r="C112" s="242"/>
      <c r="D112" s="242"/>
      <c r="E112" s="67" t="s">
        <v>38</v>
      </c>
      <c r="F112" s="167" t="str" cm="1">
        <f t="array" ref="F112">_xlfn.IFS(D111="","",F111="","",(D111="小規模事業者"),(MIN(625001,F111)),(D111="中小企業等"),(MIN(666667,F111)))</f>
        <v/>
      </c>
      <c r="G112" s="167" t="str">
        <f t="shared" ref="G112" si="193">IF(F112="","",IF(D111="小規模事業者",ROUNDDOWN(F112/5*4,0),(ROUNDDOWN(F112/4*3,0))))</f>
        <v/>
      </c>
      <c r="H112" s="167" t="str">
        <f t="shared" ref="H112" si="194">IF(F112="","",(ROUNDDOWN(MIN(500000,G112),0)))</f>
        <v/>
      </c>
      <c r="I112" s="68"/>
      <c r="J112" s="245"/>
      <c r="R112" s="59" t="s">
        <v>138</v>
      </c>
    </row>
    <row r="113" spans="2:18" ht="23.25" customHeight="1" x14ac:dyDescent="0.4">
      <c r="B113" s="242"/>
      <c r="C113" s="242"/>
      <c r="D113" s="242"/>
      <c r="E113" s="67" t="s">
        <v>39</v>
      </c>
      <c r="F113" s="167" t="str" cm="1">
        <f t="array" ref="F113">_xlfn.IFS(D111="","",F111="","",F111&lt;&gt;"",(F111-F112))</f>
        <v/>
      </c>
      <c r="G113" s="167" t="str">
        <f t="shared" ref="G113" si="195">IF(F113="","",ROUNDDOWN(F113*2/3,0))</f>
        <v/>
      </c>
      <c r="H113" s="167" t="str">
        <f t="shared" ref="H113" si="196">IF(F113="","",(ROUNDDOWN(MIN(3000000,G113),0)))</f>
        <v/>
      </c>
      <c r="I113" s="68"/>
      <c r="J113" s="245"/>
      <c r="R113" s="59" t="s">
        <v>138</v>
      </c>
    </row>
    <row r="114" spans="2:18" ht="23.25" customHeight="1" x14ac:dyDescent="0.4">
      <c r="B114" s="242"/>
      <c r="C114" s="242"/>
      <c r="D114" s="242"/>
      <c r="E114" s="71" t="s">
        <v>143</v>
      </c>
      <c r="F114" s="183"/>
      <c r="G114" s="73" t="str">
        <f t="shared" ref="G114:G115" si="197">IF(F114="","",(ROUNDDOWN(F114/2*1,0)))</f>
        <v/>
      </c>
      <c r="H114" s="73" t="str">
        <f t="shared" ref="H114" si="198">IF(F114="", "",( ROUNDDOWN(MIN(100000,G114),0)))</f>
        <v/>
      </c>
      <c r="I114" s="183"/>
      <c r="J114" s="245"/>
      <c r="R114" s="59" t="s">
        <v>138</v>
      </c>
    </row>
    <row r="115" spans="2:18" ht="23.25" customHeight="1" thickBot="1" x14ac:dyDescent="0.45">
      <c r="B115" s="243"/>
      <c r="C115" s="243"/>
      <c r="D115" s="243"/>
      <c r="E115" s="76" t="s">
        <v>142</v>
      </c>
      <c r="F115" s="183"/>
      <c r="G115" s="77" t="str">
        <f t="shared" si="197"/>
        <v/>
      </c>
      <c r="H115" s="77" t="str">
        <f t="shared" ref="H115" si="199">IF(F115="", "",( ROUNDDOWN(MIN(200000,G115),0)))</f>
        <v/>
      </c>
      <c r="I115" s="184"/>
      <c r="J115" s="246"/>
      <c r="R115" s="59" t="s">
        <v>138</v>
      </c>
    </row>
    <row r="116" spans="2:18" ht="23.25" customHeight="1" x14ac:dyDescent="0.4">
      <c r="B116" s="241"/>
      <c r="C116" s="241"/>
      <c r="D116" s="241"/>
      <c r="E116" s="63" t="s">
        <v>52</v>
      </c>
      <c r="F116" s="182"/>
      <c r="G116" s="170" t="str">
        <f t="shared" ref="G116" si="200">IF(G117="", "", (G117+G118))</f>
        <v/>
      </c>
      <c r="H116" s="170" t="str">
        <f t="shared" ref="H116" si="201">IF(H117="","",(H117+H118))</f>
        <v/>
      </c>
      <c r="I116" s="182"/>
      <c r="J116" s="244" t="str">
        <f t="shared" ref="J116" si="202">IF(I116="","",SUM(I116:I120))</f>
        <v/>
      </c>
      <c r="R116" s="59" t="s">
        <v>138</v>
      </c>
    </row>
    <row r="117" spans="2:18" ht="23.25" customHeight="1" x14ac:dyDescent="0.4">
      <c r="B117" s="242"/>
      <c r="C117" s="242"/>
      <c r="D117" s="242"/>
      <c r="E117" s="67" t="s">
        <v>38</v>
      </c>
      <c r="F117" s="167" t="str" cm="1">
        <f t="array" ref="F117">_xlfn.IFS(D116="","",F116="","",(D116="小規模事業者"),(MIN(625001,F116)),(D116="中小企業等"),(MIN(666667,F116)))</f>
        <v/>
      </c>
      <c r="G117" s="167" t="str">
        <f t="shared" ref="G117" si="203">IF(F117="","",IF(D116="小規模事業者",ROUNDDOWN(F117/5*4,0),(ROUNDDOWN(F117/4*3,0))))</f>
        <v/>
      </c>
      <c r="H117" s="167" t="str">
        <f t="shared" ref="H117" si="204">IF(F117="","",(ROUNDDOWN(MIN(500000,G117),0)))</f>
        <v/>
      </c>
      <c r="I117" s="68"/>
      <c r="J117" s="245"/>
      <c r="R117" s="59" t="s">
        <v>138</v>
      </c>
    </row>
    <row r="118" spans="2:18" ht="23.25" customHeight="1" x14ac:dyDescent="0.4">
      <c r="B118" s="242"/>
      <c r="C118" s="242"/>
      <c r="D118" s="242"/>
      <c r="E118" s="67" t="s">
        <v>39</v>
      </c>
      <c r="F118" s="167" t="str" cm="1">
        <f t="array" ref="F118">_xlfn.IFS(D116="","",F116="","",F116&lt;&gt;"",(F116-F117))</f>
        <v/>
      </c>
      <c r="G118" s="167" t="str">
        <f t="shared" ref="G118" si="205">IF(F118="","",ROUNDDOWN(F118*2/3,0))</f>
        <v/>
      </c>
      <c r="H118" s="167" t="str">
        <f t="shared" ref="H118" si="206">IF(F118="","",(ROUNDDOWN(MIN(3000000,G118),0)))</f>
        <v/>
      </c>
      <c r="I118" s="68"/>
      <c r="J118" s="245"/>
      <c r="R118" s="59" t="s">
        <v>138</v>
      </c>
    </row>
    <row r="119" spans="2:18" ht="23.25" customHeight="1" x14ac:dyDescent="0.4">
      <c r="B119" s="242"/>
      <c r="C119" s="242"/>
      <c r="D119" s="242"/>
      <c r="E119" s="71" t="s">
        <v>143</v>
      </c>
      <c r="F119" s="183"/>
      <c r="G119" s="73" t="str">
        <f t="shared" ref="G119:G120" si="207">IF(F119="","",(ROUNDDOWN(F119/2*1,0)))</f>
        <v/>
      </c>
      <c r="H119" s="73" t="str">
        <f t="shared" ref="H119" si="208">IF(F119="", "",( ROUNDDOWN(MIN(100000,G119),0)))</f>
        <v/>
      </c>
      <c r="I119" s="183"/>
      <c r="J119" s="245"/>
      <c r="R119" s="59" t="s">
        <v>138</v>
      </c>
    </row>
    <row r="120" spans="2:18" ht="23.25" customHeight="1" thickBot="1" x14ac:dyDescent="0.45">
      <c r="B120" s="243"/>
      <c r="C120" s="243"/>
      <c r="D120" s="243"/>
      <c r="E120" s="76" t="s">
        <v>142</v>
      </c>
      <c r="F120" s="183"/>
      <c r="G120" s="77" t="str">
        <f t="shared" si="207"/>
        <v/>
      </c>
      <c r="H120" s="77" t="str">
        <f t="shared" ref="H120" si="209">IF(F120="", "",( ROUNDDOWN(MIN(200000,G120),0)))</f>
        <v/>
      </c>
      <c r="I120" s="184"/>
      <c r="J120" s="246"/>
      <c r="R120" s="59" t="s">
        <v>138</v>
      </c>
    </row>
    <row r="121" spans="2:18" ht="23.25" customHeight="1" x14ac:dyDescent="0.4">
      <c r="B121" s="241"/>
      <c r="C121" s="241"/>
      <c r="D121" s="241"/>
      <c r="E121" s="63" t="s">
        <v>52</v>
      </c>
      <c r="F121" s="182"/>
      <c r="G121" s="170" t="str">
        <f t="shared" ref="G121" si="210">IF(G122="", "", (G122+G123))</f>
        <v/>
      </c>
      <c r="H121" s="170" t="str">
        <f t="shared" ref="H121" si="211">IF(H122="","",(H122+H123))</f>
        <v/>
      </c>
      <c r="I121" s="182"/>
      <c r="J121" s="244" t="str">
        <f t="shared" ref="J121" si="212">IF(I121="","",SUM(I121:I125))</f>
        <v/>
      </c>
      <c r="R121" s="59" t="s">
        <v>138</v>
      </c>
    </row>
    <row r="122" spans="2:18" ht="23.25" customHeight="1" x14ac:dyDescent="0.4">
      <c r="B122" s="242"/>
      <c r="C122" s="242"/>
      <c r="D122" s="242"/>
      <c r="E122" s="67" t="s">
        <v>38</v>
      </c>
      <c r="F122" s="167" t="str" cm="1">
        <f t="array" ref="F122">_xlfn.IFS(D121="","",F121="","",(D121="小規模事業者"),(MIN(625001,F121)),(D121="中小企業等"),(MIN(666667,F121)))</f>
        <v/>
      </c>
      <c r="G122" s="167" t="str">
        <f t="shared" ref="G122" si="213">IF(F122="","",IF(D121="小規模事業者",ROUNDDOWN(F122/5*4,0),(ROUNDDOWN(F122/4*3,0))))</f>
        <v/>
      </c>
      <c r="H122" s="167" t="str">
        <f t="shared" ref="H122" si="214">IF(F122="","",(ROUNDDOWN(MIN(500000,G122),0)))</f>
        <v/>
      </c>
      <c r="I122" s="68"/>
      <c r="J122" s="245"/>
      <c r="R122" s="59" t="s">
        <v>138</v>
      </c>
    </row>
    <row r="123" spans="2:18" ht="23.25" customHeight="1" x14ac:dyDescent="0.4">
      <c r="B123" s="242"/>
      <c r="C123" s="242"/>
      <c r="D123" s="242"/>
      <c r="E123" s="67" t="s">
        <v>39</v>
      </c>
      <c r="F123" s="167" t="str" cm="1">
        <f t="array" ref="F123">_xlfn.IFS(D121="","",F121="","",F121&lt;&gt;"",(F121-F122))</f>
        <v/>
      </c>
      <c r="G123" s="167" t="str">
        <f t="shared" ref="G123" si="215">IF(F123="","",ROUNDDOWN(F123*2/3,0))</f>
        <v/>
      </c>
      <c r="H123" s="167" t="str">
        <f t="shared" ref="H123" si="216">IF(F123="","",(ROUNDDOWN(MIN(3000000,G123),0)))</f>
        <v/>
      </c>
      <c r="I123" s="68"/>
      <c r="J123" s="245"/>
      <c r="R123" s="59" t="s">
        <v>138</v>
      </c>
    </row>
    <row r="124" spans="2:18" ht="23.25" customHeight="1" x14ac:dyDescent="0.4">
      <c r="B124" s="242"/>
      <c r="C124" s="242"/>
      <c r="D124" s="242"/>
      <c r="E124" s="71" t="s">
        <v>143</v>
      </c>
      <c r="F124" s="183"/>
      <c r="G124" s="73" t="str">
        <f t="shared" ref="G124:G125" si="217">IF(F124="","",(ROUNDDOWN(F124/2*1,0)))</f>
        <v/>
      </c>
      <c r="H124" s="73" t="str">
        <f t="shared" ref="H124" si="218">IF(F124="", "",( ROUNDDOWN(MIN(100000,G124),0)))</f>
        <v/>
      </c>
      <c r="I124" s="183"/>
      <c r="J124" s="245"/>
      <c r="R124" s="59" t="s">
        <v>138</v>
      </c>
    </row>
    <row r="125" spans="2:18" ht="23.25" customHeight="1" thickBot="1" x14ac:dyDescent="0.45">
      <c r="B125" s="243"/>
      <c r="C125" s="243"/>
      <c r="D125" s="243"/>
      <c r="E125" s="76" t="s">
        <v>142</v>
      </c>
      <c r="F125" s="183"/>
      <c r="G125" s="77" t="str">
        <f t="shared" si="217"/>
        <v/>
      </c>
      <c r="H125" s="77" t="str">
        <f t="shared" ref="H125" si="219">IF(F125="", "",( ROUNDDOWN(MIN(200000,G125),0)))</f>
        <v/>
      </c>
      <c r="I125" s="184"/>
      <c r="J125" s="246"/>
      <c r="R125" s="59" t="s">
        <v>138</v>
      </c>
    </row>
    <row r="126" spans="2:18" ht="23.25" customHeight="1" x14ac:dyDescent="0.4">
      <c r="B126" s="241"/>
      <c r="C126" s="241"/>
      <c r="D126" s="241"/>
      <c r="E126" s="63" t="s">
        <v>52</v>
      </c>
      <c r="F126" s="182"/>
      <c r="G126" s="170" t="str">
        <f t="shared" ref="G126" si="220">IF(G127="", "", (G127+G128))</f>
        <v/>
      </c>
      <c r="H126" s="170" t="str">
        <f t="shared" ref="H126" si="221">IF(H127="","",(H127+H128))</f>
        <v/>
      </c>
      <c r="I126" s="182"/>
      <c r="J126" s="244" t="str">
        <f t="shared" ref="J126" si="222">IF(I126="","",SUM(I126:I130))</f>
        <v/>
      </c>
      <c r="R126" s="59" t="s">
        <v>138</v>
      </c>
    </row>
    <row r="127" spans="2:18" ht="23.25" customHeight="1" x14ac:dyDescent="0.4">
      <c r="B127" s="242"/>
      <c r="C127" s="242"/>
      <c r="D127" s="242"/>
      <c r="E127" s="67" t="s">
        <v>38</v>
      </c>
      <c r="F127" s="167" t="str" cm="1">
        <f t="array" ref="F127">_xlfn.IFS(D126="","",F126="","",(D126="小規模事業者"),(MIN(625001,F126)),(D126="中小企業等"),(MIN(666667,F126)))</f>
        <v/>
      </c>
      <c r="G127" s="167" t="str">
        <f t="shared" ref="G127" si="223">IF(F127="","",IF(D126="小規模事業者",ROUNDDOWN(F127/5*4,0),(ROUNDDOWN(F127/4*3,0))))</f>
        <v/>
      </c>
      <c r="H127" s="167" t="str">
        <f t="shared" ref="H127" si="224">IF(F127="","",(ROUNDDOWN(MIN(500000,G127),0)))</f>
        <v/>
      </c>
      <c r="I127" s="68"/>
      <c r="J127" s="245"/>
      <c r="R127" s="59" t="s">
        <v>138</v>
      </c>
    </row>
    <row r="128" spans="2:18" ht="23.25" customHeight="1" x14ac:dyDescent="0.4">
      <c r="B128" s="242"/>
      <c r="C128" s="242"/>
      <c r="D128" s="242"/>
      <c r="E128" s="67" t="s">
        <v>39</v>
      </c>
      <c r="F128" s="167" t="str" cm="1">
        <f t="array" ref="F128">_xlfn.IFS(D126="","",F126="","",F126&lt;&gt;"",(F126-F127))</f>
        <v/>
      </c>
      <c r="G128" s="167" t="str">
        <f t="shared" ref="G128" si="225">IF(F128="","",ROUNDDOWN(F128*2/3,0))</f>
        <v/>
      </c>
      <c r="H128" s="167" t="str">
        <f t="shared" ref="H128" si="226">IF(F128="","",(ROUNDDOWN(MIN(3000000,G128),0)))</f>
        <v/>
      </c>
      <c r="I128" s="68"/>
      <c r="J128" s="245"/>
      <c r="R128" s="59" t="s">
        <v>138</v>
      </c>
    </row>
    <row r="129" spans="2:18" ht="23.25" customHeight="1" x14ac:dyDescent="0.4">
      <c r="B129" s="242"/>
      <c r="C129" s="242"/>
      <c r="D129" s="242"/>
      <c r="E129" s="71" t="s">
        <v>143</v>
      </c>
      <c r="F129" s="183"/>
      <c r="G129" s="73" t="str">
        <f t="shared" ref="G129:G130" si="227">IF(F129="","",(ROUNDDOWN(F129/2*1,0)))</f>
        <v/>
      </c>
      <c r="H129" s="73" t="str">
        <f t="shared" ref="H129" si="228">IF(F129="", "",( ROUNDDOWN(MIN(100000,G129),0)))</f>
        <v/>
      </c>
      <c r="I129" s="183"/>
      <c r="J129" s="245"/>
      <c r="R129" s="59" t="s">
        <v>138</v>
      </c>
    </row>
    <row r="130" spans="2:18" ht="23.25" customHeight="1" thickBot="1" x14ac:dyDescent="0.45">
      <c r="B130" s="243"/>
      <c r="C130" s="243"/>
      <c r="D130" s="243"/>
      <c r="E130" s="76" t="s">
        <v>142</v>
      </c>
      <c r="F130" s="183"/>
      <c r="G130" s="77" t="str">
        <f t="shared" si="227"/>
        <v/>
      </c>
      <c r="H130" s="77" t="str">
        <f t="shared" ref="H130" si="229">IF(F130="", "",( ROUNDDOWN(MIN(200000,G130),0)))</f>
        <v/>
      </c>
      <c r="I130" s="184"/>
      <c r="J130" s="246"/>
      <c r="R130" s="59" t="s">
        <v>138</v>
      </c>
    </row>
    <row r="131" spans="2:18" ht="23.25" customHeight="1" x14ac:dyDescent="0.4">
      <c r="B131" s="241"/>
      <c r="C131" s="241"/>
      <c r="D131" s="241"/>
      <c r="E131" s="63" t="s">
        <v>52</v>
      </c>
      <c r="F131" s="182"/>
      <c r="G131" s="170" t="str">
        <f t="shared" ref="G131" si="230">IF(G132="", "", (G132+G133))</f>
        <v/>
      </c>
      <c r="H131" s="170" t="str">
        <f t="shared" ref="H131" si="231">IF(H132="","",(H132+H133))</f>
        <v/>
      </c>
      <c r="I131" s="182"/>
      <c r="J131" s="244" t="str">
        <f t="shared" ref="J131" si="232">IF(I131="","",SUM(I131:I135))</f>
        <v/>
      </c>
      <c r="R131" s="59" t="s">
        <v>138</v>
      </c>
    </row>
    <row r="132" spans="2:18" ht="23.25" customHeight="1" x14ac:dyDescent="0.4">
      <c r="B132" s="242"/>
      <c r="C132" s="242"/>
      <c r="D132" s="242"/>
      <c r="E132" s="67" t="s">
        <v>38</v>
      </c>
      <c r="F132" s="167" t="str" cm="1">
        <f t="array" ref="F132">_xlfn.IFS(D131="","",F131="","",(D131="小規模事業者"),(MIN(625001,F131)),(D131="中小企業等"),(MIN(666667,F131)))</f>
        <v/>
      </c>
      <c r="G132" s="167" t="str">
        <f t="shared" ref="G132" si="233">IF(F132="","",IF(D131="小規模事業者",ROUNDDOWN(F132/5*4,0),(ROUNDDOWN(F132/4*3,0))))</f>
        <v/>
      </c>
      <c r="H132" s="167" t="str">
        <f t="shared" ref="H132" si="234">IF(F132="","",(ROUNDDOWN(MIN(500000,G132),0)))</f>
        <v/>
      </c>
      <c r="I132" s="68"/>
      <c r="J132" s="245"/>
      <c r="R132" s="59" t="s">
        <v>138</v>
      </c>
    </row>
    <row r="133" spans="2:18" ht="23.25" customHeight="1" x14ac:dyDescent="0.4">
      <c r="B133" s="242"/>
      <c r="C133" s="242"/>
      <c r="D133" s="242"/>
      <c r="E133" s="67" t="s">
        <v>39</v>
      </c>
      <c r="F133" s="167" t="str" cm="1">
        <f t="array" ref="F133">_xlfn.IFS(D131="","",F131="","",F131&lt;&gt;"",(F131-F132))</f>
        <v/>
      </c>
      <c r="G133" s="167" t="str">
        <f t="shared" ref="G133" si="235">IF(F133="","",ROUNDDOWN(F133*2/3,0))</f>
        <v/>
      </c>
      <c r="H133" s="167" t="str">
        <f t="shared" ref="H133" si="236">IF(F133="","",(ROUNDDOWN(MIN(3000000,G133),0)))</f>
        <v/>
      </c>
      <c r="I133" s="68"/>
      <c r="J133" s="245"/>
      <c r="R133" s="59" t="s">
        <v>138</v>
      </c>
    </row>
    <row r="134" spans="2:18" ht="23.25" customHeight="1" x14ac:dyDescent="0.4">
      <c r="B134" s="242"/>
      <c r="C134" s="242"/>
      <c r="D134" s="242"/>
      <c r="E134" s="71" t="s">
        <v>143</v>
      </c>
      <c r="F134" s="183"/>
      <c r="G134" s="73" t="str">
        <f t="shared" ref="G134:G135" si="237">IF(F134="","",(ROUNDDOWN(F134/2*1,0)))</f>
        <v/>
      </c>
      <c r="H134" s="73" t="str">
        <f t="shared" ref="H134" si="238">IF(F134="", "",( ROUNDDOWN(MIN(100000,G134),0)))</f>
        <v/>
      </c>
      <c r="I134" s="183"/>
      <c r="J134" s="245"/>
      <c r="R134" s="59" t="s">
        <v>138</v>
      </c>
    </row>
    <row r="135" spans="2:18" ht="23.25" customHeight="1" thickBot="1" x14ac:dyDescent="0.45">
      <c r="B135" s="243"/>
      <c r="C135" s="243"/>
      <c r="D135" s="243"/>
      <c r="E135" s="76" t="s">
        <v>142</v>
      </c>
      <c r="F135" s="183"/>
      <c r="G135" s="77" t="str">
        <f t="shared" si="237"/>
        <v/>
      </c>
      <c r="H135" s="77" t="str">
        <f t="shared" ref="H135" si="239">IF(F135="", "",( ROUNDDOWN(MIN(200000,G135),0)))</f>
        <v/>
      </c>
      <c r="I135" s="184"/>
      <c r="J135" s="246"/>
      <c r="R135" s="59" t="s">
        <v>138</v>
      </c>
    </row>
    <row r="136" spans="2:18" ht="23.25" customHeight="1" x14ac:dyDescent="0.4">
      <c r="B136" s="241"/>
      <c r="C136" s="241"/>
      <c r="D136" s="241"/>
      <c r="E136" s="63" t="s">
        <v>52</v>
      </c>
      <c r="F136" s="182"/>
      <c r="G136" s="170" t="str">
        <f t="shared" ref="G136" si="240">IF(G137="", "", (G137+G138))</f>
        <v/>
      </c>
      <c r="H136" s="170" t="str">
        <f t="shared" ref="H136" si="241">IF(H137="","",(H137+H138))</f>
        <v/>
      </c>
      <c r="I136" s="182"/>
      <c r="J136" s="244" t="str">
        <f t="shared" ref="J136" si="242">IF(I136="","",SUM(I136:I140))</f>
        <v/>
      </c>
      <c r="R136" s="59" t="s">
        <v>138</v>
      </c>
    </row>
    <row r="137" spans="2:18" ht="23.25" customHeight="1" x14ac:dyDescent="0.4">
      <c r="B137" s="242"/>
      <c r="C137" s="242"/>
      <c r="D137" s="242"/>
      <c r="E137" s="67" t="s">
        <v>38</v>
      </c>
      <c r="F137" s="167" t="str" cm="1">
        <f t="array" ref="F137">_xlfn.IFS(D136="","",F136="","",(D136="小規模事業者"),(MIN(625001,F136)),(D136="中小企業等"),(MIN(666667,F136)))</f>
        <v/>
      </c>
      <c r="G137" s="167" t="str">
        <f t="shared" ref="G137" si="243">IF(F137="","",IF(D136="小規模事業者",ROUNDDOWN(F137/5*4,0),(ROUNDDOWN(F137/4*3,0))))</f>
        <v/>
      </c>
      <c r="H137" s="167" t="str">
        <f t="shared" ref="H137" si="244">IF(F137="","",(ROUNDDOWN(MIN(500000,G137),0)))</f>
        <v/>
      </c>
      <c r="I137" s="68"/>
      <c r="J137" s="245"/>
      <c r="R137" s="59" t="s">
        <v>138</v>
      </c>
    </row>
    <row r="138" spans="2:18" ht="23.25" customHeight="1" x14ac:dyDescent="0.4">
      <c r="B138" s="242"/>
      <c r="C138" s="242"/>
      <c r="D138" s="242"/>
      <c r="E138" s="67" t="s">
        <v>39</v>
      </c>
      <c r="F138" s="167" t="str" cm="1">
        <f t="array" ref="F138">_xlfn.IFS(D136="","",F136="","",F136&lt;&gt;"",(F136-F137))</f>
        <v/>
      </c>
      <c r="G138" s="167" t="str">
        <f t="shared" ref="G138" si="245">IF(F138="","",ROUNDDOWN(F138*2/3,0))</f>
        <v/>
      </c>
      <c r="H138" s="167" t="str">
        <f t="shared" ref="H138" si="246">IF(F138="","",(ROUNDDOWN(MIN(3000000,G138),0)))</f>
        <v/>
      </c>
      <c r="I138" s="68"/>
      <c r="J138" s="245"/>
      <c r="R138" s="59" t="s">
        <v>138</v>
      </c>
    </row>
    <row r="139" spans="2:18" ht="23.25" customHeight="1" x14ac:dyDescent="0.4">
      <c r="B139" s="242"/>
      <c r="C139" s="242"/>
      <c r="D139" s="242"/>
      <c r="E139" s="71" t="s">
        <v>143</v>
      </c>
      <c r="F139" s="183"/>
      <c r="G139" s="73" t="str">
        <f t="shared" ref="G139:G140" si="247">IF(F139="","",(ROUNDDOWN(F139/2*1,0)))</f>
        <v/>
      </c>
      <c r="H139" s="73" t="str">
        <f t="shared" ref="H139" si="248">IF(F139="", "",( ROUNDDOWN(MIN(100000,G139),0)))</f>
        <v/>
      </c>
      <c r="I139" s="183"/>
      <c r="J139" s="245"/>
      <c r="R139" s="59" t="s">
        <v>138</v>
      </c>
    </row>
    <row r="140" spans="2:18" ht="23.25" customHeight="1" thickBot="1" x14ac:dyDescent="0.45">
      <c r="B140" s="243"/>
      <c r="C140" s="243"/>
      <c r="D140" s="243"/>
      <c r="E140" s="76" t="s">
        <v>142</v>
      </c>
      <c r="F140" s="183"/>
      <c r="G140" s="77" t="str">
        <f t="shared" si="247"/>
        <v/>
      </c>
      <c r="H140" s="77" t="str">
        <f t="shared" ref="H140" si="249">IF(F140="", "",( ROUNDDOWN(MIN(200000,G140),0)))</f>
        <v/>
      </c>
      <c r="I140" s="184"/>
      <c r="J140" s="246"/>
      <c r="R140" s="59" t="s">
        <v>138</v>
      </c>
    </row>
    <row r="141" spans="2:18" ht="23.25" customHeight="1" x14ac:dyDescent="0.4">
      <c r="B141" s="241"/>
      <c r="C141" s="241"/>
      <c r="D141" s="241"/>
      <c r="E141" s="63" t="s">
        <v>52</v>
      </c>
      <c r="F141" s="182"/>
      <c r="G141" s="170" t="str">
        <f t="shared" ref="G141" si="250">IF(G142="", "", (G142+G143))</f>
        <v/>
      </c>
      <c r="H141" s="170" t="str">
        <f t="shared" ref="H141" si="251">IF(H142="","",(H142+H143))</f>
        <v/>
      </c>
      <c r="I141" s="182"/>
      <c r="J141" s="244" t="str">
        <f t="shared" ref="J141" si="252">IF(I141="","",SUM(I141:I145))</f>
        <v/>
      </c>
      <c r="R141" s="59" t="s">
        <v>138</v>
      </c>
    </row>
    <row r="142" spans="2:18" ht="23.25" customHeight="1" x14ac:dyDescent="0.4">
      <c r="B142" s="242"/>
      <c r="C142" s="242"/>
      <c r="D142" s="242"/>
      <c r="E142" s="67" t="s">
        <v>38</v>
      </c>
      <c r="F142" s="167" t="str" cm="1">
        <f t="array" ref="F142">_xlfn.IFS(D141="","",F141="","",(D141="小規模事業者"),(MIN(625001,F141)),(D141="中小企業等"),(MIN(666667,F141)))</f>
        <v/>
      </c>
      <c r="G142" s="167" t="str">
        <f t="shared" ref="G142" si="253">IF(F142="","",IF(D141="小規模事業者",ROUNDDOWN(F142/5*4,0),(ROUNDDOWN(F142/4*3,0))))</f>
        <v/>
      </c>
      <c r="H142" s="167" t="str">
        <f t="shared" ref="H142" si="254">IF(F142="","",(ROUNDDOWN(MIN(500000,G142),0)))</f>
        <v/>
      </c>
      <c r="I142" s="68"/>
      <c r="J142" s="245"/>
      <c r="R142" s="59" t="s">
        <v>138</v>
      </c>
    </row>
    <row r="143" spans="2:18" ht="23.25" customHeight="1" x14ac:dyDescent="0.4">
      <c r="B143" s="242"/>
      <c r="C143" s="242"/>
      <c r="D143" s="242"/>
      <c r="E143" s="67" t="s">
        <v>39</v>
      </c>
      <c r="F143" s="167" t="str" cm="1">
        <f t="array" ref="F143">_xlfn.IFS(D141="","",F141="","",F141&lt;&gt;"",(F141-F142))</f>
        <v/>
      </c>
      <c r="G143" s="167" t="str">
        <f t="shared" ref="G143" si="255">IF(F143="","",ROUNDDOWN(F143*2/3,0))</f>
        <v/>
      </c>
      <c r="H143" s="167" t="str">
        <f t="shared" ref="H143" si="256">IF(F143="","",(ROUNDDOWN(MIN(3000000,G143),0)))</f>
        <v/>
      </c>
      <c r="I143" s="68"/>
      <c r="J143" s="245"/>
      <c r="R143" s="59" t="s">
        <v>138</v>
      </c>
    </row>
    <row r="144" spans="2:18" ht="23.25" customHeight="1" x14ac:dyDescent="0.4">
      <c r="B144" s="242"/>
      <c r="C144" s="242"/>
      <c r="D144" s="242"/>
      <c r="E144" s="71" t="s">
        <v>143</v>
      </c>
      <c r="F144" s="183"/>
      <c r="G144" s="73" t="str">
        <f t="shared" ref="G144:G145" si="257">IF(F144="","",(ROUNDDOWN(F144/2*1,0)))</f>
        <v/>
      </c>
      <c r="H144" s="73" t="str">
        <f t="shared" ref="H144" si="258">IF(F144="", "",( ROUNDDOWN(MIN(100000,G144),0)))</f>
        <v/>
      </c>
      <c r="I144" s="183"/>
      <c r="J144" s="245"/>
      <c r="R144" s="59" t="s">
        <v>138</v>
      </c>
    </row>
    <row r="145" spans="2:18" ht="23.25" customHeight="1" thickBot="1" x14ac:dyDescent="0.45">
      <c r="B145" s="243"/>
      <c r="C145" s="243"/>
      <c r="D145" s="243"/>
      <c r="E145" s="76" t="s">
        <v>142</v>
      </c>
      <c r="F145" s="183"/>
      <c r="G145" s="77" t="str">
        <f t="shared" si="257"/>
        <v/>
      </c>
      <c r="H145" s="77" t="str">
        <f t="shared" ref="H145" si="259">IF(F145="", "",( ROUNDDOWN(MIN(200000,G145),0)))</f>
        <v/>
      </c>
      <c r="I145" s="184"/>
      <c r="J145" s="246"/>
      <c r="R145" s="59" t="s">
        <v>138</v>
      </c>
    </row>
    <row r="146" spans="2:18" ht="23.25" customHeight="1" x14ac:dyDescent="0.4">
      <c r="B146" s="241"/>
      <c r="C146" s="241"/>
      <c r="D146" s="241"/>
      <c r="E146" s="63" t="s">
        <v>52</v>
      </c>
      <c r="F146" s="182"/>
      <c r="G146" s="170" t="str">
        <f t="shared" ref="G146" si="260">IF(G147="", "", (G147+G148))</f>
        <v/>
      </c>
      <c r="H146" s="170" t="str">
        <f t="shared" ref="H146" si="261">IF(H147="","",(H147+H148))</f>
        <v/>
      </c>
      <c r="I146" s="182"/>
      <c r="J146" s="244" t="str">
        <f t="shared" ref="J146" si="262">IF(I146="","",SUM(I146:I150))</f>
        <v/>
      </c>
      <c r="R146" s="59" t="s">
        <v>138</v>
      </c>
    </row>
    <row r="147" spans="2:18" ht="23.25" customHeight="1" x14ac:dyDescent="0.4">
      <c r="B147" s="242"/>
      <c r="C147" s="242"/>
      <c r="D147" s="242"/>
      <c r="E147" s="67" t="s">
        <v>38</v>
      </c>
      <c r="F147" s="167" t="str" cm="1">
        <f t="array" ref="F147">_xlfn.IFS(D146="","",F146="","",(D146="小規模事業者"),(MIN(625001,F146)),(D146="中小企業等"),(MIN(666667,F146)))</f>
        <v/>
      </c>
      <c r="G147" s="167" t="str">
        <f t="shared" ref="G147" si="263">IF(F147="","",IF(D146="小規模事業者",ROUNDDOWN(F147/5*4,0),(ROUNDDOWN(F147/4*3,0))))</f>
        <v/>
      </c>
      <c r="H147" s="167" t="str">
        <f t="shared" ref="H147" si="264">IF(F147="","",(ROUNDDOWN(MIN(500000,G147),0)))</f>
        <v/>
      </c>
      <c r="I147" s="68"/>
      <c r="J147" s="245"/>
      <c r="R147" s="59" t="s">
        <v>138</v>
      </c>
    </row>
    <row r="148" spans="2:18" ht="23.25" customHeight="1" x14ac:dyDescent="0.4">
      <c r="B148" s="242"/>
      <c r="C148" s="242"/>
      <c r="D148" s="242"/>
      <c r="E148" s="67" t="s">
        <v>39</v>
      </c>
      <c r="F148" s="167" t="str" cm="1">
        <f t="array" ref="F148">_xlfn.IFS(D146="","",F146="","",F146&lt;&gt;"",(F146-F147))</f>
        <v/>
      </c>
      <c r="G148" s="167" t="str">
        <f t="shared" ref="G148" si="265">IF(F148="","",ROUNDDOWN(F148*2/3,0))</f>
        <v/>
      </c>
      <c r="H148" s="167" t="str">
        <f t="shared" ref="H148" si="266">IF(F148="","",(ROUNDDOWN(MIN(3000000,G148),0)))</f>
        <v/>
      </c>
      <c r="I148" s="68"/>
      <c r="J148" s="245"/>
      <c r="R148" s="59" t="s">
        <v>138</v>
      </c>
    </row>
    <row r="149" spans="2:18" ht="23.25" customHeight="1" x14ac:dyDescent="0.4">
      <c r="B149" s="242"/>
      <c r="C149" s="242"/>
      <c r="D149" s="242"/>
      <c r="E149" s="71" t="s">
        <v>143</v>
      </c>
      <c r="F149" s="183"/>
      <c r="G149" s="73" t="str">
        <f t="shared" ref="G149:G150" si="267">IF(F149="","",(ROUNDDOWN(F149/2*1,0)))</f>
        <v/>
      </c>
      <c r="H149" s="73" t="str">
        <f t="shared" ref="H149" si="268">IF(F149="", "",( ROUNDDOWN(MIN(100000,G149),0)))</f>
        <v/>
      </c>
      <c r="I149" s="183"/>
      <c r="J149" s="245"/>
      <c r="R149" s="59" t="s">
        <v>138</v>
      </c>
    </row>
    <row r="150" spans="2:18" ht="23.25" customHeight="1" thickBot="1" x14ac:dyDescent="0.45">
      <c r="B150" s="243"/>
      <c r="C150" s="243"/>
      <c r="D150" s="243"/>
      <c r="E150" s="76" t="s">
        <v>142</v>
      </c>
      <c r="F150" s="183"/>
      <c r="G150" s="77" t="str">
        <f t="shared" si="267"/>
        <v/>
      </c>
      <c r="H150" s="77" t="str">
        <f t="shared" ref="H150" si="269">IF(F150="", "",( ROUNDDOWN(MIN(200000,G150),0)))</f>
        <v/>
      </c>
      <c r="I150" s="184"/>
      <c r="J150" s="246"/>
      <c r="R150" s="59" t="s">
        <v>138</v>
      </c>
    </row>
    <row r="151" spans="2:18" ht="23.25" customHeight="1" x14ac:dyDescent="0.4">
      <c r="B151" s="241"/>
      <c r="C151" s="241"/>
      <c r="D151" s="241"/>
      <c r="E151" s="63" t="s">
        <v>52</v>
      </c>
      <c r="F151" s="182"/>
      <c r="G151" s="170" t="str">
        <f t="shared" ref="G151" si="270">IF(G152="", "", (G152+G153))</f>
        <v/>
      </c>
      <c r="H151" s="170" t="str">
        <f t="shared" ref="H151" si="271">IF(H152="","",(H152+H153))</f>
        <v/>
      </c>
      <c r="I151" s="182"/>
      <c r="J151" s="244" t="str">
        <f t="shared" ref="J151" si="272">IF(I151="","",SUM(I151:I155))</f>
        <v/>
      </c>
      <c r="R151" s="59" t="s">
        <v>138</v>
      </c>
    </row>
    <row r="152" spans="2:18" ht="23.25" customHeight="1" x14ac:dyDescent="0.4">
      <c r="B152" s="242"/>
      <c r="C152" s="242"/>
      <c r="D152" s="242"/>
      <c r="E152" s="67" t="s">
        <v>38</v>
      </c>
      <c r="F152" s="167" t="str" cm="1">
        <f t="array" ref="F152">_xlfn.IFS(D151="","",F151="","",(D151="小規模事業者"),(MIN(625001,F151)),(D151="中小企業等"),(MIN(666667,F151)))</f>
        <v/>
      </c>
      <c r="G152" s="167" t="str">
        <f t="shared" ref="G152" si="273">IF(F152="","",IF(D151="小規模事業者",ROUNDDOWN(F152/5*4,0),(ROUNDDOWN(F152/4*3,0))))</f>
        <v/>
      </c>
      <c r="H152" s="167" t="str">
        <f t="shared" ref="H152" si="274">IF(F152="","",(ROUNDDOWN(MIN(500000,G152),0)))</f>
        <v/>
      </c>
      <c r="I152" s="68"/>
      <c r="J152" s="245"/>
      <c r="R152" s="59" t="s">
        <v>138</v>
      </c>
    </row>
    <row r="153" spans="2:18" ht="23.25" customHeight="1" x14ac:dyDescent="0.4">
      <c r="B153" s="242"/>
      <c r="C153" s="242"/>
      <c r="D153" s="242"/>
      <c r="E153" s="67" t="s">
        <v>39</v>
      </c>
      <c r="F153" s="167" t="str" cm="1">
        <f t="array" ref="F153">_xlfn.IFS(D151="","",F151="","",F151&lt;&gt;"",(F151-F152))</f>
        <v/>
      </c>
      <c r="G153" s="167" t="str">
        <f t="shared" ref="G153" si="275">IF(F153="","",ROUNDDOWN(F153*2/3,0))</f>
        <v/>
      </c>
      <c r="H153" s="167" t="str">
        <f t="shared" ref="H153" si="276">IF(F153="","",(ROUNDDOWN(MIN(3000000,G153),0)))</f>
        <v/>
      </c>
      <c r="I153" s="68"/>
      <c r="J153" s="245"/>
      <c r="R153" s="59" t="s">
        <v>138</v>
      </c>
    </row>
    <row r="154" spans="2:18" ht="23.25" customHeight="1" x14ac:dyDescent="0.4">
      <c r="B154" s="242"/>
      <c r="C154" s="242"/>
      <c r="D154" s="242"/>
      <c r="E154" s="71" t="s">
        <v>143</v>
      </c>
      <c r="F154" s="183"/>
      <c r="G154" s="73" t="str">
        <f t="shared" ref="G154:G155" si="277">IF(F154="","",(ROUNDDOWN(F154/2*1,0)))</f>
        <v/>
      </c>
      <c r="H154" s="73" t="str">
        <f t="shared" ref="H154" si="278">IF(F154="", "",( ROUNDDOWN(MIN(100000,G154),0)))</f>
        <v/>
      </c>
      <c r="I154" s="183"/>
      <c r="J154" s="245"/>
      <c r="R154" s="59" t="s">
        <v>138</v>
      </c>
    </row>
    <row r="155" spans="2:18" ht="23.25" customHeight="1" thickBot="1" x14ac:dyDescent="0.45">
      <c r="B155" s="243"/>
      <c r="C155" s="243"/>
      <c r="D155" s="243"/>
      <c r="E155" s="76" t="s">
        <v>142</v>
      </c>
      <c r="F155" s="183"/>
      <c r="G155" s="77" t="str">
        <f t="shared" si="277"/>
        <v/>
      </c>
      <c r="H155" s="77" t="str">
        <f t="shared" ref="H155" si="279">IF(F155="", "",( ROUNDDOWN(MIN(200000,G155),0)))</f>
        <v/>
      </c>
      <c r="I155" s="184"/>
      <c r="J155" s="246"/>
      <c r="R155" s="59" t="s">
        <v>138</v>
      </c>
    </row>
    <row r="156" spans="2:18" ht="23.25" customHeight="1" x14ac:dyDescent="0.4">
      <c r="B156" s="241"/>
      <c r="C156" s="241"/>
      <c r="D156" s="241"/>
      <c r="E156" s="63" t="s">
        <v>52</v>
      </c>
      <c r="F156" s="182"/>
      <c r="G156" s="170" t="str">
        <f t="shared" ref="G156" si="280">IF(G157="", "", (G157+G158))</f>
        <v/>
      </c>
      <c r="H156" s="170" t="str">
        <f t="shared" ref="H156" si="281">IF(H157="","",(H157+H158))</f>
        <v/>
      </c>
      <c r="I156" s="182"/>
      <c r="J156" s="244" t="str">
        <f t="shared" ref="J156" si="282">IF(I156="","",SUM(I156:I160))</f>
        <v/>
      </c>
      <c r="R156" s="59" t="s">
        <v>138</v>
      </c>
    </row>
    <row r="157" spans="2:18" ht="23.25" customHeight="1" x14ac:dyDescent="0.4">
      <c r="B157" s="242"/>
      <c r="C157" s="242"/>
      <c r="D157" s="242"/>
      <c r="E157" s="67" t="s">
        <v>38</v>
      </c>
      <c r="F157" s="167" t="str" cm="1">
        <f t="array" ref="F157">_xlfn.IFS(D156="","",F156="","",(D156="小規模事業者"),(MIN(625001,F156)),(D156="中小企業等"),(MIN(666667,F156)))</f>
        <v/>
      </c>
      <c r="G157" s="167" t="str">
        <f t="shared" ref="G157" si="283">IF(F157="","",IF(D156="小規模事業者",ROUNDDOWN(F157/5*4,0),(ROUNDDOWN(F157/4*3,0))))</f>
        <v/>
      </c>
      <c r="H157" s="167" t="str">
        <f t="shared" ref="H157" si="284">IF(F157="","",(ROUNDDOWN(MIN(500000,G157),0)))</f>
        <v/>
      </c>
      <c r="I157" s="68"/>
      <c r="J157" s="245"/>
      <c r="R157" s="59" t="s">
        <v>138</v>
      </c>
    </row>
    <row r="158" spans="2:18" ht="23.25" customHeight="1" x14ac:dyDescent="0.4">
      <c r="B158" s="242"/>
      <c r="C158" s="242"/>
      <c r="D158" s="242"/>
      <c r="E158" s="67" t="s">
        <v>39</v>
      </c>
      <c r="F158" s="167" t="str" cm="1">
        <f t="array" ref="F158">_xlfn.IFS(D156="","",F156="","",F156&lt;&gt;"",(F156-F157))</f>
        <v/>
      </c>
      <c r="G158" s="167" t="str">
        <f t="shared" ref="G158" si="285">IF(F158="","",ROUNDDOWN(F158*2/3,0))</f>
        <v/>
      </c>
      <c r="H158" s="167" t="str">
        <f t="shared" ref="H158" si="286">IF(F158="","",(ROUNDDOWN(MIN(3000000,G158),0)))</f>
        <v/>
      </c>
      <c r="I158" s="68"/>
      <c r="J158" s="245"/>
      <c r="R158" s="59" t="s">
        <v>138</v>
      </c>
    </row>
    <row r="159" spans="2:18" ht="23.25" customHeight="1" x14ac:dyDescent="0.4">
      <c r="B159" s="242"/>
      <c r="C159" s="242"/>
      <c r="D159" s="242"/>
      <c r="E159" s="71" t="s">
        <v>143</v>
      </c>
      <c r="F159" s="183"/>
      <c r="G159" s="73" t="str">
        <f t="shared" ref="G159:G160" si="287">IF(F159="","",(ROUNDDOWN(F159/2*1,0)))</f>
        <v/>
      </c>
      <c r="H159" s="73" t="str">
        <f t="shared" ref="H159" si="288">IF(F159="", "",( ROUNDDOWN(MIN(100000,G159),0)))</f>
        <v/>
      </c>
      <c r="I159" s="183"/>
      <c r="J159" s="245"/>
      <c r="R159" s="59" t="s">
        <v>138</v>
      </c>
    </row>
    <row r="160" spans="2:18" ht="23.25" customHeight="1" thickBot="1" x14ac:dyDescent="0.45">
      <c r="B160" s="243"/>
      <c r="C160" s="243"/>
      <c r="D160" s="243"/>
      <c r="E160" s="76" t="s">
        <v>142</v>
      </c>
      <c r="F160" s="183"/>
      <c r="G160" s="77" t="str">
        <f t="shared" si="287"/>
        <v/>
      </c>
      <c r="H160" s="77" t="str">
        <f t="shared" ref="H160" si="289">IF(F160="", "",( ROUNDDOWN(MIN(200000,G160),0)))</f>
        <v/>
      </c>
      <c r="I160" s="184"/>
      <c r="J160" s="246"/>
      <c r="R160" s="59" t="s">
        <v>138</v>
      </c>
    </row>
    <row r="161" spans="2:18" ht="23.25" customHeight="1" x14ac:dyDescent="0.4">
      <c r="B161" s="241"/>
      <c r="C161" s="241"/>
      <c r="D161" s="241"/>
      <c r="E161" s="63" t="s">
        <v>52</v>
      </c>
      <c r="F161" s="182"/>
      <c r="G161" s="170" t="str">
        <f t="shared" ref="G161" si="290">IF(G162="", "", (G162+G163))</f>
        <v/>
      </c>
      <c r="H161" s="170" t="str">
        <f t="shared" ref="H161" si="291">IF(H162="","",(H162+H163))</f>
        <v/>
      </c>
      <c r="I161" s="182"/>
      <c r="J161" s="244" t="str">
        <f t="shared" ref="J161" si="292">IF(I161="","",SUM(I161:I165))</f>
        <v/>
      </c>
      <c r="R161" s="59" t="s">
        <v>138</v>
      </c>
    </row>
    <row r="162" spans="2:18" ht="23.25" customHeight="1" x14ac:dyDescent="0.4">
      <c r="B162" s="242"/>
      <c r="C162" s="242"/>
      <c r="D162" s="242"/>
      <c r="E162" s="67" t="s">
        <v>38</v>
      </c>
      <c r="F162" s="167" t="str" cm="1">
        <f t="array" ref="F162">_xlfn.IFS(D161="","",F161="","",(D161="小規模事業者"),(MIN(625001,F161)),(D161="中小企業等"),(MIN(666667,F161)))</f>
        <v/>
      </c>
      <c r="G162" s="167" t="str">
        <f t="shared" ref="G162" si="293">IF(F162="","",IF(D161="小規模事業者",ROUNDDOWN(F162/5*4,0),(ROUNDDOWN(F162/4*3,0))))</f>
        <v/>
      </c>
      <c r="H162" s="167" t="str">
        <f t="shared" ref="H162" si="294">IF(F162="","",(ROUNDDOWN(MIN(500000,G162),0)))</f>
        <v/>
      </c>
      <c r="I162" s="68"/>
      <c r="J162" s="245"/>
      <c r="R162" s="59" t="s">
        <v>138</v>
      </c>
    </row>
    <row r="163" spans="2:18" ht="23.25" customHeight="1" x14ac:dyDescent="0.4">
      <c r="B163" s="242"/>
      <c r="C163" s="242"/>
      <c r="D163" s="242"/>
      <c r="E163" s="67" t="s">
        <v>39</v>
      </c>
      <c r="F163" s="167" t="str" cm="1">
        <f t="array" ref="F163">_xlfn.IFS(D161="","",F161="","",F161&lt;&gt;"",(F161-F162))</f>
        <v/>
      </c>
      <c r="G163" s="167" t="str">
        <f t="shared" ref="G163" si="295">IF(F163="","",ROUNDDOWN(F163*2/3,0))</f>
        <v/>
      </c>
      <c r="H163" s="167" t="str">
        <f t="shared" ref="H163" si="296">IF(F163="","",(ROUNDDOWN(MIN(3000000,G163),0)))</f>
        <v/>
      </c>
      <c r="I163" s="68"/>
      <c r="J163" s="245"/>
      <c r="R163" s="59" t="s">
        <v>138</v>
      </c>
    </row>
    <row r="164" spans="2:18" ht="23.25" customHeight="1" x14ac:dyDescent="0.4">
      <c r="B164" s="242"/>
      <c r="C164" s="242"/>
      <c r="D164" s="242"/>
      <c r="E164" s="71" t="s">
        <v>143</v>
      </c>
      <c r="F164" s="183"/>
      <c r="G164" s="73" t="str">
        <f t="shared" ref="G164:G165" si="297">IF(F164="","",(ROUNDDOWN(F164/2*1,0)))</f>
        <v/>
      </c>
      <c r="H164" s="73" t="str">
        <f t="shared" ref="H164" si="298">IF(F164="", "",( ROUNDDOWN(MIN(100000,G164),0)))</f>
        <v/>
      </c>
      <c r="I164" s="183"/>
      <c r="J164" s="245"/>
      <c r="R164" s="59" t="s">
        <v>138</v>
      </c>
    </row>
    <row r="165" spans="2:18" ht="23.25" customHeight="1" thickBot="1" x14ac:dyDescent="0.45">
      <c r="B165" s="243"/>
      <c r="C165" s="243"/>
      <c r="D165" s="243"/>
      <c r="E165" s="76" t="s">
        <v>142</v>
      </c>
      <c r="F165" s="183"/>
      <c r="G165" s="77" t="str">
        <f t="shared" si="297"/>
        <v/>
      </c>
      <c r="H165" s="77" t="str">
        <f t="shared" ref="H165" si="299">IF(F165="", "",( ROUNDDOWN(MIN(200000,G165),0)))</f>
        <v/>
      </c>
      <c r="I165" s="184"/>
      <c r="J165" s="246"/>
      <c r="R165" s="59" t="s">
        <v>138</v>
      </c>
    </row>
    <row r="166" spans="2:18" ht="23.25" customHeight="1" x14ac:dyDescent="0.4">
      <c r="B166" s="241"/>
      <c r="C166" s="241"/>
      <c r="D166" s="241"/>
      <c r="E166" s="63" t="s">
        <v>52</v>
      </c>
      <c r="F166" s="182"/>
      <c r="G166" s="170" t="str">
        <f t="shared" ref="G166" si="300">IF(G167="", "", (G167+G168))</f>
        <v/>
      </c>
      <c r="H166" s="170" t="str">
        <f t="shared" ref="H166" si="301">IF(H167="","",(H167+H168))</f>
        <v/>
      </c>
      <c r="I166" s="182"/>
      <c r="J166" s="244" t="str">
        <f t="shared" ref="J166" si="302">IF(I166="","",SUM(I166:I170))</f>
        <v/>
      </c>
      <c r="R166" s="59" t="s">
        <v>138</v>
      </c>
    </row>
    <row r="167" spans="2:18" ht="23.25" customHeight="1" x14ac:dyDescent="0.4">
      <c r="B167" s="242"/>
      <c r="C167" s="242"/>
      <c r="D167" s="242"/>
      <c r="E167" s="67" t="s">
        <v>38</v>
      </c>
      <c r="F167" s="167" t="str" cm="1">
        <f t="array" ref="F167">_xlfn.IFS(D166="","",F166="","",(D166="小規模事業者"),(MIN(625001,F166)),(D166="中小企業等"),(MIN(666667,F166)))</f>
        <v/>
      </c>
      <c r="G167" s="167" t="str">
        <f t="shared" ref="G167" si="303">IF(F167="","",IF(D166="小規模事業者",ROUNDDOWN(F167/5*4,0),(ROUNDDOWN(F167/4*3,0))))</f>
        <v/>
      </c>
      <c r="H167" s="167" t="str">
        <f t="shared" ref="H167" si="304">IF(F167="","",(ROUNDDOWN(MIN(500000,G167),0)))</f>
        <v/>
      </c>
      <c r="I167" s="68"/>
      <c r="J167" s="245"/>
      <c r="R167" s="59" t="s">
        <v>138</v>
      </c>
    </row>
    <row r="168" spans="2:18" ht="23.25" customHeight="1" x14ac:dyDescent="0.4">
      <c r="B168" s="242"/>
      <c r="C168" s="242"/>
      <c r="D168" s="242"/>
      <c r="E168" s="67" t="s">
        <v>39</v>
      </c>
      <c r="F168" s="167" t="str" cm="1">
        <f t="array" ref="F168">_xlfn.IFS(D166="","",F166="","",F166&lt;&gt;"",(F166-F167))</f>
        <v/>
      </c>
      <c r="G168" s="167" t="str">
        <f t="shared" ref="G168" si="305">IF(F168="","",ROUNDDOWN(F168*2/3,0))</f>
        <v/>
      </c>
      <c r="H168" s="167" t="str">
        <f t="shared" ref="H168" si="306">IF(F168="","",(ROUNDDOWN(MIN(3000000,G168),0)))</f>
        <v/>
      </c>
      <c r="I168" s="68"/>
      <c r="J168" s="245"/>
      <c r="R168" s="59" t="s">
        <v>138</v>
      </c>
    </row>
    <row r="169" spans="2:18" ht="23.25" customHeight="1" x14ac:dyDescent="0.4">
      <c r="B169" s="242"/>
      <c r="C169" s="242"/>
      <c r="D169" s="242"/>
      <c r="E169" s="71" t="s">
        <v>143</v>
      </c>
      <c r="F169" s="183"/>
      <c r="G169" s="73" t="str">
        <f t="shared" ref="G169:G170" si="307">IF(F169="","",(ROUNDDOWN(F169/2*1,0)))</f>
        <v/>
      </c>
      <c r="H169" s="73" t="str">
        <f t="shared" ref="H169" si="308">IF(F169="", "",( ROUNDDOWN(MIN(100000,G169),0)))</f>
        <v/>
      </c>
      <c r="I169" s="183"/>
      <c r="J169" s="245"/>
      <c r="R169" s="59" t="s">
        <v>138</v>
      </c>
    </row>
    <row r="170" spans="2:18" ht="23.25" customHeight="1" thickBot="1" x14ac:dyDescent="0.45">
      <c r="B170" s="243"/>
      <c r="C170" s="243"/>
      <c r="D170" s="243"/>
      <c r="E170" s="76" t="s">
        <v>142</v>
      </c>
      <c r="F170" s="183"/>
      <c r="G170" s="77" t="str">
        <f t="shared" si="307"/>
        <v/>
      </c>
      <c r="H170" s="77" t="str">
        <f t="shared" ref="H170" si="309">IF(F170="", "",( ROUNDDOWN(MIN(200000,G170),0)))</f>
        <v/>
      </c>
      <c r="I170" s="184"/>
      <c r="J170" s="246"/>
      <c r="R170" s="59" t="s">
        <v>138</v>
      </c>
    </row>
    <row r="171" spans="2:18" ht="23.25" customHeight="1" x14ac:dyDescent="0.4">
      <c r="B171" s="241"/>
      <c r="C171" s="241"/>
      <c r="D171" s="241"/>
      <c r="E171" s="63" t="s">
        <v>52</v>
      </c>
      <c r="F171" s="182"/>
      <c r="G171" s="170" t="str">
        <f t="shared" ref="G171" si="310">IF(G172="", "", (G172+G173))</f>
        <v/>
      </c>
      <c r="H171" s="170" t="str">
        <f t="shared" ref="H171" si="311">IF(H172="","",(H172+H173))</f>
        <v/>
      </c>
      <c r="I171" s="182"/>
      <c r="J171" s="244" t="str">
        <f t="shared" ref="J171" si="312">IF(I171="","",SUM(I171:I175))</f>
        <v/>
      </c>
      <c r="R171" s="59" t="s">
        <v>138</v>
      </c>
    </row>
    <row r="172" spans="2:18" ht="23.25" customHeight="1" x14ac:dyDescent="0.4">
      <c r="B172" s="242"/>
      <c r="C172" s="242"/>
      <c r="D172" s="242"/>
      <c r="E172" s="67" t="s">
        <v>38</v>
      </c>
      <c r="F172" s="167" t="str" cm="1">
        <f t="array" ref="F172">_xlfn.IFS(D171="","",F171="","",(D171="小規模事業者"),(MIN(625001,F171)),(D171="中小企業等"),(MIN(666667,F171)))</f>
        <v/>
      </c>
      <c r="G172" s="167" t="str">
        <f t="shared" ref="G172" si="313">IF(F172="","",IF(D171="小規模事業者",ROUNDDOWN(F172/5*4,0),(ROUNDDOWN(F172/4*3,0))))</f>
        <v/>
      </c>
      <c r="H172" s="167" t="str">
        <f t="shared" ref="H172" si="314">IF(F172="","",(ROUNDDOWN(MIN(500000,G172),0)))</f>
        <v/>
      </c>
      <c r="I172" s="68"/>
      <c r="J172" s="245"/>
      <c r="R172" s="59" t="s">
        <v>138</v>
      </c>
    </row>
    <row r="173" spans="2:18" ht="23.25" customHeight="1" x14ac:dyDescent="0.4">
      <c r="B173" s="242"/>
      <c r="C173" s="242"/>
      <c r="D173" s="242"/>
      <c r="E173" s="67" t="s">
        <v>39</v>
      </c>
      <c r="F173" s="167" t="str" cm="1">
        <f t="array" ref="F173">_xlfn.IFS(D171="","",F171="","",F171&lt;&gt;"",(F171-F172))</f>
        <v/>
      </c>
      <c r="G173" s="167" t="str">
        <f t="shared" ref="G173" si="315">IF(F173="","",ROUNDDOWN(F173*2/3,0))</f>
        <v/>
      </c>
      <c r="H173" s="167" t="str">
        <f t="shared" ref="H173" si="316">IF(F173="","",(ROUNDDOWN(MIN(3000000,G173),0)))</f>
        <v/>
      </c>
      <c r="I173" s="68"/>
      <c r="J173" s="245"/>
      <c r="R173" s="59" t="s">
        <v>138</v>
      </c>
    </row>
    <row r="174" spans="2:18" ht="23.25" customHeight="1" x14ac:dyDescent="0.4">
      <c r="B174" s="242"/>
      <c r="C174" s="242"/>
      <c r="D174" s="242"/>
      <c r="E174" s="71" t="s">
        <v>143</v>
      </c>
      <c r="F174" s="183"/>
      <c r="G174" s="73" t="str">
        <f t="shared" ref="G174:G175" si="317">IF(F174="","",(ROUNDDOWN(F174/2*1,0)))</f>
        <v/>
      </c>
      <c r="H174" s="73" t="str">
        <f t="shared" ref="H174" si="318">IF(F174="", "",( ROUNDDOWN(MIN(100000,G174),0)))</f>
        <v/>
      </c>
      <c r="I174" s="183"/>
      <c r="J174" s="245"/>
      <c r="R174" s="59" t="s">
        <v>138</v>
      </c>
    </row>
    <row r="175" spans="2:18" ht="23.25" customHeight="1" thickBot="1" x14ac:dyDescent="0.45">
      <c r="B175" s="243"/>
      <c r="C175" s="243"/>
      <c r="D175" s="243"/>
      <c r="E175" s="76" t="s">
        <v>142</v>
      </c>
      <c r="F175" s="183"/>
      <c r="G175" s="77" t="str">
        <f t="shared" si="317"/>
        <v/>
      </c>
      <c r="H175" s="77" t="str">
        <f t="shared" ref="H175" si="319">IF(F175="", "",( ROUNDDOWN(MIN(200000,G175),0)))</f>
        <v/>
      </c>
      <c r="I175" s="184"/>
      <c r="J175" s="246"/>
      <c r="R175" s="59" t="s">
        <v>138</v>
      </c>
    </row>
    <row r="176" spans="2:18" ht="23.25" customHeight="1" x14ac:dyDescent="0.4">
      <c r="B176" s="241"/>
      <c r="C176" s="241"/>
      <c r="D176" s="241"/>
      <c r="E176" s="63" t="s">
        <v>52</v>
      </c>
      <c r="F176" s="182"/>
      <c r="G176" s="170" t="str">
        <f t="shared" ref="G176" si="320">IF(G177="", "", (G177+G178))</f>
        <v/>
      </c>
      <c r="H176" s="170" t="str">
        <f t="shared" ref="H176" si="321">IF(H177="","",(H177+H178))</f>
        <v/>
      </c>
      <c r="I176" s="182"/>
      <c r="J176" s="244" t="str">
        <f t="shared" ref="J176" si="322">IF(I176="","",SUM(I176:I180))</f>
        <v/>
      </c>
      <c r="R176" s="59" t="s">
        <v>138</v>
      </c>
    </row>
    <row r="177" spans="2:18" ht="23.25" customHeight="1" x14ac:dyDescent="0.4">
      <c r="B177" s="242"/>
      <c r="C177" s="242"/>
      <c r="D177" s="242"/>
      <c r="E177" s="67" t="s">
        <v>38</v>
      </c>
      <c r="F177" s="167" t="str" cm="1">
        <f t="array" ref="F177">_xlfn.IFS(D176="","",F176="","",(D176="小規模事業者"),(MIN(625001,F176)),(D176="中小企業等"),(MIN(666667,F176)))</f>
        <v/>
      </c>
      <c r="G177" s="167" t="str">
        <f t="shared" ref="G177" si="323">IF(F177="","",IF(D176="小規模事業者",ROUNDDOWN(F177/5*4,0),(ROUNDDOWN(F177/4*3,0))))</f>
        <v/>
      </c>
      <c r="H177" s="167" t="str">
        <f t="shared" ref="H177" si="324">IF(F177="","",(ROUNDDOWN(MIN(500000,G177),0)))</f>
        <v/>
      </c>
      <c r="I177" s="68"/>
      <c r="J177" s="245"/>
      <c r="R177" s="59" t="s">
        <v>138</v>
      </c>
    </row>
    <row r="178" spans="2:18" ht="23.25" customHeight="1" x14ac:dyDescent="0.4">
      <c r="B178" s="242"/>
      <c r="C178" s="242"/>
      <c r="D178" s="242"/>
      <c r="E178" s="67" t="s">
        <v>39</v>
      </c>
      <c r="F178" s="167" t="str" cm="1">
        <f t="array" ref="F178">_xlfn.IFS(D176="","",F176="","",F176&lt;&gt;"",(F176-F177))</f>
        <v/>
      </c>
      <c r="G178" s="167" t="str">
        <f t="shared" ref="G178" si="325">IF(F178="","",ROUNDDOWN(F178*2/3,0))</f>
        <v/>
      </c>
      <c r="H178" s="167" t="str">
        <f t="shared" ref="H178" si="326">IF(F178="","",(ROUNDDOWN(MIN(3000000,G178),0)))</f>
        <v/>
      </c>
      <c r="I178" s="68"/>
      <c r="J178" s="245"/>
      <c r="R178" s="59" t="s">
        <v>138</v>
      </c>
    </row>
    <row r="179" spans="2:18" ht="23.25" customHeight="1" x14ac:dyDescent="0.4">
      <c r="B179" s="242"/>
      <c r="C179" s="242"/>
      <c r="D179" s="242"/>
      <c r="E179" s="71" t="s">
        <v>143</v>
      </c>
      <c r="F179" s="183"/>
      <c r="G179" s="73" t="str">
        <f t="shared" ref="G179:G180" si="327">IF(F179="","",(ROUNDDOWN(F179/2*1,0)))</f>
        <v/>
      </c>
      <c r="H179" s="73" t="str">
        <f t="shared" ref="H179" si="328">IF(F179="", "",( ROUNDDOWN(MIN(100000,G179),0)))</f>
        <v/>
      </c>
      <c r="I179" s="183"/>
      <c r="J179" s="245"/>
      <c r="R179" s="59" t="s">
        <v>138</v>
      </c>
    </row>
    <row r="180" spans="2:18" ht="23.25" customHeight="1" thickBot="1" x14ac:dyDescent="0.45">
      <c r="B180" s="243"/>
      <c r="C180" s="243"/>
      <c r="D180" s="243"/>
      <c r="E180" s="76" t="s">
        <v>142</v>
      </c>
      <c r="F180" s="183"/>
      <c r="G180" s="77" t="str">
        <f t="shared" si="327"/>
        <v/>
      </c>
      <c r="H180" s="77" t="str">
        <f t="shared" ref="H180" si="329">IF(F180="", "",( ROUNDDOWN(MIN(200000,G180),0)))</f>
        <v/>
      </c>
      <c r="I180" s="184"/>
      <c r="J180" s="246"/>
      <c r="R180" s="59" t="s">
        <v>138</v>
      </c>
    </row>
    <row r="181" spans="2:18" ht="23.25" customHeight="1" x14ac:dyDescent="0.4">
      <c r="B181" s="241"/>
      <c r="C181" s="241"/>
      <c r="D181" s="241"/>
      <c r="E181" s="63" t="s">
        <v>52</v>
      </c>
      <c r="F181" s="182"/>
      <c r="G181" s="170" t="str">
        <f t="shared" ref="G181" si="330">IF(G182="", "", (G182+G183))</f>
        <v/>
      </c>
      <c r="H181" s="170" t="str">
        <f t="shared" ref="H181" si="331">IF(H182="","",(H182+H183))</f>
        <v/>
      </c>
      <c r="I181" s="182"/>
      <c r="J181" s="244" t="str">
        <f t="shared" ref="J181" si="332">IF(I181="","",SUM(I181:I185))</f>
        <v/>
      </c>
      <c r="R181" s="59" t="s">
        <v>138</v>
      </c>
    </row>
    <row r="182" spans="2:18" ht="23.25" customHeight="1" x14ac:dyDescent="0.4">
      <c r="B182" s="242"/>
      <c r="C182" s="242"/>
      <c r="D182" s="242"/>
      <c r="E182" s="67" t="s">
        <v>38</v>
      </c>
      <c r="F182" s="167" t="str" cm="1">
        <f t="array" ref="F182">_xlfn.IFS(D181="","",F181="","",(D181="小規模事業者"),(MIN(625001,F181)),(D181="中小企業等"),(MIN(666667,F181)))</f>
        <v/>
      </c>
      <c r="G182" s="167" t="str">
        <f t="shared" ref="G182" si="333">IF(F182="","",IF(D181="小規模事業者",ROUNDDOWN(F182/5*4,0),(ROUNDDOWN(F182/4*3,0))))</f>
        <v/>
      </c>
      <c r="H182" s="167" t="str">
        <f t="shared" ref="H182" si="334">IF(F182="","",(ROUNDDOWN(MIN(500000,G182),0)))</f>
        <v/>
      </c>
      <c r="I182" s="68"/>
      <c r="J182" s="245"/>
      <c r="R182" s="59" t="s">
        <v>138</v>
      </c>
    </row>
    <row r="183" spans="2:18" ht="23.25" customHeight="1" x14ac:dyDescent="0.4">
      <c r="B183" s="242"/>
      <c r="C183" s="242"/>
      <c r="D183" s="242"/>
      <c r="E183" s="67" t="s">
        <v>39</v>
      </c>
      <c r="F183" s="167" t="str" cm="1">
        <f t="array" ref="F183">_xlfn.IFS(D181="","",F181="","",F181&lt;&gt;"",(F181-F182))</f>
        <v/>
      </c>
      <c r="G183" s="167" t="str">
        <f t="shared" ref="G183" si="335">IF(F183="","",ROUNDDOWN(F183*2/3,0))</f>
        <v/>
      </c>
      <c r="H183" s="167" t="str">
        <f t="shared" ref="H183" si="336">IF(F183="","",(ROUNDDOWN(MIN(3000000,G183),0)))</f>
        <v/>
      </c>
      <c r="I183" s="68"/>
      <c r="J183" s="245"/>
      <c r="R183" s="59" t="s">
        <v>138</v>
      </c>
    </row>
    <row r="184" spans="2:18" ht="23.25" customHeight="1" x14ac:dyDescent="0.4">
      <c r="B184" s="242"/>
      <c r="C184" s="242"/>
      <c r="D184" s="242"/>
      <c r="E184" s="71" t="s">
        <v>143</v>
      </c>
      <c r="F184" s="183"/>
      <c r="G184" s="73" t="str">
        <f t="shared" ref="G184:G185" si="337">IF(F184="","",(ROUNDDOWN(F184/2*1,0)))</f>
        <v/>
      </c>
      <c r="H184" s="73" t="str">
        <f t="shared" ref="H184" si="338">IF(F184="", "",( ROUNDDOWN(MIN(100000,G184),0)))</f>
        <v/>
      </c>
      <c r="I184" s="183"/>
      <c r="J184" s="245"/>
      <c r="R184" s="59" t="s">
        <v>138</v>
      </c>
    </row>
    <row r="185" spans="2:18" ht="23.25" customHeight="1" thickBot="1" x14ac:dyDescent="0.45">
      <c r="B185" s="243"/>
      <c r="C185" s="243"/>
      <c r="D185" s="243"/>
      <c r="E185" s="76" t="s">
        <v>142</v>
      </c>
      <c r="F185" s="183"/>
      <c r="G185" s="77" t="str">
        <f t="shared" si="337"/>
        <v/>
      </c>
      <c r="H185" s="77" t="str">
        <f t="shared" ref="H185" si="339">IF(F185="", "",( ROUNDDOWN(MIN(200000,G185),0)))</f>
        <v/>
      </c>
      <c r="I185" s="184"/>
      <c r="J185" s="246"/>
      <c r="R185" s="59" t="s">
        <v>138</v>
      </c>
    </row>
    <row r="186" spans="2:18" ht="23.25" customHeight="1" x14ac:dyDescent="0.4">
      <c r="B186" s="241"/>
      <c r="C186" s="241"/>
      <c r="D186" s="241"/>
      <c r="E186" s="63" t="s">
        <v>52</v>
      </c>
      <c r="F186" s="182"/>
      <c r="G186" s="170" t="str">
        <f t="shared" ref="G186" si="340">IF(G187="", "", (G187+G188))</f>
        <v/>
      </c>
      <c r="H186" s="170" t="str">
        <f t="shared" ref="H186" si="341">IF(H187="","",(H187+H188))</f>
        <v/>
      </c>
      <c r="I186" s="182"/>
      <c r="J186" s="244" t="str">
        <f t="shared" ref="J186" si="342">IF(I186="","",SUM(I186:I190))</f>
        <v/>
      </c>
      <c r="R186" s="59" t="s">
        <v>138</v>
      </c>
    </row>
    <row r="187" spans="2:18" ht="23.25" customHeight="1" x14ac:dyDescent="0.4">
      <c r="B187" s="242"/>
      <c r="C187" s="242"/>
      <c r="D187" s="242"/>
      <c r="E187" s="67" t="s">
        <v>38</v>
      </c>
      <c r="F187" s="167" t="str" cm="1">
        <f t="array" ref="F187">_xlfn.IFS(D186="","",F186="","",(D186="小規模事業者"),(MIN(625001,F186)),(D186="中小企業等"),(MIN(666667,F186)))</f>
        <v/>
      </c>
      <c r="G187" s="167" t="str">
        <f t="shared" ref="G187" si="343">IF(F187="","",IF(D186="小規模事業者",ROUNDDOWN(F187/5*4,0),(ROUNDDOWN(F187/4*3,0))))</f>
        <v/>
      </c>
      <c r="H187" s="167" t="str">
        <f t="shared" ref="H187" si="344">IF(F187="","",(ROUNDDOWN(MIN(500000,G187),0)))</f>
        <v/>
      </c>
      <c r="I187" s="68"/>
      <c r="J187" s="245"/>
      <c r="R187" s="59" t="s">
        <v>138</v>
      </c>
    </row>
    <row r="188" spans="2:18" ht="23.25" customHeight="1" x14ac:dyDescent="0.4">
      <c r="B188" s="242"/>
      <c r="C188" s="242"/>
      <c r="D188" s="242"/>
      <c r="E188" s="67" t="s">
        <v>39</v>
      </c>
      <c r="F188" s="167" t="str" cm="1">
        <f t="array" ref="F188">_xlfn.IFS(D186="","",F186="","",F186&lt;&gt;"",(F186-F187))</f>
        <v/>
      </c>
      <c r="G188" s="167" t="str">
        <f t="shared" ref="G188" si="345">IF(F188="","",ROUNDDOWN(F188*2/3,0))</f>
        <v/>
      </c>
      <c r="H188" s="167" t="str">
        <f t="shared" ref="H188" si="346">IF(F188="","",(ROUNDDOWN(MIN(3000000,G188),0)))</f>
        <v/>
      </c>
      <c r="I188" s="68"/>
      <c r="J188" s="245"/>
      <c r="R188" s="59" t="s">
        <v>138</v>
      </c>
    </row>
    <row r="189" spans="2:18" ht="23.25" customHeight="1" x14ac:dyDescent="0.4">
      <c r="B189" s="242"/>
      <c r="C189" s="242"/>
      <c r="D189" s="242"/>
      <c r="E189" s="71" t="s">
        <v>143</v>
      </c>
      <c r="F189" s="183"/>
      <c r="G189" s="73" t="str">
        <f t="shared" ref="G189:G190" si="347">IF(F189="","",(ROUNDDOWN(F189/2*1,0)))</f>
        <v/>
      </c>
      <c r="H189" s="73" t="str">
        <f t="shared" ref="H189" si="348">IF(F189="", "",( ROUNDDOWN(MIN(100000,G189),0)))</f>
        <v/>
      </c>
      <c r="I189" s="183"/>
      <c r="J189" s="245"/>
      <c r="R189" s="59" t="s">
        <v>138</v>
      </c>
    </row>
    <row r="190" spans="2:18" ht="23.25" customHeight="1" thickBot="1" x14ac:dyDescent="0.45">
      <c r="B190" s="243"/>
      <c r="C190" s="243"/>
      <c r="D190" s="243"/>
      <c r="E190" s="76" t="s">
        <v>142</v>
      </c>
      <c r="F190" s="183"/>
      <c r="G190" s="77" t="str">
        <f t="shared" si="347"/>
        <v/>
      </c>
      <c r="H190" s="77" t="str">
        <f t="shared" ref="H190" si="349">IF(F190="", "",( ROUNDDOWN(MIN(200000,G190),0)))</f>
        <v/>
      </c>
      <c r="I190" s="184"/>
      <c r="J190" s="246"/>
      <c r="R190" s="59" t="s">
        <v>138</v>
      </c>
    </row>
    <row r="191" spans="2:18" ht="23.25" customHeight="1" x14ac:dyDescent="0.4">
      <c r="B191" s="241"/>
      <c r="C191" s="241"/>
      <c r="D191" s="241"/>
      <c r="E191" s="63" t="s">
        <v>52</v>
      </c>
      <c r="F191" s="182"/>
      <c r="G191" s="170" t="str">
        <f t="shared" ref="G191" si="350">IF(G192="", "", (G192+G193))</f>
        <v/>
      </c>
      <c r="H191" s="170" t="str">
        <f t="shared" ref="H191" si="351">IF(H192="","",(H192+H193))</f>
        <v/>
      </c>
      <c r="I191" s="182"/>
      <c r="J191" s="244" t="str">
        <f t="shared" ref="J191" si="352">IF(I191="","",SUM(I191:I195))</f>
        <v/>
      </c>
      <c r="R191" s="59" t="s">
        <v>138</v>
      </c>
    </row>
    <row r="192" spans="2:18" ht="23.25" customHeight="1" x14ac:dyDescent="0.4">
      <c r="B192" s="242"/>
      <c r="C192" s="242"/>
      <c r="D192" s="242"/>
      <c r="E192" s="67" t="s">
        <v>38</v>
      </c>
      <c r="F192" s="167" t="str" cm="1">
        <f t="array" ref="F192">_xlfn.IFS(D191="","",F191="","",(D191="小規模事業者"),(MIN(625001,F191)),(D191="中小企業等"),(MIN(666667,F191)))</f>
        <v/>
      </c>
      <c r="G192" s="167" t="str">
        <f t="shared" ref="G192" si="353">IF(F192="","",IF(D191="小規模事業者",ROUNDDOWN(F192/5*4,0),(ROUNDDOWN(F192/4*3,0))))</f>
        <v/>
      </c>
      <c r="H192" s="167" t="str">
        <f t="shared" ref="H192" si="354">IF(F192="","",(ROUNDDOWN(MIN(500000,G192),0)))</f>
        <v/>
      </c>
      <c r="I192" s="68"/>
      <c r="J192" s="245"/>
      <c r="R192" s="59" t="s">
        <v>138</v>
      </c>
    </row>
    <row r="193" spans="2:18" ht="23.25" customHeight="1" x14ac:dyDescent="0.4">
      <c r="B193" s="242"/>
      <c r="C193" s="242"/>
      <c r="D193" s="242"/>
      <c r="E193" s="67" t="s">
        <v>39</v>
      </c>
      <c r="F193" s="167" t="str" cm="1">
        <f t="array" ref="F193">_xlfn.IFS(D191="","",F191="","",F191&lt;&gt;"",(F191-F192))</f>
        <v/>
      </c>
      <c r="G193" s="167" t="str">
        <f t="shared" ref="G193" si="355">IF(F193="","",ROUNDDOWN(F193*2/3,0))</f>
        <v/>
      </c>
      <c r="H193" s="167" t="str">
        <f t="shared" ref="H193" si="356">IF(F193="","",(ROUNDDOWN(MIN(3000000,G193),0)))</f>
        <v/>
      </c>
      <c r="I193" s="68"/>
      <c r="J193" s="245"/>
      <c r="R193" s="59" t="s">
        <v>138</v>
      </c>
    </row>
    <row r="194" spans="2:18" ht="23.25" customHeight="1" x14ac:dyDescent="0.4">
      <c r="B194" s="242"/>
      <c r="C194" s="242"/>
      <c r="D194" s="242"/>
      <c r="E194" s="71" t="s">
        <v>143</v>
      </c>
      <c r="F194" s="183"/>
      <c r="G194" s="73" t="str">
        <f t="shared" ref="G194:G195" si="357">IF(F194="","",(ROUNDDOWN(F194/2*1,0)))</f>
        <v/>
      </c>
      <c r="H194" s="73" t="str">
        <f t="shared" ref="H194" si="358">IF(F194="", "",( ROUNDDOWN(MIN(100000,G194),0)))</f>
        <v/>
      </c>
      <c r="I194" s="183"/>
      <c r="J194" s="245"/>
      <c r="R194" s="59" t="s">
        <v>138</v>
      </c>
    </row>
    <row r="195" spans="2:18" ht="23.25" customHeight="1" thickBot="1" x14ac:dyDescent="0.45">
      <c r="B195" s="243"/>
      <c r="C195" s="243"/>
      <c r="D195" s="243"/>
      <c r="E195" s="76" t="s">
        <v>142</v>
      </c>
      <c r="F195" s="183"/>
      <c r="G195" s="77" t="str">
        <f t="shared" si="357"/>
        <v/>
      </c>
      <c r="H195" s="77" t="str">
        <f t="shared" ref="H195" si="359">IF(F195="", "",( ROUNDDOWN(MIN(200000,G195),0)))</f>
        <v/>
      </c>
      <c r="I195" s="184"/>
      <c r="J195" s="246"/>
      <c r="R195" s="59" t="s">
        <v>138</v>
      </c>
    </row>
    <row r="196" spans="2:18" ht="23.25" customHeight="1" x14ac:dyDescent="0.4">
      <c r="B196" s="241"/>
      <c r="C196" s="241"/>
      <c r="D196" s="241"/>
      <c r="E196" s="63" t="s">
        <v>52</v>
      </c>
      <c r="F196" s="182"/>
      <c r="G196" s="170" t="str">
        <f t="shared" ref="G196" si="360">IF(G197="", "", (G197+G198))</f>
        <v/>
      </c>
      <c r="H196" s="170" t="str">
        <f t="shared" ref="H196" si="361">IF(H197="","",(H197+H198))</f>
        <v/>
      </c>
      <c r="I196" s="182"/>
      <c r="J196" s="244" t="str">
        <f t="shared" ref="J196" si="362">IF(I196="","",SUM(I196:I200))</f>
        <v/>
      </c>
      <c r="R196" s="59" t="s">
        <v>138</v>
      </c>
    </row>
    <row r="197" spans="2:18" ht="23.25" customHeight="1" x14ac:dyDescent="0.4">
      <c r="B197" s="242"/>
      <c r="C197" s="242"/>
      <c r="D197" s="242"/>
      <c r="E197" s="67" t="s">
        <v>38</v>
      </c>
      <c r="F197" s="167" t="str" cm="1">
        <f t="array" ref="F197">_xlfn.IFS(D196="","",F196="","",(D196="小規模事業者"),(MIN(625001,F196)),(D196="中小企業等"),(MIN(666667,F196)))</f>
        <v/>
      </c>
      <c r="G197" s="167" t="str">
        <f t="shared" ref="G197" si="363">IF(F197="","",IF(D196="小規模事業者",ROUNDDOWN(F197/5*4,0),(ROUNDDOWN(F197/4*3,0))))</f>
        <v/>
      </c>
      <c r="H197" s="167" t="str">
        <f t="shared" ref="H197" si="364">IF(F197="","",(ROUNDDOWN(MIN(500000,G197),0)))</f>
        <v/>
      </c>
      <c r="I197" s="68"/>
      <c r="J197" s="245"/>
      <c r="R197" s="59" t="s">
        <v>138</v>
      </c>
    </row>
    <row r="198" spans="2:18" ht="23.25" customHeight="1" x14ac:dyDescent="0.4">
      <c r="B198" s="242"/>
      <c r="C198" s="242"/>
      <c r="D198" s="242"/>
      <c r="E198" s="67" t="s">
        <v>39</v>
      </c>
      <c r="F198" s="167" t="str" cm="1">
        <f t="array" ref="F198">_xlfn.IFS(D196="","",F196="","",F196&lt;&gt;"",(F196-F197))</f>
        <v/>
      </c>
      <c r="G198" s="167" t="str">
        <f t="shared" ref="G198" si="365">IF(F198="","",ROUNDDOWN(F198*2/3,0))</f>
        <v/>
      </c>
      <c r="H198" s="167" t="str">
        <f t="shared" ref="H198" si="366">IF(F198="","",(ROUNDDOWN(MIN(3000000,G198),0)))</f>
        <v/>
      </c>
      <c r="I198" s="68"/>
      <c r="J198" s="245"/>
      <c r="R198" s="59" t="s">
        <v>138</v>
      </c>
    </row>
    <row r="199" spans="2:18" ht="23.25" customHeight="1" x14ac:dyDescent="0.4">
      <c r="B199" s="242"/>
      <c r="C199" s="242"/>
      <c r="D199" s="242"/>
      <c r="E199" s="71" t="s">
        <v>143</v>
      </c>
      <c r="F199" s="183"/>
      <c r="G199" s="73" t="str">
        <f t="shared" ref="G199:G200" si="367">IF(F199="","",(ROUNDDOWN(F199/2*1,0)))</f>
        <v/>
      </c>
      <c r="H199" s="73" t="str">
        <f t="shared" ref="H199" si="368">IF(F199="", "",( ROUNDDOWN(MIN(100000,G199),0)))</f>
        <v/>
      </c>
      <c r="I199" s="183"/>
      <c r="J199" s="245"/>
      <c r="R199" s="59" t="s">
        <v>138</v>
      </c>
    </row>
    <row r="200" spans="2:18" ht="23.25" customHeight="1" thickBot="1" x14ac:dyDescent="0.45">
      <c r="B200" s="243"/>
      <c r="C200" s="243"/>
      <c r="D200" s="243"/>
      <c r="E200" s="76" t="s">
        <v>142</v>
      </c>
      <c r="F200" s="183"/>
      <c r="G200" s="77" t="str">
        <f t="shared" si="367"/>
        <v/>
      </c>
      <c r="H200" s="77" t="str">
        <f t="shared" ref="H200" si="369">IF(F200="", "",( ROUNDDOWN(MIN(200000,G200),0)))</f>
        <v/>
      </c>
      <c r="I200" s="184"/>
      <c r="J200" s="246"/>
      <c r="R200" s="59" t="s">
        <v>138</v>
      </c>
    </row>
    <row r="201" spans="2:18" ht="23.25" customHeight="1" x14ac:dyDescent="0.4">
      <c r="B201" s="241"/>
      <c r="C201" s="241"/>
      <c r="D201" s="241"/>
      <c r="E201" s="63" t="s">
        <v>52</v>
      </c>
      <c r="F201" s="182"/>
      <c r="G201" s="170" t="str">
        <f t="shared" ref="G201" si="370">IF(G202="", "", (G202+G203))</f>
        <v/>
      </c>
      <c r="H201" s="170" t="str">
        <f t="shared" ref="H201" si="371">IF(H202="","",(H202+H203))</f>
        <v/>
      </c>
      <c r="I201" s="182"/>
      <c r="J201" s="244" t="str">
        <f t="shared" ref="J201" si="372">IF(I201="","",SUM(I201:I205))</f>
        <v/>
      </c>
      <c r="R201" s="59" t="s">
        <v>138</v>
      </c>
    </row>
    <row r="202" spans="2:18" ht="23.25" customHeight="1" x14ac:dyDescent="0.4">
      <c r="B202" s="242"/>
      <c r="C202" s="242"/>
      <c r="D202" s="242"/>
      <c r="E202" s="67" t="s">
        <v>38</v>
      </c>
      <c r="F202" s="167" t="str" cm="1">
        <f t="array" ref="F202">_xlfn.IFS(D201="","",F201="","",(D201="小規模事業者"),(MIN(625001,F201)),(D201="中小企業等"),(MIN(666667,F201)))</f>
        <v/>
      </c>
      <c r="G202" s="167" t="str">
        <f t="shared" ref="G202" si="373">IF(F202="","",IF(D201="小規模事業者",ROUNDDOWN(F202/5*4,0),(ROUNDDOWN(F202/4*3,0))))</f>
        <v/>
      </c>
      <c r="H202" s="167" t="str">
        <f t="shared" ref="H202" si="374">IF(F202="","",(ROUNDDOWN(MIN(500000,G202),0)))</f>
        <v/>
      </c>
      <c r="I202" s="68"/>
      <c r="J202" s="245"/>
      <c r="R202" s="59" t="s">
        <v>138</v>
      </c>
    </row>
    <row r="203" spans="2:18" ht="23.25" customHeight="1" x14ac:dyDescent="0.4">
      <c r="B203" s="242"/>
      <c r="C203" s="242"/>
      <c r="D203" s="242"/>
      <c r="E203" s="67" t="s">
        <v>39</v>
      </c>
      <c r="F203" s="167" t="str" cm="1">
        <f t="array" ref="F203">_xlfn.IFS(D201="","",F201="","",F201&lt;&gt;"",(F201-F202))</f>
        <v/>
      </c>
      <c r="G203" s="167" t="str">
        <f t="shared" ref="G203" si="375">IF(F203="","",ROUNDDOWN(F203*2/3,0))</f>
        <v/>
      </c>
      <c r="H203" s="167" t="str">
        <f t="shared" ref="H203" si="376">IF(F203="","",(ROUNDDOWN(MIN(3000000,G203),0)))</f>
        <v/>
      </c>
      <c r="I203" s="68"/>
      <c r="J203" s="245"/>
      <c r="R203" s="59" t="s">
        <v>138</v>
      </c>
    </row>
    <row r="204" spans="2:18" ht="23.25" customHeight="1" x14ac:dyDescent="0.4">
      <c r="B204" s="242"/>
      <c r="C204" s="242"/>
      <c r="D204" s="242"/>
      <c r="E204" s="71" t="s">
        <v>143</v>
      </c>
      <c r="F204" s="183"/>
      <c r="G204" s="73" t="str">
        <f t="shared" ref="G204:G205" si="377">IF(F204="","",(ROUNDDOWN(F204/2*1,0)))</f>
        <v/>
      </c>
      <c r="H204" s="73" t="str">
        <f t="shared" ref="H204" si="378">IF(F204="", "",( ROUNDDOWN(MIN(100000,G204),0)))</f>
        <v/>
      </c>
      <c r="I204" s="183"/>
      <c r="J204" s="245"/>
      <c r="R204" s="59" t="s">
        <v>138</v>
      </c>
    </row>
    <row r="205" spans="2:18" ht="23.25" customHeight="1" thickBot="1" x14ac:dyDescent="0.45">
      <c r="B205" s="243"/>
      <c r="C205" s="243"/>
      <c r="D205" s="243"/>
      <c r="E205" s="76" t="s">
        <v>142</v>
      </c>
      <c r="F205" s="183"/>
      <c r="G205" s="77" t="str">
        <f t="shared" si="377"/>
        <v/>
      </c>
      <c r="H205" s="77" t="str">
        <f t="shared" ref="H205" si="379">IF(F205="", "",( ROUNDDOWN(MIN(200000,G205),0)))</f>
        <v/>
      </c>
      <c r="I205" s="184"/>
      <c r="J205" s="246"/>
      <c r="R205" s="59" t="s">
        <v>138</v>
      </c>
    </row>
    <row r="206" spans="2:18" ht="23.25" customHeight="1" x14ac:dyDescent="0.4">
      <c r="B206" s="241"/>
      <c r="C206" s="241"/>
      <c r="D206" s="241"/>
      <c r="E206" s="63" t="s">
        <v>52</v>
      </c>
      <c r="F206" s="182"/>
      <c r="G206" s="170" t="str">
        <f t="shared" ref="G206" si="380">IF(G207="", "", (G207+G208))</f>
        <v/>
      </c>
      <c r="H206" s="170" t="str">
        <f t="shared" ref="H206" si="381">IF(H207="","",(H207+H208))</f>
        <v/>
      </c>
      <c r="I206" s="182"/>
      <c r="J206" s="244" t="str">
        <f t="shared" ref="J206" si="382">IF(I206="","",SUM(I206:I210))</f>
        <v/>
      </c>
      <c r="R206" s="59" t="s">
        <v>138</v>
      </c>
    </row>
    <row r="207" spans="2:18" ht="23.25" customHeight="1" x14ac:dyDescent="0.4">
      <c r="B207" s="242"/>
      <c r="C207" s="242"/>
      <c r="D207" s="242"/>
      <c r="E207" s="67" t="s">
        <v>38</v>
      </c>
      <c r="F207" s="167" t="str" cm="1">
        <f t="array" ref="F207">_xlfn.IFS(D206="","",F206="","",(D206="小規模事業者"),(MIN(625001,F206)),(D206="中小企業等"),(MIN(666667,F206)))</f>
        <v/>
      </c>
      <c r="G207" s="167" t="str">
        <f t="shared" ref="G207" si="383">IF(F207="","",IF(D206="小規模事業者",ROUNDDOWN(F207/5*4,0),(ROUNDDOWN(F207/4*3,0))))</f>
        <v/>
      </c>
      <c r="H207" s="167" t="str">
        <f t="shared" ref="H207" si="384">IF(F207="","",(ROUNDDOWN(MIN(500000,G207),0)))</f>
        <v/>
      </c>
      <c r="I207" s="68"/>
      <c r="J207" s="245"/>
      <c r="R207" s="59" t="s">
        <v>138</v>
      </c>
    </row>
    <row r="208" spans="2:18" ht="23.25" customHeight="1" x14ac:dyDescent="0.4">
      <c r="B208" s="242"/>
      <c r="C208" s="242"/>
      <c r="D208" s="242"/>
      <c r="E208" s="67" t="s">
        <v>39</v>
      </c>
      <c r="F208" s="167" t="str" cm="1">
        <f t="array" ref="F208">_xlfn.IFS(D206="","",F206="","",F206&lt;&gt;"",(F206-F207))</f>
        <v/>
      </c>
      <c r="G208" s="167" t="str">
        <f t="shared" ref="G208" si="385">IF(F208="","",ROUNDDOWN(F208*2/3,0))</f>
        <v/>
      </c>
      <c r="H208" s="167" t="str">
        <f t="shared" ref="H208" si="386">IF(F208="","",(ROUNDDOWN(MIN(3000000,G208),0)))</f>
        <v/>
      </c>
      <c r="I208" s="68"/>
      <c r="J208" s="245"/>
      <c r="R208" s="59" t="s">
        <v>138</v>
      </c>
    </row>
    <row r="209" spans="2:18" ht="23.25" customHeight="1" x14ac:dyDescent="0.4">
      <c r="B209" s="242"/>
      <c r="C209" s="242"/>
      <c r="D209" s="242"/>
      <c r="E209" s="71" t="s">
        <v>143</v>
      </c>
      <c r="F209" s="183"/>
      <c r="G209" s="73" t="str">
        <f t="shared" ref="G209:G210" si="387">IF(F209="","",(ROUNDDOWN(F209/2*1,0)))</f>
        <v/>
      </c>
      <c r="H209" s="73" t="str">
        <f t="shared" ref="H209" si="388">IF(F209="", "",( ROUNDDOWN(MIN(100000,G209),0)))</f>
        <v/>
      </c>
      <c r="I209" s="183"/>
      <c r="J209" s="245"/>
      <c r="R209" s="59" t="s">
        <v>138</v>
      </c>
    </row>
    <row r="210" spans="2:18" ht="23.25" customHeight="1" thickBot="1" x14ac:dyDescent="0.45">
      <c r="B210" s="243"/>
      <c r="C210" s="243"/>
      <c r="D210" s="243"/>
      <c r="E210" s="76" t="s">
        <v>142</v>
      </c>
      <c r="F210" s="183"/>
      <c r="G210" s="77" t="str">
        <f t="shared" si="387"/>
        <v/>
      </c>
      <c r="H210" s="77" t="str">
        <f t="shared" ref="H210" si="389">IF(F210="", "",( ROUNDDOWN(MIN(200000,G210),0)))</f>
        <v/>
      </c>
      <c r="I210" s="184"/>
      <c r="J210" s="246"/>
      <c r="R210" s="59" t="s">
        <v>138</v>
      </c>
    </row>
    <row r="211" spans="2:18" ht="23.25" customHeight="1" x14ac:dyDescent="0.4">
      <c r="B211" s="241"/>
      <c r="C211" s="241"/>
      <c r="D211" s="241"/>
      <c r="E211" s="63" t="s">
        <v>52</v>
      </c>
      <c r="F211" s="182"/>
      <c r="G211" s="170" t="str">
        <f t="shared" ref="G211" si="390">IF(G212="", "", (G212+G213))</f>
        <v/>
      </c>
      <c r="H211" s="170" t="str">
        <f t="shared" ref="H211" si="391">IF(H212="","",(H212+H213))</f>
        <v/>
      </c>
      <c r="I211" s="182"/>
      <c r="J211" s="244" t="str">
        <f t="shared" ref="J211" si="392">IF(I211="","",SUM(I211:I215))</f>
        <v/>
      </c>
      <c r="R211" s="59" t="s">
        <v>138</v>
      </c>
    </row>
    <row r="212" spans="2:18" ht="23.25" customHeight="1" x14ac:dyDescent="0.4">
      <c r="B212" s="242"/>
      <c r="C212" s="242"/>
      <c r="D212" s="242"/>
      <c r="E212" s="67" t="s">
        <v>38</v>
      </c>
      <c r="F212" s="167" t="str" cm="1">
        <f t="array" ref="F212">_xlfn.IFS(D211="","",F211="","",(D211="小規模事業者"),(MIN(625001,F211)),(D211="中小企業等"),(MIN(666667,F211)))</f>
        <v/>
      </c>
      <c r="G212" s="167" t="str">
        <f t="shared" ref="G212" si="393">IF(F212="","",IF(D211="小規模事業者",ROUNDDOWN(F212/5*4,0),(ROUNDDOWN(F212/4*3,0))))</f>
        <v/>
      </c>
      <c r="H212" s="167" t="str">
        <f t="shared" ref="H212" si="394">IF(F212="","",(ROUNDDOWN(MIN(500000,G212),0)))</f>
        <v/>
      </c>
      <c r="I212" s="68"/>
      <c r="J212" s="245"/>
      <c r="R212" s="59" t="s">
        <v>138</v>
      </c>
    </row>
    <row r="213" spans="2:18" ht="23.25" customHeight="1" x14ac:dyDescent="0.4">
      <c r="B213" s="242"/>
      <c r="C213" s="242"/>
      <c r="D213" s="242"/>
      <c r="E213" s="67" t="s">
        <v>39</v>
      </c>
      <c r="F213" s="167" t="str" cm="1">
        <f t="array" ref="F213">_xlfn.IFS(D211="","",F211="","",F211&lt;&gt;"",(F211-F212))</f>
        <v/>
      </c>
      <c r="G213" s="167" t="str">
        <f t="shared" ref="G213" si="395">IF(F213="","",ROUNDDOWN(F213*2/3,0))</f>
        <v/>
      </c>
      <c r="H213" s="167" t="str">
        <f t="shared" ref="H213" si="396">IF(F213="","",(ROUNDDOWN(MIN(3000000,G213),0)))</f>
        <v/>
      </c>
      <c r="I213" s="68"/>
      <c r="J213" s="245"/>
      <c r="R213" s="59" t="s">
        <v>138</v>
      </c>
    </row>
    <row r="214" spans="2:18" ht="23.25" customHeight="1" x14ac:dyDescent="0.4">
      <c r="B214" s="242"/>
      <c r="C214" s="242"/>
      <c r="D214" s="242"/>
      <c r="E214" s="71" t="s">
        <v>143</v>
      </c>
      <c r="F214" s="183"/>
      <c r="G214" s="73" t="str">
        <f t="shared" ref="G214:G215" si="397">IF(F214="","",(ROUNDDOWN(F214/2*1,0)))</f>
        <v/>
      </c>
      <c r="H214" s="73" t="str">
        <f t="shared" ref="H214" si="398">IF(F214="", "",( ROUNDDOWN(MIN(100000,G214),0)))</f>
        <v/>
      </c>
      <c r="I214" s="183"/>
      <c r="J214" s="245"/>
      <c r="R214" s="59" t="s">
        <v>138</v>
      </c>
    </row>
    <row r="215" spans="2:18" ht="23.25" customHeight="1" thickBot="1" x14ac:dyDescent="0.45">
      <c r="B215" s="243"/>
      <c r="C215" s="243"/>
      <c r="D215" s="243"/>
      <c r="E215" s="76" t="s">
        <v>142</v>
      </c>
      <c r="F215" s="183"/>
      <c r="G215" s="77" t="str">
        <f t="shared" si="397"/>
        <v/>
      </c>
      <c r="H215" s="77" t="str">
        <f t="shared" ref="H215" si="399">IF(F215="", "",( ROUNDDOWN(MIN(200000,G215),0)))</f>
        <v/>
      </c>
      <c r="I215" s="184"/>
      <c r="J215" s="246"/>
      <c r="R215" s="59" t="s">
        <v>138</v>
      </c>
    </row>
    <row r="216" spans="2:18" ht="23.25" customHeight="1" x14ac:dyDescent="0.4">
      <c r="B216" s="241"/>
      <c r="C216" s="241"/>
      <c r="D216" s="241"/>
      <c r="E216" s="63" t="s">
        <v>52</v>
      </c>
      <c r="F216" s="182"/>
      <c r="G216" s="170" t="str">
        <f t="shared" ref="G216" si="400">IF(G217="", "", (G217+G218))</f>
        <v/>
      </c>
      <c r="H216" s="170" t="str">
        <f t="shared" ref="H216" si="401">IF(H217="","",(H217+H218))</f>
        <v/>
      </c>
      <c r="I216" s="182"/>
      <c r="J216" s="244" t="str">
        <f t="shared" ref="J216" si="402">IF(I216="","",SUM(I216:I220))</f>
        <v/>
      </c>
      <c r="R216" s="59" t="s">
        <v>138</v>
      </c>
    </row>
    <row r="217" spans="2:18" ht="23.25" customHeight="1" x14ac:dyDescent="0.4">
      <c r="B217" s="242"/>
      <c r="C217" s="242"/>
      <c r="D217" s="242"/>
      <c r="E217" s="67" t="s">
        <v>38</v>
      </c>
      <c r="F217" s="167" t="str" cm="1">
        <f t="array" ref="F217">_xlfn.IFS(D216="","",F216="","",(D216="小規模事業者"),(MIN(625001,F216)),(D216="中小企業等"),(MIN(666667,F216)))</f>
        <v/>
      </c>
      <c r="G217" s="167" t="str">
        <f t="shared" ref="G217" si="403">IF(F217="","",IF(D216="小規模事業者",ROUNDDOWN(F217/5*4,0),(ROUNDDOWN(F217/4*3,0))))</f>
        <v/>
      </c>
      <c r="H217" s="167" t="str">
        <f t="shared" ref="H217" si="404">IF(F217="","",(ROUNDDOWN(MIN(500000,G217),0)))</f>
        <v/>
      </c>
      <c r="I217" s="68"/>
      <c r="J217" s="245"/>
      <c r="R217" s="59" t="s">
        <v>138</v>
      </c>
    </row>
    <row r="218" spans="2:18" ht="23.25" customHeight="1" x14ac:dyDescent="0.4">
      <c r="B218" s="242"/>
      <c r="C218" s="242"/>
      <c r="D218" s="242"/>
      <c r="E218" s="67" t="s">
        <v>39</v>
      </c>
      <c r="F218" s="167" t="str" cm="1">
        <f t="array" ref="F218">_xlfn.IFS(D216="","",F216="","",F216&lt;&gt;"",(F216-F217))</f>
        <v/>
      </c>
      <c r="G218" s="167" t="str">
        <f t="shared" ref="G218" si="405">IF(F218="","",ROUNDDOWN(F218*2/3,0))</f>
        <v/>
      </c>
      <c r="H218" s="167" t="str">
        <f t="shared" ref="H218" si="406">IF(F218="","",(ROUNDDOWN(MIN(3000000,G218),0)))</f>
        <v/>
      </c>
      <c r="I218" s="68"/>
      <c r="J218" s="245"/>
      <c r="R218" s="59" t="s">
        <v>138</v>
      </c>
    </row>
    <row r="219" spans="2:18" ht="23.25" customHeight="1" x14ac:dyDescent="0.4">
      <c r="B219" s="242"/>
      <c r="C219" s="242"/>
      <c r="D219" s="242"/>
      <c r="E219" s="71" t="s">
        <v>143</v>
      </c>
      <c r="F219" s="183"/>
      <c r="G219" s="73" t="str">
        <f t="shared" ref="G219:G220" si="407">IF(F219="","",(ROUNDDOWN(F219/2*1,0)))</f>
        <v/>
      </c>
      <c r="H219" s="73" t="str">
        <f t="shared" ref="H219" si="408">IF(F219="", "",( ROUNDDOWN(MIN(100000,G219),0)))</f>
        <v/>
      </c>
      <c r="I219" s="183"/>
      <c r="J219" s="245"/>
      <c r="R219" s="59" t="s">
        <v>138</v>
      </c>
    </row>
    <row r="220" spans="2:18" ht="23.25" customHeight="1" thickBot="1" x14ac:dyDescent="0.45">
      <c r="B220" s="243"/>
      <c r="C220" s="243"/>
      <c r="D220" s="243"/>
      <c r="E220" s="76" t="s">
        <v>142</v>
      </c>
      <c r="F220" s="183"/>
      <c r="G220" s="77" t="str">
        <f t="shared" si="407"/>
        <v/>
      </c>
      <c r="H220" s="77" t="str">
        <f t="shared" ref="H220" si="409">IF(F220="", "",( ROUNDDOWN(MIN(200000,G220),0)))</f>
        <v/>
      </c>
      <c r="I220" s="184"/>
      <c r="J220" s="246"/>
      <c r="R220" s="59" t="s">
        <v>138</v>
      </c>
    </row>
    <row r="221" spans="2:18" ht="23.25" customHeight="1" x14ac:dyDescent="0.4">
      <c r="B221" s="241"/>
      <c r="C221" s="241"/>
      <c r="D221" s="241"/>
      <c r="E221" s="63" t="s">
        <v>52</v>
      </c>
      <c r="F221" s="182"/>
      <c r="G221" s="170" t="str">
        <f t="shared" ref="G221" si="410">IF(G222="", "", (G222+G223))</f>
        <v/>
      </c>
      <c r="H221" s="170" t="str">
        <f t="shared" ref="H221" si="411">IF(H222="","",(H222+H223))</f>
        <v/>
      </c>
      <c r="I221" s="182"/>
      <c r="J221" s="244" t="str">
        <f t="shared" ref="J221" si="412">IF(I221="","",SUM(I221:I225))</f>
        <v/>
      </c>
      <c r="R221" s="59" t="s">
        <v>138</v>
      </c>
    </row>
    <row r="222" spans="2:18" ht="23.25" customHeight="1" x14ac:dyDescent="0.4">
      <c r="B222" s="242"/>
      <c r="C222" s="242"/>
      <c r="D222" s="242"/>
      <c r="E222" s="67" t="s">
        <v>38</v>
      </c>
      <c r="F222" s="167" t="str" cm="1">
        <f t="array" ref="F222">_xlfn.IFS(D221="","",F221="","",(D221="小規模事業者"),(MIN(625001,F221)),(D221="中小企業等"),(MIN(666667,F221)))</f>
        <v/>
      </c>
      <c r="G222" s="167" t="str">
        <f t="shared" ref="G222" si="413">IF(F222="","",IF(D221="小規模事業者",ROUNDDOWN(F222/5*4,0),(ROUNDDOWN(F222/4*3,0))))</f>
        <v/>
      </c>
      <c r="H222" s="167" t="str">
        <f t="shared" ref="H222" si="414">IF(F222="","",(ROUNDDOWN(MIN(500000,G222),0)))</f>
        <v/>
      </c>
      <c r="I222" s="68"/>
      <c r="J222" s="245"/>
      <c r="R222" s="59" t="s">
        <v>138</v>
      </c>
    </row>
    <row r="223" spans="2:18" ht="23.25" customHeight="1" x14ac:dyDescent="0.4">
      <c r="B223" s="242"/>
      <c r="C223" s="242"/>
      <c r="D223" s="242"/>
      <c r="E223" s="67" t="s">
        <v>39</v>
      </c>
      <c r="F223" s="167" t="str" cm="1">
        <f t="array" ref="F223">_xlfn.IFS(D221="","",F221="","",F221&lt;&gt;"",(F221-F222))</f>
        <v/>
      </c>
      <c r="G223" s="167" t="str">
        <f t="shared" ref="G223" si="415">IF(F223="","",ROUNDDOWN(F223*2/3,0))</f>
        <v/>
      </c>
      <c r="H223" s="167" t="str">
        <f t="shared" ref="H223" si="416">IF(F223="","",(ROUNDDOWN(MIN(3000000,G223),0)))</f>
        <v/>
      </c>
      <c r="I223" s="68"/>
      <c r="J223" s="245"/>
      <c r="R223" s="59" t="s">
        <v>138</v>
      </c>
    </row>
    <row r="224" spans="2:18" ht="23.25" customHeight="1" x14ac:dyDescent="0.4">
      <c r="B224" s="242"/>
      <c r="C224" s="242"/>
      <c r="D224" s="242"/>
      <c r="E224" s="71" t="s">
        <v>143</v>
      </c>
      <c r="F224" s="183"/>
      <c r="G224" s="73" t="str">
        <f t="shared" ref="G224:G225" si="417">IF(F224="","",(ROUNDDOWN(F224/2*1,0)))</f>
        <v/>
      </c>
      <c r="H224" s="73" t="str">
        <f t="shared" ref="H224" si="418">IF(F224="", "",( ROUNDDOWN(MIN(100000,G224),0)))</f>
        <v/>
      </c>
      <c r="I224" s="183"/>
      <c r="J224" s="245"/>
      <c r="R224" s="59" t="s">
        <v>138</v>
      </c>
    </row>
    <row r="225" spans="2:18" ht="23.25" customHeight="1" thickBot="1" x14ac:dyDescent="0.45">
      <c r="B225" s="243"/>
      <c r="C225" s="243"/>
      <c r="D225" s="243"/>
      <c r="E225" s="76" t="s">
        <v>142</v>
      </c>
      <c r="F225" s="183"/>
      <c r="G225" s="77" t="str">
        <f t="shared" si="417"/>
        <v/>
      </c>
      <c r="H225" s="77" t="str">
        <f t="shared" ref="H225" si="419">IF(F225="", "",( ROUNDDOWN(MIN(200000,G225),0)))</f>
        <v/>
      </c>
      <c r="I225" s="184"/>
      <c r="J225" s="246"/>
      <c r="R225" s="59" t="s">
        <v>138</v>
      </c>
    </row>
    <row r="226" spans="2:18" ht="23.25" customHeight="1" x14ac:dyDescent="0.4">
      <c r="B226" s="241"/>
      <c r="C226" s="241"/>
      <c r="D226" s="241"/>
      <c r="E226" s="63" t="s">
        <v>52</v>
      </c>
      <c r="F226" s="182"/>
      <c r="G226" s="170" t="str">
        <f t="shared" ref="G226" si="420">IF(G227="", "", (G227+G228))</f>
        <v/>
      </c>
      <c r="H226" s="170" t="str">
        <f t="shared" ref="H226" si="421">IF(H227="","",(H227+H228))</f>
        <v/>
      </c>
      <c r="I226" s="182"/>
      <c r="J226" s="244" t="str">
        <f t="shared" ref="J226" si="422">IF(I226="","",SUM(I226:I230))</f>
        <v/>
      </c>
      <c r="R226" s="59" t="s">
        <v>138</v>
      </c>
    </row>
    <row r="227" spans="2:18" ht="23.25" customHeight="1" x14ac:dyDescent="0.4">
      <c r="B227" s="242"/>
      <c r="C227" s="242"/>
      <c r="D227" s="242"/>
      <c r="E227" s="67" t="s">
        <v>38</v>
      </c>
      <c r="F227" s="167" t="str" cm="1">
        <f t="array" ref="F227">_xlfn.IFS(D226="","",F226="","",(D226="小規模事業者"),(MIN(625001,F226)),(D226="中小企業等"),(MIN(666667,F226)))</f>
        <v/>
      </c>
      <c r="G227" s="167" t="str">
        <f t="shared" ref="G227" si="423">IF(F227="","",IF(D226="小規模事業者",ROUNDDOWN(F227/5*4,0),(ROUNDDOWN(F227/4*3,0))))</f>
        <v/>
      </c>
      <c r="H227" s="167" t="str">
        <f t="shared" ref="H227" si="424">IF(F227="","",(ROUNDDOWN(MIN(500000,G227),0)))</f>
        <v/>
      </c>
      <c r="I227" s="68"/>
      <c r="J227" s="245"/>
      <c r="R227" s="59" t="s">
        <v>138</v>
      </c>
    </row>
    <row r="228" spans="2:18" ht="23.25" customHeight="1" x14ac:dyDescent="0.4">
      <c r="B228" s="242"/>
      <c r="C228" s="242"/>
      <c r="D228" s="242"/>
      <c r="E228" s="67" t="s">
        <v>39</v>
      </c>
      <c r="F228" s="167" t="str" cm="1">
        <f t="array" ref="F228">_xlfn.IFS(D226="","",F226="","",F226&lt;&gt;"",(F226-F227))</f>
        <v/>
      </c>
      <c r="G228" s="167" t="str">
        <f t="shared" ref="G228" si="425">IF(F228="","",ROUNDDOWN(F228*2/3,0))</f>
        <v/>
      </c>
      <c r="H228" s="167" t="str">
        <f t="shared" ref="H228" si="426">IF(F228="","",(ROUNDDOWN(MIN(3000000,G228),0)))</f>
        <v/>
      </c>
      <c r="I228" s="68"/>
      <c r="J228" s="245"/>
      <c r="R228" s="59" t="s">
        <v>138</v>
      </c>
    </row>
    <row r="229" spans="2:18" ht="23.25" customHeight="1" x14ac:dyDescent="0.4">
      <c r="B229" s="242"/>
      <c r="C229" s="242"/>
      <c r="D229" s="242"/>
      <c r="E229" s="71" t="s">
        <v>143</v>
      </c>
      <c r="F229" s="183"/>
      <c r="G229" s="73" t="str">
        <f t="shared" ref="G229:G230" si="427">IF(F229="","",(ROUNDDOWN(F229/2*1,0)))</f>
        <v/>
      </c>
      <c r="H229" s="73" t="str">
        <f t="shared" ref="H229" si="428">IF(F229="", "",( ROUNDDOWN(MIN(100000,G229),0)))</f>
        <v/>
      </c>
      <c r="I229" s="183"/>
      <c r="J229" s="245"/>
      <c r="R229" s="59" t="s">
        <v>138</v>
      </c>
    </row>
    <row r="230" spans="2:18" ht="23.25" customHeight="1" thickBot="1" x14ac:dyDescent="0.45">
      <c r="B230" s="243"/>
      <c r="C230" s="243"/>
      <c r="D230" s="243"/>
      <c r="E230" s="76" t="s">
        <v>142</v>
      </c>
      <c r="F230" s="183"/>
      <c r="G230" s="77" t="str">
        <f t="shared" si="427"/>
        <v/>
      </c>
      <c r="H230" s="77" t="str">
        <f t="shared" ref="H230" si="429">IF(F230="", "",( ROUNDDOWN(MIN(200000,G230),0)))</f>
        <v/>
      </c>
      <c r="I230" s="184"/>
      <c r="J230" s="246"/>
      <c r="R230" s="59" t="s">
        <v>138</v>
      </c>
    </row>
    <row r="231" spans="2:18" ht="23.25" customHeight="1" x14ac:dyDescent="0.4">
      <c r="B231" s="241"/>
      <c r="C231" s="241"/>
      <c r="D231" s="241"/>
      <c r="E231" s="63" t="s">
        <v>52</v>
      </c>
      <c r="F231" s="182"/>
      <c r="G231" s="170" t="str">
        <f t="shared" ref="G231" si="430">IF(G232="", "", (G232+G233))</f>
        <v/>
      </c>
      <c r="H231" s="170" t="str">
        <f t="shared" ref="H231" si="431">IF(H232="","",(H232+H233))</f>
        <v/>
      </c>
      <c r="I231" s="182"/>
      <c r="J231" s="244" t="str">
        <f t="shared" ref="J231" si="432">IF(I231="","",SUM(I231:I235))</f>
        <v/>
      </c>
      <c r="R231" s="59" t="s">
        <v>138</v>
      </c>
    </row>
    <row r="232" spans="2:18" ht="23.25" customHeight="1" x14ac:dyDescent="0.4">
      <c r="B232" s="242"/>
      <c r="C232" s="242"/>
      <c r="D232" s="242"/>
      <c r="E232" s="67" t="s">
        <v>38</v>
      </c>
      <c r="F232" s="167" t="str" cm="1">
        <f t="array" ref="F232">_xlfn.IFS(D231="","",F231="","",(D231="小規模事業者"),(MIN(625001,F231)),(D231="中小企業等"),(MIN(666667,F231)))</f>
        <v/>
      </c>
      <c r="G232" s="167" t="str">
        <f t="shared" ref="G232" si="433">IF(F232="","",IF(D231="小規模事業者",ROUNDDOWN(F232/5*4,0),(ROUNDDOWN(F232/4*3,0))))</f>
        <v/>
      </c>
      <c r="H232" s="167" t="str">
        <f t="shared" ref="H232" si="434">IF(F232="","",(ROUNDDOWN(MIN(500000,G232),0)))</f>
        <v/>
      </c>
      <c r="I232" s="68"/>
      <c r="J232" s="245"/>
      <c r="R232" s="59" t="s">
        <v>138</v>
      </c>
    </row>
    <row r="233" spans="2:18" ht="23.25" customHeight="1" x14ac:dyDescent="0.4">
      <c r="B233" s="242"/>
      <c r="C233" s="242"/>
      <c r="D233" s="242"/>
      <c r="E233" s="67" t="s">
        <v>39</v>
      </c>
      <c r="F233" s="167" t="str" cm="1">
        <f t="array" ref="F233">_xlfn.IFS(D231="","",F231="","",F231&lt;&gt;"",(F231-F232))</f>
        <v/>
      </c>
      <c r="G233" s="167" t="str">
        <f t="shared" ref="G233" si="435">IF(F233="","",ROUNDDOWN(F233*2/3,0))</f>
        <v/>
      </c>
      <c r="H233" s="167" t="str">
        <f t="shared" ref="H233" si="436">IF(F233="","",(ROUNDDOWN(MIN(3000000,G233),0)))</f>
        <v/>
      </c>
      <c r="I233" s="68"/>
      <c r="J233" s="245"/>
      <c r="R233" s="59" t="s">
        <v>138</v>
      </c>
    </row>
    <row r="234" spans="2:18" ht="23.25" customHeight="1" x14ac:dyDescent="0.4">
      <c r="B234" s="242"/>
      <c r="C234" s="242"/>
      <c r="D234" s="242"/>
      <c r="E234" s="71" t="s">
        <v>143</v>
      </c>
      <c r="F234" s="183"/>
      <c r="G234" s="73" t="str">
        <f t="shared" ref="G234:G235" si="437">IF(F234="","",(ROUNDDOWN(F234/2*1,0)))</f>
        <v/>
      </c>
      <c r="H234" s="73" t="str">
        <f t="shared" ref="H234" si="438">IF(F234="", "",( ROUNDDOWN(MIN(100000,G234),0)))</f>
        <v/>
      </c>
      <c r="I234" s="183"/>
      <c r="J234" s="245"/>
      <c r="R234" s="59" t="s">
        <v>138</v>
      </c>
    </row>
    <row r="235" spans="2:18" ht="23.25" customHeight="1" thickBot="1" x14ac:dyDescent="0.45">
      <c r="B235" s="243"/>
      <c r="C235" s="243"/>
      <c r="D235" s="243"/>
      <c r="E235" s="76" t="s">
        <v>142</v>
      </c>
      <c r="F235" s="183"/>
      <c r="G235" s="77" t="str">
        <f t="shared" si="437"/>
        <v/>
      </c>
      <c r="H235" s="77" t="str">
        <f t="shared" ref="H235" si="439">IF(F235="", "",( ROUNDDOWN(MIN(200000,G235),0)))</f>
        <v/>
      </c>
      <c r="I235" s="184"/>
      <c r="J235" s="246"/>
      <c r="R235" s="59" t="s">
        <v>138</v>
      </c>
    </row>
    <row r="236" spans="2:18" ht="23.25" customHeight="1" x14ac:dyDescent="0.4">
      <c r="B236" s="241"/>
      <c r="C236" s="241"/>
      <c r="D236" s="241"/>
      <c r="E236" s="63" t="s">
        <v>52</v>
      </c>
      <c r="F236" s="182"/>
      <c r="G236" s="170" t="str">
        <f t="shared" ref="G236" si="440">IF(G237="", "", (G237+G238))</f>
        <v/>
      </c>
      <c r="H236" s="170" t="str">
        <f t="shared" ref="H236" si="441">IF(H237="","",(H237+H238))</f>
        <v/>
      </c>
      <c r="I236" s="182"/>
      <c r="J236" s="244" t="str">
        <f t="shared" ref="J236" si="442">IF(I236="","",SUM(I236:I240))</f>
        <v/>
      </c>
      <c r="R236" s="59" t="s">
        <v>138</v>
      </c>
    </row>
    <row r="237" spans="2:18" ht="23.25" customHeight="1" x14ac:dyDescent="0.4">
      <c r="B237" s="242"/>
      <c r="C237" s="242"/>
      <c r="D237" s="242"/>
      <c r="E237" s="67" t="s">
        <v>38</v>
      </c>
      <c r="F237" s="167" t="str" cm="1">
        <f t="array" ref="F237">_xlfn.IFS(D236="","",F236="","",(D236="小規模事業者"),(MIN(625001,F236)),(D236="中小企業等"),(MIN(666667,F236)))</f>
        <v/>
      </c>
      <c r="G237" s="167" t="str">
        <f t="shared" ref="G237" si="443">IF(F237="","",IF(D236="小規模事業者",ROUNDDOWN(F237/5*4,0),(ROUNDDOWN(F237/4*3,0))))</f>
        <v/>
      </c>
      <c r="H237" s="167" t="str">
        <f t="shared" ref="H237" si="444">IF(F237="","",(ROUNDDOWN(MIN(500000,G237),0)))</f>
        <v/>
      </c>
      <c r="I237" s="68"/>
      <c r="J237" s="245"/>
      <c r="R237" s="59" t="s">
        <v>138</v>
      </c>
    </row>
    <row r="238" spans="2:18" ht="23.25" customHeight="1" x14ac:dyDescent="0.4">
      <c r="B238" s="242"/>
      <c r="C238" s="242"/>
      <c r="D238" s="242"/>
      <c r="E238" s="67" t="s">
        <v>39</v>
      </c>
      <c r="F238" s="167" t="str" cm="1">
        <f t="array" ref="F238">_xlfn.IFS(D236="","",F236="","",F236&lt;&gt;"",(F236-F237))</f>
        <v/>
      </c>
      <c r="G238" s="167" t="str">
        <f t="shared" ref="G238" si="445">IF(F238="","",ROUNDDOWN(F238*2/3,0))</f>
        <v/>
      </c>
      <c r="H238" s="167" t="str">
        <f t="shared" ref="H238" si="446">IF(F238="","",(ROUNDDOWN(MIN(3000000,G238),0)))</f>
        <v/>
      </c>
      <c r="I238" s="68"/>
      <c r="J238" s="245"/>
      <c r="R238" s="59" t="s">
        <v>138</v>
      </c>
    </row>
    <row r="239" spans="2:18" ht="23.25" customHeight="1" x14ac:dyDescent="0.4">
      <c r="B239" s="242"/>
      <c r="C239" s="242"/>
      <c r="D239" s="242"/>
      <c r="E239" s="71" t="s">
        <v>143</v>
      </c>
      <c r="F239" s="183"/>
      <c r="G239" s="73" t="str">
        <f t="shared" ref="G239:G240" si="447">IF(F239="","",(ROUNDDOWN(F239/2*1,0)))</f>
        <v/>
      </c>
      <c r="H239" s="73" t="str">
        <f t="shared" ref="H239" si="448">IF(F239="", "",( ROUNDDOWN(MIN(100000,G239),0)))</f>
        <v/>
      </c>
      <c r="I239" s="183"/>
      <c r="J239" s="245"/>
      <c r="R239" s="59" t="s">
        <v>138</v>
      </c>
    </row>
    <row r="240" spans="2:18" ht="23.25" customHeight="1" thickBot="1" x14ac:dyDescent="0.45">
      <c r="B240" s="243"/>
      <c r="C240" s="243"/>
      <c r="D240" s="243"/>
      <c r="E240" s="76" t="s">
        <v>142</v>
      </c>
      <c r="F240" s="183"/>
      <c r="G240" s="77" t="str">
        <f t="shared" si="447"/>
        <v/>
      </c>
      <c r="H240" s="77" t="str">
        <f t="shared" ref="H240" si="449">IF(F240="", "",( ROUNDDOWN(MIN(200000,G240),0)))</f>
        <v/>
      </c>
      <c r="I240" s="184"/>
      <c r="J240" s="246"/>
      <c r="R240" s="59" t="s">
        <v>138</v>
      </c>
    </row>
    <row r="241" spans="2:18" ht="23.25" customHeight="1" x14ac:dyDescent="0.4">
      <c r="B241" s="241"/>
      <c r="C241" s="241"/>
      <c r="D241" s="241"/>
      <c r="E241" s="63" t="s">
        <v>52</v>
      </c>
      <c r="F241" s="182"/>
      <c r="G241" s="170" t="str">
        <f t="shared" ref="G241" si="450">IF(G242="", "", (G242+G243))</f>
        <v/>
      </c>
      <c r="H241" s="170" t="str">
        <f t="shared" ref="H241" si="451">IF(H242="","",(H242+H243))</f>
        <v/>
      </c>
      <c r="I241" s="182"/>
      <c r="J241" s="244" t="str">
        <f t="shared" ref="J241" si="452">IF(I241="","",SUM(I241:I245))</f>
        <v/>
      </c>
      <c r="R241" s="59" t="s">
        <v>138</v>
      </c>
    </row>
    <row r="242" spans="2:18" ht="23.25" customHeight="1" x14ac:dyDescent="0.4">
      <c r="B242" s="242"/>
      <c r="C242" s="242"/>
      <c r="D242" s="242"/>
      <c r="E242" s="67" t="s">
        <v>38</v>
      </c>
      <c r="F242" s="167" t="str" cm="1">
        <f t="array" ref="F242">_xlfn.IFS(D241="","",F241="","",(D241="小規模事業者"),(MIN(625001,F241)),(D241="中小企業等"),(MIN(666667,F241)))</f>
        <v/>
      </c>
      <c r="G242" s="167" t="str">
        <f t="shared" ref="G242" si="453">IF(F242="","",IF(D241="小規模事業者",ROUNDDOWN(F242/5*4,0),(ROUNDDOWN(F242/4*3,0))))</f>
        <v/>
      </c>
      <c r="H242" s="167" t="str">
        <f t="shared" ref="H242" si="454">IF(F242="","",(ROUNDDOWN(MIN(500000,G242),0)))</f>
        <v/>
      </c>
      <c r="I242" s="68"/>
      <c r="J242" s="245"/>
      <c r="R242" s="59" t="s">
        <v>138</v>
      </c>
    </row>
    <row r="243" spans="2:18" ht="23.25" customHeight="1" x14ac:dyDescent="0.4">
      <c r="B243" s="242"/>
      <c r="C243" s="242"/>
      <c r="D243" s="242"/>
      <c r="E243" s="67" t="s">
        <v>39</v>
      </c>
      <c r="F243" s="167" t="str" cm="1">
        <f t="array" ref="F243">_xlfn.IFS(D241="","",F241="","",F241&lt;&gt;"",(F241-F242))</f>
        <v/>
      </c>
      <c r="G243" s="167" t="str">
        <f t="shared" ref="G243" si="455">IF(F243="","",ROUNDDOWN(F243*2/3,0))</f>
        <v/>
      </c>
      <c r="H243" s="167" t="str">
        <f t="shared" ref="H243" si="456">IF(F243="","",(ROUNDDOWN(MIN(3000000,G243),0)))</f>
        <v/>
      </c>
      <c r="I243" s="68"/>
      <c r="J243" s="245"/>
      <c r="R243" s="59" t="s">
        <v>138</v>
      </c>
    </row>
    <row r="244" spans="2:18" ht="23.25" customHeight="1" x14ac:dyDescent="0.4">
      <c r="B244" s="242"/>
      <c r="C244" s="242"/>
      <c r="D244" s="242"/>
      <c r="E244" s="71" t="s">
        <v>143</v>
      </c>
      <c r="F244" s="183"/>
      <c r="G244" s="73" t="str">
        <f t="shared" ref="G244:G245" si="457">IF(F244="","",(ROUNDDOWN(F244/2*1,0)))</f>
        <v/>
      </c>
      <c r="H244" s="73" t="str">
        <f t="shared" ref="H244" si="458">IF(F244="", "",( ROUNDDOWN(MIN(100000,G244),0)))</f>
        <v/>
      </c>
      <c r="I244" s="183"/>
      <c r="J244" s="245"/>
      <c r="R244" s="59" t="s">
        <v>138</v>
      </c>
    </row>
    <row r="245" spans="2:18" ht="23.25" customHeight="1" thickBot="1" x14ac:dyDescent="0.45">
      <c r="B245" s="243"/>
      <c r="C245" s="243"/>
      <c r="D245" s="243"/>
      <c r="E245" s="76" t="s">
        <v>142</v>
      </c>
      <c r="F245" s="183"/>
      <c r="G245" s="77" t="str">
        <f t="shared" si="457"/>
        <v/>
      </c>
      <c r="H245" s="77" t="str">
        <f t="shared" ref="H245" si="459">IF(F245="", "",( ROUNDDOWN(MIN(200000,G245),0)))</f>
        <v/>
      </c>
      <c r="I245" s="184"/>
      <c r="J245" s="246"/>
      <c r="R245" s="59" t="s">
        <v>138</v>
      </c>
    </row>
    <row r="246" spans="2:18" ht="23.25" customHeight="1" x14ac:dyDescent="0.4">
      <c r="B246" s="241"/>
      <c r="C246" s="241"/>
      <c r="D246" s="241"/>
      <c r="E246" s="63" t="s">
        <v>52</v>
      </c>
      <c r="F246" s="182"/>
      <c r="G246" s="170" t="str">
        <f t="shared" ref="G246" si="460">IF(G247="", "", (G247+G248))</f>
        <v/>
      </c>
      <c r="H246" s="170" t="str">
        <f t="shared" ref="H246" si="461">IF(H247="","",(H247+H248))</f>
        <v/>
      </c>
      <c r="I246" s="182"/>
      <c r="J246" s="244" t="str">
        <f t="shared" ref="J246" si="462">IF(I246="","",SUM(I246:I250))</f>
        <v/>
      </c>
      <c r="R246" s="59" t="s">
        <v>138</v>
      </c>
    </row>
    <row r="247" spans="2:18" ht="23.25" customHeight="1" x14ac:dyDescent="0.4">
      <c r="B247" s="242"/>
      <c r="C247" s="242"/>
      <c r="D247" s="242"/>
      <c r="E247" s="67" t="s">
        <v>38</v>
      </c>
      <c r="F247" s="167" t="str" cm="1">
        <f t="array" ref="F247">_xlfn.IFS(D246="","",F246="","",(D246="小規模事業者"),(MIN(625001,F246)),(D246="中小企業等"),(MIN(666667,F246)))</f>
        <v/>
      </c>
      <c r="G247" s="167" t="str">
        <f t="shared" ref="G247" si="463">IF(F247="","",IF(D246="小規模事業者",ROUNDDOWN(F247/5*4,0),(ROUNDDOWN(F247/4*3,0))))</f>
        <v/>
      </c>
      <c r="H247" s="167" t="str">
        <f t="shared" ref="H247" si="464">IF(F247="","",(ROUNDDOWN(MIN(500000,G247),0)))</f>
        <v/>
      </c>
      <c r="I247" s="68"/>
      <c r="J247" s="245"/>
      <c r="R247" s="59" t="s">
        <v>138</v>
      </c>
    </row>
    <row r="248" spans="2:18" ht="23.25" customHeight="1" x14ac:dyDescent="0.4">
      <c r="B248" s="242"/>
      <c r="C248" s="242"/>
      <c r="D248" s="242"/>
      <c r="E248" s="67" t="s">
        <v>39</v>
      </c>
      <c r="F248" s="167" t="str" cm="1">
        <f t="array" ref="F248">_xlfn.IFS(D246="","",F246="","",F246&lt;&gt;"",(F246-F247))</f>
        <v/>
      </c>
      <c r="G248" s="167" t="str">
        <f t="shared" ref="G248" si="465">IF(F248="","",ROUNDDOWN(F248*2/3,0))</f>
        <v/>
      </c>
      <c r="H248" s="167" t="str">
        <f t="shared" ref="H248" si="466">IF(F248="","",(ROUNDDOWN(MIN(3000000,G248),0)))</f>
        <v/>
      </c>
      <c r="I248" s="68"/>
      <c r="J248" s="245"/>
      <c r="R248" s="59" t="s">
        <v>138</v>
      </c>
    </row>
    <row r="249" spans="2:18" ht="23.25" customHeight="1" x14ac:dyDescent="0.4">
      <c r="B249" s="242"/>
      <c r="C249" s="242"/>
      <c r="D249" s="242"/>
      <c r="E249" s="71" t="s">
        <v>143</v>
      </c>
      <c r="F249" s="183"/>
      <c r="G249" s="73" t="str">
        <f t="shared" ref="G249:G250" si="467">IF(F249="","",(ROUNDDOWN(F249/2*1,0)))</f>
        <v/>
      </c>
      <c r="H249" s="73" t="str">
        <f t="shared" ref="H249" si="468">IF(F249="", "",( ROUNDDOWN(MIN(100000,G249),0)))</f>
        <v/>
      </c>
      <c r="I249" s="183"/>
      <c r="J249" s="245"/>
      <c r="R249" s="59" t="s">
        <v>138</v>
      </c>
    </row>
    <row r="250" spans="2:18" ht="23.25" customHeight="1" thickBot="1" x14ac:dyDescent="0.45">
      <c r="B250" s="243"/>
      <c r="C250" s="243"/>
      <c r="D250" s="243"/>
      <c r="E250" s="76" t="s">
        <v>142</v>
      </c>
      <c r="F250" s="183"/>
      <c r="G250" s="77" t="str">
        <f t="shared" si="467"/>
        <v/>
      </c>
      <c r="H250" s="77" t="str">
        <f t="shared" ref="H250" si="469">IF(F250="", "",( ROUNDDOWN(MIN(200000,G250),0)))</f>
        <v/>
      </c>
      <c r="I250" s="184"/>
      <c r="J250" s="246"/>
      <c r="R250" s="59" t="s">
        <v>138</v>
      </c>
    </row>
    <row r="251" spans="2:18" ht="23.25" customHeight="1" x14ac:dyDescent="0.4">
      <c r="B251" s="241"/>
      <c r="C251" s="241"/>
      <c r="D251" s="241"/>
      <c r="E251" s="63" t="s">
        <v>52</v>
      </c>
      <c r="F251" s="182"/>
      <c r="G251" s="170" t="str">
        <f t="shared" ref="G251" si="470">IF(G252="", "", (G252+G253))</f>
        <v/>
      </c>
      <c r="H251" s="170" t="str">
        <f t="shared" ref="H251" si="471">IF(H252="","",(H252+H253))</f>
        <v/>
      </c>
      <c r="I251" s="182"/>
      <c r="J251" s="244" t="str">
        <f t="shared" ref="J251" si="472">IF(I251="","",SUM(I251:I255))</f>
        <v/>
      </c>
      <c r="R251" s="59" t="s">
        <v>138</v>
      </c>
    </row>
    <row r="252" spans="2:18" ht="23.25" customHeight="1" x14ac:dyDescent="0.4">
      <c r="B252" s="242"/>
      <c r="C252" s="242"/>
      <c r="D252" s="242"/>
      <c r="E252" s="67" t="s">
        <v>38</v>
      </c>
      <c r="F252" s="167" t="str" cm="1">
        <f t="array" ref="F252">_xlfn.IFS(D251="","",F251="","",(D251="小規模事業者"),(MIN(625001,F251)),(D251="中小企業等"),(MIN(666667,F251)))</f>
        <v/>
      </c>
      <c r="G252" s="167" t="str">
        <f t="shared" ref="G252" si="473">IF(F252="","",IF(D251="小規模事業者",ROUNDDOWN(F252/5*4,0),(ROUNDDOWN(F252/4*3,0))))</f>
        <v/>
      </c>
      <c r="H252" s="167" t="str">
        <f t="shared" ref="H252" si="474">IF(F252="","",(ROUNDDOWN(MIN(500000,G252),0)))</f>
        <v/>
      </c>
      <c r="I252" s="68"/>
      <c r="J252" s="245"/>
      <c r="R252" s="59" t="s">
        <v>138</v>
      </c>
    </row>
    <row r="253" spans="2:18" ht="23.25" customHeight="1" x14ac:dyDescent="0.4">
      <c r="B253" s="242"/>
      <c r="C253" s="242"/>
      <c r="D253" s="242"/>
      <c r="E253" s="67" t="s">
        <v>39</v>
      </c>
      <c r="F253" s="167" t="str" cm="1">
        <f t="array" ref="F253">_xlfn.IFS(D251="","",F251="","",F251&lt;&gt;"",(F251-F252))</f>
        <v/>
      </c>
      <c r="G253" s="167" t="str">
        <f t="shared" ref="G253" si="475">IF(F253="","",ROUNDDOWN(F253*2/3,0))</f>
        <v/>
      </c>
      <c r="H253" s="167" t="str">
        <f t="shared" ref="H253" si="476">IF(F253="","",(ROUNDDOWN(MIN(3000000,G253),0)))</f>
        <v/>
      </c>
      <c r="I253" s="68"/>
      <c r="J253" s="245"/>
      <c r="R253" s="59" t="s">
        <v>138</v>
      </c>
    </row>
    <row r="254" spans="2:18" ht="23.25" customHeight="1" x14ac:dyDescent="0.4">
      <c r="B254" s="242"/>
      <c r="C254" s="242"/>
      <c r="D254" s="242"/>
      <c r="E254" s="71" t="s">
        <v>143</v>
      </c>
      <c r="F254" s="183"/>
      <c r="G254" s="73" t="str">
        <f t="shared" ref="G254:G255" si="477">IF(F254="","",(ROUNDDOWN(F254/2*1,0)))</f>
        <v/>
      </c>
      <c r="H254" s="73" t="str">
        <f t="shared" ref="H254" si="478">IF(F254="", "",( ROUNDDOWN(MIN(100000,G254),0)))</f>
        <v/>
      </c>
      <c r="I254" s="183"/>
      <c r="J254" s="245"/>
      <c r="R254" s="59" t="s">
        <v>138</v>
      </c>
    </row>
    <row r="255" spans="2:18" ht="23.25" customHeight="1" thickBot="1" x14ac:dyDescent="0.45">
      <c r="B255" s="243"/>
      <c r="C255" s="243"/>
      <c r="D255" s="243"/>
      <c r="E255" s="76" t="s">
        <v>142</v>
      </c>
      <c r="F255" s="183"/>
      <c r="G255" s="77" t="str">
        <f t="shared" si="477"/>
        <v/>
      </c>
      <c r="H255" s="77" t="str">
        <f t="shared" ref="H255" si="479">IF(F255="", "",( ROUNDDOWN(MIN(200000,G255),0)))</f>
        <v/>
      </c>
      <c r="I255" s="184"/>
      <c r="J255" s="246"/>
      <c r="R255" s="59" t="s">
        <v>138</v>
      </c>
    </row>
    <row r="256" spans="2:18" ht="23.25" customHeight="1" x14ac:dyDescent="0.4">
      <c r="B256" s="241"/>
      <c r="C256" s="241"/>
      <c r="D256" s="241"/>
      <c r="E256" s="63" t="s">
        <v>52</v>
      </c>
      <c r="F256" s="182"/>
      <c r="G256" s="170" t="str">
        <f t="shared" ref="G256" si="480">IF(G257="", "", (G257+G258))</f>
        <v/>
      </c>
      <c r="H256" s="170" t="str">
        <f t="shared" ref="H256" si="481">IF(H257="","",(H257+H258))</f>
        <v/>
      </c>
      <c r="I256" s="182"/>
      <c r="J256" s="244" t="str">
        <f t="shared" ref="J256" si="482">IF(I256="","",SUM(I256:I260))</f>
        <v/>
      </c>
      <c r="R256" s="59" t="s">
        <v>138</v>
      </c>
    </row>
    <row r="257" spans="2:18" ht="23.25" customHeight="1" x14ac:dyDescent="0.4">
      <c r="B257" s="242"/>
      <c r="C257" s="242"/>
      <c r="D257" s="242"/>
      <c r="E257" s="67" t="s">
        <v>38</v>
      </c>
      <c r="F257" s="167" t="str" cm="1">
        <f t="array" ref="F257">_xlfn.IFS(D256="","",F256="","",(D256="小規模事業者"),(MIN(625001,F256)),(D256="中小企業等"),(MIN(666667,F256)))</f>
        <v/>
      </c>
      <c r="G257" s="167" t="str">
        <f t="shared" ref="G257" si="483">IF(F257="","",IF(D256="小規模事業者",ROUNDDOWN(F257/5*4,0),(ROUNDDOWN(F257/4*3,0))))</f>
        <v/>
      </c>
      <c r="H257" s="167" t="str">
        <f t="shared" ref="H257" si="484">IF(F257="","",(ROUNDDOWN(MIN(500000,G257),0)))</f>
        <v/>
      </c>
      <c r="I257" s="68"/>
      <c r="J257" s="245"/>
      <c r="R257" s="59" t="s">
        <v>138</v>
      </c>
    </row>
    <row r="258" spans="2:18" ht="23.25" customHeight="1" x14ac:dyDescent="0.4">
      <c r="B258" s="242"/>
      <c r="C258" s="242"/>
      <c r="D258" s="242"/>
      <c r="E258" s="67" t="s">
        <v>39</v>
      </c>
      <c r="F258" s="167" t="str" cm="1">
        <f t="array" ref="F258">_xlfn.IFS(D256="","",F256="","",F256&lt;&gt;"",(F256-F257))</f>
        <v/>
      </c>
      <c r="G258" s="167" t="str">
        <f t="shared" ref="G258" si="485">IF(F258="","",ROUNDDOWN(F258*2/3,0))</f>
        <v/>
      </c>
      <c r="H258" s="167" t="str">
        <f t="shared" ref="H258" si="486">IF(F258="","",(ROUNDDOWN(MIN(3000000,G258),0)))</f>
        <v/>
      </c>
      <c r="I258" s="68"/>
      <c r="J258" s="245"/>
      <c r="R258" s="59" t="s">
        <v>138</v>
      </c>
    </row>
    <row r="259" spans="2:18" ht="23.25" customHeight="1" x14ac:dyDescent="0.4">
      <c r="B259" s="242"/>
      <c r="C259" s="242"/>
      <c r="D259" s="242"/>
      <c r="E259" s="71" t="s">
        <v>143</v>
      </c>
      <c r="F259" s="183"/>
      <c r="G259" s="73" t="str">
        <f t="shared" ref="G259:G260" si="487">IF(F259="","",(ROUNDDOWN(F259/2*1,0)))</f>
        <v/>
      </c>
      <c r="H259" s="73" t="str">
        <f t="shared" ref="H259" si="488">IF(F259="", "",( ROUNDDOWN(MIN(100000,G259),0)))</f>
        <v/>
      </c>
      <c r="I259" s="183"/>
      <c r="J259" s="245"/>
      <c r="R259" s="59" t="s">
        <v>138</v>
      </c>
    </row>
    <row r="260" spans="2:18" ht="23.25" customHeight="1" thickBot="1" x14ac:dyDescent="0.45">
      <c r="B260" s="243"/>
      <c r="C260" s="243"/>
      <c r="D260" s="243"/>
      <c r="E260" s="76" t="s">
        <v>142</v>
      </c>
      <c r="F260" s="183"/>
      <c r="G260" s="77" t="str">
        <f t="shared" si="487"/>
        <v/>
      </c>
      <c r="H260" s="77" t="str">
        <f t="shared" ref="H260" si="489">IF(F260="", "",( ROUNDDOWN(MIN(200000,G260),0)))</f>
        <v/>
      </c>
      <c r="I260" s="184"/>
      <c r="J260" s="246"/>
      <c r="R260" s="59" t="s">
        <v>138</v>
      </c>
    </row>
    <row r="261" spans="2:18" ht="23.25" customHeight="1" x14ac:dyDescent="0.4">
      <c r="B261" s="241"/>
      <c r="C261" s="241"/>
      <c r="D261" s="241"/>
      <c r="E261" s="63" t="s">
        <v>52</v>
      </c>
      <c r="F261" s="182"/>
      <c r="G261" s="170" t="str">
        <f t="shared" ref="G261" si="490">IF(G262="", "", (G262+G263))</f>
        <v/>
      </c>
      <c r="H261" s="170" t="str">
        <f t="shared" ref="H261" si="491">IF(H262="","",(H262+H263))</f>
        <v/>
      </c>
      <c r="I261" s="182"/>
      <c r="J261" s="244" t="str">
        <f t="shared" ref="J261" si="492">IF(I261="","",SUM(I261:I265))</f>
        <v/>
      </c>
      <c r="R261" s="59" t="s">
        <v>138</v>
      </c>
    </row>
    <row r="262" spans="2:18" ht="23.25" customHeight="1" x14ac:dyDescent="0.4">
      <c r="B262" s="242"/>
      <c r="C262" s="242"/>
      <c r="D262" s="242"/>
      <c r="E262" s="67" t="s">
        <v>38</v>
      </c>
      <c r="F262" s="167" t="str" cm="1">
        <f t="array" ref="F262">_xlfn.IFS(D261="","",F261="","",(D261="小規模事業者"),(MIN(625001,F261)),(D261="中小企業等"),(MIN(666667,F261)))</f>
        <v/>
      </c>
      <c r="G262" s="167" t="str">
        <f t="shared" ref="G262" si="493">IF(F262="","",IF(D261="小規模事業者",ROUNDDOWN(F262/5*4,0),(ROUNDDOWN(F262/4*3,0))))</f>
        <v/>
      </c>
      <c r="H262" s="167" t="str">
        <f t="shared" ref="H262" si="494">IF(F262="","",(ROUNDDOWN(MIN(500000,G262),0)))</f>
        <v/>
      </c>
      <c r="I262" s="68"/>
      <c r="J262" s="245"/>
      <c r="R262" s="59" t="s">
        <v>138</v>
      </c>
    </row>
    <row r="263" spans="2:18" ht="23.25" customHeight="1" x14ac:dyDescent="0.4">
      <c r="B263" s="242"/>
      <c r="C263" s="242"/>
      <c r="D263" s="242"/>
      <c r="E263" s="67" t="s">
        <v>39</v>
      </c>
      <c r="F263" s="167" t="str" cm="1">
        <f t="array" ref="F263">_xlfn.IFS(D261="","",F261="","",F261&lt;&gt;"",(F261-F262))</f>
        <v/>
      </c>
      <c r="G263" s="167" t="str">
        <f t="shared" ref="G263" si="495">IF(F263="","",ROUNDDOWN(F263*2/3,0))</f>
        <v/>
      </c>
      <c r="H263" s="167" t="str">
        <f t="shared" ref="H263" si="496">IF(F263="","",(ROUNDDOWN(MIN(3000000,G263),0)))</f>
        <v/>
      </c>
      <c r="I263" s="68"/>
      <c r="J263" s="245"/>
      <c r="R263" s="59" t="s">
        <v>138</v>
      </c>
    </row>
    <row r="264" spans="2:18" ht="23.25" customHeight="1" x14ac:dyDescent="0.4">
      <c r="B264" s="242"/>
      <c r="C264" s="242"/>
      <c r="D264" s="242"/>
      <c r="E264" s="71" t="s">
        <v>143</v>
      </c>
      <c r="F264" s="183"/>
      <c r="G264" s="73" t="str">
        <f t="shared" ref="G264:G265" si="497">IF(F264="","",(ROUNDDOWN(F264/2*1,0)))</f>
        <v/>
      </c>
      <c r="H264" s="73" t="str">
        <f t="shared" ref="H264" si="498">IF(F264="", "",( ROUNDDOWN(MIN(100000,G264),0)))</f>
        <v/>
      </c>
      <c r="I264" s="183"/>
      <c r="J264" s="245"/>
      <c r="M264" s="59"/>
      <c r="N264" s="59"/>
      <c r="O264" s="59"/>
      <c r="R264" s="59" t="s">
        <v>138</v>
      </c>
    </row>
    <row r="265" spans="2:18" ht="23.25" customHeight="1" thickBot="1" x14ac:dyDescent="0.45">
      <c r="B265" s="243"/>
      <c r="C265" s="243"/>
      <c r="D265" s="243"/>
      <c r="E265" s="76" t="s">
        <v>142</v>
      </c>
      <c r="F265" s="183"/>
      <c r="G265" s="77" t="str">
        <f t="shared" si="497"/>
        <v/>
      </c>
      <c r="H265" s="77" t="str">
        <f t="shared" ref="H265" si="499">IF(F265="", "",( ROUNDDOWN(MIN(200000,G265),0)))</f>
        <v/>
      </c>
      <c r="I265" s="184"/>
      <c r="J265" s="246"/>
      <c r="M265" s="59"/>
      <c r="N265" s="59"/>
      <c r="O265" s="59"/>
      <c r="R265" s="59" t="s">
        <v>138</v>
      </c>
    </row>
    <row r="266" spans="2:18" ht="23.25" customHeight="1" x14ac:dyDescent="0.4">
      <c r="B266" s="241"/>
      <c r="C266" s="241"/>
      <c r="D266" s="241"/>
      <c r="E266" s="63" t="s">
        <v>52</v>
      </c>
      <c r="F266" s="182"/>
      <c r="G266" s="170" t="str">
        <f t="shared" ref="G266" si="500">IF(G267="", "", (G267+G268))</f>
        <v/>
      </c>
      <c r="H266" s="170" t="str">
        <f t="shared" ref="H266" si="501">IF(H267="","",(H267+H268))</f>
        <v/>
      </c>
      <c r="I266" s="182"/>
      <c r="J266" s="244" t="str">
        <f t="shared" ref="J266" si="502">IF(I266="","",SUM(I266:I270))</f>
        <v/>
      </c>
      <c r="R266" s="59" t="s">
        <v>138</v>
      </c>
    </row>
    <row r="267" spans="2:18" ht="23.25" customHeight="1" x14ac:dyDescent="0.4">
      <c r="B267" s="242"/>
      <c r="C267" s="242"/>
      <c r="D267" s="242"/>
      <c r="E267" s="67" t="s">
        <v>38</v>
      </c>
      <c r="F267" s="167" t="str" cm="1">
        <f t="array" ref="F267">_xlfn.IFS(D266="","",F266="","",(D266="小規模事業者"),(MIN(625001,F266)),(D266="中小企業等"),(MIN(666667,F266)))</f>
        <v/>
      </c>
      <c r="G267" s="167" t="str">
        <f t="shared" ref="G267" si="503">IF(F267="","",IF(D266="小規模事業者",ROUNDDOWN(F267/5*4,0),(ROUNDDOWN(F267/4*3,0))))</f>
        <v/>
      </c>
      <c r="H267" s="167" t="str">
        <f t="shared" ref="H267" si="504">IF(F267="","",(ROUNDDOWN(MIN(500000,G267),0)))</f>
        <v/>
      </c>
      <c r="I267" s="68"/>
      <c r="J267" s="245"/>
      <c r="R267" s="59" t="s">
        <v>138</v>
      </c>
    </row>
    <row r="268" spans="2:18" ht="23.25" customHeight="1" x14ac:dyDescent="0.4">
      <c r="B268" s="242"/>
      <c r="C268" s="242"/>
      <c r="D268" s="242"/>
      <c r="E268" s="67" t="s">
        <v>39</v>
      </c>
      <c r="F268" s="167" t="str" cm="1">
        <f t="array" ref="F268">_xlfn.IFS(D266="","",F266="","",F266&lt;&gt;"",(F266-F267))</f>
        <v/>
      </c>
      <c r="G268" s="167" t="str">
        <f t="shared" ref="G268" si="505">IF(F268="","",ROUNDDOWN(F268*2/3,0))</f>
        <v/>
      </c>
      <c r="H268" s="167" t="str">
        <f t="shared" ref="H268" si="506">IF(F268="","",(ROUNDDOWN(MIN(3000000,G268),0)))</f>
        <v/>
      </c>
      <c r="I268" s="68"/>
      <c r="J268" s="245"/>
      <c r="R268" s="59" t="s">
        <v>138</v>
      </c>
    </row>
    <row r="269" spans="2:18" ht="23.25" customHeight="1" x14ac:dyDescent="0.4">
      <c r="B269" s="242"/>
      <c r="C269" s="242"/>
      <c r="D269" s="242"/>
      <c r="E269" s="71" t="s">
        <v>143</v>
      </c>
      <c r="F269" s="183"/>
      <c r="G269" s="73" t="str">
        <f t="shared" ref="G269:G270" si="507">IF(F269="","",(ROUNDDOWN(F269/2*1,0)))</f>
        <v/>
      </c>
      <c r="H269" s="73" t="str">
        <f t="shared" ref="H269" si="508">IF(F269="", "",( ROUNDDOWN(MIN(100000,G269),0)))</f>
        <v/>
      </c>
      <c r="I269" s="183"/>
      <c r="J269" s="245"/>
      <c r="M269" s="59"/>
      <c r="N269" s="59"/>
      <c r="O269" s="59"/>
      <c r="R269" s="59" t="s">
        <v>138</v>
      </c>
    </row>
    <row r="270" spans="2:18" ht="23.25" customHeight="1" thickBot="1" x14ac:dyDescent="0.45">
      <c r="B270" s="243"/>
      <c r="C270" s="243"/>
      <c r="D270" s="243"/>
      <c r="E270" s="76" t="s">
        <v>142</v>
      </c>
      <c r="F270" s="183"/>
      <c r="G270" s="77" t="str">
        <f t="shared" si="507"/>
        <v/>
      </c>
      <c r="H270" s="77" t="str">
        <f t="shared" ref="H270" si="509">IF(F270="", "",( ROUNDDOWN(MIN(200000,G270),0)))</f>
        <v/>
      </c>
      <c r="I270" s="184"/>
      <c r="J270" s="246"/>
      <c r="M270" s="59"/>
      <c r="N270" s="59"/>
      <c r="O270" s="59"/>
      <c r="R270" s="59" t="s">
        <v>138</v>
      </c>
    </row>
    <row r="271" spans="2:18" ht="23.25" customHeight="1" x14ac:dyDescent="0.4">
      <c r="B271" s="241"/>
      <c r="C271" s="241"/>
      <c r="D271" s="241"/>
      <c r="E271" s="63" t="s">
        <v>52</v>
      </c>
      <c r="F271" s="182"/>
      <c r="G271" s="170" t="str">
        <f t="shared" ref="G271" si="510">IF(G272="", "", (G272+G273))</f>
        <v/>
      </c>
      <c r="H271" s="170" t="str">
        <f t="shared" ref="H271" si="511">IF(H272="","",(H272+H273))</f>
        <v/>
      </c>
      <c r="I271" s="182"/>
      <c r="J271" s="244" t="str">
        <f t="shared" ref="J271" si="512">IF(I271="","",SUM(I271:I275))</f>
        <v/>
      </c>
      <c r="R271" s="59" t="s">
        <v>138</v>
      </c>
    </row>
    <row r="272" spans="2:18" ht="23.25" customHeight="1" x14ac:dyDescent="0.4">
      <c r="B272" s="242"/>
      <c r="C272" s="242"/>
      <c r="D272" s="242"/>
      <c r="E272" s="67" t="s">
        <v>38</v>
      </c>
      <c r="F272" s="167" t="str" cm="1">
        <f t="array" ref="F272">_xlfn.IFS(D271="","",F271="","",(D271="小規模事業者"),(MIN(625001,F271)),(D271="中小企業等"),(MIN(666667,F271)))</f>
        <v/>
      </c>
      <c r="G272" s="167" t="str">
        <f t="shared" ref="G272" si="513">IF(F272="","",IF(D271="小規模事業者",ROUNDDOWN(F272/5*4,0),(ROUNDDOWN(F272/4*3,0))))</f>
        <v/>
      </c>
      <c r="H272" s="167" t="str">
        <f t="shared" ref="H272" si="514">IF(F272="","",(ROUNDDOWN(MIN(500000,G272),0)))</f>
        <v/>
      </c>
      <c r="I272" s="68"/>
      <c r="J272" s="245"/>
      <c r="R272" s="59" t="s">
        <v>138</v>
      </c>
    </row>
    <row r="273" spans="2:18" ht="23.25" customHeight="1" x14ac:dyDescent="0.4">
      <c r="B273" s="242"/>
      <c r="C273" s="242"/>
      <c r="D273" s="242"/>
      <c r="E273" s="67" t="s">
        <v>39</v>
      </c>
      <c r="F273" s="167" t="str" cm="1">
        <f t="array" ref="F273">_xlfn.IFS(D271="","",F271="","",F271&lt;&gt;"",(F271-F272))</f>
        <v/>
      </c>
      <c r="G273" s="167" t="str">
        <f t="shared" ref="G273" si="515">IF(F273="","",ROUNDDOWN(F273*2/3,0))</f>
        <v/>
      </c>
      <c r="H273" s="167" t="str">
        <f t="shared" ref="H273" si="516">IF(F273="","",(ROUNDDOWN(MIN(3000000,G273),0)))</f>
        <v/>
      </c>
      <c r="I273" s="68"/>
      <c r="J273" s="245"/>
      <c r="R273" s="59" t="s">
        <v>138</v>
      </c>
    </row>
    <row r="274" spans="2:18" ht="23.25" customHeight="1" x14ac:dyDescent="0.4">
      <c r="B274" s="242"/>
      <c r="C274" s="242"/>
      <c r="D274" s="242"/>
      <c r="E274" s="71" t="s">
        <v>143</v>
      </c>
      <c r="F274" s="183"/>
      <c r="G274" s="73" t="str">
        <f t="shared" ref="G274:G275" si="517">IF(F274="","",(ROUNDDOWN(F274/2*1,0)))</f>
        <v/>
      </c>
      <c r="H274" s="73" t="str">
        <f t="shared" ref="H274" si="518">IF(F274="", "",( ROUNDDOWN(MIN(100000,G274),0)))</f>
        <v/>
      </c>
      <c r="I274" s="183"/>
      <c r="J274" s="245"/>
      <c r="M274" s="59"/>
      <c r="N274" s="59"/>
      <c r="O274" s="59"/>
      <c r="R274" s="59" t="s">
        <v>138</v>
      </c>
    </row>
    <row r="275" spans="2:18" ht="23.25" customHeight="1" thickBot="1" x14ac:dyDescent="0.45">
      <c r="B275" s="243"/>
      <c r="C275" s="243"/>
      <c r="D275" s="243"/>
      <c r="E275" s="76" t="s">
        <v>142</v>
      </c>
      <c r="F275" s="183"/>
      <c r="G275" s="77" t="str">
        <f t="shared" si="517"/>
        <v/>
      </c>
      <c r="H275" s="77" t="str">
        <f t="shared" ref="H275" si="519">IF(F275="", "",( ROUNDDOWN(MIN(200000,G275),0)))</f>
        <v/>
      </c>
      <c r="I275" s="184"/>
      <c r="J275" s="246"/>
      <c r="M275" s="59"/>
      <c r="N275" s="59"/>
      <c r="O275" s="59"/>
      <c r="R275" s="59" t="s">
        <v>138</v>
      </c>
    </row>
    <row r="276" spans="2:18" ht="23.25" customHeight="1" x14ac:dyDescent="0.4">
      <c r="B276" s="241"/>
      <c r="C276" s="241"/>
      <c r="D276" s="241"/>
      <c r="E276" s="63" t="s">
        <v>52</v>
      </c>
      <c r="F276" s="182"/>
      <c r="G276" s="170" t="str">
        <f t="shared" ref="G276" si="520">IF(G277="", "", (G277+G278))</f>
        <v/>
      </c>
      <c r="H276" s="170" t="str">
        <f t="shared" ref="H276" si="521">IF(H277="","",(H277+H278))</f>
        <v/>
      </c>
      <c r="I276" s="182"/>
      <c r="J276" s="244" t="str">
        <f t="shared" ref="J276" si="522">IF(I276="","",SUM(I276:I280))</f>
        <v/>
      </c>
      <c r="R276" s="59" t="s">
        <v>138</v>
      </c>
    </row>
    <row r="277" spans="2:18" ht="23.25" customHeight="1" x14ac:dyDescent="0.4">
      <c r="B277" s="242"/>
      <c r="C277" s="242"/>
      <c r="D277" s="242"/>
      <c r="E277" s="67" t="s">
        <v>38</v>
      </c>
      <c r="F277" s="167" t="str" cm="1">
        <f t="array" ref="F277">_xlfn.IFS(D276="","",F276="","",(D276="小規模事業者"),(MIN(625001,F276)),(D276="中小企業等"),(MIN(666667,F276)))</f>
        <v/>
      </c>
      <c r="G277" s="167" t="str">
        <f t="shared" ref="G277" si="523">IF(F277="","",IF(D276="小規模事業者",ROUNDDOWN(F277/5*4,0),(ROUNDDOWN(F277/4*3,0))))</f>
        <v/>
      </c>
      <c r="H277" s="167" t="str">
        <f t="shared" ref="H277" si="524">IF(F277="","",(ROUNDDOWN(MIN(500000,G277),0)))</f>
        <v/>
      </c>
      <c r="I277" s="68"/>
      <c r="J277" s="245"/>
      <c r="R277" s="59" t="s">
        <v>138</v>
      </c>
    </row>
    <row r="278" spans="2:18" ht="23.25" customHeight="1" x14ac:dyDescent="0.4">
      <c r="B278" s="242"/>
      <c r="C278" s="242"/>
      <c r="D278" s="242"/>
      <c r="E278" s="67" t="s">
        <v>39</v>
      </c>
      <c r="F278" s="167" t="str" cm="1">
        <f t="array" ref="F278">_xlfn.IFS(D276="","",F276="","",F276&lt;&gt;"",(F276-F277))</f>
        <v/>
      </c>
      <c r="G278" s="167" t="str">
        <f t="shared" ref="G278" si="525">IF(F278="","",ROUNDDOWN(F278*2/3,0))</f>
        <v/>
      </c>
      <c r="H278" s="167" t="str">
        <f t="shared" ref="H278" si="526">IF(F278="","",(ROUNDDOWN(MIN(3000000,G278),0)))</f>
        <v/>
      </c>
      <c r="I278" s="68"/>
      <c r="J278" s="245"/>
      <c r="R278" s="59" t="s">
        <v>138</v>
      </c>
    </row>
    <row r="279" spans="2:18" ht="23.25" customHeight="1" x14ac:dyDescent="0.4">
      <c r="B279" s="242"/>
      <c r="C279" s="242"/>
      <c r="D279" s="242"/>
      <c r="E279" s="71" t="s">
        <v>143</v>
      </c>
      <c r="F279" s="183"/>
      <c r="G279" s="73" t="str">
        <f t="shared" ref="G279:G280" si="527">IF(F279="","",(ROUNDDOWN(F279/2*1,0)))</f>
        <v/>
      </c>
      <c r="H279" s="73" t="str">
        <f t="shared" ref="H279" si="528">IF(F279="", "",( ROUNDDOWN(MIN(100000,G279),0)))</f>
        <v/>
      </c>
      <c r="I279" s="183"/>
      <c r="J279" s="245"/>
      <c r="M279" s="59"/>
      <c r="N279" s="59"/>
      <c r="O279" s="59"/>
      <c r="R279" s="59" t="s">
        <v>138</v>
      </c>
    </row>
    <row r="280" spans="2:18" ht="23.25" customHeight="1" thickBot="1" x14ac:dyDescent="0.45">
      <c r="B280" s="243"/>
      <c r="C280" s="243"/>
      <c r="D280" s="243"/>
      <c r="E280" s="76" t="s">
        <v>142</v>
      </c>
      <c r="F280" s="183"/>
      <c r="G280" s="77" t="str">
        <f t="shared" si="527"/>
        <v/>
      </c>
      <c r="H280" s="77" t="str">
        <f t="shared" ref="H280" si="529">IF(F280="", "",( ROUNDDOWN(MIN(200000,G280),0)))</f>
        <v/>
      </c>
      <c r="I280" s="184"/>
      <c r="J280" s="246"/>
      <c r="M280" s="59"/>
      <c r="N280" s="59"/>
      <c r="O280" s="59"/>
      <c r="R280" s="59" t="s">
        <v>138</v>
      </c>
    </row>
    <row r="281" spans="2:18" ht="23.25" customHeight="1" x14ac:dyDescent="0.4">
      <c r="B281" s="241"/>
      <c r="C281" s="241"/>
      <c r="D281" s="241"/>
      <c r="E281" s="63" t="s">
        <v>52</v>
      </c>
      <c r="F281" s="182"/>
      <c r="G281" s="170" t="str">
        <f t="shared" ref="G281" si="530">IF(G282="", "", (G282+G283))</f>
        <v/>
      </c>
      <c r="H281" s="170" t="str">
        <f t="shared" ref="H281" si="531">IF(H282="","",(H282+H283))</f>
        <v/>
      </c>
      <c r="I281" s="182"/>
      <c r="J281" s="244" t="str">
        <f t="shared" ref="J281" si="532">IF(I281="","",SUM(I281:I285))</f>
        <v/>
      </c>
      <c r="R281" s="59" t="s">
        <v>138</v>
      </c>
    </row>
    <row r="282" spans="2:18" ht="23.25" customHeight="1" x14ac:dyDescent="0.4">
      <c r="B282" s="242"/>
      <c r="C282" s="242"/>
      <c r="D282" s="242"/>
      <c r="E282" s="67" t="s">
        <v>38</v>
      </c>
      <c r="F282" s="167" t="str" cm="1">
        <f t="array" ref="F282">_xlfn.IFS(D281="","",F281="","",(D281="小規模事業者"),(MIN(625001,F281)),(D281="中小企業等"),(MIN(666667,F281)))</f>
        <v/>
      </c>
      <c r="G282" s="167" t="str">
        <f t="shared" ref="G282" si="533">IF(F282="","",IF(D281="小規模事業者",ROUNDDOWN(F282/5*4,0),(ROUNDDOWN(F282/4*3,0))))</f>
        <v/>
      </c>
      <c r="H282" s="167" t="str">
        <f t="shared" ref="H282" si="534">IF(F282="","",(ROUNDDOWN(MIN(500000,G282),0)))</f>
        <v/>
      </c>
      <c r="I282" s="68"/>
      <c r="J282" s="245"/>
      <c r="R282" s="59" t="s">
        <v>138</v>
      </c>
    </row>
    <row r="283" spans="2:18" ht="23.25" customHeight="1" x14ac:dyDescent="0.4">
      <c r="B283" s="242"/>
      <c r="C283" s="242"/>
      <c r="D283" s="242"/>
      <c r="E283" s="67" t="s">
        <v>39</v>
      </c>
      <c r="F283" s="167" t="str" cm="1">
        <f t="array" ref="F283">_xlfn.IFS(D281="","",F281="","",F281&lt;&gt;"",(F281-F282))</f>
        <v/>
      </c>
      <c r="G283" s="167" t="str">
        <f t="shared" ref="G283" si="535">IF(F283="","",ROUNDDOWN(F283*2/3,0))</f>
        <v/>
      </c>
      <c r="H283" s="167" t="str">
        <f t="shared" ref="H283" si="536">IF(F283="","",(ROUNDDOWN(MIN(3000000,G283),0)))</f>
        <v/>
      </c>
      <c r="I283" s="68"/>
      <c r="J283" s="245"/>
      <c r="R283" s="59" t="s">
        <v>138</v>
      </c>
    </row>
    <row r="284" spans="2:18" ht="23.25" customHeight="1" x14ac:dyDescent="0.4">
      <c r="B284" s="242"/>
      <c r="C284" s="242"/>
      <c r="D284" s="242"/>
      <c r="E284" s="71" t="s">
        <v>143</v>
      </c>
      <c r="F284" s="183"/>
      <c r="G284" s="73" t="str">
        <f t="shared" ref="G284:G285" si="537">IF(F284="","",(ROUNDDOWN(F284/2*1,0)))</f>
        <v/>
      </c>
      <c r="H284" s="73" t="str">
        <f t="shared" ref="H284" si="538">IF(F284="", "",( ROUNDDOWN(MIN(100000,G284),0)))</f>
        <v/>
      </c>
      <c r="I284" s="183"/>
      <c r="J284" s="245"/>
      <c r="M284" s="59"/>
      <c r="N284" s="59"/>
      <c r="O284" s="59"/>
      <c r="R284" s="59" t="s">
        <v>138</v>
      </c>
    </row>
    <row r="285" spans="2:18" ht="23.25" customHeight="1" thickBot="1" x14ac:dyDescent="0.45">
      <c r="B285" s="243"/>
      <c r="C285" s="243"/>
      <c r="D285" s="243"/>
      <c r="E285" s="76" t="s">
        <v>142</v>
      </c>
      <c r="F285" s="183"/>
      <c r="G285" s="77" t="str">
        <f t="shared" si="537"/>
        <v/>
      </c>
      <c r="H285" s="77" t="str">
        <f t="shared" ref="H285" si="539">IF(F285="", "",( ROUNDDOWN(MIN(200000,G285),0)))</f>
        <v/>
      </c>
      <c r="I285" s="184"/>
      <c r="J285" s="246"/>
      <c r="M285" s="59"/>
      <c r="N285" s="59"/>
      <c r="O285" s="59"/>
      <c r="R285" s="59" t="s">
        <v>138</v>
      </c>
    </row>
    <row r="286" spans="2:18" ht="23.25" customHeight="1" x14ac:dyDescent="0.4">
      <c r="B286" s="241"/>
      <c r="C286" s="241"/>
      <c r="D286" s="241"/>
      <c r="E286" s="63" t="s">
        <v>52</v>
      </c>
      <c r="F286" s="182"/>
      <c r="G286" s="170" t="str">
        <f t="shared" ref="G286" si="540">IF(G287="", "", (G287+G288))</f>
        <v/>
      </c>
      <c r="H286" s="170" t="str">
        <f t="shared" ref="H286" si="541">IF(H287="","",(H287+H288))</f>
        <v/>
      </c>
      <c r="I286" s="182"/>
      <c r="J286" s="244" t="str">
        <f t="shared" ref="J286" si="542">IF(I286="","",SUM(I286:I290))</f>
        <v/>
      </c>
      <c r="R286" s="59" t="s">
        <v>138</v>
      </c>
    </row>
    <row r="287" spans="2:18" ht="23.25" customHeight="1" x14ac:dyDescent="0.4">
      <c r="B287" s="242"/>
      <c r="C287" s="242"/>
      <c r="D287" s="242"/>
      <c r="E287" s="67" t="s">
        <v>38</v>
      </c>
      <c r="F287" s="167" t="str" cm="1">
        <f t="array" ref="F287">_xlfn.IFS(D286="","",F286="","",(D286="小規模事業者"),(MIN(625001,F286)),(D286="中小企業等"),(MIN(666667,F286)))</f>
        <v/>
      </c>
      <c r="G287" s="167" t="str">
        <f t="shared" ref="G287" si="543">IF(F287="","",IF(D286="小規模事業者",ROUNDDOWN(F287/5*4,0),(ROUNDDOWN(F287/4*3,0))))</f>
        <v/>
      </c>
      <c r="H287" s="167" t="str">
        <f t="shared" ref="H287" si="544">IF(F287="","",(ROUNDDOWN(MIN(500000,G287),0)))</f>
        <v/>
      </c>
      <c r="I287" s="68"/>
      <c r="J287" s="245"/>
      <c r="R287" s="59" t="s">
        <v>138</v>
      </c>
    </row>
    <row r="288" spans="2:18" ht="23.25" customHeight="1" x14ac:dyDescent="0.4">
      <c r="B288" s="242"/>
      <c r="C288" s="242"/>
      <c r="D288" s="242"/>
      <c r="E288" s="67" t="s">
        <v>39</v>
      </c>
      <c r="F288" s="167" t="str" cm="1">
        <f t="array" ref="F288">_xlfn.IFS(D286="","",F286="","",F286&lt;&gt;"",(F286-F287))</f>
        <v/>
      </c>
      <c r="G288" s="167" t="str">
        <f t="shared" ref="G288" si="545">IF(F288="","",ROUNDDOWN(F288*2/3,0))</f>
        <v/>
      </c>
      <c r="H288" s="167" t="str">
        <f t="shared" ref="H288" si="546">IF(F288="","",(ROUNDDOWN(MIN(3000000,G288),0)))</f>
        <v/>
      </c>
      <c r="I288" s="68"/>
      <c r="J288" s="245"/>
      <c r="R288" s="59" t="s">
        <v>138</v>
      </c>
    </row>
    <row r="289" spans="2:18" ht="23.25" customHeight="1" x14ac:dyDescent="0.4">
      <c r="B289" s="242"/>
      <c r="C289" s="242"/>
      <c r="D289" s="242"/>
      <c r="E289" s="71" t="s">
        <v>143</v>
      </c>
      <c r="F289" s="183"/>
      <c r="G289" s="73" t="str">
        <f t="shared" ref="G289:G290" si="547">IF(F289="","",(ROUNDDOWN(F289/2*1,0)))</f>
        <v/>
      </c>
      <c r="H289" s="73" t="str">
        <f t="shared" ref="H289" si="548">IF(F289="", "",( ROUNDDOWN(MIN(100000,G289),0)))</f>
        <v/>
      </c>
      <c r="I289" s="183"/>
      <c r="J289" s="245"/>
      <c r="M289" s="59"/>
      <c r="N289" s="59"/>
      <c r="O289" s="59"/>
      <c r="R289" s="59" t="s">
        <v>138</v>
      </c>
    </row>
    <row r="290" spans="2:18" ht="23.25" customHeight="1" thickBot="1" x14ac:dyDescent="0.45">
      <c r="B290" s="243"/>
      <c r="C290" s="243"/>
      <c r="D290" s="243"/>
      <c r="E290" s="76" t="s">
        <v>142</v>
      </c>
      <c r="F290" s="183"/>
      <c r="G290" s="77" t="str">
        <f t="shared" si="547"/>
        <v/>
      </c>
      <c r="H290" s="77" t="str">
        <f t="shared" ref="H290" si="549">IF(F290="", "",( ROUNDDOWN(MIN(200000,G290),0)))</f>
        <v/>
      </c>
      <c r="I290" s="184"/>
      <c r="J290" s="246"/>
      <c r="M290" s="59"/>
      <c r="N290" s="59"/>
      <c r="O290" s="59"/>
      <c r="R290" s="59" t="s">
        <v>138</v>
      </c>
    </row>
    <row r="291" spans="2:18" ht="23.25" customHeight="1" x14ac:dyDescent="0.4">
      <c r="B291" s="241"/>
      <c r="C291" s="241"/>
      <c r="D291" s="241"/>
      <c r="E291" s="63" t="s">
        <v>52</v>
      </c>
      <c r="F291" s="182"/>
      <c r="G291" s="170" t="str">
        <f t="shared" ref="G291" si="550">IF(G292="", "", (G292+G293))</f>
        <v/>
      </c>
      <c r="H291" s="170" t="str">
        <f t="shared" ref="H291" si="551">IF(H292="","",(H292+H293))</f>
        <v/>
      </c>
      <c r="I291" s="182"/>
      <c r="J291" s="244" t="str">
        <f t="shared" ref="J291" si="552">IF(I291="","",SUM(I291:I295))</f>
        <v/>
      </c>
      <c r="R291" s="59" t="s">
        <v>138</v>
      </c>
    </row>
    <row r="292" spans="2:18" ht="23.25" customHeight="1" x14ac:dyDescent="0.4">
      <c r="B292" s="242"/>
      <c r="C292" s="242"/>
      <c r="D292" s="242"/>
      <c r="E292" s="67" t="s">
        <v>38</v>
      </c>
      <c r="F292" s="167" t="str" cm="1">
        <f t="array" ref="F292">_xlfn.IFS(D291="","",F291="","",(D291="小規模事業者"),(MIN(625001,F291)),(D291="中小企業等"),(MIN(666667,F291)))</f>
        <v/>
      </c>
      <c r="G292" s="167" t="str">
        <f t="shared" ref="G292" si="553">IF(F292="","",IF(D291="小規模事業者",ROUNDDOWN(F292/5*4,0),(ROUNDDOWN(F292/4*3,0))))</f>
        <v/>
      </c>
      <c r="H292" s="167" t="str">
        <f t="shared" ref="H292" si="554">IF(F292="","",(ROUNDDOWN(MIN(500000,G292),0)))</f>
        <v/>
      </c>
      <c r="I292" s="68"/>
      <c r="J292" s="245"/>
      <c r="R292" s="59" t="s">
        <v>138</v>
      </c>
    </row>
    <row r="293" spans="2:18" ht="23.25" customHeight="1" x14ac:dyDescent="0.4">
      <c r="B293" s="242"/>
      <c r="C293" s="242"/>
      <c r="D293" s="242"/>
      <c r="E293" s="67" t="s">
        <v>39</v>
      </c>
      <c r="F293" s="167" t="str" cm="1">
        <f t="array" ref="F293">_xlfn.IFS(D291="","",F291="","",F291&lt;&gt;"",(F291-F292))</f>
        <v/>
      </c>
      <c r="G293" s="167" t="str">
        <f t="shared" ref="G293" si="555">IF(F293="","",ROUNDDOWN(F293*2/3,0))</f>
        <v/>
      </c>
      <c r="H293" s="167" t="str">
        <f t="shared" ref="H293" si="556">IF(F293="","",(ROUNDDOWN(MIN(3000000,G293),0)))</f>
        <v/>
      </c>
      <c r="I293" s="68"/>
      <c r="J293" s="245"/>
      <c r="R293" s="59" t="s">
        <v>138</v>
      </c>
    </row>
    <row r="294" spans="2:18" ht="23.25" customHeight="1" x14ac:dyDescent="0.4">
      <c r="B294" s="242"/>
      <c r="C294" s="242"/>
      <c r="D294" s="242"/>
      <c r="E294" s="71" t="s">
        <v>143</v>
      </c>
      <c r="F294" s="183"/>
      <c r="G294" s="73" t="str">
        <f t="shared" ref="G294:G295" si="557">IF(F294="","",(ROUNDDOWN(F294/2*1,0)))</f>
        <v/>
      </c>
      <c r="H294" s="73" t="str">
        <f t="shared" ref="H294" si="558">IF(F294="", "",( ROUNDDOWN(MIN(100000,G294),0)))</f>
        <v/>
      </c>
      <c r="I294" s="183"/>
      <c r="J294" s="245"/>
      <c r="R294" s="59" t="s">
        <v>138</v>
      </c>
    </row>
    <row r="295" spans="2:18" ht="23.25" customHeight="1" thickBot="1" x14ac:dyDescent="0.45">
      <c r="B295" s="243"/>
      <c r="C295" s="243"/>
      <c r="D295" s="243"/>
      <c r="E295" s="76" t="s">
        <v>142</v>
      </c>
      <c r="F295" s="183"/>
      <c r="G295" s="77" t="str">
        <f t="shared" si="557"/>
        <v/>
      </c>
      <c r="H295" s="77" t="str">
        <f t="shared" ref="H295" si="559">IF(F295="", "",( ROUNDDOWN(MIN(200000,G295),0)))</f>
        <v/>
      </c>
      <c r="I295" s="184"/>
      <c r="J295" s="246"/>
      <c r="R295" s="59" t="s">
        <v>138</v>
      </c>
    </row>
    <row r="296" spans="2:18" ht="23.25" customHeight="1" x14ac:dyDescent="0.4">
      <c r="B296" s="241"/>
      <c r="C296" s="241"/>
      <c r="D296" s="241"/>
      <c r="E296" s="63" t="s">
        <v>52</v>
      </c>
      <c r="F296" s="182"/>
      <c r="G296" s="170" t="str">
        <f t="shared" ref="G296" si="560">IF(G297="", "", (G297+G298))</f>
        <v/>
      </c>
      <c r="H296" s="170" t="str">
        <f t="shared" ref="H296" si="561">IF(H297="","",(H297+H298))</f>
        <v/>
      </c>
      <c r="I296" s="182"/>
      <c r="J296" s="244" t="str">
        <f t="shared" ref="J296" si="562">IF(I296="","",SUM(I296:I300))</f>
        <v/>
      </c>
      <c r="R296" s="59" t="s">
        <v>138</v>
      </c>
    </row>
    <row r="297" spans="2:18" ht="23.25" customHeight="1" x14ac:dyDescent="0.4">
      <c r="B297" s="242"/>
      <c r="C297" s="242"/>
      <c r="D297" s="242"/>
      <c r="E297" s="67" t="s">
        <v>38</v>
      </c>
      <c r="F297" s="167" t="str" cm="1">
        <f t="array" ref="F297">_xlfn.IFS(D296="","",F296="","",(D296="小規模事業者"),(MIN(625001,F296)),(D296="中小企業等"),(MIN(666667,F296)))</f>
        <v/>
      </c>
      <c r="G297" s="167" t="str">
        <f t="shared" ref="G297" si="563">IF(F297="","",IF(D296="小規模事業者",ROUNDDOWN(F297/5*4,0),(ROUNDDOWN(F297/4*3,0))))</f>
        <v/>
      </c>
      <c r="H297" s="167" t="str">
        <f t="shared" ref="H297" si="564">IF(F297="","",(ROUNDDOWN(MIN(500000,G297),0)))</f>
        <v/>
      </c>
      <c r="I297" s="68"/>
      <c r="J297" s="245"/>
      <c r="R297" s="59" t="s">
        <v>138</v>
      </c>
    </row>
    <row r="298" spans="2:18" ht="23.25" customHeight="1" x14ac:dyDescent="0.4">
      <c r="B298" s="242"/>
      <c r="C298" s="242"/>
      <c r="D298" s="242"/>
      <c r="E298" s="67" t="s">
        <v>39</v>
      </c>
      <c r="F298" s="167" t="str" cm="1">
        <f t="array" ref="F298">_xlfn.IFS(D296="","",F296="","",F296&lt;&gt;"",(F296-F297))</f>
        <v/>
      </c>
      <c r="G298" s="167" t="str">
        <f t="shared" ref="G298" si="565">IF(F298="","",ROUNDDOWN(F298*2/3,0))</f>
        <v/>
      </c>
      <c r="H298" s="167" t="str">
        <f t="shared" ref="H298" si="566">IF(F298="","",(ROUNDDOWN(MIN(3000000,G298),0)))</f>
        <v/>
      </c>
      <c r="I298" s="68"/>
      <c r="J298" s="245"/>
      <c r="R298" s="59" t="s">
        <v>138</v>
      </c>
    </row>
    <row r="299" spans="2:18" ht="23.25" customHeight="1" x14ac:dyDescent="0.4">
      <c r="B299" s="242"/>
      <c r="C299" s="242"/>
      <c r="D299" s="242"/>
      <c r="E299" s="71" t="s">
        <v>143</v>
      </c>
      <c r="F299" s="183"/>
      <c r="G299" s="73" t="str">
        <f t="shared" ref="G299:G300" si="567">IF(F299="","",(ROUNDDOWN(F299/2*1,0)))</f>
        <v/>
      </c>
      <c r="H299" s="73" t="str">
        <f t="shared" ref="H299" si="568">IF(F299="", "",( ROUNDDOWN(MIN(100000,G299),0)))</f>
        <v/>
      </c>
      <c r="I299" s="183"/>
      <c r="J299" s="245"/>
      <c r="R299" s="59" t="s">
        <v>138</v>
      </c>
    </row>
    <row r="300" spans="2:18" ht="23.25" customHeight="1" thickBot="1" x14ac:dyDescent="0.45">
      <c r="B300" s="243"/>
      <c r="C300" s="243"/>
      <c r="D300" s="243"/>
      <c r="E300" s="76" t="s">
        <v>142</v>
      </c>
      <c r="F300" s="183"/>
      <c r="G300" s="77" t="str">
        <f t="shared" si="567"/>
        <v/>
      </c>
      <c r="H300" s="77" t="str">
        <f t="shared" ref="H300" si="569">IF(F300="", "",( ROUNDDOWN(MIN(200000,G300),0)))</f>
        <v/>
      </c>
      <c r="I300" s="184"/>
      <c r="J300" s="246"/>
      <c r="R300" s="59" t="s">
        <v>138</v>
      </c>
    </row>
    <row r="301" spans="2:18" ht="23.25" customHeight="1" x14ac:dyDescent="0.4">
      <c r="B301" s="241"/>
      <c r="C301" s="241"/>
      <c r="D301" s="241"/>
      <c r="E301" s="63" t="s">
        <v>52</v>
      </c>
      <c r="F301" s="182"/>
      <c r="G301" s="170" t="str">
        <f t="shared" ref="G301" si="570">IF(G302="", "", (G302+G303))</f>
        <v/>
      </c>
      <c r="H301" s="170" t="str">
        <f t="shared" ref="H301" si="571">IF(H302="","",(H302+H303))</f>
        <v/>
      </c>
      <c r="I301" s="182"/>
      <c r="J301" s="244" t="str">
        <f t="shared" ref="J301" si="572">IF(I301="","",SUM(I301:I305))</f>
        <v/>
      </c>
      <c r="R301" s="59" t="s">
        <v>138</v>
      </c>
    </row>
    <row r="302" spans="2:18" ht="23.25" customHeight="1" x14ac:dyDescent="0.4">
      <c r="B302" s="242"/>
      <c r="C302" s="242"/>
      <c r="D302" s="242"/>
      <c r="E302" s="67" t="s">
        <v>38</v>
      </c>
      <c r="F302" s="167" t="str" cm="1">
        <f t="array" ref="F302">_xlfn.IFS(D301="","",F301="","",(D301="小規模事業者"),(MIN(625001,F301)),(D301="中小企業等"),(MIN(666667,F301)))</f>
        <v/>
      </c>
      <c r="G302" s="167" t="str">
        <f t="shared" ref="G302" si="573">IF(F302="","",IF(D301="小規模事業者",ROUNDDOWN(F302/5*4,0),(ROUNDDOWN(F302/4*3,0))))</f>
        <v/>
      </c>
      <c r="H302" s="167" t="str">
        <f t="shared" ref="H302" si="574">IF(F302="","",(ROUNDDOWN(MIN(500000,G302),0)))</f>
        <v/>
      </c>
      <c r="I302" s="68"/>
      <c r="J302" s="245"/>
      <c r="R302" s="59" t="s">
        <v>138</v>
      </c>
    </row>
    <row r="303" spans="2:18" ht="23.25" customHeight="1" x14ac:dyDescent="0.4">
      <c r="B303" s="242"/>
      <c r="C303" s="242"/>
      <c r="D303" s="242"/>
      <c r="E303" s="67" t="s">
        <v>39</v>
      </c>
      <c r="F303" s="167" t="str" cm="1">
        <f t="array" ref="F303">_xlfn.IFS(D301="","",F301="","",F301&lt;&gt;"",(F301-F302))</f>
        <v/>
      </c>
      <c r="G303" s="167" t="str">
        <f t="shared" ref="G303" si="575">IF(F303="","",ROUNDDOWN(F303*2/3,0))</f>
        <v/>
      </c>
      <c r="H303" s="167" t="str">
        <f t="shared" ref="H303" si="576">IF(F303="","",(ROUNDDOWN(MIN(3000000,G303),0)))</f>
        <v/>
      </c>
      <c r="I303" s="68"/>
      <c r="J303" s="245"/>
      <c r="R303" s="59" t="s">
        <v>138</v>
      </c>
    </row>
    <row r="304" spans="2:18" ht="23.25" customHeight="1" x14ac:dyDescent="0.4">
      <c r="B304" s="242"/>
      <c r="C304" s="242"/>
      <c r="D304" s="242"/>
      <c r="E304" s="71" t="s">
        <v>143</v>
      </c>
      <c r="F304" s="183"/>
      <c r="G304" s="73" t="str">
        <f t="shared" ref="G304:G305" si="577">IF(F304="","",(ROUNDDOWN(F304/2*1,0)))</f>
        <v/>
      </c>
      <c r="H304" s="73" t="str">
        <f t="shared" ref="H304" si="578">IF(F304="", "",( ROUNDDOWN(MIN(100000,G304),0)))</f>
        <v/>
      </c>
      <c r="I304" s="183"/>
      <c r="J304" s="245"/>
      <c r="R304" s="59" t="s">
        <v>138</v>
      </c>
    </row>
    <row r="305" spans="2:18" ht="23.25" customHeight="1" thickBot="1" x14ac:dyDescent="0.45">
      <c r="B305" s="243"/>
      <c r="C305" s="243"/>
      <c r="D305" s="243"/>
      <c r="E305" s="76" t="s">
        <v>142</v>
      </c>
      <c r="F305" s="183"/>
      <c r="G305" s="77" t="str">
        <f t="shared" si="577"/>
        <v/>
      </c>
      <c r="H305" s="77" t="str">
        <f t="shared" ref="H305" si="579">IF(F305="", "",( ROUNDDOWN(MIN(200000,G305),0)))</f>
        <v/>
      </c>
      <c r="I305" s="184"/>
      <c r="J305" s="246"/>
      <c r="R305" s="59" t="s">
        <v>138</v>
      </c>
    </row>
    <row r="306" spans="2:18" ht="23.25" customHeight="1" x14ac:dyDescent="0.4">
      <c r="B306" s="241"/>
      <c r="C306" s="241"/>
      <c r="D306" s="241"/>
      <c r="E306" s="63" t="s">
        <v>52</v>
      </c>
      <c r="F306" s="182"/>
      <c r="G306" s="170" t="str">
        <f t="shared" ref="G306" si="580">IF(G307="", "", (G307+G308))</f>
        <v/>
      </c>
      <c r="H306" s="170" t="str">
        <f t="shared" ref="H306" si="581">IF(H307="","",(H307+H308))</f>
        <v/>
      </c>
      <c r="I306" s="182"/>
      <c r="J306" s="244" t="str">
        <f t="shared" ref="J306" si="582">IF(I306="","",SUM(I306:I310))</f>
        <v/>
      </c>
      <c r="R306" s="59" t="s">
        <v>138</v>
      </c>
    </row>
    <row r="307" spans="2:18" ht="23.25" customHeight="1" x14ac:dyDescent="0.4">
      <c r="B307" s="242"/>
      <c r="C307" s="242"/>
      <c r="D307" s="242"/>
      <c r="E307" s="67" t="s">
        <v>38</v>
      </c>
      <c r="F307" s="167" t="str" cm="1">
        <f t="array" ref="F307">_xlfn.IFS(D306="","",F306="","",(D306="小規模事業者"),(MIN(625001,F306)),(D306="中小企業等"),(MIN(666667,F306)))</f>
        <v/>
      </c>
      <c r="G307" s="167" t="str">
        <f t="shared" ref="G307" si="583">IF(F307="","",IF(D306="小規模事業者",ROUNDDOWN(F307/5*4,0),(ROUNDDOWN(F307/4*3,0))))</f>
        <v/>
      </c>
      <c r="H307" s="167" t="str">
        <f t="shared" ref="H307" si="584">IF(F307="","",(ROUNDDOWN(MIN(500000,G307),0)))</f>
        <v/>
      </c>
      <c r="I307" s="68"/>
      <c r="J307" s="245"/>
      <c r="R307" s="59" t="s">
        <v>138</v>
      </c>
    </row>
    <row r="308" spans="2:18" ht="23.25" customHeight="1" x14ac:dyDescent="0.4">
      <c r="B308" s="242"/>
      <c r="C308" s="242"/>
      <c r="D308" s="242"/>
      <c r="E308" s="67" t="s">
        <v>39</v>
      </c>
      <c r="F308" s="167" t="str" cm="1">
        <f t="array" ref="F308">_xlfn.IFS(D306="","",F306="","",F306&lt;&gt;"",(F306-F307))</f>
        <v/>
      </c>
      <c r="G308" s="167" t="str">
        <f t="shared" ref="G308" si="585">IF(F308="","",ROUNDDOWN(F308*2/3,0))</f>
        <v/>
      </c>
      <c r="H308" s="167" t="str">
        <f t="shared" ref="H308" si="586">IF(F308="","",(ROUNDDOWN(MIN(3000000,G308),0)))</f>
        <v/>
      </c>
      <c r="I308" s="68"/>
      <c r="J308" s="245"/>
      <c r="R308" s="59" t="s">
        <v>138</v>
      </c>
    </row>
    <row r="309" spans="2:18" ht="23.25" customHeight="1" x14ac:dyDescent="0.4">
      <c r="B309" s="242"/>
      <c r="C309" s="242"/>
      <c r="D309" s="242"/>
      <c r="E309" s="71" t="s">
        <v>143</v>
      </c>
      <c r="F309" s="183"/>
      <c r="G309" s="73" t="str">
        <f t="shared" ref="G309:G310" si="587">IF(F309="","",(ROUNDDOWN(F309/2*1,0)))</f>
        <v/>
      </c>
      <c r="H309" s="73" t="str">
        <f t="shared" ref="H309" si="588">IF(F309="", "",( ROUNDDOWN(MIN(100000,G309),0)))</f>
        <v/>
      </c>
      <c r="I309" s="183"/>
      <c r="J309" s="245"/>
      <c r="R309" s="59" t="s">
        <v>138</v>
      </c>
    </row>
    <row r="310" spans="2:18" ht="23.25" customHeight="1" thickBot="1" x14ac:dyDescent="0.45">
      <c r="B310" s="243"/>
      <c r="C310" s="243"/>
      <c r="D310" s="243"/>
      <c r="E310" s="76" t="s">
        <v>142</v>
      </c>
      <c r="F310" s="183"/>
      <c r="G310" s="77" t="str">
        <f t="shared" si="587"/>
        <v/>
      </c>
      <c r="H310" s="77" t="str">
        <f t="shared" ref="H310" si="589">IF(F310="", "",( ROUNDDOWN(MIN(200000,G310),0)))</f>
        <v/>
      </c>
      <c r="I310" s="184"/>
      <c r="J310" s="246"/>
      <c r="R310" s="59" t="s">
        <v>138</v>
      </c>
    </row>
    <row r="311" spans="2:18" ht="23.25" customHeight="1" x14ac:dyDescent="0.4">
      <c r="B311" s="241"/>
      <c r="C311" s="241"/>
      <c r="D311" s="241"/>
      <c r="E311" s="63" t="s">
        <v>52</v>
      </c>
      <c r="F311" s="182"/>
      <c r="G311" s="170" t="str">
        <f t="shared" ref="G311" si="590">IF(G312="", "", (G312+G313))</f>
        <v/>
      </c>
      <c r="H311" s="170" t="str">
        <f t="shared" ref="H311" si="591">IF(H312="","",(H312+H313))</f>
        <v/>
      </c>
      <c r="I311" s="182"/>
      <c r="J311" s="244" t="str">
        <f t="shared" ref="J311" si="592">IF(I311="","",SUM(I311:I315))</f>
        <v/>
      </c>
      <c r="R311" s="59" t="s">
        <v>138</v>
      </c>
    </row>
    <row r="312" spans="2:18" ht="23.25" customHeight="1" x14ac:dyDescent="0.4">
      <c r="B312" s="242"/>
      <c r="C312" s="242"/>
      <c r="D312" s="242"/>
      <c r="E312" s="67" t="s">
        <v>38</v>
      </c>
      <c r="F312" s="167" t="str" cm="1">
        <f t="array" ref="F312">_xlfn.IFS(D311="","",F311="","",(D311="小規模事業者"),(MIN(625001,F311)),(D311="中小企業等"),(MIN(666667,F311)))</f>
        <v/>
      </c>
      <c r="G312" s="167" t="str">
        <f t="shared" ref="G312" si="593">IF(F312="","",IF(D311="小規模事業者",ROUNDDOWN(F312/5*4,0),(ROUNDDOWN(F312/4*3,0))))</f>
        <v/>
      </c>
      <c r="H312" s="167" t="str">
        <f t="shared" ref="H312" si="594">IF(F312="","",(ROUNDDOWN(MIN(500000,G312),0)))</f>
        <v/>
      </c>
      <c r="I312" s="68"/>
      <c r="J312" s="245"/>
      <c r="R312" s="59" t="s">
        <v>138</v>
      </c>
    </row>
    <row r="313" spans="2:18" ht="23.25" customHeight="1" x14ac:dyDescent="0.4">
      <c r="B313" s="242"/>
      <c r="C313" s="242"/>
      <c r="D313" s="242"/>
      <c r="E313" s="67" t="s">
        <v>39</v>
      </c>
      <c r="F313" s="167" t="str" cm="1">
        <f t="array" ref="F313">_xlfn.IFS(D311="","",F311="","",F311&lt;&gt;"",(F311-F312))</f>
        <v/>
      </c>
      <c r="G313" s="167" t="str">
        <f t="shared" ref="G313" si="595">IF(F313="","",ROUNDDOWN(F313*2/3,0))</f>
        <v/>
      </c>
      <c r="H313" s="167" t="str">
        <f t="shared" ref="H313" si="596">IF(F313="","",(ROUNDDOWN(MIN(3000000,G313),0)))</f>
        <v/>
      </c>
      <c r="I313" s="68"/>
      <c r="J313" s="245"/>
      <c r="R313" s="59" t="s">
        <v>138</v>
      </c>
    </row>
    <row r="314" spans="2:18" ht="23.25" customHeight="1" x14ac:dyDescent="0.4">
      <c r="B314" s="242"/>
      <c r="C314" s="242"/>
      <c r="D314" s="242"/>
      <c r="E314" s="71" t="s">
        <v>143</v>
      </c>
      <c r="F314" s="183"/>
      <c r="G314" s="73" t="str">
        <f t="shared" ref="G314:G315" si="597">IF(F314="","",(ROUNDDOWN(F314/2*1,0)))</f>
        <v/>
      </c>
      <c r="H314" s="73" t="str">
        <f t="shared" ref="H314" si="598">IF(F314="", "",( ROUNDDOWN(MIN(100000,G314),0)))</f>
        <v/>
      </c>
      <c r="I314" s="183"/>
      <c r="J314" s="245"/>
      <c r="R314" s="59" t="s">
        <v>138</v>
      </c>
    </row>
    <row r="315" spans="2:18" ht="23.25" customHeight="1" thickBot="1" x14ac:dyDescent="0.45">
      <c r="B315" s="243"/>
      <c r="C315" s="243"/>
      <c r="D315" s="243"/>
      <c r="E315" s="76" t="s">
        <v>142</v>
      </c>
      <c r="F315" s="183"/>
      <c r="G315" s="77" t="str">
        <f t="shared" si="597"/>
        <v/>
      </c>
      <c r="H315" s="77" t="str">
        <f t="shared" ref="H315" si="599">IF(F315="", "",( ROUNDDOWN(MIN(200000,G315),0)))</f>
        <v/>
      </c>
      <c r="I315" s="184"/>
      <c r="J315" s="246"/>
      <c r="R315" s="59" t="s">
        <v>138</v>
      </c>
    </row>
    <row r="316" spans="2:18" ht="23.25" customHeight="1" x14ac:dyDescent="0.4">
      <c r="B316" s="241"/>
      <c r="C316" s="241"/>
      <c r="D316" s="241"/>
      <c r="E316" s="63" t="s">
        <v>52</v>
      </c>
      <c r="F316" s="182"/>
      <c r="G316" s="170" t="str">
        <f t="shared" ref="G316" si="600">IF(G317="", "", (G317+G318))</f>
        <v/>
      </c>
      <c r="H316" s="170" t="str">
        <f t="shared" ref="H316" si="601">IF(H317="","",(H317+H318))</f>
        <v/>
      </c>
      <c r="I316" s="182"/>
      <c r="J316" s="244" t="str">
        <f t="shared" ref="J316" si="602">IF(I316="","",SUM(I316:I320))</f>
        <v/>
      </c>
      <c r="R316" s="59" t="s">
        <v>138</v>
      </c>
    </row>
    <row r="317" spans="2:18" ht="23.25" customHeight="1" x14ac:dyDescent="0.4">
      <c r="B317" s="242"/>
      <c r="C317" s="242"/>
      <c r="D317" s="242"/>
      <c r="E317" s="67" t="s">
        <v>38</v>
      </c>
      <c r="F317" s="167" t="str" cm="1">
        <f t="array" ref="F317">_xlfn.IFS(D316="","",F316="","",(D316="小規模事業者"),(MIN(625001,F316)),(D316="中小企業等"),(MIN(666667,F316)))</f>
        <v/>
      </c>
      <c r="G317" s="167" t="str">
        <f t="shared" ref="G317" si="603">IF(F317="","",IF(D316="小規模事業者",ROUNDDOWN(F317/5*4,0),(ROUNDDOWN(F317/4*3,0))))</f>
        <v/>
      </c>
      <c r="H317" s="167" t="str">
        <f t="shared" ref="H317" si="604">IF(F317="","",(ROUNDDOWN(MIN(500000,G317),0)))</f>
        <v/>
      </c>
      <c r="I317" s="68"/>
      <c r="J317" s="245"/>
      <c r="R317" s="59" t="s">
        <v>138</v>
      </c>
    </row>
    <row r="318" spans="2:18" ht="23.25" customHeight="1" x14ac:dyDescent="0.4">
      <c r="B318" s="242"/>
      <c r="C318" s="242"/>
      <c r="D318" s="242"/>
      <c r="E318" s="67" t="s">
        <v>39</v>
      </c>
      <c r="F318" s="167" t="str" cm="1">
        <f t="array" ref="F318">_xlfn.IFS(D316="","",F316="","",F316&lt;&gt;"",(F316-F317))</f>
        <v/>
      </c>
      <c r="G318" s="167" t="str">
        <f t="shared" ref="G318" si="605">IF(F318="","",ROUNDDOWN(F318*2/3,0))</f>
        <v/>
      </c>
      <c r="H318" s="167" t="str">
        <f t="shared" ref="H318" si="606">IF(F318="","",(ROUNDDOWN(MIN(3000000,G318),0)))</f>
        <v/>
      </c>
      <c r="I318" s="68"/>
      <c r="J318" s="245"/>
      <c r="R318" s="59" t="s">
        <v>138</v>
      </c>
    </row>
    <row r="319" spans="2:18" ht="23.25" customHeight="1" x14ac:dyDescent="0.4">
      <c r="B319" s="242"/>
      <c r="C319" s="242"/>
      <c r="D319" s="242"/>
      <c r="E319" s="71" t="s">
        <v>143</v>
      </c>
      <c r="F319" s="183"/>
      <c r="G319" s="73" t="str">
        <f t="shared" ref="G319:G320" si="607">IF(F319="","",(ROUNDDOWN(F319/2*1,0)))</f>
        <v/>
      </c>
      <c r="H319" s="73" t="str">
        <f t="shared" ref="H319" si="608">IF(F319="", "",( ROUNDDOWN(MIN(100000,G319),0)))</f>
        <v/>
      </c>
      <c r="I319" s="183"/>
      <c r="J319" s="245"/>
      <c r="R319" s="59" t="s">
        <v>138</v>
      </c>
    </row>
    <row r="320" spans="2:18" ht="23.25" customHeight="1" thickBot="1" x14ac:dyDescent="0.45">
      <c r="B320" s="243"/>
      <c r="C320" s="243"/>
      <c r="D320" s="243"/>
      <c r="E320" s="76" t="s">
        <v>142</v>
      </c>
      <c r="F320" s="183"/>
      <c r="G320" s="77" t="str">
        <f t="shared" si="607"/>
        <v/>
      </c>
      <c r="H320" s="77" t="str">
        <f t="shared" ref="H320" si="609">IF(F320="", "",( ROUNDDOWN(MIN(200000,G320),0)))</f>
        <v/>
      </c>
      <c r="I320" s="184"/>
      <c r="J320" s="246"/>
      <c r="R320" s="59" t="s">
        <v>138</v>
      </c>
    </row>
    <row r="321" spans="2:18" ht="23.25" customHeight="1" x14ac:dyDescent="0.4">
      <c r="B321" s="241"/>
      <c r="C321" s="241"/>
      <c r="D321" s="241"/>
      <c r="E321" s="63" t="s">
        <v>52</v>
      </c>
      <c r="F321" s="182"/>
      <c r="G321" s="170" t="str">
        <f t="shared" ref="G321" si="610">IF(G322="", "", (G322+G323))</f>
        <v/>
      </c>
      <c r="H321" s="170" t="str">
        <f t="shared" ref="H321" si="611">IF(H322="","",(H322+H323))</f>
        <v/>
      </c>
      <c r="I321" s="182"/>
      <c r="J321" s="244" t="str">
        <f t="shared" ref="J321" si="612">IF(I321="","",SUM(I321:I325))</f>
        <v/>
      </c>
      <c r="R321" s="59" t="s">
        <v>138</v>
      </c>
    </row>
    <row r="322" spans="2:18" ht="23.25" customHeight="1" x14ac:dyDescent="0.4">
      <c r="B322" s="242"/>
      <c r="C322" s="242"/>
      <c r="D322" s="242"/>
      <c r="E322" s="67" t="s">
        <v>38</v>
      </c>
      <c r="F322" s="167" t="str" cm="1">
        <f t="array" ref="F322">_xlfn.IFS(D321="","",F321="","",(D321="小規模事業者"),(MIN(625001,F321)),(D321="中小企業等"),(MIN(666667,F321)))</f>
        <v/>
      </c>
      <c r="G322" s="167" t="str">
        <f t="shared" ref="G322" si="613">IF(F322="","",IF(D321="小規模事業者",ROUNDDOWN(F322/5*4,0),(ROUNDDOWN(F322/4*3,0))))</f>
        <v/>
      </c>
      <c r="H322" s="167" t="str">
        <f t="shared" ref="H322" si="614">IF(F322="","",(ROUNDDOWN(MIN(500000,G322),0)))</f>
        <v/>
      </c>
      <c r="I322" s="68"/>
      <c r="J322" s="245"/>
      <c r="R322" s="59" t="s">
        <v>138</v>
      </c>
    </row>
    <row r="323" spans="2:18" ht="23.25" customHeight="1" x14ac:dyDescent="0.4">
      <c r="B323" s="242"/>
      <c r="C323" s="242"/>
      <c r="D323" s="242"/>
      <c r="E323" s="67" t="s">
        <v>39</v>
      </c>
      <c r="F323" s="167" t="str" cm="1">
        <f t="array" ref="F323">_xlfn.IFS(D321="","",F321="","",F321&lt;&gt;"",(F321-F322))</f>
        <v/>
      </c>
      <c r="G323" s="167" t="str">
        <f t="shared" ref="G323" si="615">IF(F323="","",ROUNDDOWN(F323*2/3,0))</f>
        <v/>
      </c>
      <c r="H323" s="167" t="str">
        <f t="shared" ref="H323" si="616">IF(F323="","",(ROUNDDOWN(MIN(3000000,G323),0)))</f>
        <v/>
      </c>
      <c r="I323" s="68"/>
      <c r="J323" s="245"/>
      <c r="R323" s="59" t="s">
        <v>138</v>
      </c>
    </row>
    <row r="324" spans="2:18" ht="23.25" customHeight="1" x14ac:dyDescent="0.4">
      <c r="B324" s="242"/>
      <c r="C324" s="242"/>
      <c r="D324" s="242"/>
      <c r="E324" s="71" t="s">
        <v>143</v>
      </c>
      <c r="F324" s="183"/>
      <c r="G324" s="73" t="str">
        <f t="shared" ref="G324:G325" si="617">IF(F324="","",(ROUNDDOWN(F324/2*1,0)))</f>
        <v/>
      </c>
      <c r="H324" s="73" t="str">
        <f t="shared" ref="H324" si="618">IF(F324="", "",( ROUNDDOWN(MIN(100000,G324),0)))</f>
        <v/>
      </c>
      <c r="I324" s="183"/>
      <c r="J324" s="245"/>
      <c r="R324" s="59" t="s">
        <v>138</v>
      </c>
    </row>
    <row r="325" spans="2:18" ht="23.25" customHeight="1" thickBot="1" x14ac:dyDescent="0.45">
      <c r="B325" s="243"/>
      <c r="C325" s="243"/>
      <c r="D325" s="243"/>
      <c r="E325" s="76" t="s">
        <v>142</v>
      </c>
      <c r="F325" s="183"/>
      <c r="G325" s="77" t="str">
        <f t="shared" si="617"/>
        <v/>
      </c>
      <c r="H325" s="77" t="str">
        <f t="shared" ref="H325" si="619">IF(F325="", "",( ROUNDDOWN(MIN(200000,G325),0)))</f>
        <v/>
      </c>
      <c r="I325" s="184"/>
      <c r="J325" s="246"/>
      <c r="R325" s="59" t="s">
        <v>138</v>
      </c>
    </row>
    <row r="326" spans="2:18" ht="23.25" customHeight="1" x14ac:dyDescent="0.4">
      <c r="B326" s="241"/>
      <c r="C326" s="241"/>
      <c r="D326" s="241"/>
      <c r="E326" s="63" t="s">
        <v>52</v>
      </c>
      <c r="F326" s="182"/>
      <c r="G326" s="170" t="str">
        <f t="shared" ref="G326" si="620">IF(G327="", "", (G327+G328))</f>
        <v/>
      </c>
      <c r="H326" s="170" t="str">
        <f t="shared" ref="H326" si="621">IF(H327="","",(H327+H328))</f>
        <v/>
      </c>
      <c r="I326" s="182"/>
      <c r="J326" s="244" t="str">
        <f t="shared" ref="J326" si="622">IF(I326="","",SUM(I326:I330))</f>
        <v/>
      </c>
      <c r="R326" s="59" t="s">
        <v>138</v>
      </c>
    </row>
    <row r="327" spans="2:18" ht="23.25" customHeight="1" x14ac:dyDescent="0.4">
      <c r="B327" s="242"/>
      <c r="C327" s="242"/>
      <c r="D327" s="242"/>
      <c r="E327" s="67" t="s">
        <v>38</v>
      </c>
      <c r="F327" s="167" t="str" cm="1">
        <f t="array" ref="F327">_xlfn.IFS(D326="","",F326="","",(D326="小規模事業者"),(MIN(625001,F326)),(D326="中小企業等"),(MIN(666667,F326)))</f>
        <v/>
      </c>
      <c r="G327" s="167" t="str">
        <f t="shared" ref="G327" si="623">IF(F327="","",IF(D326="小規模事業者",ROUNDDOWN(F327/5*4,0),(ROUNDDOWN(F327/4*3,0))))</f>
        <v/>
      </c>
      <c r="H327" s="167" t="str">
        <f t="shared" ref="H327" si="624">IF(F327="","",(ROUNDDOWN(MIN(500000,G327),0)))</f>
        <v/>
      </c>
      <c r="I327" s="68"/>
      <c r="J327" s="245"/>
      <c r="R327" s="59" t="s">
        <v>138</v>
      </c>
    </row>
    <row r="328" spans="2:18" ht="23.25" customHeight="1" x14ac:dyDescent="0.4">
      <c r="B328" s="242"/>
      <c r="C328" s="242"/>
      <c r="D328" s="242"/>
      <c r="E328" s="67" t="s">
        <v>39</v>
      </c>
      <c r="F328" s="167" t="str" cm="1">
        <f t="array" ref="F328">_xlfn.IFS(D326="","",F326="","",F326&lt;&gt;"",(F326-F327))</f>
        <v/>
      </c>
      <c r="G328" s="167" t="str">
        <f t="shared" ref="G328" si="625">IF(F328="","",ROUNDDOWN(F328*2/3,0))</f>
        <v/>
      </c>
      <c r="H328" s="167" t="str">
        <f t="shared" ref="H328" si="626">IF(F328="","",(ROUNDDOWN(MIN(3000000,G328),0)))</f>
        <v/>
      </c>
      <c r="I328" s="68"/>
      <c r="J328" s="245"/>
      <c r="R328" s="59" t="s">
        <v>138</v>
      </c>
    </row>
    <row r="329" spans="2:18" ht="23.25" customHeight="1" x14ac:dyDescent="0.4">
      <c r="B329" s="242"/>
      <c r="C329" s="242"/>
      <c r="D329" s="242"/>
      <c r="E329" s="71" t="s">
        <v>143</v>
      </c>
      <c r="F329" s="183"/>
      <c r="G329" s="73" t="str">
        <f t="shared" ref="G329:G330" si="627">IF(F329="","",(ROUNDDOWN(F329/2*1,0)))</f>
        <v/>
      </c>
      <c r="H329" s="73" t="str">
        <f t="shared" ref="H329" si="628">IF(F329="", "",( ROUNDDOWN(MIN(100000,G329),0)))</f>
        <v/>
      </c>
      <c r="I329" s="183"/>
      <c r="J329" s="245"/>
      <c r="R329" s="59" t="s">
        <v>138</v>
      </c>
    </row>
    <row r="330" spans="2:18" ht="23.25" customHeight="1" thickBot="1" x14ac:dyDescent="0.45">
      <c r="B330" s="243"/>
      <c r="C330" s="243"/>
      <c r="D330" s="243"/>
      <c r="E330" s="76" t="s">
        <v>142</v>
      </c>
      <c r="F330" s="183"/>
      <c r="G330" s="77" t="str">
        <f t="shared" si="627"/>
        <v/>
      </c>
      <c r="H330" s="77" t="str">
        <f t="shared" ref="H330" si="629">IF(F330="", "",( ROUNDDOWN(MIN(200000,G330),0)))</f>
        <v/>
      </c>
      <c r="I330" s="184"/>
      <c r="J330" s="246"/>
      <c r="R330" s="59" t="s">
        <v>138</v>
      </c>
    </row>
    <row r="331" spans="2:18" ht="23.25" customHeight="1" x14ac:dyDescent="0.4">
      <c r="B331" s="241"/>
      <c r="C331" s="241"/>
      <c r="D331" s="241"/>
      <c r="E331" s="63" t="s">
        <v>52</v>
      </c>
      <c r="F331" s="182"/>
      <c r="G331" s="170" t="str">
        <f t="shared" ref="G331" si="630">IF(G332="", "", (G332+G333))</f>
        <v/>
      </c>
      <c r="H331" s="170" t="str">
        <f t="shared" ref="H331" si="631">IF(H332="","",(H332+H333))</f>
        <v/>
      </c>
      <c r="I331" s="182"/>
      <c r="J331" s="244" t="str">
        <f t="shared" ref="J331" si="632">IF(I331="","",SUM(I331:I335))</f>
        <v/>
      </c>
      <c r="R331" s="59" t="s">
        <v>138</v>
      </c>
    </row>
    <row r="332" spans="2:18" ht="23.25" customHeight="1" x14ac:dyDescent="0.4">
      <c r="B332" s="242"/>
      <c r="C332" s="242"/>
      <c r="D332" s="242"/>
      <c r="E332" s="67" t="s">
        <v>38</v>
      </c>
      <c r="F332" s="167" t="str" cm="1">
        <f t="array" ref="F332">_xlfn.IFS(D331="","",F331="","",(D331="小規模事業者"),(MIN(625001,F331)),(D331="中小企業等"),(MIN(666667,F331)))</f>
        <v/>
      </c>
      <c r="G332" s="167" t="str">
        <f t="shared" ref="G332" si="633">IF(F332="","",IF(D331="小規模事業者",ROUNDDOWN(F332/5*4,0),(ROUNDDOWN(F332/4*3,0))))</f>
        <v/>
      </c>
      <c r="H332" s="167" t="str">
        <f t="shared" ref="H332" si="634">IF(F332="","",(ROUNDDOWN(MIN(500000,G332),0)))</f>
        <v/>
      </c>
      <c r="I332" s="68"/>
      <c r="J332" s="245"/>
      <c r="R332" s="59" t="s">
        <v>138</v>
      </c>
    </row>
    <row r="333" spans="2:18" ht="23.25" customHeight="1" x14ac:dyDescent="0.4">
      <c r="B333" s="242"/>
      <c r="C333" s="242"/>
      <c r="D333" s="242"/>
      <c r="E333" s="67" t="s">
        <v>39</v>
      </c>
      <c r="F333" s="167" t="str" cm="1">
        <f t="array" ref="F333">_xlfn.IFS(D331="","",F331="","",F331&lt;&gt;"",(F331-F332))</f>
        <v/>
      </c>
      <c r="G333" s="167" t="str">
        <f t="shared" ref="G333" si="635">IF(F333="","",ROUNDDOWN(F333*2/3,0))</f>
        <v/>
      </c>
      <c r="H333" s="167" t="str">
        <f t="shared" ref="H333" si="636">IF(F333="","",(ROUNDDOWN(MIN(3000000,G333),0)))</f>
        <v/>
      </c>
      <c r="I333" s="68"/>
      <c r="J333" s="245"/>
      <c r="R333" s="59" t="s">
        <v>138</v>
      </c>
    </row>
    <row r="334" spans="2:18" ht="23.25" customHeight="1" x14ac:dyDescent="0.4">
      <c r="B334" s="242"/>
      <c r="C334" s="242"/>
      <c r="D334" s="242"/>
      <c r="E334" s="71" t="s">
        <v>143</v>
      </c>
      <c r="F334" s="183"/>
      <c r="G334" s="73" t="str">
        <f t="shared" ref="G334:G335" si="637">IF(F334="","",(ROUNDDOWN(F334/2*1,0)))</f>
        <v/>
      </c>
      <c r="H334" s="73" t="str">
        <f t="shared" ref="H334" si="638">IF(F334="", "",( ROUNDDOWN(MIN(100000,G334),0)))</f>
        <v/>
      </c>
      <c r="I334" s="183"/>
      <c r="J334" s="245"/>
      <c r="R334" s="59" t="s">
        <v>138</v>
      </c>
    </row>
    <row r="335" spans="2:18" ht="23.25" customHeight="1" thickBot="1" x14ac:dyDescent="0.45">
      <c r="B335" s="243"/>
      <c r="C335" s="243"/>
      <c r="D335" s="243"/>
      <c r="E335" s="76" t="s">
        <v>142</v>
      </c>
      <c r="F335" s="183"/>
      <c r="G335" s="77" t="str">
        <f t="shared" si="637"/>
        <v/>
      </c>
      <c r="H335" s="77" t="str">
        <f t="shared" ref="H335" si="639">IF(F335="", "",( ROUNDDOWN(MIN(200000,G335),0)))</f>
        <v/>
      </c>
      <c r="I335" s="184"/>
      <c r="J335" s="246"/>
      <c r="R335" s="59" t="s">
        <v>138</v>
      </c>
    </row>
    <row r="336" spans="2:18" ht="23.25" customHeight="1" x14ac:dyDescent="0.4">
      <c r="B336" s="241"/>
      <c r="C336" s="241"/>
      <c r="D336" s="241"/>
      <c r="E336" s="63" t="s">
        <v>52</v>
      </c>
      <c r="F336" s="182"/>
      <c r="G336" s="170" t="str">
        <f t="shared" ref="G336" si="640">IF(G337="", "", (G337+G338))</f>
        <v/>
      </c>
      <c r="H336" s="170" t="str">
        <f t="shared" ref="H336" si="641">IF(H337="","",(H337+H338))</f>
        <v/>
      </c>
      <c r="I336" s="182"/>
      <c r="J336" s="244" t="str">
        <f t="shared" ref="J336" si="642">IF(I336="","",SUM(I336:I340))</f>
        <v/>
      </c>
      <c r="R336" s="59" t="s">
        <v>138</v>
      </c>
    </row>
    <row r="337" spans="2:18" ht="23.25" customHeight="1" x14ac:dyDescent="0.4">
      <c r="B337" s="242"/>
      <c r="C337" s="242"/>
      <c r="D337" s="242"/>
      <c r="E337" s="67" t="s">
        <v>38</v>
      </c>
      <c r="F337" s="167" t="str" cm="1">
        <f t="array" ref="F337">_xlfn.IFS(D336="","",F336="","",(D336="小規模事業者"),(MIN(625001,F336)),(D336="中小企業等"),(MIN(666667,F336)))</f>
        <v/>
      </c>
      <c r="G337" s="167" t="str">
        <f t="shared" ref="G337" si="643">IF(F337="","",IF(D336="小規模事業者",ROUNDDOWN(F337/5*4,0),(ROUNDDOWN(F337/4*3,0))))</f>
        <v/>
      </c>
      <c r="H337" s="167" t="str">
        <f t="shared" ref="H337" si="644">IF(F337="","",(ROUNDDOWN(MIN(500000,G337),0)))</f>
        <v/>
      </c>
      <c r="I337" s="68"/>
      <c r="J337" s="245"/>
      <c r="R337" s="59" t="s">
        <v>138</v>
      </c>
    </row>
    <row r="338" spans="2:18" ht="23.25" customHeight="1" x14ac:dyDescent="0.4">
      <c r="B338" s="242"/>
      <c r="C338" s="242"/>
      <c r="D338" s="242"/>
      <c r="E338" s="67" t="s">
        <v>39</v>
      </c>
      <c r="F338" s="167" t="str" cm="1">
        <f t="array" ref="F338">_xlfn.IFS(D336="","",F336="","",F336&lt;&gt;"",(F336-F337))</f>
        <v/>
      </c>
      <c r="G338" s="167" t="str">
        <f t="shared" ref="G338" si="645">IF(F338="","",ROUNDDOWN(F338*2/3,0))</f>
        <v/>
      </c>
      <c r="H338" s="167" t="str">
        <f t="shared" ref="H338" si="646">IF(F338="","",(ROUNDDOWN(MIN(3000000,G338),0)))</f>
        <v/>
      </c>
      <c r="I338" s="68"/>
      <c r="J338" s="245"/>
      <c r="R338" s="59" t="s">
        <v>138</v>
      </c>
    </row>
    <row r="339" spans="2:18" ht="23.25" customHeight="1" x14ac:dyDescent="0.4">
      <c r="B339" s="242"/>
      <c r="C339" s="242"/>
      <c r="D339" s="242"/>
      <c r="E339" s="71" t="s">
        <v>143</v>
      </c>
      <c r="F339" s="183"/>
      <c r="G339" s="73" t="str">
        <f t="shared" ref="G339:G340" si="647">IF(F339="","",(ROUNDDOWN(F339/2*1,0)))</f>
        <v/>
      </c>
      <c r="H339" s="73" t="str">
        <f t="shared" ref="H339" si="648">IF(F339="", "",( ROUNDDOWN(MIN(100000,G339),0)))</f>
        <v/>
      </c>
      <c r="I339" s="183"/>
      <c r="J339" s="245"/>
      <c r="R339" s="59" t="s">
        <v>138</v>
      </c>
    </row>
    <row r="340" spans="2:18" ht="23.25" customHeight="1" thickBot="1" x14ac:dyDescent="0.45">
      <c r="B340" s="243"/>
      <c r="C340" s="243"/>
      <c r="D340" s="243"/>
      <c r="E340" s="76" t="s">
        <v>142</v>
      </c>
      <c r="F340" s="183"/>
      <c r="G340" s="77" t="str">
        <f t="shared" si="647"/>
        <v/>
      </c>
      <c r="H340" s="77" t="str">
        <f t="shared" ref="H340" si="649">IF(F340="", "",( ROUNDDOWN(MIN(200000,G340),0)))</f>
        <v/>
      </c>
      <c r="I340" s="184"/>
      <c r="J340" s="246"/>
      <c r="R340" s="59" t="s">
        <v>138</v>
      </c>
    </row>
    <row r="341" spans="2:18" ht="23.25" customHeight="1" x14ac:dyDescent="0.4">
      <c r="B341" s="241"/>
      <c r="C341" s="241"/>
      <c r="D341" s="241"/>
      <c r="E341" s="63" t="s">
        <v>52</v>
      </c>
      <c r="F341" s="182"/>
      <c r="G341" s="170" t="str">
        <f t="shared" ref="G341" si="650">IF(G342="", "", (G342+G343))</f>
        <v/>
      </c>
      <c r="H341" s="170" t="str">
        <f t="shared" ref="H341" si="651">IF(H342="","",(H342+H343))</f>
        <v/>
      </c>
      <c r="I341" s="182"/>
      <c r="J341" s="244" t="str">
        <f t="shared" ref="J341" si="652">IF(I341="","",SUM(I341:I345))</f>
        <v/>
      </c>
      <c r="R341" s="59" t="s">
        <v>138</v>
      </c>
    </row>
    <row r="342" spans="2:18" ht="23.25" customHeight="1" x14ac:dyDescent="0.4">
      <c r="B342" s="242"/>
      <c r="C342" s="242"/>
      <c r="D342" s="242"/>
      <c r="E342" s="67" t="s">
        <v>38</v>
      </c>
      <c r="F342" s="167" t="str" cm="1">
        <f t="array" ref="F342">_xlfn.IFS(D341="","",F341="","",(D341="小規模事業者"),(MIN(625001,F341)),(D341="中小企業等"),(MIN(666667,F341)))</f>
        <v/>
      </c>
      <c r="G342" s="167" t="str">
        <f t="shared" ref="G342" si="653">IF(F342="","",IF(D341="小規模事業者",ROUNDDOWN(F342/5*4,0),(ROUNDDOWN(F342/4*3,0))))</f>
        <v/>
      </c>
      <c r="H342" s="167" t="str">
        <f t="shared" ref="H342" si="654">IF(F342="","",(ROUNDDOWN(MIN(500000,G342),0)))</f>
        <v/>
      </c>
      <c r="I342" s="68"/>
      <c r="J342" s="245"/>
      <c r="R342" s="59" t="s">
        <v>138</v>
      </c>
    </row>
    <row r="343" spans="2:18" ht="23.25" customHeight="1" x14ac:dyDescent="0.4">
      <c r="B343" s="242"/>
      <c r="C343" s="242"/>
      <c r="D343" s="242"/>
      <c r="E343" s="67" t="s">
        <v>39</v>
      </c>
      <c r="F343" s="167" t="str" cm="1">
        <f t="array" ref="F343">_xlfn.IFS(D341="","",F341="","",F341&lt;&gt;"",(F341-F342))</f>
        <v/>
      </c>
      <c r="G343" s="167" t="str">
        <f t="shared" ref="G343" si="655">IF(F343="","",ROUNDDOWN(F343*2/3,0))</f>
        <v/>
      </c>
      <c r="H343" s="167" t="str">
        <f t="shared" ref="H343" si="656">IF(F343="","",(ROUNDDOWN(MIN(3000000,G343),0)))</f>
        <v/>
      </c>
      <c r="I343" s="68"/>
      <c r="J343" s="245"/>
      <c r="R343" s="59" t="s">
        <v>138</v>
      </c>
    </row>
    <row r="344" spans="2:18" ht="23.25" customHeight="1" x14ac:dyDescent="0.4">
      <c r="B344" s="242"/>
      <c r="C344" s="242"/>
      <c r="D344" s="242"/>
      <c r="E344" s="71" t="s">
        <v>143</v>
      </c>
      <c r="F344" s="183"/>
      <c r="G344" s="73" t="str">
        <f t="shared" ref="G344:G345" si="657">IF(F344="","",(ROUNDDOWN(F344/2*1,0)))</f>
        <v/>
      </c>
      <c r="H344" s="73" t="str">
        <f t="shared" ref="H344" si="658">IF(F344="", "",( ROUNDDOWN(MIN(100000,G344),0)))</f>
        <v/>
      </c>
      <c r="I344" s="183"/>
      <c r="J344" s="245"/>
      <c r="R344" s="59" t="s">
        <v>138</v>
      </c>
    </row>
    <row r="345" spans="2:18" ht="23.25" customHeight="1" thickBot="1" x14ac:dyDescent="0.45">
      <c r="B345" s="243"/>
      <c r="C345" s="243"/>
      <c r="D345" s="243"/>
      <c r="E345" s="76" t="s">
        <v>142</v>
      </c>
      <c r="F345" s="183"/>
      <c r="G345" s="77" t="str">
        <f t="shared" si="657"/>
        <v/>
      </c>
      <c r="H345" s="77" t="str">
        <f t="shared" ref="H345" si="659">IF(F345="", "",( ROUNDDOWN(MIN(200000,G345),0)))</f>
        <v/>
      </c>
      <c r="I345" s="184"/>
      <c r="J345" s="246"/>
      <c r="R345" s="59" t="s">
        <v>138</v>
      </c>
    </row>
    <row r="346" spans="2:18" ht="23.25" customHeight="1" x14ac:dyDescent="0.4">
      <c r="B346" s="241"/>
      <c r="C346" s="241"/>
      <c r="D346" s="241"/>
      <c r="E346" s="63" t="s">
        <v>52</v>
      </c>
      <c r="F346" s="182"/>
      <c r="G346" s="170" t="str">
        <f t="shared" ref="G346" si="660">IF(G347="", "", (G347+G348))</f>
        <v/>
      </c>
      <c r="H346" s="170" t="str">
        <f t="shared" ref="H346" si="661">IF(H347="","",(H347+H348))</f>
        <v/>
      </c>
      <c r="I346" s="182"/>
      <c r="J346" s="244" t="str">
        <f t="shared" ref="J346" si="662">IF(I346="","",SUM(I346:I350))</f>
        <v/>
      </c>
      <c r="R346" s="59" t="s">
        <v>138</v>
      </c>
    </row>
    <row r="347" spans="2:18" ht="23.25" customHeight="1" x14ac:dyDescent="0.4">
      <c r="B347" s="242"/>
      <c r="C347" s="242"/>
      <c r="D347" s="242"/>
      <c r="E347" s="67" t="s">
        <v>38</v>
      </c>
      <c r="F347" s="167" t="str" cm="1">
        <f t="array" ref="F347">_xlfn.IFS(D346="","",F346="","",(D346="小規模事業者"),(MIN(625001,F346)),(D346="中小企業等"),(MIN(666667,F346)))</f>
        <v/>
      </c>
      <c r="G347" s="167" t="str">
        <f t="shared" ref="G347" si="663">IF(F347="","",IF(D346="小規模事業者",ROUNDDOWN(F347/5*4,0),(ROUNDDOWN(F347/4*3,0))))</f>
        <v/>
      </c>
      <c r="H347" s="167" t="str">
        <f t="shared" ref="H347" si="664">IF(F347="","",(ROUNDDOWN(MIN(500000,G347),0)))</f>
        <v/>
      </c>
      <c r="I347" s="68"/>
      <c r="J347" s="245"/>
      <c r="R347" s="59" t="s">
        <v>138</v>
      </c>
    </row>
    <row r="348" spans="2:18" ht="23.25" customHeight="1" x14ac:dyDescent="0.4">
      <c r="B348" s="242"/>
      <c r="C348" s="242"/>
      <c r="D348" s="242"/>
      <c r="E348" s="67" t="s">
        <v>39</v>
      </c>
      <c r="F348" s="167" t="str" cm="1">
        <f t="array" ref="F348">_xlfn.IFS(D346="","",F346="","",F346&lt;&gt;"",(F346-F347))</f>
        <v/>
      </c>
      <c r="G348" s="167" t="str">
        <f t="shared" ref="G348" si="665">IF(F348="","",ROUNDDOWN(F348*2/3,0))</f>
        <v/>
      </c>
      <c r="H348" s="167" t="str">
        <f t="shared" ref="H348" si="666">IF(F348="","",(ROUNDDOWN(MIN(3000000,G348),0)))</f>
        <v/>
      </c>
      <c r="I348" s="68"/>
      <c r="J348" s="245"/>
      <c r="R348" s="59" t="s">
        <v>138</v>
      </c>
    </row>
    <row r="349" spans="2:18" ht="23.25" customHeight="1" x14ac:dyDescent="0.4">
      <c r="B349" s="242"/>
      <c r="C349" s="242"/>
      <c r="D349" s="242"/>
      <c r="E349" s="71" t="s">
        <v>143</v>
      </c>
      <c r="F349" s="183"/>
      <c r="G349" s="73" t="str">
        <f t="shared" ref="G349:G350" si="667">IF(F349="","",(ROUNDDOWN(F349/2*1,0)))</f>
        <v/>
      </c>
      <c r="H349" s="73" t="str">
        <f t="shared" ref="H349" si="668">IF(F349="", "",( ROUNDDOWN(MIN(100000,G349),0)))</f>
        <v/>
      </c>
      <c r="I349" s="183"/>
      <c r="J349" s="245"/>
      <c r="R349" s="59" t="s">
        <v>138</v>
      </c>
    </row>
    <row r="350" spans="2:18" ht="23.25" customHeight="1" thickBot="1" x14ac:dyDescent="0.45">
      <c r="B350" s="243"/>
      <c r="C350" s="243"/>
      <c r="D350" s="243"/>
      <c r="E350" s="76" t="s">
        <v>142</v>
      </c>
      <c r="F350" s="183"/>
      <c r="G350" s="77" t="str">
        <f t="shared" si="667"/>
        <v/>
      </c>
      <c r="H350" s="77" t="str">
        <f t="shared" ref="H350" si="669">IF(F350="", "",( ROUNDDOWN(MIN(200000,G350),0)))</f>
        <v/>
      </c>
      <c r="I350" s="184"/>
      <c r="J350" s="246"/>
      <c r="R350" s="59" t="s">
        <v>138</v>
      </c>
    </row>
    <row r="351" spans="2:18" ht="23.25" customHeight="1" x14ac:dyDescent="0.4">
      <c r="B351" s="241"/>
      <c r="C351" s="241"/>
      <c r="D351" s="241"/>
      <c r="E351" s="63" t="s">
        <v>52</v>
      </c>
      <c r="F351" s="182"/>
      <c r="G351" s="170" t="str">
        <f t="shared" ref="G351" si="670">IF(G352="", "", (G352+G353))</f>
        <v/>
      </c>
      <c r="H351" s="170" t="str">
        <f t="shared" ref="H351" si="671">IF(H352="","",(H352+H353))</f>
        <v/>
      </c>
      <c r="I351" s="182"/>
      <c r="J351" s="244" t="str">
        <f t="shared" ref="J351" si="672">IF(I351="","",SUM(I351:I355))</f>
        <v/>
      </c>
      <c r="R351" s="59" t="s">
        <v>138</v>
      </c>
    </row>
    <row r="352" spans="2:18" ht="23.25" customHeight="1" x14ac:dyDescent="0.4">
      <c r="B352" s="242"/>
      <c r="C352" s="242"/>
      <c r="D352" s="242"/>
      <c r="E352" s="67" t="s">
        <v>38</v>
      </c>
      <c r="F352" s="167" t="str" cm="1">
        <f t="array" ref="F352">_xlfn.IFS(D351="","",F351="","",(D351="小規模事業者"),(MIN(625001,F351)),(D351="中小企業等"),(MIN(666667,F351)))</f>
        <v/>
      </c>
      <c r="G352" s="167" t="str">
        <f t="shared" ref="G352" si="673">IF(F352="","",IF(D351="小規模事業者",ROUNDDOWN(F352/5*4,0),(ROUNDDOWN(F352/4*3,0))))</f>
        <v/>
      </c>
      <c r="H352" s="167" t="str">
        <f t="shared" ref="H352" si="674">IF(F352="","",(ROUNDDOWN(MIN(500000,G352),0)))</f>
        <v/>
      </c>
      <c r="I352" s="68"/>
      <c r="J352" s="245"/>
      <c r="R352" s="59" t="s">
        <v>138</v>
      </c>
    </row>
    <row r="353" spans="2:18" ht="23.25" customHeight="1" x14ac:dyDescent="0.4">
      <c r="B353" s="242"/>
      <c r="C353" s="242"/>
      <c r="D353" s="242"/>
      <c r="E353" s="67" t="s">
        <v>39</v>
      </c>
      <c r="F353" s="167" t="str" cm="1">
        <f t="array" ref="F353">_xlfn.IFS(D351="","",F351="","",F351&lt;&gt;"",(F351-F352))</f>
        <v/>
      </c>
      <c r="G353" s="167" t="str">
        <f t="shared" ref="G353" si="675">IF(F353="","",ROUNDDOWN(F353*2/3,0))</f>
        <v/>
      </c>
      <c r="H353" s="167" t="str">
        <f t="shared" ref="H353" si="676">IF(F353="","",(ROUNDDOWN(MIN(3000000,G353),0)))</f>
        <v/>
      </c>
      <c r="I353" s="68"/>
      <c r="J353" s="245"/>
      <c r="R353" s="59" t="s">
        <v>138</v>
      </c>
    </row>
    <row r="354" spans="2:18" ht="23.25" customHeight="1" x14ac:dyDescent="0.4">
      <c r="B354" s="242"/>
      <c r="C354" s="242"/>
      <c r="D354" s="242"/>
      <c r="E354" s="71" t="s">
        <v>143</v>
      </c>
      <c r="F354" s="183"/>
      <c r="G354" s="73" t="str">
        <f t="shared" ref="G354:G355" si="677">IF(F354="","",(ROUNDDOWN(F354/2*1,0)))</f>
        <v/>
      </c>
      <c r="H354" s="73" t="str">
        <f t="shared" ref="H354" si="678">IF(F354="", "",( ROUNDDOWN(MIN(100000,G354),0)))</f>
        <v/>
      </c>
      <c r="I354" s="183"/>
      <c r="J354" s="245"/>
      <c r="R354" s="59" t="s">
        <v>138</v>
      </c>
    </row>
    <row r="355" spans="2:18" ht="23.25" customHeight="1" thickBot="1" x14ac:dyDescent="0.45">
      <c r="B355" s="243"/>
      <c r="C355" s="243"/>
      <c r="D355" s="243"/>
      <c r="E355" s="76" t="s">
        <v>142</v>
      </c>
      <c r="F355" s="183"/>
      <c r="G355" s="77" t="str">
        <f t="shared" si="677"/>
        <v/>
      </c>
      <c r="H355" s="77" t="str">
        <f t="shared" ref="H355" si="679">IF(F355="", "",( ROUNDDOWN(MIN(200000,G355),0)))</f>
        <v/>
      </c>
      <c r="I355" s="184"/>
      <c r="J355" s="246"/>
      <c r="R355" s="59" t="s">
        <v>138</v>
      </c>
    </row>
    <row r="356" spans="2:18" ht="23.25" customHeight="1" x14ac:dyDescent="0.4">
      <c r="B356" s="241"/>
      <c r="C356" s="241"/>
      <c r="D356" s="241"/>
      <c r="E356" s="63" t="s">
        <v>52</v>
      </c>
      <c r="F356" s="182"/>
      <c r="G356" s="170" t="str">
        <f t="shared" ref="G356" si="680">IF(G357="", "", (G357+G358))</f>
        <v/>
      </c>
      <c r="H356" s="170" t="str">
        <f t="shared" ref="H356" si="681">IF(H357="","",(H357+H358))</f>
        <v/>
      </c>
      <c r="I356" s="182"/>
      <c r="J356" s="244" t="str">
        <f t="shared" ref="J356" si="682">IF(I356="","",SUM(I356:I360))</f>
        <v/>
      </c>
      <c r="R356" s="59" t="s">
        <v>138</v>
      </c>
    </row>
    <row r="357" spans="2:18" ht="23.25" customHeight="1" x14ac:dyDescent="0.4">
      <c r="B357" s="242"/>
      <c r="C357" s="242"/>
      <c r="D357" s="242"/>
      <c r="E357" s="67" t="s">
        <v>38</v>
      </c>
      <c r="F357" s="167" t="str" cm="1">
        <f t="array" ref="F357">_xlfn.IFS(D356="","",F356="","",(D356="小規模事業者"),(MIN(625001,F356)),(D356="中小企業等"),(MIN(666667,F356)))</f>
        <v/>
      </c>
      <c r="G357" s="167" t="str">
        <f t="shared" ref="G357" si="683">IF(F357="","",IF(D356="小規模事業者",ROUNDDOWN(F357/5*4,0),(ROUNDDOWN(F357/4*3,0))))</f>
        <v/>
      </c>
      <c r="H357" s="167" t="str">
        <f t="shared" ref="H357" si="684">IF(F357="","",(ROUNDDOWN(MIN(500000,G357),0)))</f>
        <v/>
      </c>
      <c r="I357" s="68"/>
      <c r="J357" s="245"/>
      <c r="R357" s="59" t="s">
        <v>138</v>
      </c>
    </row>
    <row r="358" spans="2:18" ht="23.25" customHeight="1" x14ac:dyDescent="0.4">
      <c r="B358" s="242"/>
      <c r="C358" s="242"/>
      <c r="D358" s="242"/>
      <c r="E358" s="67" t="s">
        <v>39</v>
      </c>
      <c r="F358" s="167" t="str" cm="1">
        <f t="array" ref="F358">_xlfn.IFS(D356="","",F356="","",F356&lt;&gt;"",(F356-F357))</f>
        <v/>
      </c>
      <c r="G358" s="167" t="str">
        <f t="shared" ref="G358" si="685">IF(F358="","",ROUNDDOWN(F358*2/3,0))</f>
        <v/>
      </c>
      <c r="H358" s="167" t="str">
        <f t="shared" ref="H358" si="686">IF(F358="","",(ROUNDDOWN(MIN(3000000,G358),0)))</f>
        <v/>
      </c>
      <c r="I358" s="68"/>
      <c r="J358" s="245"/>
      <c r="R358" s="59" t="s">
        <v>138</v>
      </c>
    </row>
    <row r="359" spans="2:18" ht="23.25" customHeight="1" x14ac:dyDescent="0.4">
      <c r="B359" s="242"/>
      <c r="C359" s="242"/>
      <c r="D359" s="242"/>
      <c r="E359" s="71" t="s">
        <v>143</v>
      </c>
      <c r="F359" s="183"/>
      <c r="G359" s="73" t="str">
        <f t="shared" ref="G359:G360" si="687">IF(F359="","",(ROUNDDOWN(F359/2*1,0)))</f>
        <v/>
      </c>
      <c r="H359" s="73" t="str">
        <f t="shared" ref="H359" si="688">IF(F359="", "",( ROUNDDOWN(MIN(100000,G359),0)))</f>
        <v/>
      </c>
      <c r="I359" s="183"/>
      <c r="J359" s="245"/>
      <c r="R359" s="59" t="s">
        <v>138</v>
      </c>
    </row>
    <row r="360" spans="2:18" ht="23.25" customHeight="1" thickBot="1" x14ac:dyDescent="0.45">
      <c r="B360" s="243"/>
      <c r="C360" s="243"/>
      <c r="D360" s="243"/>
      <c r="E360" s="76" t="s">
        <v>142</v>
      </c>
      <c r="F360" s="183"/>
      <c r="G360" s="77" t="str">
        <f t="shared" si="687"/>
        <v/>
      </c>
      <c r="H360" s="77" t="str">
        <f t="shared" ref="H360" si="689">IF(F360="", "",( ROUNDDOWN(MIN(200000,G360),0)))</f>
        <v/>
      </c>
      <c r="I360" s="184"/>
      <c r="J360" s="246"/>
      <c r="R360" s="59" t="s">
        <v>138</v>
      </c>
    </row>
    <row r="361" spans="2:18" ht="23.25" customHeight="1" x14ac:dyDescent="0.4">
      <c r="B361" s="241"/>
      <c r="C361" s="241"/>
      <c r="D361" s="241"/>
      <c r="E361" s="63" t="s">
        <v>52</v>
      </c>
      <c r="F361" s="182"/>
      <c r="G361" s="170" t="str">
        <f t="shared" ref="G361" si="690">IF(G362="", "", (G362+G363))</f>
        <v/>
      </c>
      <c r="H361" s="170" t="str">
        <f t="shared" ref="H361" si="691">IF(H362="","",(H362+H363))</f>
        <v/>
      </c>
      <c r="I361" s="182"/>
      <c r="J361" s="244" t="str">
        <f t="shared" ref="J361" si="692">IF(I361="","",SUM(I361:I365))</f>
        <v/>
      </c>
      <c r="R361" s="59" t="s">
        <v>138</v>
      </c>
    </row>
    <row r="362" spans="2:18" ht="23.25" customHeight="1" x14ac:dyDescent="0.4">
      <c r="B362" s="242"/>
      <c r="C362" s="242"/>
      <c r="D362" s="242"/>
      <c r="E362" s="67" t="s">
        <v>38</v>
      </c>
      <c r="F362" s="167" t="str" cm="1">
        <f t="array" ref="F362">_xlfn.IFS(D361="","",F361="","",(D361="小規模事業者"),(MIN(625001,F361)),(D361="中小企業等"),(MIN(666667,F361)))</f>
        <v/>
      </c>
      <c r="G362" s="167" t="str">
        <f t="shared" ref="G362" si="693">IF(F362="","",IF(D361="小規模事業者",ROUNDDOWN(F362/5*4,0),(ROUNDDOWN(F362/4*3,0))))</f>
        <v/>
      </c>
      <c r="H362" s="167" t="str">
        <f t="shared" ref="H362" si="694">IF(F362="","",(ROUNDDOWN(MIN(500000,G362),0)))</f>
        <v/>
      </c>
      <c r="I362" s="68"/>
      <c r="J362" s="245"/>
      <c r="R362" s="59" t="s">
        <v>138</v>
      </c>
    </row>
    <row r="363" spans="2:18" ht="23.25" customHeight="1" x14ac:dyDescent="0.4">
      <c r="B363" s="242"/>
      <c r="C363" s="242"/>
      <c r="D363" s="242"/>
      <c r="E363" s="67" t="s">
        <v>39</v>
      </c>
      <c r="F363" s="167" t="str" cm="1">
        <f t="array" ref="F363">_xlfn.IFS(D361="","",F361="","",F361&lt;&gt;"",(F361-F362))</f>
        <v/>
      </c>
      <c r="G363" s="167" t="str">
        <f t="shared" ref="G363" si="695">IF(F363="","",ROUNDDOWN(F363*2/3,0))</f>
        <v/>
      </c>
      <c r="H363" s="167" t="str">
        <f t="shared" ref="H363" si="696">IF(F363="","",(ROUNDDOWN(MIN(3000000,G363),0)))</f>
        <v/>
      </c>
      <c r="I363" s="68"/>
      <c r="J363" s="245"/>
      <c r="R363" s="59" t="s">
        <v>138</v>
      </c>
    </row>
    <row r="364" spans="2:18" ht="23.25" customHeight="1" x14ac:dyDescent="0.4">
      <c r="B364" s="242"/>
      <c r="C364" s="242"/>
      <c r="D364" s="242"/>
      <c r="E364" s="71" t="s">
        <v>143</v>
      </c>
      <c r="F364" s="183"/>
      <c r="G364" s="73" t="str">
        <f t="shared" ref="G364:G365" si="697">IF(F364="","",(ROUNDDOWN(F364/2*1,0)))</f>
        <v/>
      </c>
      <c r="H364" s="73" t="str">
        <f t="shared" ref="H364" si="698">IF(F364="", "",( ROUNDDOWN(MIN(100000,G364),0)))</f>
        <v/>
      </c>
      <c r="I364" s="183"/>
      <c r="J364" s="245"/>
      <c r="R364" s="59" t="s">
        <v>138</v>
      </c>
    </row>
    <row r="365" spans="2:18" ht="23.25" customHeight="1" thickBot="1" x14ac:dyDescent="0.45">
      <c r="B365" s="243"/>
      <c r="C365" s="243"/>
      <c r="D365" s="243"/>
      <c r="E365" s="76" t="s">
        <v>142</v>
      </c>
      <c r="F365" s="183"/>
      <c r="G365" s="77" t="str">
        <f t="shared" si="697"/>
        <v/>
      </c>
      <c r="H365" s="77" t="str">
        <f t="shared" ref="H365" si="699">IF(F365="", "",( ROUNDDOWN(MIN(200000,G365),0)))</f>
        <v/>
      </c>
      <c r="I365" s="184"/>
      <c r="J365" s="246"/>
      <c r="R365" s="59" t="s">
        <v>138</v>
      </c>
    </row>
    <row r="366" spans="2:18" ht="23.25" customHeight="1" x14ac:dyDescent="0.4">
      <c r="B366" s="241"/>
      <c r="C366" s="241"/>
      <c r="D366" s="241"/>
      <c r="E366" s="63" t="s">
        <v>52</v>
      </c>
      <c r="F366" s="182"/>
      <c r="G366" s="170" t="str">
        <f t="shared" ref="G366" si="700">IF(G367="", "", (G367+G368))</f>
        <v/>
      </c>
      <c r="H366" s="170" t="str">
        <f t="shared" ref="H366" si="701">IF(H367="","",(H367+H368))</f>
        <v/>
      </c>
      <c r="I366" s="182"/>
      <c r="J366" s="244" t="str">
        <f t="shared" ref="J366" si="702">IF(I366="","",SUM(I366:I370))</f>
        <v/>
      </c>
      <c r="R366" s="59" t="s">
        <v>138</v>
      </c>
    </row>
    <row r="367" spans="2:18" ht="23.25" customHeight="1" x14ac:dyDescent="0.4">
      <c r="B367" s="242"/>
      <c r="C367" s="242"/>
      <c r="D367" s="242"/>
      <c r="E367" s="67" t="s">
        <v>38</v>
      </c>
      <c r="F367" s="167" t="str" cm="1">
        <f t="array" ref="F367">_xlfn.IFS(D366="","",F366="","",(D366="小規模事業者"),(MIN(625001,F366)),(D366="中小企業等"),(MIN(666667,F366)))</f>
        <v/>
      </c>
      <c r="G367" s="167" t="str">
        <f t="shared" ref="G367" si="703">IF(F367="","",IF(D366="小規模事業者",ROUNDDOWN(F367/5*4,0),(ROUNDDOWN(F367/4*3,0))))</f>
        <v/>
      </c>
      <c r="H367" s="167" t="str">
        <f t="shared" ref="H367" si="704">IF(F367="","",(ROUNDDOWN(MIN(500000,G367),0)))</f>
        <v/>
      </c>
      <c r="I367" s="68"/>
      <c r="J367" s="245"/>
      <c r="R367" s="59" t="s">
        <v>138</v>
      </c>
    </row>
    <row r="368" spans="2:18" ht="23.25" customHeight="1" x14ac:dyDescent="0.4">
      <c r="B368" s="242"/>
      <c r="C368" s="242"/>
      <c r="D368" s="242"/>
      <c r="E368" s="67" t="s">
        <v>39</v>
      </c>
      <c r="F368" s="167" t="str" cm="1">
        <f t="array" ref="F368">_xlfn.IFS(D366="","",F366="","",F366&lt;&gt;"",(F366-F367))</f>
        <v/>
      </c>
      <c r="G368" s="167" t="str">
        <f t="shared" ref="G368" si="705">IF(F368="","",ROUNDDOWN(F368*2/3,0))</f>
        <v/>
      </c>
      <c r="H368" s="167" t="str">
        <f t="shared" ref="H368" si="706">IF(F368="","",(ROUNDDOWN(MIN(3000000,G368),0)))</f>
        <v/>
      </c>
      <c r="I368" s="68"/>
      <c r="J368" s="245"/>
      <c r="R368" s="59" t="s">
        <v>138</v>
      </c>
    </row>
    <row r="369" spans="2:18" ht="23.25" customHeight="1" x14ac:dyDescent="0.4">
      <c r="B369" s="242"/>
      <c r="C369" s="242"/>
      <c r="D369" s="242"/>
      <c r="E369" s="71" t="s">
        <v>143</v>
      </c>
      <c r="F369" s="183"/>
      <c r="G369" s="73" t="str">
        <f t="shared" ref="G369:G370" si="707">IF(F369="","",(ROUNDDOWN(F369/2*1,0)))</f>
        <v/>
      </c>
      <c r="H369" s="73" t="str">
        <f t="shared" ref="H369" si="708">IF(F369="", "",( ROUNDDOWN(MIN(100000,G369),0)))</f>
        <v/>
      </c>
      <c r="I369" s="183"/>
      <c r="J369" s="245"/>
      <c r="R369" s="59" t="s">
        <v>138</v>
      </c>
    </row>
    <row r="370" spans="2:18" ht="23.25" customHeight="1" thickBot="1" x14ac:dyDescent="0.45">
      <c r="B370" s="243"/>
      <c r="C370" s="243"/>
      <c r="D370" s="243"/>
      <c r="E370" s="76" t="s">
        <v>142</v>
      </c>
      <c r="F370" s="183"/>
      <c r="G370" s="77" t="str">
        <f t="shared" si="707"/>
        <v/>
      </c>
      <c r="H370" s="77" t="str">
        <f t="shared" ref="H370" si="709">IF(F370="", "",( ROUNDDOWN(MIN(200000,G370),0)))</f>
        <v/>
      </c>
      <c r="I370" s="184"/>
      <c r="J370" s="246"/>
      <c r="R370" s="59" t="s">
        <v>138</v>
      </c>
    </row>
    <row r="371" spans="2:18" ht="23.25" customHeight="1" x14ac:dyDescent="0.4">
      <c r="B371" s="241"/>
      <c r="C371" s="241"/>
      <c r="D371" s="241"/>
      <c r="E371" s="63" t="s">
        <v>52</v>
      </c>
      <c r="F371" s="182"/>
      <c r="G371" s="170" t="str">
        <f t="shared" ref="G371" si="710">IF(G372="", "", (G372+G373))</f>
        <v/>
      </c>
      <c r="H371" s="170" t="str">
        <f t="shared" ref="H371" si="711">IF(H372="","",(H372+H373))</f>
        <v/>
      </c>
      <c r="I371" s="182"/>
      <c r="J371" s="244" t="str">
        <f t="shared" ref="J371" si="712">IF(I371="","",SUM(I371:I375))</f>
        <v/>
      </c>
      <c r="R371" s="59" t="s">
        <v>138</v>
      </c>
    </row>
    <row r="372" spans="2:18" ht="23.25" customHeight="1" x14ac:dyDescent="0.4">
      <c r="B372" s="242"/>
      <c r="C372" s="242"/>
      <c r="D372" s="242"/>
      <c r="E372" s="67" t="s">
        <v>38</v>
      </c>
      <c r="F372" s="167" t="str" cm="1">
        <f t="array" ref="F372">_xlfn.IFS(D371="","",F371="","",(D371="小規模事業者"),(MIN(625001,F371)),(D371="中小企業等"),(MIN(666667,F371)))</f>
        <v/>
      </c>
      <c r="G372" s="167" t="str">
        <f t="shared" ref="G372" si="713">IF(F372="","",IF(D371="小規模事業者",ROUNDDOWN(F372/5*4,0),(ROUNDDOWN(F372/4*3,0))))</f>
        <v/>
      </c>
      <c r="H372" s="167" t="str">
        <f t="shared" ref="H372" si="714">IF(F372="","",(ROUNDDOWN(MIN(500000,G372),0)))</f>
        <v/>
      </c>
      <c r="I372" s="68"/>
      <c r="J372" s="245"/>
      <c r="R372" s="59" t="s">
        <v>138</v>
      </c>
    </row>
    <row r="373" spans="2:18" ht="23.25" customHeight="1" x14ac:dyDescent="0.4">
      <c r="B373" s="242"/>
      <c r="C373" s="242"/>
      <c r="D373" s="242"/>
      <c r="E373" s="67" t="s">
        <v>39</v>
      </c>
      <c r="F373" s="167" t="str" cm="1">
        <f t="array" ref="F373">_xlfn.IFS(D371="","",F371="","",F371&lt;&gt;"",(F371-F372))</f>
        <v/>
      </c>
      <c r="G373" s="167" t="str">
        <f t="shared" ref="G373" si="715">IF(F373="","",ROUNDDOWN(F373*2/3,0))</f>
        <v/>
      </c>
      <c r="H373" s="167" t="str">
        <f t="shared" ref="H373" si="716">IF(F373="","",(ROUNDDOWN(MIN(3000000,G373),0)))</f>
        <v/>
      </c>
      <c r="I373" s="68"/>
      <c r="J373" s="245"/>
      <c r="R373" s="59" t="s">
        <v>138</v>
      </c>
    </row>
    <row r="374" spans="2:18" ht="23.25" customHeight="1" x14ac:dyDescent="0.4">
      <c r="B374" s="242"/>
      <c r="C374" s="242"/>
      <c r="D374" s="242"/>
      <c r="E374" s="71" t="s">
        <v>143</v>
      </c>
      <c r="F374" s="183"/>
      <c r="G374" s="73" t="str">
        <f t="shared" ref="G374:G375" si="717">IF(F374="","",(ROUNDDOWN(F374/2*1,0)))</f>
        <v/>
      </c>
      <c r="H374" s="73" t="str">
        <f t="shared" ref="H374" si="718">IF(F374="", "",( ROUNDDOWN(MIN(100000,G374),0)))</f>
        <v/>
      </c>
      <c r="I374" s="183"/>
      <c r="J374" s="245"/>
      <c r="R374" s="59" t="s">
        <v>138</v>
      </c>
    </row>
    <row r="375" spans="2:18" ht="23.25" customHeight="1" thickBot="1" x14ac:dyDescent="0.45">
      <c r="B375" s="243"/>
      <c r="C375" s="243"/>
      <c r="D375" s="243"/>
      <c r="E375" s="76" t="s">
        <v>142</v>
      </c>
      <c r="F375" s="183"/>
      <c r="G375" s="77" t="str">
        <f t="shared" si="717"/>
        <v/>
      </c>
      <c r="H375" s="77" t="str">
        <f t="shared" ref="H375" si="719">IF(F375="", "",( ROUNDDOWN(MIN(200000,G375),0)))</f>
        <v/>
      </c>
      <c r="I375" s="184"/>
      <c r="J375" s="246"/>
      <c r="R375" s="59" t="s">
        <v>138</v>
      </c>
    </row>
    <row r="376" spans="2:18" ht="23.25" customHeight="1" x14ac:dyDescent="0.4">
      <c r="B376" s="241"/>
      <c r="C376" s="241"/>
      <c r="D376" s="241"/>
      <c r="E376" s="63" t="s">
        <v>52</v>
      </c>
      <c r="F376" s="182"/>
      <c r="G376" s="170" t="str">
        <f t="shared" ref="G376" si="720">IF(G377="", "", (G377+G378))</f>
        <v/>
      </c>
      <c r="H376" s="170" t="str">
        <f t="shared" ref="H376" si="721">IF(H377="","",(H377+H378))</f>
        <v/>
      </c>
      <c r="I376" s="182"/>
      <c r="J376" s="244" t="str">
        <f t="shared" ref="J376" si="722">IF(I376="","",SUM(I376:I380))</f>
        <v/>
      </c>
      <c r="R376" s="59" t="s">
        <v>138</v>
      </c>
    </row>
    <row r="377" spans="2:18" ht="23.25" customHeight="1" x14ac:dyDescent="0.4">
      <c r="B377" s="242"/>
      <c r="C377" s="242"/>
      <c r="D377" s="242"/>
      <c r="E377" s="67" t="s">
        <v>38</v>
      </c>
      <c r="F377" s="167" t="str" cm="1">
        <f t="array" ref="F377">_xlfn.IFS(D376="","",F376="","",(D376="小規模事業者"),(MIN(625001,F376)),(D376="中小企業等"),(MIN(666667,F376)))</f>
        <v/>
      </c>
      <c r="G377" s="167" t="str">
        <f t="shared" ref="G377" si="723">IF(F377="","",IF(D376="小規模事業者",ROUNDDOWN(F377/5*4,0),(ROUNDDOWN(F377/4*3,0))))</f>
        <v/>
      </c>
      <c r="H377" s="167" t="str">
        <f t="shared" ref="H377" si="724">IF(F377="","",(ROUNDDOWN(MIN(500000,G377),0)))</f>
        <v/>
      </c>
      <c r="I377" s="68"/>
      <c r="J377" s="245"/>
      <c r="R377" s="59" t="s">
        <v>138</v>
      </c>
    </row>
    <row r="378" spans="2:18" ht="23.25" customHeight="1" x14ac:dyDescent="0.4">
      <c r="B378" s="242"/>
      <c r="C378" s="242"/>
      <c r="D378" s="242"/>
      <c r="E378" s="67" t="s">
        <v>39</v>
      </c>
      <c r="F378" s="167" t="str" cm="1">
        <f t="array" ref="F378">_xlfn.IFS(D376="","",F376="","",F376&lt;&gt;"",(F376-F377))</f>
        <v/>
      </c>
      <c r="G378" s="167" t="str">
        <f t="shared" ref="G378" si="725">IF(F378="","",ROUNDDOWN(F378*2/3,0))</f>
        <v/>
      </c>
      <c r="H378" s="167" t="str">
        <f t="shared" ref="H378" si="726">IF(F378="","",(ROUNDDOWN(MIN(3000000,G378),0)))</f>
        <v/>
      </c>
      <c r="I378" s="68"/>
      <c r="J378" s="245"/>
      <c r="R378" s="59" t="s">
        <v>138</v>
      </c>
    </row>
    <row r="379" spans="2:18" ht="23.25" customHeight="1" x14ac:dyDescent="0.4">
      <c r="B379" s="242"/>
      <c r="C379" s="242"/>
      <c r="D379" s="242"/>
      <c r="E379" s="71" t="s">
        <v>143</v>
      </c>
      <c r="F379" s="183"/>
      <c r="G379" s="73" t="str">
        <f t="shared" ref="G379:G380" si="727">IF(F379="","",(ROUNDDOWN(F379/2*1,0)))</f>
        <v/>
      </c>
      <c r="H379" s="73" t="str">
        <f t="shared" ref="H379" si="728">IF(F379="", "",( ROUNDDOWN(MIN(100000,G379),0)))</f>
        <v/>
      </c>
      <c r="I379" s="183"/>
      <c r="J379" s="245"/>
      <c r="R379" s="59" t="s">
        <v>138</v>
      </c>
    </row>
    <row r="380" spans="2:18" ht="23.25" customHeight="1" thickBot="1" x14ac:dyDescent="0.45">
      <c r="B380" s="243"/>
      <c r="C380" s="243"/>
      <c r="D380" s="243"/>
      <c r="E380" s="76" t="s">
        <v>142</v>
      </c>
      <c r="F380" s="183"/>
      <c r="G380" s="77" t="str">
        <f t="shared" si="727"/>
        <v/>
      </c>
      <c r="H380" s="77" t="str">
        <f t="shared" ref="H380" si="729">IF(F380="", "",( ROUNDDOWN(MIN(200000,G380),0)))</f>
        <v/>
      </c>
      <c r="I380" s="184"/>
      <c r="J380" s="246"/>
      <c r="R380" s="59" t="s">
        <v>138</v>
      </c>
    </row>
    <row r="381" spans="2:18" ht="23.25" customHeight="1" x14ac:dyDescent="0.4">
      <c r="B381" s="241"/>
      <c r="C381" s="241"/>
      <c r="D381" s="241"/>
      <c r="E381" s="63" t="s">
        <v>52</v>
      </c>
      <c r="F381" s="182"/>
      <c r="G381" s="170" t="str">
        <f t="shared" ref="G381" si="730">IF(G382="", "", (G382+G383))</f>
        <v/>
      </c>
      <c r="H381" s="170" t="str">
        <f t="shared" ref="H381" si="731">IF(H382="","",(H382+H383))</f>
        <v/>
      </c>
      <c r="I381" s="182"/>
      <c r="J381" s="244" t="str">
        <f t="shared" ref="J381" si="732">IF(I381="","",SUM(I381:I385))</f>
        <v/>
      </c>
      <c r="R381" s="59" t="s">
        <v>138</v>
      </c>
    </row>
    <row r="382" spans="2:18" ht="23.25" customHeight="1" x14ac:dyDescent="0.4">
      <c r="B382" s="242"/>
      <c r="C382" s="242"/>
      <c r="D382" s="242"/>
      <c r="E382" s="67" t="s">
        <v>38</v>
      </c>
      <c r="F382" s="167" t="str" cm="1">
        <f t="array" ref="F382">_xlfn.IFS(D381="","",F381="","",(D381="小規模事業者"),(MIN(625001,F381)),(D381="中小企業等"),(MIN(666667,F381)))</f>
        <v/>
      </c>
      <c r="G382" s="167" t="str">
        <f t="shared" ref="G382" si="733">IF(F382="","",IF(D381="小規模事業者",ROUNDDOWN(F382/5*4,0),(ROUNDDOWN(F382/4*3,0))))</f>
        <v/>
      </c>
      <c r="H382" s="167" t="str">
        <f t="shared" ref="H382" si="734">IF(F382="","",(ROUNDDOWN(MIN(500000,G382),0)))</f>
        <v/>
      </c>
      <c r="I382" s="68"/>
      <c r="J382" s="245"/>
      <c r="R382" s="59" t="s">
        <v>138</v>
      </c>
    </row>
    <row r="383" spans="2:18" ht="23.25" customHeight="1" x14ac:dyDescent="0.4">
      <c r="B383" s="242"/>
      <c r="C383" s="242"/>
      <c r="D383" s="242"/>
      <c r="E383" s="67" t="s">
        <v>39</v>
      </c>
      <c r="F383" s="167" t="str" cm="1">
        <f t="array" ref="F383">_xlfn.IFS(D381="","",F381="","",F381&lt;&gt;"",(F381-F382))</f>
        <v/>
      </c>
      <c r="G383" s="167" t="str">
        <f t="shared" ref="G383" si="735">IF(F383="","",ROUNDDOWN(F383*2/3,0))</f>
        <v/>
      </c>
      <c r="H383" s="167" t="str">
        <f t="shared" ref="H383" si="736">IF(F383="","",(ROUNDDOWN(MIN(3000000,G383),0)))</f>
        <v/>
      </c>
      <c r="I383" s="68"/>
      <c r="J383" s="245"/>
      <c r="R383" s="59" t="s">
        <v>138</v>
      </c>
    </row>
    <row r="384" spans="2:18" ht="23.25" customHeight="1" x14ac:dyDescent="0.4">
      <c r="B384" s="242"/>
      <c r="C384" s="242"/>
      <c r="D384" s="242"/>
      <c r="E384" s="71" t="s">
        <v>143</v>
      </c>
      <c r="F384" s="183"/>
      <c r="G384" s="73" t="str">
        <f t="shared" ref="G384:G385" si="737">IF(F384="","",(ROUNDDOWN(F384/2*1,0)))</f>
        <v/>
      </c>
      <c r="H384" s="73" t="str">
        <f t="shared" ref="H384" si="738">IF(F384="", "",( ROUNDDOWN(MIN(100000,G384),0)))</f>
        <v/>
      </c>
      <c r="I384" s="183"/>
      <c r="J384" s="245"/>
      <c r="R384" s="59" t="s">
        <v>138</v>
      </c>
    </row>
    <row r="385" spans="2:18" ht="23.25" customHeight="1" thickBot="1" x14ac:dyDescent="0.45">
      <c r="B385" s="243"/>
      <c r="C385" s="243"/>
      <c r="D385" s="243"/>
      <c r="E385" s="76" t="s">
        <v>142</v>
      </c>
      <c r="F385" s="183"/>
      <c r="G385" s="77" t="str">
        <f t="shared" si="737"/>
        <v/>
      </c>
      <c r="H385" s="77" t="str">
        <f t="shared" ref="H385" si="739">IF(F385="", "",( ROUNDDOWN(MIN(200000,G385),0)))</f>
        <v/>
      </c>
      <c r="I385" s="184"/>
      <c r="J385" s="246"/>
      <c r="R385" s="59" t="s">
        <v>138</v>
      </c>
    </row>
    <row r="386" spans="2:18" ht="23.25" customHeight="1" x14ac:dyDescent="0.4">
      <c r="B386" s="241"/>
      <c r="C386" s="241"/>
      <c r="D386" s="241"/>
      <c r="E386" s="63" t="s">
        <v>52</v>
      </c>
      <c r="F386" s="182"/>
      <c r="G386" s="170" t="str">
        <f t="shared" ref="G386" si="740">IF(G387="", "", (G387+G388))</f>
        <v/>
      </c>
      <c r="H386" s="170" t="str">
        <f t="shared" ref="H386" si="741">IF(H387="","",(H387+H388))</f>
        <v/>
      </c>
      <c r="I386" s="182"/>
      <c r="J386" s="244" t="str">
        <f t="shared" ref="J386" si="742">IF(I386="","",SUM(I386:I390))</f>
        <v/>
      </c>
      <c r="R386" s="59" t="s">
        <v>138</v>
      </c>
    </row>
    <row r="387" spans="2:18" ht="23.25" customHeight="1" x14ac:dyDescent="0.4">
      <c r="B387" s="242"/>
      <c r="C387" s="242"/>
      <c r="D387" s="242"/>
      <c r="E387" s="67" t="s">
        <v>38</v>
      </c>
      <c r="F387" s="167" t="str" cm="1">
        <f t="array" ref="F387">_xlfn.IFS(D386="","",F386="","",(D386="小規模事業者"),(MIN(625001,F386)),(D386="中小企業等"),(MIN(666667,F386)))</f>
        <v/>
      </c>
      <c r="G387" s="167" t="str">
        <f t="shared" ref="G387" si="743">IF(F387="","",IF(D386="小規模事業者",ROUNDDOWN(F387/5*4,0),(ROUNDDOWN(F387/4*3,0))))</f>
        <v/>
      </c>
      <c r="H387" s="167" t="str">
        <f t="shared" ref="H387" si="744">IF(F387="","",(ROUNDDOWN(MIN(500000,G387),0)))</f>
        <v/>
      </c>
      <c r="I387" s="68"/>
      <c r="J387" s="245"/>
      <c r="R387" s="59" t="s">
        <v>138</v>
      </c>
    </row>
    <row r="388" spans="2:18" ht="23.25" customHeight="1" x14ac:dyDescent="0.4">
      <c r="B388" s="242"/>
      <c r="C388" s="242"/>
      <c r="D388" s="242"/>
      <c r="E388" s="67" t="s">
        <v>39</v>
      </c>
      <c r="F388" s="167" t="str" cm="1">
        <f t="array" ref="F388">_xlfn.IFS(D386="","",F386="","",F386&lt;&gt;"",(F386-F387))</f>
        <v/>
      </c>
      <c r="G388" s="167" t="str">
        <f t="shared" ref="G388" si="745">IF(F388="","",ROUNDDOWN(F388*2/3,0))</f>
        <v/>
      </c>
      <c r="H388" s="167" t="str">
        <f t="shared" ref="H388" si="746">IF(F388="","",(ROUNDDOWN(MIN(3000000,G388),0)))</f>
        <v/>
      </c>
      <c r="I388" s="68"/>
      <c r="J388" s="245"/>
      <c r="R388" s="59" t="s">
        <v>138</v>
      </c>
    </row>
    <row r="389" spans="2:18" ht="23.25" customHeight="1" x14ac:dyDescent="0.4">
      <c r="B389" s="242"/>
      <c r="C389" s="242"/>
      <c r="D389" s="242"/>
      <c r="E389" s="71" t="s">
        <v>143</v>
      </c>
      <c r="F389" s="183"/>
      <c r="G389" s="73" t="str">
        <f t="shared" ref="G389:G390" si="747">IF(F389="","",(ROUNDDOWN(F389/2*1,0)))</f>
        <v/>
      </c>
      <c r="H389" s="73" t="str">
        <f t="shared" ref="H389" si="748">IF(F389="", "",( ROUNDDOWN(MIN(100000,G389),0)))</f>
        <v/>
      </c>
      <c r="I389" s="183"/>
      <c r="J389" s="245"/>
      <c r="R389" s="59" t="s">
        <v>138</v>
      </c>
    </row>
    <row r="390" spans="2:18" ht="23.25" customHeight="1" thickBot="1" x14ac:dyDescent="0.45">
      <c r="B390" s="243"/>
      <c r="C390" s="243"/>
      <c r="D390" s="243"/>
      <c r="E390" s="76" t="s">
        <v>142</v>
      </c>
      <c r="F390" s="183"/>
      <c r="G390" s="77" t="str">
        <f t="shared" si="747"/>
        <v/>
      </c>
      <c r="H390" s="77" t="str">
        <f t="shared" ref="H390" si="749">IF(F390="", "",( ROUNDDOWN(MIN(200000,G390),0)))</f>
        <v/>
      </c>
      <c r="I390" s="184"/>
      <c r="J390" s="246"/>
      <c r="R390" s="59" t="s">
        <v>138</v>
      </c>
    </row>
    <row r="391" spans="2:18" ht="23.25" customHeight="1" x14ac:dyDescent="0.4">
      <c r="B391" s="241"/>
      <c r="C391" s="241"/>
      <c r="D391" s="241"/>
      <c r="E391" s="63" t="s">
        <v>52</v>
      </c>
      <c r="F391" s="182"/>
      <c r="G391" s="170" t="str">
        <f t="shared" ref="G391" si="750">IF(G392="", "", (G392+G393))</f>
        <v/>
      </c>
      <c r="H391" s="170" t="str">
        <f t="shared" ref="H391" si="751">IF(H392="","",(H392+H393))</f>
        <v/>
      </c>
      <c r="I391" s="182"/>
      <c r="J391" s="244" t="str">
        <f t="shared" ref="J391" si="752">IF(I391="","",SUM(I391:I395))</f>
        <v/>
      </c>
      <c r="R391" s="59" t="s">
        <v>138</v>
      </c>
    </row>
    <row r="392" spans="2:18" ht="23.25" customHeight="1" x14ac:dyDescent="0.4">
      <c r="B392" s="242"/>
      <c r="C392" s="242"/>
      <c r="D392" s="242"/>
      <c r="E392" s="67" t="s">
        <v>38</v>
      </c>
      <c r="F392" s="167" t="str" cm="1">
        <f t="array" ref="F392">_xlfn.IFS(D391="","",F391="","",(D391="小規模事業者"),(MIN(625001,F391)),(D391="中小企業等"),(MIN(666667,F391)))</f>
        <v/>
      </c>
      <c r="G392" s="167" t="str">
        <f t="shared" ref="G392" si="753">IF(F392="","",IF(D391="小規模事業者",ROUNDDOWN(F392/5*4,0),(ROUNDDOWN(F392/4*3,0))))</f>
        <v/>
      </c>
      <c r="H392" s="167" t="str">
        <f t="shared" ref="H392" si="754">IF(F392="","",(ROUNDDOWN(MIN(500000,G392),0)))</f>
        <v/>
      </c>
      <c r="I392" s="68"/>
      <c r="J392" s="245"/>
      <c r="R392" s="59" t="s">
        <v>138</v>
      </c>
    </row>
    <row r="393" spans="2:18" ht="23.25" customHeight="1" x14ac:dyDescent="0.4">
      <c r="B393" s="242"/>
      <c r="C393" s="242"/>
      <c r="D393" s="242"/>
      <c r="E393" s="67" t="s">
        <v>39</v>
      </c>
      <c r="F393" s="167" t="str" cm="1">
        <f t="array" ref="F393">_xlfn.IFS(D391="","",F391="","",F391&lt;&gt;"",(F391-F392))</f>
        <v/>
      </c>
      <c r="G393" s="167" t="str">
        <f t="shared" ref="G393" si="755">IF(F393="","",ROUNDDOWN(F393*2/3,0))</f>
        <v/>
      </c>
      <c r="H393" s="167" t="str">
        <f t="shared" ref="H393" si="756">IF(F393="","",(ROUNDDOWN(MIN(3000000,G393),0)))</f>
        <v/>
      </c>
      <c r="I393" s="68"/>
      <c r="J393" s="245"/>
      <c r="R393" s="59" t="s">
        <v>138</v>
      </c>
    </row>
    <row r="394" spans="2:18" ht="23.25" customHeight="1" x14ac:dyDescent="0.4">
      <c r="B394" s="242"/>
      <c r="C394" s="242"/>
      <c r="D394" s="242"/>
      <c r="E394" s="71" t="s">
        <v>143</v>
      </c>
      <c r="F394" s="183"/>
      <c r="G394" s="73" t="str">
        <f t="shared" ref="G394:G395" si="757">IF(F394="","",(ROUNDDOWN(F394/2*1,0)))</f>
        <v/>
      </c>
      <c r="H394" s="73" t="str">
        <f t="shared" ref="H394" si="758">IF(F394="", "",( ROUNDDOWN(MIN(100000,G394),0)))</f>
        <v/>
      </c>
      <c r="I394" s="183"/>
      <c r="J394" s="245"/>
      <c r="R394" s="59" t="s">
        <v>138</v>
      </c>
    </row>
    <row r="395" spans="2:18" ht="23.25" customHeight="1" thickBot="1" x14ac:dyDescent="0.45">
      <c r="B395" s="243"/>
      <c r="C395" s="243"/>
      <c r="D395" s="243"/>
      <c r="E395" s="76" t="s">
        <v>142</v>
      </c>
      <c r="F395" s="183"/>
      <c r="G395" s="77" t="str">
        <f t="shared" si="757"/>
        <v/>
      </c>
      <c r="H395" s="77" t="str">
        <f t="shared" ref="H395" si="759">IF(F395="", "",( ROUNDDOWN(MIN(200000,G395),0)))</f>
        <v/>
      </c>
      <c r="I395" s="184"/>
      <c r="J395" s="246"/>
      <c r="R395" s="59" t="s">
        <v>138</v>
      </c>
    </row>
    <row r="396" spans="2:18" ht="23.25" customHeight="1" x14ac:dyDescent="0.4">
      <c r="B396" s="241"/>
      <c r="C396" s="241"/>
      <c r="D396" s="241"/>
      <c r="E396" s="63" t="s">
        <v>52</v>
      </c>
      <c r="F396" s="182"/>
      <c r="G396" s="170" t="str">
        <f t="shared" ref="G396" si="760">IF(G397="", "", (G397+G398))</f>
        <v/>
      </c>
      <c r="H396" s="170" t="str">
        <f t="shared" ref="H396" si="761">IF(H397="","",(H397+H398))</f>
        <v/>
      </c>
      <c r="I396" s="182"/>
      <c r="J396" s="244" t="str">
        <f t="shared" ref="J396" si="762">IF(I396="","",SUM(I396:I400))</f>
        <v/>
      </c>
      <c r="R396" s="59" t="s">
        <v>138</v>
      </c>
    </row>
    <row r="397" spans="2:18" ht="23.25" customHeight="1" x14ac:dyDescent="0.4">
      <c r="B397" s="242"/>
      <c r="C397" s="242"/>
      <c r="D397" s="242"/>
      <c r="E397" s="67" t="s">
        <v>38</v>
      </c>
      <c r="F397" s="167" t="str" cm="1">
        <f t="array" ref="F397">_xlfn.IFS(D396="","",F396="","",(D396="小規模事業者"),(MIN(625001,F396)),(D396="中小企業等"),(MIN(666667,F396)))</f>
        <v/>
      </c>
      <c r="G397" s="167" t="str">
        <f t="shared" ref="G397" si="763">IF(F397="","",IF(D396="小規模事業者",ROUNDDOWN(F397/5*4,0),(ROUNDDOWN(F397/4*3,0))))</f>
        <v/>
      </c>
      <c r="H397" s="167" t="str">
        <f t="shared" ref="H397" si="764">IF(F397="","",(ROUNDDOWN(MIN(500000,G397),0)))</f>
        <v/>
      </c>
      <c r="I397" s="68"/>
      <c r="J397" s="245"/>
      <c r="R397" s="59" t="s">
        <v>138</v>
      </c>
    </row>
    <row r="398" spans="2:18" ht="23.25" customHeight="1" x14ac:dyDescent="0.4">
      <c r="B398" s="242"/>
      <c r="C398" s="242"/>
      <c r="D398" s="242"/>
      <c r="E398" s="67" t="s">
        <v>39</v>
      </c>
      <c r="F398" s="167" t="str" cm="1">
        <f t="array" ref="F398">_xlfn.IFS(D396="","",F396="","",F396&lt;&gt;"",(F396-F397))</f>
        <v/>
      </c>
      <c r="G398" s="167" t="str">
        <f t="shared" ref="G398" si="765">IF(F398="","",ROUNDDOWN(F398*2/3,0))</f>
        <v/>
      </c>
      <c r="H398" s="167" t="str">
        <f t="shared" ref="H398" si="766">IF(F398="","",(ROUNDDOWN(MIN(3000000,G398),0)))</f>
        <v/>
      </c>
      <c r="I398" s="68"/>
      <c r="J398" s="245"/>
      <c r="R398" s="59" t="s">
        <v>138</v>
      </c>
    </row>
    <row r="399" spans="2:18" ht="23.25" customHeight="1" x14ac:dyDescent="0.4">
      <c r="B399" s="242"/>
      <c r="C399" s="242"/>
      <c r="D399" s="242"/>
      <c r="E399" s="71" t="s">
        <v>143</v>
      </c>
      <c r="F399" s="183"/>
      <c r="G399" s="73" t="str">
        <f t="shared" ref="G399:G400" si="767">IF(F399="","",(ROUNDDOWN(F399/2*1,0)))</f>
        <v/>
      </c>
      <c r="H399" s="73" t="str">
        <f t="shared" ref="H399" si="768">IF(F399="", "",( ROUNDDOWN(MIN(100000,G399),0)))</f>
        <v/>
      </c>
      <c r="I399" s="183"/>
      <c r="J399" s="245"/>
      <c r="R399" s="59" t="s">
        <v>138</v>
      </c>
    </row>
    <row r="400" spans="2:18" ht="23.25" customHeight="1" thickBot="1" x14ac:dyDescent="0.45">
      <c r="B400" s="243"/>
      <c r="C400" s="243"/>
      <c r="D400" s="243"/>
      <c r="E400" s="76" t="s">
        <v>142</v>
      </c>
      <c r="F400" s="183"/>
      <c r="G400" s="77" t="str">
        <f t="shared" si="767"/>
        <v/>
      </c>
      <c r="H400" s="77" t="str">
        <f t="shared" ref="H400" si="769">IF(F400="", "",( ROUNDDOWN(MIN(200000,G400),0)))</f>
        <v/>
      </c>
      <c r="I400" s="184"/>
      <c r="J400" s="246"/>
      <c r="R400" s="59" t="s">
        <v>138</v>
      </c>
    </row>
    <row r="401" spans="2:18" ht="23.25" customHeight="1" x14ac:dyDescent="0.4">
      <c r="B401" s="241"/>
      <c r="C401" s="241"/>
      <c r="D401" s="241"/>
      <c r="E401" s="63" t="s">
        <v>52</v>
      </c>
      <c r="F401" s="182"/>
      <c r="G401" s="170" t="str">
        <f t="shared" ref="G401" si="770">IF(G402="", "", (G402+G403))</f>
        <v/>
      </c>
      <c r="H401" s="170" t="str">
        <f t="shared" ref="H401" si="771">IF(H402="","",(H402+H403))</f>
        <v/>
      </c>
      <c r="I401" s="182"/>
      <c r="J401" s="244" t="str">
        <f t="shared" ref="J401" si="772">IF(I401="","",SUM(I401:I405))</f>
        <v/>
      </c>
      <c r="R401" s="59" t="s">
        <v>138</v>
      </c>
    </row>
    <row r="402" spans="2:18" ht="23.25" customHeight="1" x14ac:dyDescent="0.4">
      <c r="B402" s="242"/>
      <c r="C402" s="242"/>
      <c r="D402" s="242"/>
      <c r="E402" s="67" t="s">
        <v>38</v>
      </c>
      <c r="F402" s="167" t="str" cm="1">
        <f t="array" ref="F402">_xlfn.IFS(D401="","",F401="","",(D401="小規模事業者"),(MIN(625001,F401)),(D401="中小企業等"),(MIN(666667,F401)))</f>
        <v/>
      </c>
      <c r="G402" s="167" t="str">
        <f t="shared" ref="G402" si="773">IF(F402="","",IF(D401="小規模事業者",ROUNDDOWN(F402/5*4,0),(ROUNDDOWN(F402/4*3,0))))</f>
        <v/>
      </c>
      <c r="H402" s="167" t="str">
        <f t="shared" ref="H402" si="774">IF(F402="","",(ROUNDDOWN(MIN(500000,G402),0)))</f>
        <v/>
      </c>
      <c r="I402" s="68"/>
      <c r="J402" s="245"/>
      <c r="R402" s="59" t="s">
        <v>138</v>
      </c>
    </row>
    <row r="403" spans="2:18" ht="23.25" customHeight="1" x14ac:dyDescent="0.4">
      <c r="B403" s="242"/>
      <c r="C403" s="242"/>
      <c r="D403" s="242"/>
      <c r="E403" s="67" t="s">
        <v>39</v>
      </c>
      <c r="F403" s="167" t="str" cm="1">
        <f t="array" ref="F403">_xlfn.IFS(D401="","",F401="","",F401&lt;&gt;"",(F401-F402))</f>
        <v/>
      </c>
      <c r="G403" s="167" t="str">
        <f t="shared" ref="G403" si="775">IF(F403="","",ROUNDDOWN(F403*2/3,0))</f>
        <v/>
      </c>
      <c r="H403" s="167" t="str">
        <f t="shared" ref="H403" si="776">IF(F403="","",(ROUNDDOWN(MIN(3000000,G403),0)))</f>
        <v/>
      </c>
      <c r="I403" s="68"/>
      <c r="J403" s="245"/>
      <c r="R403" s="59" t="s">
        <v>138</v>
      </c>
    </row>
    <row r="404" spans="2:18" ht="23.25" customHeight="1" x14ac:dyDescent="0.4">
      <c r="B404" s="242"/>
      <c r="C404" s="242"/>
      <c r="D404" s="242"/>
      <c r="E404" s="71" t="s">
        <v>143</v>
      </c>
      <c r="F404" s="183"/>
      <c r="G404" s="73" t="str">
        <f t="shared" ref="G404:G405" si="777">IF(F404="","",(ROUNDDOWN(F404/2*1,0)))</f>
        <v/>
      </c>
      <c r="H404" s="73" t="str">
        <f t="shared" ref="H404" si="778">IF(F404="", "",( ROUNDDOWN(MIN(100000,G404),0)))</f>
        <v/>
      </c>
      <c r="I404" s="183"/>
      <c r="J404" s="245"/>
      <c r="R404" s="59" t="s">
        <v>138</v>
      </c>
    </row>
    <row r="405" spans="2:18" ht="23.25" customHeight="1" thickBot="1" x14ac:dyDescent="0.45">
      <c r="B405" s="243"/>
      <c r="C405" s="243"/>
      <c r="D405" s="243"/>
      <c r="E405" s="76" t="s">
        <v>142</v>
      </c>
      <c r="F405" s="183"/>
      <c r="G405" s="77" t="str">
        <f t="shared" si="777"/>
        <v/>
      </c>
      <c r="H405" s="77" t="str">
        <f t="shared" ref="H405" si="779">IF(F405="", "",( ROUNDDOWN(MIN(200000,G405),0)))</f>
        <v/>
      </c>
      <c r="I405" s="184"/>
      <c r="J405" s="246"/>
      <c r="R405" s="59" t="s">
        <v>138</v>
      </c>
    </row>
    <row r="406" spans="2:18" ht="23.25" customHeight="1" x14ac:dyDescent="0.4">
      <c r="B406" s="241"/>
      <c r="C406" s="241"/>
      <c r="D406" s="241"/>
      <c r="E406" s="63" t="s">
        <v>52</v>
      </c>
      <c r="F406" s="182"/>
      <c r="G406" s="170" t="str">
        <f t="shared" ref="G406" si="780">IF(G407="", "", (G407+G408))</f>
        <v/>
      </c>
      <c r="H406" s="170" t="str">
        <f t="shared" ref="H406" si="781">IF(H407="","",(H407+H408))</f>
        <v/>
      </c>
      <c r="I406" s="182"/>
      <c r="J406" s="244" t="str">
        <f t="shared" ref="J406" si="782">IF(I406="","",SUM(I406:I410))</f>
        <v/>
      </c>
      <c r="R406" s="59" t="s">
        <v>138</v>
      </c>
    </row>
    <row r="407" spans="2:18" ht="23.25" customHeight="1" x14ac:dyDescent="0.4">
      <c r="B407" s="242"/>
      <c r="C407" s="242"/>
      <c r="D407" s="242"/>
      <c r="E407" s="67" t="s">
        <v>38</v>
      </c>
      <c r="F407" s="167" t="str" cm="1">
        <f t="array" ref="F407">_xlfn.IFS(D406="","",F406="","",(D406="小規模事業者"),(MIN(625001,F406)),(D406="中小企業等"),(MIN(666667,F406)))</f>
        <v/>
      </c>
      <c r="G407" s="167" t="str">
        <f t="shared" ref="G407" si="783">IF(F407="","",IF(D406="小規模事業者",ROUNDDOWN(F407/5*4,0),(ROUNDDOWN(F407/4*3,0))))</f>
        <v/>
      </c>
      <c r="H407" s="167" t="str">
        <f t="shared" ref="H407" si="784">IF(F407="","",(ROUNDDOWN(MIN(500000,G407),0)))</f>
        <v/>
      </c>
      <c r="I407" s="68"/>
      <c r="J407" s="245"/>
      <c r="R407" s="59" t="s">
        <v>138</v>
      </c>
    </row>
    <row r="408" spans="2:18" ht="23.25" customHeight="1" x14ac:dyDescent="0.4">
      <c r="B408" s="242"/>
      <c r="C408" s="242"/>
      <c r="D408" s="242"/>
      <c r="E408" s="67" t="s">
        <v>39</v>
      </c>
      <c r="F408" s="167" t="str" cm="1">
        <f t="array" ref="F408">_xlfn.IFS(D406="","",F406="","",F406&lt;&gt;"",(F406-F407))</f>
        <v/>
      </c>
      <c r="G408" s="167" t="str">
        <f t="shared" ref="G408" si="785">IF(F408="","",ROUNDDOWN(F408*2/3,0))</f>
        <v/>
      </c>
      <c r="H408" s="167" t="str">
        <f t="shared" ref="H408" si="786">IF(F408="","",(ROUNDDOWN(MIN(3000000,G408),0)))</f>
        <v/>
      </c>
      <c r="I408" s="68"/>
      <c r="J408" s="245"/>
      <c r="R408" s="59" t="s">
        <v>138</v>
      </c>
    </row>
    <row r="409" spans="2:18" ht="23.25" customHeight="1" x14ac:dyDescent="0.4">
      <c r="B409" s="242"/>
      <c r="C409" s="242"/>
      <c r="D409" s="242"/>
      <c r="E409" s="71" t="s">
        <v>143</v>
      </c>
      <c r="F409" s="183"/>
      <c r="G409" s="73" t="str">
        <f t="shared" ref="G409:G410" si="787">IF(F409="","",(ROUNDDOWN(F409/2*1,0)))</f>
        <v/>
      </c>
      <c r="H409" s="73" t="str">
        <f t="shared" ref="H409" si="788">IF(F409="", "",( ROUNDDOWN(MIN(100000,G409),0)))</f>
        <v/>
      </c>
      <c r="I409" s="183"/>
      <c r="J409" s="245"/>
      <c r="R409" s="59" t="s">
        <v>138</v>
      </c>
    </row>
    <row r="410" spans="2:18" ht="23.25" customHeight="1" thickBot="1" x14ac:dyDescent="0.45">
      <c r="B410" s="243"/>
      <c r="C410" s="243"/>
      <c r="D410" s="243"/>
      <c r="E410" s="76" t="s">
        <v>142</v>
      </c>
      <c r="F410" s="183"/>
      <c r="G410" s="77" t="str">
        <f t="shared" si="787"/>
        <v/>
      </c>
      <c r="H410" s="77" t="str">
        <f t="shared" ref="H410" si="789">IF(F410="", "",( ROUNDDOWN(MIN(200000,G410),0)))</f>
        <v/>
      </c>
      <c r="I410" s="184"/>
      <c r="J410" s="246"/>
      <c r="R410" s="59" t="s">
        <v>138</v>
      </c>
    </row>
    <row r="411" spans="2:18" ht="23.25" customHeight="1" x14ac:dyDescent="0.4">
      <c r="B411" s="241"/>
      <c r="C411" s="241"/>
      <c r="D411" s="241"/>
      <c r="E411" s="63" t="s">
        <v>52</v>
      </c>
      <c r="F411" s="182"/>
      <c r="G411" s="170" t="str">
        <f t="shared" ref="G411" si="790">IF(G412="", "", (G412+G413))</f>
        <v/>
      </c>
      <c r="H411" s="170" t="str">
        <f t="shared" ref="H411" si="791">IF(H412="","",(H412+H413))</f>
        <v/>
      </c>
      <c r="I411" s="182"/>
      <c r="J411" s="244" t="str">
        <f t="shared" ref="J411" si="792">IF(I411="","",SUM(I411:I415))</f>
        <v/>
      </c>
      <c r="R411" s="59" t="s">
        <v>138</v>
      </c>
    </row>
    <row r="412" spans="2:18" ht="23.25" customHeight="1" x14ac:dyDescent="0.4">
      <c r="B412" s="242"/>
      <c r="C412" s="242"/>
      <c r="D412" s="242"/>
      <c r="E412" s="67" t="s">
        <v>38</v>
      </c>
      <c r="F412" s="167" t="str" cm="1">
        <f t="array" ref="F412">_xlfn.IFS(D411="","",F411="","",(D411="小規模事業者"),(MIN(625001,F411)),(D411="中小企業等"),(MIN(666667,F411)))</f>
        <v/>
      </c>
      <c r="G412" s="167" t="str">
        <f t="shared" ref="G412" si="793">IF(F412="","",IF(D411="小規模事業者",ROUNDDOWN(F412/5*4,0),(ROUNDDOWN(F412/4*3,0))))</f>
        <v/>
      </c>
      <c r="H412" s="167" t="str">
        <f t="shared" ref="H412" si="794">IF(F412="","",(ROUNDDOWN(MIN(500000,G412),0)))</f>
        <v/>
      </c>
      <c r="I412" s="68"/>
      <c r="J412" s="245"/>
      <c r="R412" s="59" t="s">
        <v>138</v>
      </c>
    </row>
    <row r="413" spans="2:18" ht="23.25" customHeight="1" x14ac:dyDescent="0.4">
      <c r="B413" s="242"/>
      <c r="C413" s="242"/>
      <c r="D413" s="242"/>
      <c r="E413" s="67" t="s">
        <v>39</v>
      </c>
      <c r="F413" s="167" t="str" cm="1">
        <f t="array" ref="F413">_xlfn.IFS(D411="","",F411="","",F411&lt;&gt;"",(F411-F412))</f>
        <v/>
      </c>
      <c r="G413" s="167" t="str">
        <f t="shared" ref="G413" si="795">IF(F413="","",ROUNDDOWN(F413*2/3,0))</f>
        <v/>
      </c>
      <c r="H413" s="167" t="str">
        <f t="shared" ref="H413" si="796">IF(F413="","",(ROUNDDOWN(MIN(3000000,G413),0)))</f>
        <v/>
      </c>
      <c r="I413" s="68"/>
      <c r="J413" s="245"/>
      <c r="R413" s="59" t="s">
        <v>138</v>
      </c>
    </row>
    <row r="414" spans="2:18" ht="23.25" customHeight="1" x14ac:dyDescent="0.4">
      <c r="B414" s="242"/>
      <c r="C414" s="242"/>
      <c r="D414" s="242"/>
      <c r="E414" s="71" t="s">
        <v>143</v>
      </c>
      <c r="F414" s="183"/>
      <c r="G414" s="73" t="str">
        <f t="shared" ref="G414:G415" si="797">IF(F414="","",(ROUNDDOWN(F414/2*1,0)))</f>
        <v/>
      </c>
      <c r="H414" s="73" t="str">
        <f t="shared" ref="H414" si="798">IF(F414="", "",( ROUNDDOWN(MIN(100000,G414),0)))</f>
        <v/>
      </c>
      <c r="I414" s="183"/>
      <c r="J414" s="245"/>
      <c r="R414" s="59" t="s">
        <v>138</v>
      </c>
    </row>
    <row r="415" spans="2:18" ht="23.25" customHeight="1" thickBot="1" x14ac:dyDescent="0.45">
      <c r="B415" s="243"/>
      <c r="C415" s="243"/>
      <c r="D415" s="243"/>
      <c r="E415" s="76" t="s">
        <v>142</v>
      </c>
      <c r="F415" s="183"/>
      <c r="G415" s="77" t="str">
        <f t="shared" si="797"/>
        <v/>
      </c>
      <c r="H415" s="77" t="str">
        <f t="shared" ref="H415" si="799">IF(F415="", "",( ROUNDDOWN(MIN(200000,G415),0)))</f>
        <v/>
      </c>
      <c r="I415" s="184"/>
      <c r="J415" s="246"/>
      <c r="R415" s="59" t="s">
        <v>138</v>
      </c>
    </row>
    <row r="416" spans="2:18" ht="23.25" customHeight="1" x14ac:dyDescent="0.4">
      <c r="B416" s="241"/>
      <c r="C416" s="241"/>
      <c r="D416" s="241"/>
      <c r="E416" s="63" t="s">
        <v>52</v>
      </c>
      <c r="F416" s="182"/>
      <c r="G416" s="170" t="str">
        <f t="shared" ref="G416" si="800">IF(G417="", "", (G417+G418))</f>
        <v/>
      </c>
      <c r="H416" s="170" t="str">
        <f t="shared" ref="H416" si="801">IF(H417="","",(H417+H418))</f>
        <v/>
      </c>
      <c r="I416" s="182"/>
      <c r="J416" s="244" t="str">
        <f t="shared" ref="J416" si="802">IF(I416="","",SUM(I416:I420))</f>
        <v/>
      </c>
      <c r="R416" s="59" t="s">
        <v>138</v>
      </c>
    </row>
    <row r="417" spans="2:18" ht="23.25" customHeight="1" x14ac:dyDescent="0.4">
      <c r="B417" s="242"/>
      <c r="C417" s="242"/>
      <c r="D417" s="242"/>
      <c r="E417" s="67" t="s">
        <v>38</v>
      </c>
      <c r="F417" s="167" t="str" cm="1">
        <f t="array" ref="F417">_xlfn.IFS(D416="","",F416="","",(D416="小規模事業者"),(MIN(625001,F416)),(D416="中小企業等"),(MIN(666667,F416)))</f>
        <v/>
      </c>
      <c r="G417" s="167" t="str">
        <f t="shared" ref="G417" si="803">IF(F417="","",IF(D416="小規模事業者",ROUNDDOWN(F417/5*4,0),(ROUNDDOWN(F417/4*3,0))))</f>
        <v/>
      </c>
      <c r="H417" s="167" t="str">
        <f t="shared" ref="H417" si="804">IF(F417="","",(ROUNDDOWN(MIN(500000,G417),0)))</f>
        <v/>
      </c>
      <c r="I417" s="68"/>
      <c r="J417" s="245"/>
      <c r="R417" s="59" t="s">
        <v>138</v>
      </c>
    </row>
    <row r="418" spans="2:18" ht="23.25" customHeight="1" x14ac:dyDescent="0.4">
      <c r="B418" s="242"/>
      <c r="C418" s="242"/>
      <c r="D418" s="242"/>
      <c r="E418" s="67" t="s">
        <v>39</v>
      </c>
      <c r="F418" s="167" t="str" cm="1">
        <f t="array" ref="F418">_xlfn.IFS(D416="","",F416="","",F416&lt;&gt;"",(F416-F417))</f>
        <v/>
      </c>
      <c r="G418" s="167" t="str">
        <f t="shared" ref="G418" si="805">IF(F418="","",ROUNDDOWN(F418*2/3,0))</f>
        <v/>
      </c>
      <c r="H418" s="167" t="str">
        <f t="shared" ref="H418" si="806">IF(F418="","",(ROUNDDOWN(MIN(3000000,G418),0)))</f>
        <v/>
      </c>
      <c r="I418" s="68"/>
      <c r="J418" s="245"/>
      <c r="R418" s="59" t="s">
        <v>138</v>
      </c>
    </row>
    <row r="419" spans="2:18" ht="23.25" customHeight="1" x14ac:dyDescent="0.4">
      <c r="B419" s="242"/>
      <c r="C419" s="242"/>
      <c r="D419" s="242"/>
      <c r="E419" s="71" t="s">
        <v>143</v>
      </c>
      <c r="F419" s="183"/>
      <c r="G419" s="73" t="str">
        <f t="shared" ref="G419:G420" si="807">IF(F419="","",(ROUNDDOWN(F419/2*1,0)))</f>
        <v/>
      </c>
      <c r="H419" s="73" t="str">
        <f t="shared" ref="H419" si="808">IF(F419="", "",( ROUNDDOWN(MIN(100000,G419),0)))</f>
        <v/>
      </c>
      <c r="I419" s="183"/>
      <c r="J419" s="245"/>
      <c r="R419" s="59" t="s">
        <v>138</v>
      </c>
    </row>
    <row r="420" spans="2:18" ht="23.25" customHeight="1" thickBot="1" x14ac:dyDescent="0.45">
      <c r="B420" s="243"/>
      <c r="C420" s="243"/>
      <c r="D420" s="243"/>
      <c r="E420" s="76" t="s">
        <v>142</v>
      </c>
      <c r="F420" s="183"/>
      <c r="G420" s="77" t="str">
        <f t="shared" si="807"/>
        <v/>
      </c>
      <c r="H420" s="77" t="str">
        <f t="shared" ref="H420" si="809">IF(F420="", "",( ROUNDDOWN(MIN(200000,G420),0)))</f>
        <v/>
      </c>
      <c r="I420" s="184"/>
      <c r="J420" s="246"/>
      <c r="R420" s="59" t="s">
        <v>138</v>
      </c>
    </row>
    <row r="421" spans="2:18" ht="23.25" customHeight="1" x14ac:dyDescent="0.4">
      <c r="B421" s="241"/>
      <c r="C421" s="241"/>
      <c r="D421" s="241"/>
      <c r="E421" s="63" t="s">
        <v>52</v>
      </c>
      <c r="F421" s="182"/>
      <c r="G421" s="170" t="str">
        <f t="shared" ref="G421" si="810">IF(G422="", "", (G422+G423))</f>
        <v/>
      </c>
      <c r="H421" s="170" t="str">
        <f t="shared" ref="H421" si="811">IF(H422="","",(H422+H423))</f>
        <v/>
      </c>
      <c r="I421" s="182"/>
      <c r="J421" s="244" t="str">
        <f t="shared" ref="J421" si="812">IF(I421="","",SUM(I421:I425))</f>
        <v/>
      </c>
      <c r="R421" s="59" t="s">
        <v>138</v>
      </c>
    </row>
    <row r="422" spans="2:18" ht="23.25" customHeight="1" x14ac:dyDescent="0.4">
      <c r="B422" s="242"/>
      <c r="C422" s="242"/>
      <c r="D422" s="242"/>
      <c r="E422" s="67" t="s">
        <v>38</v>
      </c>
      <c r="F422" s="167" t="str" cm="1">
        <f t="array" ref="F422">_xlfn.IFS(D421="","",F421="","",(D421="小規模事業者"),(MIN(625001,F421)),(D421="中小企業等"),(MIN(666667,F421)))</f>
        <v/>
      </c>
      <c r="G422" s="167" t="str">
        <f t="shared" ref="G422" si="813">IF(F422="","",IF(D421="小規模事業者",ROUNDDOWN(F422/5*4,0),(ROUNDDOWN(F422/4*3,0))))</f>
        <v/>
      </c>
      <c r="H422" s="167" t="str">
        <f t="shared" ref="H422" si="814">IF(F422="","",(ROUNDDOWN(MIN(500000,G422),0)))</f>
        <v/>
      </c>
      <c r="I422" s="68"/>
      <c r="J422" s="245"/>
      <c r="R422" s="59" t="s">
        <v>138</v>
      </c>
    </row>
    <row r="423" spans="2:18" ht="23.25" customHeight="1" x14ac:dyDescent="0.4">
      <c r="B423" s="242"/>
      <c r="C423" s="242"/>
      <c r="D423" s="242"/>
      <c r="E423" s="67" t="s">
        <v>39</v>
      </c>
      <c r="F423" s="167" t="str" cm="1">
        <f t="array" ref="F423">_xlfn.IFS(D421="","",F421="","",F421&lt;&gt;"",(F421-F422))</f>
        <v/>
      </c>
      <c r="G423" s="167" t="str">
        <f t="shared" ref="G423" si="815">IF(F423="","",ROUNDDOWN(F423*2/3,0))</f>
        <v/>
      </c>
      <c r="H423" s="167" t="str">
        <f t="shared" ref="H423" si="816">IF(F423="","",(ROUNDDOWN(MIN(3000000,G423),0)))</f>
        <v/>
      </c>
      <c r="I423" s="68"/>
      <c r="J423" s="245"/>
      <c r="R423" s="59" t="s">
        <v>138</v>
      </c>
    </row>
    <row r="424" spans="2:18" ht="23.25" customHeight="1" x14ac:dyDescent="0.4">
      <c r="B424" s="242"/>
      <c r="C424" s="242"/>
      <c r="D424" s="242"/>
      <c r="E424" s="71" t="s">
        <v>143</v>
      </c>
      <c r="F424" s="183"/>
      <c r="G424" s="73" t="str">
        <f t="shared" ref="G424:G425" si="817">IF(F424="","",(ROUNDDOWN(F424/2*1,0)))</f>
        <v/>
      </c>
      <c r="H424" s="73" t="str">
        <f t="shared" ref="H424" si="818">IF(F424="", "",( ROUNDDOWN(MIN(100000,G424),0)))</f>
        <v/>
      </c>
      <c r="I424" s="183"/>
      <c r="J424" s="245"/>
      <c r="R424" s="59" t="s">
        <v>138</v>
      </c>
    </row>
    <row r="425" spans="2:18" ht="23.25" customHeight="1" thickBot="1" x14ac:dyDescent="0.45">
      <c r="B425" s="243"/>
      <c r="C425" s="243"/>
      <c r="D425" s="243"/>
      <c r="E425" s="76" t="s">
        <v>142</v>
      </c>
      <c r="F425" s="183"/>
      <c r="G425" s="77" t="str">
        <f t="shared" si="817"/>
        <v/>
      </c>
      <c r="H425" s="77" t="str">
        <f t="shared" ref="H425" si="819">IF(F425="", "",( ROUNDDOWN(MIN(200000,G425),0)))</f>
        <v/>
      </c>
      <c r="I425" s="184"/>
      <c r="J425" s="246"/>
      <c r="R425" s="59" t="s">
        <v>138</v>
      </c>
    </row>
    <row r="426" spans="2:18" ht="23.25" customHeight="1" x14ac:dyDescent="0.4">
      <c r="B426" s="241"/>
      <c r="C426" s="241"/>
      <c r="D426" s="241"/>
      <c r="E426" s="63" t="s">
        <v>52</v>
      </c>
      <c r="F426" s="182"/>
      <c r="G426" s="170" t="str">
        <f t="shared" ref="G426" si="820">IF(G427="", "", (G427+G428))</f>
        <v/>
      </c>
      <c r="H426" s="170" t="str">
        <f t="shared" ref="H426" si="821">IF(H427="","",(H427+H428))</f>
        <v/>
      </c>
      <c r="I426" s="182"/>
      <c r="J426" s="244" t="str">
        <f t="shared" ref="J426" si="822">IF(I426="","",SUM(I426:I430))</f>
        <v/>
      </c>
      <c r="R426" s="59" t="s">
        <v>138</v>
      </c>
    </row>
    <row r="427" spans="2:18" ht="23.25" customHeight="1" x14ac:dyDescent="0.4">
      <c r="B427" s="242"/>
      <c r="C427" s="242"/>
      <c r="D427" s="242"/>
      <c r="E427" s="67" t="s">
        <v>38</v>
      </c>
      <c r="F427" s="167" t="str" cm="1">
        <f t="array" ref="F427">_xlfn.IFS(D426="","",F426="","",(D426="小規模事業者"),(MIN(625001,F426)),(D426="中小企業等"),(MIN(666667,F426)))</f>
        <v/>
      </c>
      <c r="G427" s="167" t="str">
        <f t="shared" ref="G427" si="823">IF(F427="","",IF(D426="小規模事業者",ROUNDDOWN(F427/5*4,0),(ROUNDDOWN(F427/4*3,0))))</f>
        <v/>
      </c>
      <c r="H427" s="167" t="str">
        <f t="shared" ref="H427" si="824">IF(F427="","",(ROUNDDOWN(MIN(500000,G427),0)))</f>
        <v/>
      </c>
      <c r="I427" s="68"/>
      <c r="J427" s="245"/>
      <c r="R427" s="59" t="s">
        <v>138</v>
      </c>
    </row>
    <row r="428" spans="2:18" ht="23.25" customHeight="1" x14ac:dyDescent="0.4">
      <c r="B428" s="242"/>
      <c r="C428" s="242"/>
      <c r="D428" s="242"/>
      <c r="E428" s="67" t="s">
        <v>39</v>
      </c>
      <c r="F428" s="167" t="str" cm="1">
        <f t="array" ref="F428">_xlfn.IFS(D426="","",F426="","",F426&lt;&gt;"",(F426-F427))</f>
        <v/>
      </c>
      <c r="G428" s="167" t="str">
        <f t="shared" ref="G428" si="825">IF(F428="","",ROUNDDOWN(F428*2/3,0))</f>
        <v/>
      </c>
      <c r="H428" s="167" t="str">
        <f t="shared" ref="H428" si="826">IF(F428="","",(ROUNDDOWN(MIN(3000000,G428),0)))</f>
        <v/>
      </c>
      <c r="I428" s="68"/>
      <c r="J428" s="245"/>
      <c r="R428" s="59" t="s">
        <v>138</v>
      </c>
    </row>
    <row r="429" spans="2:18" ht="23.25" customHeight="1" x14ac:dyDescent="0.4">
      <c r="B429" s="242"/>
      <c r="C429" s="242"/>
      <c r="D429" s="242"/>
      <c r="E429" s="71" t="s">
        <v>143</v>
      </c>
      <c r="F429" s="183"/>
      <c r="G429" s="73" t="str">
        <f t="shared" ref="G429:G430" si="827">IF(F429="","",(ROUNDDOWN(F429/2*1,0)))</f>
        <v/>
      </c>
      <c r="H429" s="73" t="str">
        <f t="shared" ref="H429" si="828">IF(F429="", "",( ROUNDDOWN(MIN(100000,G429),0)))</f>
        <v/>
      </c>
      <c r="I429" s="183"/>
      <c r="J429" s="245"/>
      <c r="R429" s="59" t="s">
        <v>138</v>
      </c>
    </row>
    <row r="430" spans="2:18" ht="23.25" customHeight="1" thickBot="1" x14ac:dyDescent="0.45">
      <c r="B430" s="243"/>
      <c r="C430" s="243"/>
      <c r="D430" s="243"/>
      <c r="E430" s="76" t="s">
        <v>142</v>
      </c>
      <c r="F430" s="183"/>
      <c r="G430" s="77" t="str">
        <f t="shared" si="827"/>
        <v/>
      </c>
      <c r="H430" s="77" t="str">
        <f t="shared" ref="H430" si="829">IF(F430="", "",( ROUNDDOWN(MIN(200000,G430),0)))</f>
        <v/>
      </c>
      <c r="I430" s="184"/>
      <c r="J430" s="246"/>
      <c r="R430" s="59" t="s">
        <v>138</v>
      </c>
    </row>
    <row r="431" spans="2:18" ht="23.25" customHeight="1" x14ac:dyDescent="0.4">
      <c r="B431" s="241"/>
      <c r="C431" s="241"/>
      <c r="D431" s="241"/>
      <c r="E431" s="63" t="s">
        <v>52</v>
      </c>
      <c r="F431" s="182"/>
      <c r="G431" s="170" t="str">
        <f t="shared" ref="G431" si="830">IF(G432="", "", (G432+G433))</f>
        <v/>
      </c>
      <c r="H431" s="170" t="str">
        <f t="shared" ref="H431" si="831">IF(H432="","",(H432+H433))</f>
        <v/>
      </c>
      <c r="I431" s="182"/>
      <c r="J431" s="244" t="str">
        <f t="shared" ref="J431" si="832">IF(I431="","",SUM(I431:I435))</f>
        <v/>
      </c>
      <c r="R431" s="59" t="s">
        <v>138</v>
      </c>
    </row>
    <row r="432" spans="2:18" ht="23.25" customHeight="1" x14ac:dyDescent="0.4">
      <c r="B432" s="242"/>
      <c r="C432" s="242"/>
      <c r="D432" s="242"/>
      <c r="E432" s="67" t="s">
        <v>38</v>
      </c>
      <c r="F432" s="167" t="str" cm="1">
        <f t="array" ref="F432">_xlfn.IFS(D431="","",F431="","",(D431="小規模事業者"),(MIN(625001,F431)),(D431="中小企業等"),(MIN(666667,F431)))</f>
        <v/>
      </c>
      <c r="G432" s="167" t="str">
        <f t="shared" ref="G432" si="833">IF(F432="","",IF(D431="小規模事業者",ROUNDDOWN(F432/5*4,0),(ROUNDDOWN(F432/4*3,0))))</f>
        <v/>
      </c>
      <c r="H432" s="167" t="str">
        <f t="shared" ref="H432" si="834">IF(F432="","",(ROUNDDOWN(MIN(500000,G432),0)))</f>
        <v/>
      </c>
      <c r="I432" s="68"/>
      <c r="J432" s="245"/>
      <c r="R432" s="59" t="s">
        <v>138</v>
      </c>
    </row>
    <row r="433" spans="2:18" ht="23.25" customHeight="1" x14ac:dyDescent="0.4">
      <c r="B433" s="242"/>
      <c r="C433" s="242"/>
      <c r="D433" s="242"/>
      <c r="E433" s="67" t="s">
        <v>39</v>
      </c>
      <c r="F433" s="167" t="str" cm="1">
        <f t="array" ref="F433">_xlfn.IFS(D431="","",F431="","",F431&lt;&gt;"",(F431-F432))</f>
        <v/>
      </c>
      <c r="G433" s="167" t="str">
        <f t="shared" ref="G433" si="835">IF(F433="","",ROUNDDOWN(F433*2/3,0))</f>
        <v/>
      </c>
      <c r="H433" s="167" t="str">
        <f t="shared" ref="H433" si="836">IF(F433="","",(ROUNDDOWN(MIN(3000000,G433),0)))</f>
        <v/>
      </c>
      <c r="I433" s="68"/>
      <c r="J433" s="245"/>
      <c r="R433" s="59" t="s">
        <v>138</v>
      </c>
    </row>
    <row r="434" spans="2:18" ht="23.25" customHeight="1" x14ac:dyDescent="0.4">
      <c r="B434" s="242"/>
      <c r="C434" s="242"/>
      <c r="D434" s="242"/>
      <c r="E434" s="71" t="s">
        <v>143</v>
      </c>
      <c r="F434" s="183"/>
      <c r="G434" s="73" t="str">
        <f t="shared" ref="G434:G435" si="837">IF(F434="","",(ROUNDDOWN(F434/2*1,0)))</f>
        <v/>
      </c>
      <c r="H434" s="73" t="str">
        <f t="shared" ref="H434" si="838">IF(F434="", "",( ROUNDDOWN(MIN(100000,G434),0)))</f>
        <v/>
      </c>
      <c r="I434" s="183"/>
      <c r="J434" s="245"/>
      <c r="R434" s="59" t="s">
        <v>138</v>
      </c>
    </row>
    <row r="435" spans="2:18" ht="23.25" customHeight="1" thickBot="1" x14ac:dyDescent="0.45">
      <c r="B435" s="243"/>
      <c r="C435" s="243"/>
      <c r="D435" s="243"/>
      <c r="E435" s="76" t="s">
        <v>142</v>
      </c>
      <c r="F435" s="183"/>
      <c r="G435" s="77" t="str">
        <f t="shared" si="837"/>
        <v/>
      </c>
      <c r="H435" s="77" t="str">
        <f t="shared" ref="H435" si="839">IF(F435="", "",( ROUNDDOWN(MIN(200000,G435),0)))</f>
        <v/>
      </c>
      <c r="I435" s="184"/>
      <c r="J435" s="246"/>
      <c r="R435" s="59" t="s">
        <v>138</v>
      </c>
    </row>
    <row r="436" spans="2:18" ht="23.25" customHeight="1" x14ac:dyDescent="0.4">
      <c r="B436" s="241"/>
      <c r="C436" s="241"/>
      <c r="D436" s="241"/>
      <c r="E436" s="63" t="s">
        <v>52</v>
      </c>
      <c r="F436" s="182"/>
      <c r="G436" s="170" t="str">
        <f t="shared" ref="G436" si="840">IF(G437="", "", (G437+G438))</f>
        <v/>
      </c>
      <c r="H436" s="170" t="str">
        <f t="shared" ref="H436" si="841">IF(H437="","",(H437+H438))</f>
        <v/>
      </c>
      <c r="I436" s="182"/>
      <c r="J436" s="244" t="str">
        <f t="shared" ref="J436" si="842">IF(I436="","",SUM(I436:I440))</f>
        <v/>
      </c>
      <c r="R436" s="59" t="s">
        <v>138</v>
      </c>
    </row>
    <row r="437" spans="2:18" ht="23.25" customHeight="1" x14ac:dyDescent="0.4">
      <c r="B437" s="242"/>
      <c r="C437" s="242"/>
      <c r="D437" s="242"/>
      <c r="E437" s="67" t="s">
        <v>38</v>
      </c>
      <c r="F437" s="167" t="str" cm="1">
        <f t="array" ref="F437">_xlfn.IFS(D436="","",F436="","",(D436="小規模事業者"),(MIN(625001,F436)),(D436="中小企業等"),(MIN(666667,F436)))</f>
        <v/>
      </c>
      <c r="G437" s="167" t="str">
        <f t="shared" ref="G437" si="843">IF(F437="","",IF(D436="小規模事業者",ROUNDDOWN(F437/5*4,0),(ROUNDDOWN(F437/4*3,0))))</f>
        <v/>
      </c>
      <c r="H437" s="167" t="str">
        <f t="shared" ref="H437" si="844">IF(F437="","",(ROUNDDOWN(MIN(500000,G437),0)))</f>
        <v/>
      </c>
      <c r="I437" s="68"/>
      <c r="J437" s="245"/>
      <c r="R437" s="59" t="s">
        <v>138</v>
      </c>
    </row>
    <row r="438" spans="2:18" ht="23.25" customHeight="1" x14ac:dyDescent="0.4">
      <c r="B438" s="242"/>
      <c r="C438" s="242"/>
      <c r="D438" s="242"/>
      <c r="E438" s="67" t="s">
        <v>39</v>
      </c>
      <c r="F438" s="167" t="str" cm="1">
        <f t="array" ref="F438">_xlfn.IFS(D436="","",F436="","",F436&lt;&gt;"",(F436-F437))</f>
        <v/>
      </c>
      <c r="G438" s="167" t="str">
        <f t="shared" ref="G438" si="845">IF(F438="","",ROUNDDOWN(F438*2/3,0))</f>
        <v/>
      </c>
      <c r="H438" s="167" t="str">
        <f t="shared" ref="H438" si="846">IF(F438="","",(ROUNDDOWN(MIN(3000000,G438),0)))</f>
        <v/>
      </c>
      <c r="I438" s="68"/>
      <c r="J438" s="245"/>
      <c r="R438" s="59" t="s">
        <v>138</v>
      </c>
    </row>
    <row r="439" spans="2:18" ht="23.25" customHeight="1" x14ac:dyDescent="0.4">
      <c r="B439" s="242"/>
      <c r="C439" s="242"/>
      <c r="D439" s="242"/>
      <c r="E439" s="71" t="s">
        <v>143</v>
      </c>
      <c r="F439" s="183"/>
      <c r="G439" s="73" t="str">
        <f t="shared" ref="G439:G440" si="847">IF(F439="","",(ROUNDDOWN(F439/2*1,0)))</f>
        <v/>
      </c>
      <c r="H439" s="73" t="str">
        <f t="shared" ref="H439" si="848">IF(F439="", "",( ROUNDDOWN(MIN(100000,G439),0)))</f>
        <v/>
      </c>
      <c r="I439" s="183"/>
      <c r="J439" s="245"/>
      <c r="R439" s="59" t="s">
        <v>138</v>
      </c>
    </row>
    <row r="440" spans="2:18" ht="23.25" customHeight="1" thickBot="1" x14ac:dyDescent="0.45">
      <c r="B440" s="243"/>
      <c r="C440" s="243"/>
      <c r="D440" s="243"/>
      <c r="E440" s="76" t="s">
        <v>142</v>
      </c>
      <c r="F440" s="183"/>
      <c r="G440" s="77" t="str">
        <f t="shared" si="847"/>
        <v/>
      </c>
      <c r="H440" s="77" t="str">
        <f t="shared" ref="H440" si="849">IF(F440="", "",( ROUNDDOWN(MIN(200000,G440),0)))</f>
        <v/>
      </c>
      <c r="I440" s="184"/>
      <c r="J440" s="246"/>
      <c r="R440" s="59" t="s">
        <v>138</v>
      </c>
    </row>
    <row r="441" spans="2:18" ht="23.25" customHeight="1" x14ac:dyDescent="0.4">
      <c r="B441" s="241"/>
      <c r="C441" s="241"/>
      <c r="D441" s="241"/>
      <c r="E441" s="63" t="s">
        <v>52</v>
      </c>
      <c r="F441" s="182"/>
      <c r="G441" s="170" t="str">
        <f t="shared" ref="G441" si="850">IF(G442="", "", (G442+G443))</f>
        <v/>
      </c>
      <c r="H441" s="170" t="str">
        <f t="shared" ref="H441" si="851">IF(H442="","",(H442+H443))</f>
        <v/>
      </c>
      <c r="I441" s="182"/>
      <c r="J441" s="244" t="str">
        <f t="shared" ref="J441" si="852">IF(I441="","",SUM(I441:I445))</f>
        <v/>
      </c>
      <c r="R441" s="59" t="s">
        <v>138</v>
      </c>
    </row>
    <row r="442" spans="2:18" ht="23.25" customHeight="1" x14ac:dyDescent="0.4">
      <c r="B442" s="242"/>
      <c r="C442" s="242"/>
      <c r="D442" s="242"/>
      <c r="E442" s="67" t="s">
        <v>38</v>
      </c>
      <c r="F442" s="167" t="str" cm="1">
        <f t="array" ref="F442">_xlfn.IFS(D441="","",F441="","",(D441="小規模事業者"),(MIN(625001,F441)),(D441="中小企業等"),(MIN(666667,F441)))</f>
        <v/>
      </c>
      <c r="G442" s="167" t="str">
        <f t="shared" ref="G442" si="853">IF(F442="","",IF(D441="小規模事業者",ROUNDDOWN(F442/5*4,0),(ROUNDDOWN(F442/4*3,0))))</f>
        <v/>
      </c>
      <c r="H442" s="167" t="str">
        <f t="shared" ref="H442" si="854">IF(F442="","",(ROUNDDOWN(MIN(500000,G442),0)))</f>
        <v/>
      </c>
      <c r="I442" s="68"/>
      <c r="J442" s="245"/>
      <c r="R442" s="59" t="s">
        <v>138</v>
      </c>
    </row>
    <row r="443" spans="2:18" ht="23.25" customHeight="1" x14ac:dyDescent="0.4">
      <c r="B443" s="242"/>
      <c r="C443" s="242"/>
      <c r="D443" s="242"/>
      <c r="E443" s="67" t="s">
        <v>39</v>
      </c>
      <c r="F443" s="167" t="str" cm="1">
        <f t="array" ref="F443">_xlfn.IFS(D441="","",F441="","",F441&lt;&gt;"",(F441-F442))</f>
        <v/>
      </c>
      <c r="G443" s="167" t="str">
        <f t="shared" ref="G443" si="855">IF(F443="","",ROUNDDOWN(F443*2/3,0))</f>
        <v/>
      </c>
      <c r="H443" s="167" t="str">
        <f t="shared" ref="H443" si="856">IF(F443="","",(ROUNDDOWN(MIN(3000000,G443),0)))</f>
        <v/>
      </c>
      <c r="I443" s="68"/>
      <c r="J443" s="245"/>
      <c r="R443" s="59" t="s">
        <v>138</v>
      </c>
    </row>
    <row r="444" spans="2:18" ht="23.25" customHeight="1" x14ac:dyDescent="0.4">
      <c r="B444" s="242"/>
      <c r="C444" s="242"/>
      <c r="D444" s="242"/>
      <c r="E444" s="71" t="s">
        <v>143</v>
      </c>
      <c r="F444" s="183"/>
      <c r="G444" s="73" t="str">
        <f t="shared" ref="G444:G445" si="857">IF(F444="","",(ROUNDDOWN(F444/2*1,0)))</f>
        <v/>
      </c>
      <c r="H444" s="73" t="str">
        <f t="shared" ref="H444" si="858">IF(F444="", "",( ROUNDDOWN(MIN(100000,G444),0)))</f>
        <v/>
      </c>
      <c r="I444" s="183"/>
      <c r="J444" s="245"/>
      <c r="R444" s="59" t="s">
        <v>138</v>
      </c>
    </row>
    <row r="445" spans="2:18" ht="23.25" customHeight="1" thickBot="1" x14ac:dyDescent="0.45">
      <c r="B445" s="243"/>
      <c r="C445" s="243"/>
      <c r="D445" s="243"/>
      <c r="E445" s="76" t="s">
        <v>142</v>
      </c>
      <c r="F445" s="183"/>
      <c r="G445" s="77" t="str">
        <f t="shared" si="857"/>
        <v/>
      </c>
      <c r="H445" s="77" t="str">
        <f t="shared" ref="H445" si="859">IF(F445="", "",( ROUNDDOWN(MIN(200000,G445),0)))</f>
        <v/>
      </c>
      <c r="I445" s="184"/>
      <c r="J445" s="246"/>
      <c r="R445" s="59" t="s">
        <v>138</v>
      </c>
    </row>
    <row r="446" spans="2:18" ht="23.25" customHeight="1" x14ac:dyDescent="0.4">
      <c r="B446" s="241"/>
      <c r="C446" s="241"/>
      <c r="D446" s="241"/>
      <c r="E446" s="63" t="s">
        <v>52</v>
      </c>
      <c r="F446" s="182"/>
      <c r="G446" s="170" t="str">
        <f t="shared" ref="G446" si="860">IF(G447="", "", (G447+G448))</f>
        <v/>
      </c>
      <c r="H446" s="170" t="str">
        <f t="shared" ref="H446" si="861">IF(H447="","",(H447+H448))</f>
        <v/>
      </c>
      <c r="I446" s="182"/>
      <c r="J446" s="244" t="str">
        <f t="shared" ref="J446" si="862">IF(I446="","",SUM(I446:I450))</f>
        <v/>
      </c>
      <c r="R446" s="59" t="s">
        <v>138</v>
      </c>
    </row>
    <row r="447" spans="2:18" ht="23.25" customHeight="1" x14ac:dyDescent="0.4">
      <c r="B447" s="242"/>
      <c r="C447" s="242"/>
      <c r="D447" s="242"/>
      <c r="E447" s="67" t="s">
        <v>38</v>
      </c>
      <c r="F447" s="167" t="str" cm="1">
        <f t="array" ref="F447">_xlfn.IFS(D446="","",F446="","",(D446="小規模事業者"),(MIN(625001,F446)),(D446="中小企業等"),(MIN(666667,F446)))</f>
        <v/>
      </c>
      <c r="G447" s="167" t="str">
        <f t="shared" ref="G447" si="863">IF(F447="","",IF(D446="小規模事業者",ROUNDDOWN(F447/5*4,0),(ROUNDDOWN(F447/4*3,0))))</f>
        <v/>
      </c>
      <c r="H447" s="167" t="str">
        <f t="shared" ref="H447" si="864">IF(F447="","",(ROUNDDOWN(MIN(500000,G447),0)))</f>
        <v/>
      </c>
      <c r="I447" s="68"/>
      <c r="J447" s="245"/>
      <c r="R447" s="59" t="s">
        <v>138</v>
      </c>
    </row>
    <row r="448" spans="2:18" ht="23.25" customHeight="1" x14ac:dyDescent="0.4">
      <c r="B448" s="242"/>
      <c r="C448" s="242"/>
      <c r="D448" s="242"/>
      <c r="E448" s="67" t="s">
        <v>39</v>
      </c>
      <c r="F448" s="167" t="str" cm="1">
        <f t="array" ref="F448">_xlfn.IFS(D446="","",F446="","",F446&lt;&gt;"",(F446-F447))</f>
        <v/>
      </c>
      <c r="G448" s="167" t="str">
        <f t="shared" ref="G448" si="865">IF(F448="","",ROUNDDOWN(F448*2/3,0))</f>
        <v/>
      </c>
      <c r="H448" s="167" t="str">
        <f t="shared" ref="H448" si="866">IF(F448="","",(ROUNDDOWN(MIN(3000000,G448),0)))</f>
        <v/>
      </c>
      <c r="I448" s="68"/>
      <c r="J448" s="245"/>
      <c r="R448" s="59" t="s">
        <v>138</v>
      </c>
    </row>
    <row r="449" spans="2:18" ht="23.25" customHeight="1" x14ac:dyDescent="0.4">
      <c r="B449" s="242"/>
      <c r="C449" s="242"/>
      <c r="D449" s="242"/>
      <c r="E449" s="71" t="s">
        <v>143</v>
      </c>
      <c r="F449" s="183"/>
      <c r="G449" s="73" t="str">
        <f t="shared" ref="G449:G450" si="867">IF(F449="","",(ROUNDDOWN(F449/2*1,0)))</f>
        <v/>
      </c>
      <c r="H449" s="73" t="str">
        <f t="shared" ref="H449" si="868">IF(F449="", "",( ROUNDDOWN(MIN(100000,G449),0)))</f>
        <v/>
      </c>
      <c r="I449" s="183"/>
      <c r="J449" s="245"/>
      <c r="R449" s="59" t="s">
        <v>138</v>
      </c>
    </row>
    <row r="450" spans="2:18" ht="23.25" customHeight="1" thickBot="1" x14ac:dyDescent="0.45">
      <c r="B450" s="243"/>
      <c r="C450" s="243"/>
      <c r="D450" s="243"/>
      <c r="E450" s="76" t="s">
        <v>142</v>
      </c>
      <c r="F450" s="183"/>
      <c r="G450" s="77" t="str">
        <f t="shared" si="867"/>
        <v/>
      </c>
      <c r="H450" s="77" t="str">
        <f t="shared" ref="H450" si="869">IF(F450="", "",( ROUNDDOWN(MIN(200000,G450),0)))</f>
        <v/>
      </c>
      <c r="I450" s="184"/>
      <c r="J450" s="246"/>
      <c r="R450" s="59" t="s">
        <v>138</v>
      </c>
    </row>
    <row r="451" spans="2:18" ht="23.25" customHeight="1" x14ac:dyDescent="0.4">
      <c r="B451" s="241"/>
      <c r="C451" s="241"/>
      <c r="D451" s="241"/>
      <c r="E451" s="63" t="s">
        <v>52</v>
      </c>
      <c r="F451" s="182"/>
      <c r="G451" s="170" t="str">
        <f t="shared" ref="G451" si="870">IF(G452="", "", (G452+G453))</f>
        <v/>
      </c>
      <c r="H451" s="170" t="str">
        <f t="shared" ref="H451" si="871">IF(H452="","",(H452+H453))</f>
        <v/>
      </c>
      <c r="I451" s="182"/>
      <c r="J451" s="244" t="str">
        <f t="shared" ref="J451" si="872">IF(I451="","",SUM(I451:I455))</f>
        <v/>
      </c>
      <c r="R451" s="59" t="s">
        <v>138</v>
      </c>
    </row>
    <row r="452" spans="2:18" ht="23.25" customHeight="1" x14ac:dyDescent="0.4">
      <c r="B452" s="242"/>
      <c r="C452" s="242"/>
      <c r="D452" s="242"/>
      <c r="E452" s="67" t="s">
        <v>38</v>
      </c>
      <c r="F452" s="167" t="str" cm="1">
        <f t="array" ref="F452">_xlfn.IFS(D451="","",F451="","",(D451="小規模事業者"),(MIN(625001,F451)),(D451="中小企業等"),(MIN(666667,F451)))</f>
        <v/>
      </c>
      <c r="G452" s="167" t="str">
        <f t="shared" ref="G452" si="873">IF(F452="","",IF(D451="小規模事業者",ROUNDDOWN(F452/5*4,0),(ROUNDDOWN(F452/4*3,0))))</f>
        <v/>
      </c>
      <c r="H452" s="167" t="str">
        <f t="shared" ref="H452" si="874">IF(F452="","",(ROUNDDOWN(MIN(500000,G452),0)))</f>
        <v/>
      </c>
      <c r="I452" s="68"/>
      <c r="J452" s="245"/>
      <c r="R452" s="59" t="s">
        <v>138</v>
      </c>
    </row>
    <row r="453" spans="2:18" ht="23.25" customHeight="1" x14ac:dyDescent="0.4">
      <c r="B453" s="242"/>
      <c r="C453" s="242"/>
      <c r="D453" s="242"/>
      <c r="E453" s="67" t="s">
        <v>39</v>
      </c>
      <c r="F453" s="167" t="str" cm="1">
        <f t="array" ref="F453">_xlfn.IFS(D451="","",F451="","",F451&lt;&gt;"",(F451-F452))</f>
        <v/>
      </c>
      <c r="G453" s="167" t="str">
        <f t="shared" ref="G453" si="875">IF(F453="","",ROUNDDOWN(F453*2/3,0))</f>
        <v/>
      </c>
      <c r="H453" s="167" t="str">
        <f t="shared" ref="H453" si="876">IF(F453="","",(ROUNDDOWN(MIN(3000000,G453),0)))</f>
        <v/>
      </c>
      <c r="I453" s="68"/>
      <c r="J453" s="245"/>
      <c r="R453" s="59" t="s">
        <v>138</v>
      </c>
    </row>
    <row r="454" spans="2:18" ht="23.25" customHeight="1" x14ac:dyDescent="0.4">
      <c r="B454" s="242"/>
      <c r="C454" s="242"/>
      <c r="D454" s="242"/>
      <c r="E454" s="71" t="s">
        <v>143</v>
      </c>
      <c r="F454" s="183"/>
      <c r="G454" s="73" t="str">
        <f t="shared" ref="G454:G455" si="877">IF(F454="","",(ROUNDDOWN(F454/2*1,0)))</f>
        <v/>
      </c>
      <c r="H454" s="73" t="str">
        <f t="shared" ref="H454" si="878">IF(F454="", "",( ROUNDDOWN(MIN(100000,G454),0)))</f>
        <v/>
      </c>
      <c r="I454" s="183"/>
      <c r="J454" s="245"/>
      <c r="R454" s="59" t="s">
        <v>138</v>
      </c>
    </row>
    <row r="455" spans="2:18" ht="23.25" customHeight="1" thickBot="1" x14ac:dyDescent="0.45">
      <c r="B455" s="243"/>
      <c r="C455" s="243"/>
      <c r="D455" s="243"/>
      <c r="E455" s="76" t="s">
        <v>142</v>
      </c>
      <c r="F455" s="183"/>
      <c r="G455" s="77" t="str">
        <f t="shared" si="877"/>
        <v/>
      </c>
      <c r="H455" s="77" t="str">
        <f t="shared" ref="H455" si="879">IF(F455="", "",( ROUNDDOWN(MIN(200000,G455),0)))</f>
        <v/>
      </c>
      <c r="I455" s="184"/>
      <c r="J455" s="246"/>
      <c r="R455" s="59" t="s">
        <v>138</v>
      </c>
    </row>
    <row r="456" spans="2:18" ht="23.25" customHeight="1" x14ac:dyDescent="0.4">
      <c r="B456" s="241"/>
      <c r="C456" s="241"/>
      <c r="D456" s="241"/>
      <c r="E456" s="63" t="s">
        <v>52</v>
      </c>
      <c r="F456" s="182"/>
      <c r="G456" s="170" t="str">
        <f t="shared" ref="G456" si="880">IF(G457="", "", (G457+G458))</f>
        <v/>
      </c>
      <c r="H456" s="170" t="str">
        <f t="shared" ref="H456" si="881">IF(H457="","",(H457+H458))</f>
        <v/>
      </c>
      <c r="I456" s="182"/>
      <c r="J456" s="244" t="str">
        <f t="shared" ref="J456" si="882">IF(I456="","",SUM(I456:I460))</f>
        <v/>
      </c>
      <c r="R456" s="59" t="s">
        <v>138</v>
      </c>
    </row>
    <row r="457" spans="2:18" ht="23.25" customHeight="1" x14ac:dyDescent="0.4">
      <c r="B457" s="242"/>
      <c r="C457" s="242"/>
      <c r="D457" s="242"/>
      <c r="E457" s="67" t="s">
        <v>38</v>
      </c>
      <c r="F457" s="167" t="str" cm="1">
        <f t="array" ref="F457">_xlfn.IFS(D456="","",F456="","",(D456="小規模事業者"),(MIN(625001,F456)),(D456="中小企業等"),(MIN(666667,F456)))</f>
        <v/>
      </c>
      <c r="G457" s="167" t="str">
        <f t="shared" ref="G457" si="883">IF(F457="","",IF(D456="小規模事業者",ROUNDDOWN(F457/5*4,0),(ROUNDDOWN(F457/4*3,0))))</f>
        <v/>
      </c>
      <c r="H457" s="167" t="str">
        <f t="shared" ref="H457" si="884">IF(F457="","",(ROUNDDOWN(MIN(500000,G457),0)))</f>
        <v/>
      </c>
      <c r="I457" s="68"/>
      <c r="J457" s="245"/>
      <c r="R457" s="59" t="s">
        <v>138</v>
      </c>
    </row>
    <row r="458" spans="2:18" ht="23.25" customHeight="1" x14ac:dyDescent="0.4">
      <c r="B458" s="242"/>
      <c r="C458" s="242"/>
      <c r="D458" s="242"/>
      <c r="E458" s="67" t="s">
        <v>39</v>
      </c>
      <c r="F458" s="167" t="str" cm="1">
        <f t="array" ref="F458">_xlfn.IFS(D456="","",F456="","",F456&lt;&gt;"",(F456-F457))</f>
        <v/>
      </c>
      <c r="G458" s="167" t="str">
        <f t="shared" ref="G458" si="885">IF(F458="","",ROUNDDOWN(F458*2/3,0))</f>
        <v/>
      </c>
      <c r="H458" s="167" t="str">
        <f t="shared" ref="H458" si="886">IF(F458="","",(ROUNDDOWN(MIN(3000000,G458),0)))</f>
        <v/>
      </c>
      <c r="I458" s="68"/>
      <c r="J458" s="245"/>
      <c r="R458" s="59" t="s">
        <v>138</v>
      </c>
    </row>
    <row r="459" spans="2:18" ht="23.25" customHeight="1" x14ac:dyDescent="0.4">
      <c r="B459" s="242"/>
      <c r="C459" s="242"/>
      <c r="D459" s="242"/>
      <c r="E459" s="71" t="s">
        <v>143</v>
      </c>
      <c r="F459" s="183"/>
      <c r="G459" s="73" t="str">
        <f t="shared" ref="G459:G460" si="887">IF(F459="","",(ROUNDDOWN(F459/2*1,0)))</f>
        <v/>
      </c>
      <c r="H459" s="73" t="str">
        <f t="shared" ref="H459" si="888">IF(F459="", "",( ROUNDDOWN(MIN(100000,G459),0)))</f>
        <v/>
      </c>
      <c r="I459" s="183"/>
      <c r="J459" s="245"/>
      <c r="R459" s="59" t="s">
        <v>138</v>
      </c>
    </row>
    <row r="460" spans="2:18" ht="23.25" customHeight="1" thickBot="1" x14ac:dyDescent="0.45">
      <c r="B460" s="243"/>
      <c r="C460" s="243"/>
      <c r="D460" s="243"/>
      <c r="E460" s="76" t="s">
        <v>142</v>
      </c>
      <c r="F460" s="183"/>
      <c r="G460" s="77" t="str">
        <f t="shared" si="887"/>
        <v/>
      </c>
      <c r="H460" s="77" t="str">
        <f t="shared" ref="H460" si="889">IF(F460="", "",( ROUNDDOWN(MIN(200000,G460),0)))</f>
        <v/>
      </c>
      <c r="I460" s="184"/>
      <c r="J460" s="246"/>
      <c r="R460" s="59" t="s">
        <v>138</v>
      </c>
    </row>
    <row r="461" spans="2:18" ht="23.25" customHeight="1" x14ac:dyDescent="0.4">
      <c r="B461" s="241"/>
      <c r="C461" s="241"/>
      <c r="D461" s="241"/>
      <c r="E461" s="63" t="s">
        <v>52</v>
      </c>
      <c r="F461" s="182"/>
      <c r="G461" s="170" t="str">
        <f t="shared" ref="G461" si="890">IF(G462="", "", (G462+G463))</f>
        <v/>
      </c>
      <c r="H461" s="170" t="str">
        <f t="shared" ref="H461" si="891">IF(H462="","",(H462+H463))</f>
        <v/>
      </c>
      <c r="I461" s="182"/>
      <c r="J461" s="244" t="str">
        <f t="shared" ref="J461" si="892">IF(I461="","",SUM(I461:I465))</f>
        <v/>
      </c>
      <c r="R461" s="59" t="s">
        <v>138</v>
      </c>
    </row>
    <row r="462" spans="2:18" ht="23.25" customHeight="1" x14ac:dyDescent="0.4">
      <c r="B462" s="242"/>
      <c r="C462" s="242"/>
      <c r="D462" s="242"/>
      <c r="E462" s="67" t="s">
        <v>38</v>
      </c>
      <c r="F462" s="167" t="str" cm="1">
        <f t="array" ref="F462">_xlfn.IFS(D461="","",F461="","",(D461="小規模事業者"),(MIN(625001,F461)),(D461="中小企業等"),(MIN(666667,F461)))</f>
        <v/>
      </c>
      <c r="G462" s="167" t="str">
        <f t="shared" ref="G462" si="893">IF(F462="","",IF(D461="小規模事業者",ROUNDDOWN(F462/5*4,0),(ROUNDDOWN(F462/4*3,0))))</f>
        <v/>
      </c>
      <c r="H462" s="167" t="str">
        <f t="shared" ref="H462" si="894">IF(F462="","",(ROUNDDOWN(MIN(500000,G462),0)))</f>
        <v/>
      </c>
      <c r="I462" s="68"/>
      <c r="J462" s="245"/>
      <c r="R462" s="59" t="s">
        <v>138</v>
      </c>
    </row>
    <row r="463" spans="2:18" ht="23.25" customHeight="1" x14ac:dyDescent="0.4">
      <c r="B463" s="242"/>
      <c r="C463" s="242"/>
      <c r="D463" s="242"/>
      <c r="E463" s="67" t="s">
        <v>39</v>
      </c>
      <c r="F463" s="167" t="str" cm="1">
        <f t="array" ref="F463">_xlfn.IFS(D461="","",F461="","",F461&lt;&gt;"",(F461-F462))</f>
        <v/>
      </c>
      <c r="G463" s="167" t="str">
        <f t="shared" ref="G463" si="895">IF(F463="","",ROUNDDOWN(F463*2/3,0))</f>
        <v/>
      </c>
      <c r="H463" s="167" t="str">
        <f t="shared" ref="H463" si="896">IF(F463="","",(ROUNDDOWN(MIN(3000000,G463),0)))</f>
        <v/>
      </c>
      <c r="I463" s="68"/>
      <c r="J463" s="245"/>
      <c r="R463" s="59" t="s">
        <v>138</v>
      </c>
    </row>
    <row r="464" spans="2:18" ht="23.25" customHeight="1" x14ac:dyDescent="0.4">
      <c r="B464" s="242"/>
      <c r="C464" s="242"/>
      <c r="D464" s="242"/>
      <c r="E464" s="71" t="s">
        <v>143</v>
      </c>
      <c r="F464" s="183"/>
      <c r="G464" s="73" t="str">
        <f t="shared" ref="G464:G465" si="897">IF(F464="","",(ROUNDDOWN(F464/2*1,0)))</f>
        <v/>
      </c>
      <c r="H464" s="73" t="str">
        <f t="shared" ref="H464" si="898">IF(F464="", "",( ROUNDDOWN(MIN(100000,G464),0)))</f>
        <v/>
      </c>
      <c r="I464" s="183"/>
      <c r="J464" s="245"/>
      <c r="R464" s="59" t="s">
        <v>138</v>
      </c>
    </row>
    <row r="465" spans="2:18" ht="23.25" customHeight="1" thickBot="1" x14ac:dyDescent="0.45">
      <c r="B465" s="243"/>
      <c r="C465" s="243"/>
      <c r="D465" s="243"/>
      <c r="E465" s="76" t="s">
        <v>142</v>
      </c>
      <c r="F465" s="183"/>
      <c r="G465" s="77" t="str">
        <f t="shared" si="897"/>
        <v/>
      </c>
      <c r="H465" s="77" t="str">
        <f t="shared" ref="H465" si="899">IF(F465="", "",( ROUNDDOWN(MIN(200000,G465),0)))</f>
        <v/>
      </c>
      <c r="I465" s="184"/>
      <c r="J465" s="246"/>
      <c r="R465" s="59" t="s">
        <v>138</v>
      </c>
    </row>
    <row r="466" spans="2:18" ht="23.25" customHeight="1" x14ac:dyDescent="0.4">
      <c r="B466" s="241"/>
      <c r="C466" s="241"/>
      <c r="D466" s="241"/>
      <c r="E466" s="63" t="s">
        <v>52</v>
      </c>
      <c r="F466" s="182"/>
      <c r="G466" s="170" t="str">
        <f t="shared" ref="G466" si="900">IF(G467="", "", (G467+G468))</f>
        <v/>
      </c>
      <c r="H466" s="170" t="str">
        <f t="shared" ref="H466" si="901">IF(H467="","",(H467+H468))</f>
        <v/>
      </c>
      <c r="I466" s="182"/>
      <c r="J466" s="244" t="str">
        <f t="shared" ref="J466" si="902">IF(I466="","",SUM(I466:I470))</f>
        <v/>
      </c>
      <c r="R466" s="59" t="s">
        <v>138</v>
      </c>
    </row>
    <row r="467" spans="2:18" ht="23.25" customHeight="1" x14ac:dyDescent="0.4">
      <c r="B467" s="242"/>
      <c r="C467" s="242"/>
      <c r="D467" s="242"/>
      <c r="E467" s="67" t="s">
        <v>38</v>
      </c>
      <c r="F467" s="167" t="str" cm="1">
        <f t="array" ref="F467">_xlfn.IFS(D466="","",F466="","",(D466="小規模事業者"),(MIN(625001,F466)),(D466="中小企業等"),(MIN(666667,F466)))</f>
        <v/>
      </c>
      <c r="G467" s="167" t="str">
        <f t="shared" ref="G467" si="903">IF(F467="","",IF(D466="小規模事業者",ROUNDDOWN(F467/5*4,0),(ROUNDDOWN(F467/4*3,0))))</f>
        <v/>
      </c>
      <c r="H467" s="167" t="str">
        <f t="shared" ref="H467" si="904">IF(F467="","",(ROUNDDOWN(MIN(500000,G467),0)))</f>
        <v/>
      </c>
      <c r="I467" s="68"/>
      <c r="J467" s="245"/>
      <c r="R467" s="59" t="s">
        <v>138</v>
      </c>
    </row>
    <row r="468" spans="2:18" ht="23.25" customHeight="1" x14ac:dyDescent="0.4">
      <c r="B468" s="242"/>
      <c r="C468" s="242"/>
      <c r="D468" s="242"/>
      <c r="E468" s="67" t="s">
        <v>39</v>
      </c>
      <c r="F468" s="167" t="str" cm="1">
        <f t="array" ref="F468">_xlfn.IFS(D466="","",F466="","",F466&lt;&gt;"",(F466-F467))</f>
        <v/>
      </c>
      <c r="G468" s="167" t="str">
        <f t="shared" ref="G468" si="905">IF(F468="","",ROUNDDOWN(F468*2/3,0))</f>
        <v/>
      </c>
      <c r="H468" s="167" t="str">
        <f t="shared" ref="H468" si="906">IF(F468="","",(ROUNDDOWN(MIN(3000000,G468),0)))</f>
        <v/>
      </c>
      <c r="I468" s="68"/>
      <c r="J468" s="245"/>
      <c r="R468" s="59" t="s">
        <v>138</v>
      </c>
    </row>
    <row r="469" spans="2:18" ht="23.25" customHeight="1" x14ac:dyDescent="0.4">
      <c r="B469" s="242"/>
      <c r="C469" s="242"/>
      <c r="D469" s="242"/>
      <c r="E469" s="71" t="s">
        <v>143</v>
      </c>
      <c r="F469" s="183"/>
      <c r="G469" s="73" t="str">
        <f t="shared" ref="G469:G470" si="907">IF(F469="","",(ROUNDDOWN(F469/2*1,0)))</f>
        <v/>
      </c>
      <c r="H469" s="73" t="str">
        <f t="shared" ref="H469" si="908">IF(F469="", "",( ROUNDDOWN(MIN(100000,G469),0)))</f>
        <v/>
      </c>
      <c r="I469" s="183"/>
      <c r="J469" s="245"/>
      <c r="R469" s="59" t="s">
        <v>138</v>
      </c>
    </row>
    <row r="470" spans="2:18" ht="23.25" customHeight="1" thickBot="1" x14ac:dyDescent="0.45">
      <c r="B470" s="243"/>
      <c r="C470" s="243"/>
      <c r="D470" s="243"/>
      <c r="E470" s="76" t="s">
        <v>142</v>
      </c>
      <c r="F470" s="183"/>
      <c r="G470" s="77" t="str">
        <f t="shared" si="907"/>
        <v/>
      </c>
      <c r="H470" s="77" t="str">
        <f t="shared" ref="H470" si="909">IF(F470="", "",( ROUNDDOWN(MIN(200000,G470),0)))</f>
        <v/>
      </c>
      <c r="I470" s="184"/>
      <c r="J470" s="246"/>
      <c r="R470" s="59" t="s">
        <v>138</v>
      </c>
    </row>
    <row r="471" spans="2:18" ht="23.25" customHeight="1" x14ac:dyDescent="0.4">
      <c r="B471" s="241"/>
      <c r="C471" s="241"/>
      <c r="D471" s="241"/>
      <c r="E471" s="63" t="s">
        <v>52</v>
      </c>
      <c r="F471" s="182"/>
      <c r="G471" s="170" t="str">
        <f t="shared" ref="G471" si="910">IF(G472="", "", (G472+G473))</f>
        <v/>
      </c>
      <c r="H471" s="170" t="str">
        <f t="shared" ref="H471" si="911">IF(H472="","",(H472+H473))</f>
        <v/>
      </c>
      <c r="I471" s="182"/>
      <c r="J471" s="244" t="str">
        <f t="shared" ref="J471" si="912">IF(I471="","",SUM(I471:I475))</f>
        <v/>
      </c>
      <c r="R471" s="59" t="s">
        <v>138</v>
      </c>
    </row>
    <row r="472" spans="2:18" ht="23.25" customHeight="1" x14ac:dyDescent="0.4">
      <c r="B472" s="242"/>
      <c r="C472" s="242"/>
      <c r="D472" s="242"/>
      <c r="E472" s="67" t="s">
        <v>38</v>
      </c>
      <c r="F472" s="167" t="str" cm="1">
        <f t="array" ref="F472">_xlfn.IFS(D471="","",F471="","",(D471="小規模事業者"),(MIN(625001,F471)),(D471="中小企業等"),(MIN(666667,F471)))</f>
        <v/>
      </c>
      <c r="G472" s="167" t="str">
        <f t="shared" ref="G472" si="913">IF(F472="","",IF(D471="小規模事業者",ROUNDDOWN(F472/5*4,0),(ROUNDDOWN(F472/4*3,0))))</f>
        <v/>
      </c>
      <c r="H472" s="167" t="str">
        <f t="shared" ref="H472" si="914">IF(F472="","",(ROUNDDOWN(MIN(500000,G472),0)))</f>
        <v/>
      </c>
      <c r="I472" s="68"/>
      <c r="J472" s="245"/>
      <c r="R472" s="59" t="s">
        <v>138</v>
      </c>
    </row>
    <row r="473" spans="2:18" ht="23.25" customHeight="1" x14ac:dyDescent="0.4">
      <c r="B473" s="242"/>
      <c r="C473" s="242"/>
      <c r="D473" s="242"/>
      <c r="E473" s="67" t="s">
        <v>39</v>
      </c>
      <c r="F473" s="167" t="str" cm="1">
        <f t="array" ref="F473">_xlfn.IFS(D471="","",F471="","",F471&lt;&gt;"",(F471-F472))</f>
        <v/>
      </c>
      <c r="G473" s="167" t="str">
        <f t="shared" ref="G473" si="915">IF(F473="","",ROUNDDOWN(F473*2/3,0))</f>
        <v/>
      </c>
      <c r="H473" s="167" t="str">
        <f t="shared" ref="H473" si="916">IF(F473="","",(ROUNDDOWN(MIN(3000000,G473),0)))</f>
        <v/>
      </c>
      <c r="I473" s="68"/>
      <c r="J473" s="245"/>
      <c r="R473" s="59" t="s">
        <v>138</v>
      </c>
    </row>
    <row r="474" spans="2:18" ht="23.25" customHeight="1" x14ac:dyDescent="0.4">
      <c r="B474" s="242"/>
      <c r="C474" s="242"/>
      <c r="D474" s="242"/>
      <c r="E474" s="71" t="s">
        <v>143</v>
      </c>
      <c r="F474" s="183"/>
      <c r="G474" s="73" t="str">
        <f t="shared" ref="G474:G475" si="917">IF(F474="","",(ROUNDDOWN(F474/2*1,0)))</f>
        <v/>
      </c>
      <c r="H474" s="73" t="str">
        <f t="shared" ref="H474" si="918">IF(F474="", "",( ROUNDDOWN(MIN(100000,G474),0)))</f>
        <v/>
      </c>
      <c r="I474" s="183"/>
      <c r="J474" s="245"/>
      <c r="R474" s="59" t="s">
        <v>138</v>
      </c>
    </row>
    <row r="475" spans="2:18" ht="23.25" customHeight="1" thickBot="1" x14ac:dyDescent="0.45">
      <c r="B475" s="243"/>
      <c r="C475" s="243"/>
      <c r="D475" s="243"/>
      <c r="E475" s="76" t="s">
        <v>142</v>
      </c>
      <c r="F475" s="183"/>
      <c r="G475" s="77" t="str">
        <f t="shared" si="917"/>
        <v/>
      </c>
      <c r="H475" s="77" t="str">
        <f t="shared" ref="H475" si="919">IF(F475="", "",( ROUNDDOWN(MIN(200000,G475),0)))</f>
        <v/>
      </c>
      <c r="I475" s="184"/>
      <c r="J475" s="246"/>
      <c r="R475" s="59" t="s">
        <v>138</v>
      </c>
    </row>
    <row r="476" spans="2:18" ht="23.25" customHeight="1" x14ac:dyDescent="0.4">
      <c r="B476" s="241"/>
      <c r="C476" s="241"/>
      <c r="D476" s="241"/>
      <c r="E476" s="63" t="s">
        <v>52</v>
      </c>
      <c r="F476" s="182"/>
      <c r="G476" s="170" t="str">
        <f t="shared" ref="G476" si="920">IF(G477="", "", (G477+G478))</f>
        <v/>
      </c>
      <c r="H476" s="170" t="str">
        <f t="shared" ref="H476" si="921">IF(H477="","",(H477+H478))</f>
        <v/>
      </c>
      <c r="I476" s="182"/>
      <c r="J476" s="244" t="str">
        <f t="shared" ref="J476" si="922">IF(I476="","",SUM(I476:I480))</f>
        <v/>
      </c>
      <c r="R476" s="59" t="s">
        <v>138</v>
      </c>
    </row>
    <row r="477" spans="2:18" ht="23.25" customHeight="1" x14ac:dyDescent="0.4">
      <c r="B477" s="242"/>
      <c r="C477" s="242"/>
      <c r="D477" s="242"/>
      <c r="E477" s="67" t="s">
        <v>38</v>
      </c>
      <c r="F477" s="167" t="str" cm="1">
        <f t="array" ref="F477">_xlfn.IFS(D476="","",F476="","",(D476="小規模事業者"),(MIN(625001,F476)),(D476="中小企業等"),(MIN(666667,F476)))</f>
        <v/>
      </c>
      <c r="G477" s="167" t="str">
        <f t="shared" ref="G477" si="923">IF(F477="","",IF(D476="小規模事業者",ROUNDDOWN(F477/5*4,0),(ROUNDDOWN(F477/4*3,0))))</f>
        <v/>
      </c>
      <c r="H477" s="167" t="str">
        <f t="shared" ref="H477" si="924">IF(F477="","",(ROUNDDOWN(MIN(500000,G477),0)))</f>
        <v/>
      </c>
      <c r="I477" s="68"/>
      <c r="J477" s="245"/>
      <c r="R477" s="59" t="s">
        <v>138</v>
      </c>
    </row>
    <row r="478" spans="2:18" ht="23.25" customHeight="1" x14ac:dyDescent="0.4">
      <c r="B478" s="242"/>
      <c r="C478" s="242"/>
      <c r="D478" s="242"/>
      <c r="E478" s="67" t="s">
        <v>39</v>
      </c>
      <c r="F478" s="167" t="str" cm="1">
        <f t="array" ref="F478">_xlfn.IFS(D476="","",F476="","",F476&lt;&gt;"",(F476-F477))</f>
        <v/>
      </c>
      <c r="G478" s="167" t="str">
        <f t="shared" ref="G478" si="925">IF(F478="","",ROUNDDOWN(F478*2/3,0))</f>
        <v/>
      </c>
      <c r="H478" s="167" t="str">
        <f t="shared" ref="H478" si="926">IF(F478="","",(ROUNDDOWN(MIN(3000000,G478),0)))</f>
        <v/>
      </c>
      <c r="I478" s="68"/>
      <c r="J478" s="245"/>
      <c r="R478" s="59" t="s">
        <v>138</v>
      </c>
    </row>
    <row r="479" spans="2:18" ht="23.25" customHeight="1" x14ac:dyDescent="0.4">
      <c r="B479" s="242"/>
      <c r="C479" s="242"/>
      <c r="D479" s="242"/>
      <c r="E479" s="71" t="s">
        <v>143</v>
      </c>
      <c r="F479" s="183"/>
      <c r="G479" s="73" t="str">
        <f t="shared" ref="G479:G480" si="927">IF(F479="","",(ROUNDDOWN(F479/2*1,0)))</f>
        <v/>
      </c>
      <c r="H479" s="73" t="str">
        <f t="shared" ref="H479" si="928">IF(F479="", "",( ROUNDDOWN(MIN(100000,G479),0)))</f>
        <v/>
      </c>
      <c r="I479" s="183"/>
      <c r="J479" s="245"/>
      <c r="R479" s="59" t="s">
        <v>138</v>
      </c>
    </row>
    <row r="480" spans="2:18" ht="23.25" customHeight="1" thickBot="1" x14ac:dyDescent="0.45">
      <c r="B480" s="243"/>
      <c r="C480" s="243"/>
      <c r="D480" s="243"/>
      <c r="E480" s="76" t="s">
        <v>142</v>
      </c>
      <c r="F480" s="183"/>
      <c r="G480" s="77" t="str">
        <f t="shared" si="927"/>
        <v/>
      </c>
      <c r="H480" s="77" t="str">
        <f t="shared" ref="H480" si="929">IF(F480="", "",( ROUNDDOWN(MIN(200000,G480),0)))</f>
        <v/>
      </c>
      <c r="I480" s="184"/>
      <c r="J480" s="246"/>
      <c r="R480" s="59" t="s">
        <v>138</v>
      </c>
    </row>
    <row r="481" spans="2:18" ht="23.25" customHeight="1" x14ac:dyDescent="0.4">
      <c r="B481" s="241"/>
      <c r="C481" s="241"/>
      <c r="D481" s="241"/>
      <c r="E481" s="63" t="s">
        <v>52</v>
      </c>
      <c r="F481" s="182"/>
      <c r="G481" s="170" t="str">
        <f t="shared" ref="G481" si="930">IF(G482="", "", (G482+G483))</f>
        <v/>
      </c>
      <c r="H481" s="170" t="str">
        <f t="shared" ref="H481" si="931">IF(H482="","",(H482+H483))</f>
        <v/>
      </c>
      <c r="I481" s="182"/>
      <c r="J481" s="244" t="str">
        <f t="shared" ref="J481" si="932">IF(I481="","",SUM(I481:I485))</f>
        <v/>
      </c>
      <c r="R481" s="59" t="s">
        <v>138</v>
      </c>
    </row>
    <row r="482" spans="2:18" ht="23.25" customHeight="1" x14ac:dyDescent="0.4">
      <c r="B482" s="242"/>
      <c r="C482" s="242"/>
      <c r="D482" s="242"/>
      <c r="E482" s="67" t="s">
        <v>38</v>
      </c>
      <c r="F482" s="167" t="str" cm="1">
        <f t="array" ref="F482">_xlfn.IFS(D481="","",F481="","",(D481="小規模事業者"),(MIN(625001,F481)),(D481="中小企業等"),(MIN(666667,F481)))</f>
        <v/>
      </c>
      <c r="G482" s="167" t="str">
        <f t="shared" ref="G482" si="933">IF(F482="","",IF(D481="小規模事業者",ROUNDDOWN(F482/5*4,0),(ROUNDDOWN(F482/4*3,0))))</f>
        <v/>
      </c>
      <c r="H482" s="167" t="str">
        <f t="shared" ref="H482" si="934">IF(F482="","",(ROUNDDOWN(MIN(500000,G482),0)))</f>
        <v/>
      </c>
      <c r="I482" s="68"/>
      <c r="J482" s="245"/>
      <c r="R482" s="59" t="s">
        <v>138</v>
      </c>
    </row>
    <row r="483" spans="2:18" ht="23.25" customHeight="1" x14ac:dyDescent="0.4">
      <c r="B483" s="242"/>
      <c r="C483" s="242"/>
      <c r="D483" s="242"/>
      <c r="E483" s="67" t="s">
        <v>39</v>
      </c>
      <c r="F483" s="167" t="str" cm="1">
        <f t="array" ref="F483">_xlfn.IFS(D481="","",F481="","",F481&lt;&gt;"",(F481-F482))</f>
        <v/>
      </c>
      <c r="G483" s="167" t="str">
        <f t="shared" ref="G483" si="935">IF(F483="","",ROUNDDOWN(F483*2/3,0))</f>
        <v/>
      </c>
      <c r="H483" s="167" t="str">
        <f t="shared" ref="H483" si="936">IF(F483="","",(ROUNDDOWN(MIN(3000000,G483),0)))</f>
        <v/>
      </c>
      <c r="I483" s="68"/>
      <c r="J483" s="245"/>
      <c r="R483" s="59" t="s">
        <v>138</v>
      </c>
    </row>
    <row r="484" spans="2:18" ht="23.25" customHeight="1" x14ac:dyDescent="0.4">
      <c r="B484" s="242"/>
      <c r="C484" s="242"/>
      <c r="D484" s="242"/>
      <c r="E484" s="71" t="s">
        <v>143</v>
      </c>
      <c r="F484" s="183"/>
      <c r="G484" s="73" t="str">
        <f t="shared" ref="G484:G485" si="937">IF(F484="","",(ROUNDDOWN(F484/2*1,0)))</f>
        <v/>
      </c>
      <c r="H484" s="73" t="str">
        <f t="shared" ref="H484" si="938">IF(F484="", "",( ROUNDDOWN(MIN(100000,G484),0)))</f>
        <v/>
      </c>
      <c r="I484" s="183"/>
      <c r="J484" s="245"/>
      <c r="R484" s="59" t="s">
        <v>138</v>
      </c>
    </row>
    <row r="485" spans="2:18" ht="23.25" customHeight="1" thickBot="1" x14ac:dyDescent="0.45">
      <c r="B485" s="243"/>
      <c r="C485" s="243"/>
      <c r="D485" s="243"/>
      <c r="E485" s="76" t="s">
        <v>142</v>
      </c>
      <c r="F485" s="183"/>
      <c r="G485" s="77" t="str">
        <f t="shared" si="937"/>
        <v/>
      </c>
      <c r="H485" s="77" t="str">
        <f t="shared" ref="H485" si="939">IF(F485="", "",( ROUNDDOWN(MIN(200000,G485),0)))</f>
        <v/>
      </c>
      <c r="I485" s="184"/>
      <c r="J485" s="246"/>
      <c r="R485" s="59" t="s">
        <v>138</v>
      </c>
    </row>
    <row r="486" spans="2:18" ht="23.25" customHeight="1" x14ac:dyDescent="0.4">
      <c r="B486" s="241"/>
      <c r="C486" s="241"/>
      <c r="D486" s="241"/>
      <c r="E486" s="63" t="s">
        <v>52</v>
      </c>
      <c r="F486" s="182"/>
      <c r="G486" s="170" t="str">
        <f t="shared" ref="G486" si="940">IF(G487="", "", (G487+G488))</f>
        <v/>
      </c>
      <c r="H486" s="170" t="str">
        <f t="shared" ref="H486" si="941">IF(H487="","",(H487+H488))</f>
        <v/>
      </c>
      <c r="I486" s="182"/>
      <c r="J486" s="244" t="str">
        <f t="shared" ref="J486" si="942">IF(I486="","",SUM(I486:I490))</f>
        <v/>
      </c>
      <c r="R486" s="59" t="s">
        <v>138</v>
      </c>
    </row>
    <row r="487" spans="2:18" ht="23.25" customHeight="1" x14ac:dyDescent="0.4">
      <c r="B487" s="242"/>
      <c r="C487" s="242"/>
      <c r="D487" s="242"/>
      <c r="E487" s="67" t="s">
        <v>38</v>
      </c>
      <c r="F487" s="167" t="str" cm="1">
        <f t="array" ref="F487">_xlfn.IFS(D486="","",F486="","",(D486="小規模事業者"),(MIN(625001,F486)),(D486="中小企業等"),(MIN(666667,F486)))</f>
        <v/>
      </c>
      <c r="G487" s="167" t="str">
        <f t="shared" ref="G487" si="943">IF(F487="","",IF(D486="小規模事業者",ROUNDDOWN(F487/5*4,0),(ROUNDDOWN(F487/4*3,0))))</f>
        <v/>
      </c>
      <c r="H487" s="167" t="str">
        <f t="shared" ref="H487" si="944">IF(F487="","",(ROUNDDOWN(MIN(500000,G487),0)))</f>
        <v/>
      </c>
      <c r="I487" s="68"/>
      <c r="J487" s="245"/>
      <c r="R487" s="59" t="s">
        <v>138</v>
      </c>
    </row>
    <row r="488" spans="2:18" ht="23.25" customHeight="1" x14ac:dyDescent="0.4">
      <c r="B488" s="242"/>
      <c r="C488" s="242"/>
      <c r="D488" s="242"/>
      <c r="E488" s="67" t="s">
        <v>39</v>
      </c>
      <c r="F488" s="167" t="str" cm="1">
        <f t="array" ref="F488">_xlfn.IFS(D486="","",F486="","",F486&lt;&gt;"",(F486-F487))</f>
        <v/>
      </c>
      <c r="G488" s="167" t="str">
        <f t="shared" ref="G488" si="945">IF(F488="","",ROUNDDOWN(F488*2/3,0))</f>
        <v/>
      </c>
      <c r="H488" s="167" t="str">
        <f t="shared" ref="H488" si="946">IF(F488="","",(ROUNDDOWN(MIN(3000000,G488),0)))</f>
        <v/>
      </c>
      <c r="I488" s="68"/>
      <c r="J488" s="245"/>
      <c r="R488" s="59" t="s">
        <v>138</v>
      </c>
    </row>
    <row r="489" spans="2:18" ht="23.25" customHeight="1" x14ac:dyDescent="0.4">
      <c r="B489" s="242"/>
      <c r="C489" s="242"/>
      <c r="D489" s="242"/>
      <c r="E489" s="71" t="s">
        <v>143</v>
      </c>
      <c r="F489" s="183"/>
      <c r="G489" s="73" t="str">
        <f t="shared" ref="G489:G490" si="947">IF(F489="","",(ROUNDDOWN(F489/2*1,0)))</f>
        <v/>
      </c>
      <c r="H489" s="73" t="str">
        <f t="shared" ref="H489" si="948">IF(F489="", "",( ROUNDDOWN(MIN(100000,G489),0)))</f>
        <v/>
      </c>
      <c r="I489" s="183"/>
      <c r="J489" s="245"/>
      <c r="R489" s="59" t="s">
        <v>138</v>
      </c>
    </row>
    <row r="490" spans="2:18" ht="23.25" customHeight="1" thickBot="1" x14ac:dyDescent="0.45">
      <c r="B490" s="243"/>
      <c r="C490" s="243"/>
      <c r="D490" s="243"/>
      <c r="E490" s="76" t="s">
        <v>142</v>
      </c>
      <c r="F490" s="183"/>
      <c r="G490" s="77" t="str">
        <f t="shared" si="947"/>
        <v/>
      </c>
      <c r="H490" s="77" t="str">
        <f t="shared" ref="H490" si="949">IF(F490="", "",( ROUNDDOWN(MIN(200000,G490),0)))</f>
        <v/>
      </c>
      <c r="I490" s="184"/>
      <c r="J490" s="246"/>
      <c r="R490" s="59" t="s">
        <v>138</v>
      </c>
    </row>
    <row r="491" spans="2:18" ht="23.25" customHeight="1" x14ac:dyDescent="0.4">
      <c r="B491" s="241"/>
      <c r="C491" s="241"/>
      <c r="D491" s="241"/>
      <c r="E491" s="63" t="s">
        <v>52</v>
      </c>
      <c r="F491" s="182"/>
      <c r="G491" s="170" t="str">
        <f t="shared" ref="G491" si="950">IF(G492="", "", (G492+G493))</f>
        <v/>
      </c>
      <c r="H491" s="170" t="str">
        <f t="shared" ref="H491" si="951">IF(H492="","",(H492+H493))</f>
        <v/>
      </c>
      <c r="I491" s="182"/>
      <c r="J491" s="244" t="str">
        <f t="shared" ref="J491" si="952">IF(I491="","",SUM(I491:I495))</f>
        <v/>
      </c>
      <c r="R491" s="59" t="s">
        <v>138</v>
      </c>
    </row>
    <row r="492" spans="2:18" ht="23.25" customHeight="1" x14ac:dyDescent="0.4">
      <c r="B492" s="242"/>
      <c r="C492" s="242"/>
      <c r="D492" s="242"/>
      <c r="E492" s="67" t="s">
        <v>38</v>
      </c>
      <c r="F492" s="167" t="str" cm="1">
        <f t="array" ref="F492">_xlfn.IFS(D491="","",F491="","",(D491="小規模事業者"),(MIN(625001,F491)),(D491="中小企業等"),(MIN(666667,F491)))</f>
        <v/>
      </c>
      <c r="G492" s="167" t="str">
        <f t="shared" ref="G492" si="953">IF(F492="","",IF(D491="小規模事業者",ROUNDDOWN(F492/5*4,0),(ROUNDDOWN(F492/4*3,0))))</f>
        <v/>
      </c>
      <c r="H492" s="167" t="str">
        <f t="shared" ref="H492" si="954">IF(F492="","",(ROUNDDOWN(MIN(500000,G492),0)))</f>
        <v/>
      </c>
      <c r="I492" s="68"/>
      <c r="J492" s="245"/>
      <c r="R492" s="59" t="s">
        <v>138</v>
      </c>
    </row>
    <row r="493" spans="2:18" ht="23.25" customHeight="1" x14ac:dyDescent="0.4">
      <c r="B493" s="242"/>
      <c r="C493" s="242"/>
      <c r="D493" s="242"/>
      <c r="E493" s="67" t="s">
        <v>39</v>
      </c>
      <c r="F493" s="167" t="str" cm="1">
        <f t="array" ref="F493">_xlfn.IFS(D491="","",F491="","",F491&lt;&gt;"",(F491-F492))</f>
        <v/>
      </c>
      <c r="G493" s="167" t="str">
        <f t="shared" ref="G493" si="955">IF(F493="","",ROUNDDOWN(F493*2/3,0))</f>
        <v/>
      </c>
      <c r="H493" s="167" t="str">
        <f t="shared" ref="H493" si="956">IF(F493="","",(ROUNDDOWN(MIN(3000000,G493),0)))</f>
        <v/>
      </c>
      <c r="I493" s="68"/>
      <c r="J493" s="245"/>
      <c r="R493" s="59" t="s">
        <v>138</v>
      </c>
    </row>
    <row r="494" spans="2:18" ht="23.25" customHeight="1" x14ac:dyDescent="0.4">
      <c r="B494" s="242"/>
      <c r="C494" s="242"/>
      <c r="D494" s="242"/>
      <c r="E494" s="71" t="s">
        <v>143</v>
      </c>
      <c r="F494" s="183"/>
      <c r="G494" s="73" t="str">
        <f t="shared" ref="G494:G495" si="957">IF(F494="","",(ROUNDDOWN(F494/2*1,0)))</f>
        <v/>
      </c>
      <c r="H494" s="73" t="str">
        <f t="shared" ref="H494" si="958">IF(F494="", "",( ROUNDDOWN(MIN(100000,G494),0)))</f>
        <v/>
      </c>
      <c r="I494" s="183"/>
      <c r="J494" s="245"/>
      <c r="R494" s="59" t="s">
        <v>138</v>
      </c>
    </row>
    <row r="495" spans="2:18" ht="23.25" customHeight="1" thickBot="1" x14ac:dyDescent="0.45">
      <c r="B495" s="243"/>
      <c r="C495" s="243"/>
      <c r="D495" s="243"/>
      <c r="E495" s="76" t="s">
        <v>142</v>
      </c>
      <c r="F495" s="183"/>
      <c r="G495" s="77" t="str">
        <f t="shared" si="957"/>
        <v/>
      </c>
      <c r="H495" s="77" t="str">
        <f t="shared" ref="H495" si="959">IF(F495="", "",( ROUNDDOWN(MIN(200000,G495),0)))</f>
        <v/>
      </c>
      <c r="I495" s="184"/>
      <c r="J495" s="246"/>
      <c r="R495" s="59" t="s">
        <v>138</v>
      </c>
    </row>
    <row r="496" spans="2:18" ht="23.25" customHeight="1" x14ac:dyDescent="0.4">
      <c r="B496" s="241"/>
      <c r="C496" s="241"/>
      <c r="D496" s="241"/>
      <c r="E496" s="63" t="s">
        <v>52</v>
      </c>
      <c r="F496" s="182"/>
      <c r="G496" s="170" t="str">
        <f t="shared" ref="G496" si="960">IF(G497="", "", (G497+G498))</f>
        <v/>
      </c>
      <c r="H496" s="170" t="str">
        <f t="shared" ref="H496" si="961">IF(H497="","",(H497+H498))</f>
        <v/>
      </c>
      <c r="I496" s="182"/>
      <c r="J496" s="244" t="str">
        <f t="shared" ref="J496" si="962">IF(I496="","",SUM(I496:I500))</f>
        <v/>
      </c>
      <c r="R496" s="59" t="s">
        <v>138</v>
      </c>
    </row>
    <row r="497" spans="2:18" ht="23.25" customHeight="1" x14ac:dyDescent="0.4">
      <c r="B497" s="242"/>
      <c r="C497" s="242"/>
      <c r="D497" s="242"/>
      <c r="E497" s="67" t="s">
        <v>38</v>
      </c>
      <c r="F497" s="167" t="str" cm="1">
        <f t="array" ref="F497">_xlfn.IFS(D496="","",F496="","",(D496="小規模事業者"),(MIN(625001,F496)),(D496="中小企業等"),(MIN(666667,F496)))</f>
        <v/>
      </c>
      <c r="G497" s="167" t="str">
        <f t="shared" ref="G497" si="963">IF(F497="","",IF(D496="小規模事業者",ROUNDDOWN(F497/5*4,0),(ROUNDDOWN(F497/4*3,0))))</f>
        <v/>
      </c>
      <c r="H497" s="167" t="str">
        <f t="shared" ref="H497" si="964">IF(F497="","",(ROUNDDOWN(MIN(500000,G497),0)))</f>
        <v/>
      </c>
      <c r="I497" s="68"/>
      <c r="J497" s="245"/>
      <c r="R497" s="59" t="s">
        <v>138</v>
      </c>
    </row>
    <row r="498" spans="2:18" ht="23.25" customHeight="1" x14ac:dyDescent="0.4">
      <c r="B498" s="242"/>
      <c r="C498" s="242"/>
      <c r="D498" s="242"/>
      <c r="E498" s="67" t="s">
        <v>39</v>
      </c>
      <c r="F498" s="167" t="str" cm="1">
        <f t="array" ref="F498">_xlfn.IFS(D496="","",F496="","",F496&lt;&gt;"",(F496-F497))</f>
        <v/>
      </c>
      <c r="G498" s="167" t="str">
        <f t="shared" ref="G498" si="965">IF(F498="","",ROUNDDOWN(F498*2/3,0))</f>
        <v/>
      </c>
      <c r="H498" s="167" t="str">
        <f t="shared" ref="H498" si="966">IF(F498="","",(ROUNDDOWN(MIN(3000000,G498),0)))</f>
        <v/>
      </c>
      <c r="I498" s="68"/>
      <c r="J498" s="245"/>
      <c r="R498" s="59" t="s">
        <v>138</v>
      </c>
    </row>
    <row r="499" spans="2:18" ht="23.25" customHeight="1" x14ac:dyDescent="0.4">
      <c r="B499" s="242"/>
      <c r="C499" s="242"/>
      <c r="D499" s="242"/>
      <c r="E499" s="71" t="s">
        <v>143</v>
      </c>
      <c r="F499" s="183"/>
      <c r="G499" s="73" t="str">
        <f t="shared" ref="G499:G500" si="967">IF(F499="","",(ROUNDDOWN(F499/2*1,0)))</f>
        <v/>
      </c>
      <c r="H499" s="73" t="str">
        <f t="shared" ref="H499" si="968">IF(F499="", "",( ROUNDDOWN(MIN(100000,G499),0)))</f>
        <v/>
      </c>
      <c r="I499" s="183"/>
      <c r="J499" s="245"/>
      <c r="M499" s="59"/>
      <c r="N499" s="59"/>
      <c r="O499" s="59"/>
      <c r="R499" s="59" t="s">
        <v>138</v>
      </c>
    </row>
    <row r="500" spans="2:18" ht="23.25" customHeight="1" thickBot="1" x14ac:dyDescent="0.45">
      <c r="B500" s="243"/>
      <c r="C500" s="243"/>
      <c r="D500" s="243"/>
      <c r="E500" s="76" t="s">
        <v>142</v>
      </c>
      <c r="F500" s="183"/>
      <c r="G500" s="77" t="str">
        <f t="shared" si="967"/>
        <v/>
      </c>
      <c r="H500" s="77" t="str">
        <f t="shared" ref="H500" si="969">IF(F500="", "",( ROUNDDOWN(MIN(200000,G500),0)))</f>
        <v/>
      </c>
      <c r="I500" s="184"/>
      <c r="J500" s="246"/>
      <c r="M500" s="59"/>
      <c r="N500" s="59"/>
      <c r="O500" s="59"/>
      <c r="R500" s="59" t="s">
        <v>138</v>
      </c>
    </row>
    <row r="501" spans="2:18" ht="23.25" customHeight="1" x14ac:dyDescent="0.4">
      <c r="B501" s="241"/>
      <c r="C501" s="241"/>
      <c r="D501" s="241"/>
      <c r="E501" s="63" t="s">
        <v>52</v>
      </c>
      <c r="F501" s="182"/>
      <c r="G501" s="170" t="str">
        <f t="shared" ref="G501" si="970">IF(G502="", "", (G502+G503))</f>
        <v/>
      </c>
      <c r="H501" s="170" t="str">
        <f t="shared" ref="H501" si="971">IF(H502="","",(H502+H503))</f>
        <v/>
      </c>
      <c r="I501" s="182"/>
      <c r="J501" s="244" t="str">
        <f t="shared" ref="J501" si="972">IF(I501="","",SUM(I501:I505))</f>
        <v/>
      </c>
      <c r="R501" s="59" t="s">
        <v>138</v>
      </c>
    </row>
    <row r="502" spans="2:18" ht="23.25" customHeight="1" x14ac:dyDescent="0.4">
      <c r="B502" s="242"/>
      <c r="C502" s="242"/>
      <c r="D502" s="242"/>
      <c r="E502" s="67" t="s">
        <v>38</v>
      </c>
      <c r="F502" s="167" t="str" cm="1">
        <f t="array" ref="F502">_xlfn.IFS(D501="","",F501="","",(D501="小規模事業者"),(MIN(625001,F501)),(D501="中小企業等"),(MIN(666667,F501)))</f>
        <v/>
      </c>
      <c r="G502" s="167" t="str">
        <f t="shared" ref="G502" si="973">IF(F502="","",IF(D501="小規模事業者",ROUNDDOWN(F502/5*4,0),(ROUNDDOWN(F502/4*3,0))))</f>
        <v/>
      </c>
      <c r="H502" s="167" t="str">
        <f t="shared" ref="H502" si="974">IF(F502="","",(ROUNDDOWN(MIN(500000,G502),0)))</f>
        <v/>
      </c>
      <c r="I502" s="68"/>
      <c r="J502" s="245"/>
      <c r="R502" s="59" t="s">
        <v>138</v>
      </c>
    </row>
    <row r="503" spans="2:18" ht="23.25" customHeight="1" x14ac:dyDescent="0.4">
      <c r="B503" s="242"/>
      <c r="C503" s="242"/>
      <c r="D503" s="242"/>
      <c r="E503" s="67" t="s">
        <v>39</v>
      </c>
      <c r="F503" s="167" t="str" cm="1">
        <f t="array" ref="F503">_xlfn.IFS(D501="","",F501="","",F501&lt;&gt;"",(F501-F502))</f>
        <v/>
      </c>
      <c r="G503" s="167" t="str">
        <f t="shared" ref="G503" si="975">IF(F503="","",ROUNDDOWN(F503*2/3,0))</f>
        <v/>
      </c>
      <c r="H503" s="167" t="str">
        <f t="shared" ref="H503" si="976">IF(F503="","",(ROUNDDOWN(MIN(3000000,G503),0)))</f>
        <v/>
      </c>
      <c r="I503" s="68"/>
      <c r="J503" s="245"/>
      <c r="R503" s="59" t="s">
        <v>138</v>
      </c>
    </row>
    <row r="504" spans="2:18" ht="23.25" customHeight="1" x14ac:dyDescent="0.4">
      <c r="B504" s="242"/>
      <c r="C504" s="242"/>
      <c r="D504" s="242"/>
      <c r="E504" s="71" t="s">
        <v>143</v>
      </c>
      <c r="F504" s="183"/>
      <c r="G504" s="73" t="str">
        <f t="shared" ref="G504:G505" si="977">IF(F504="","",(ROUNDDOWN(F504/2*1,0)))</f>
        <v/>
      </c>
      <c r="H504" s="73" t="str">
        <f t="shared" ref="H504" si="978">IF(F504="", "",( ROUNDDOWN(MIN(100000,G504),0)))</f>
        <v/>
      </c>
      <c r="I504" s="183"/>
      <c r="J504" s="245"/>
      <c r="M504" s="59"/>
      <c r="N504" s="59"/>
      <c r="O504" s="59"/>
      <c r="R504" s="59" t="s">
        <v>138</v>
      </c>
    </row>
    <row r="505" spans="2:18" ht="23.25" customHeight="1" thickBot="1" x14ac:dyDescent="0.45">
      <c r="B505" s="243"/>
      <c r="C505" s="243"/>
      <c r="D505" s="243"/>
      <c r="E505" s="76" t="s">
        <v>142</v>
      </c>
      <c r="F505" s="183"/>
      <c r="G505" s="77" t="str">
        <f t="shared" si="977"/>
        <v/>
      </c>
      <c r="H505" s="77" t="str">
        <f t="shared" ref="H505" si="979">IF(F505="", "",( ROUNDDOWN(MIN(200000,G505),0)))</f>
        <v/>
      </c>
      <c r="I505" s="184"/>
      <c r="J505" s="246"/>
      <c r="M505" s="59"/>
      <c r="N505" s="59"/>
      <c r="O505" s="59"/>
      <c r="R505" s="59" t="s">
        <v>138</v>
      </c>
    </row>
    <row r="506" spans="2:18" ht="23.25" customHeight="1" x14ac:dyDescent="0.4">
      <c r="B506" s="241"/>
      <c r="C506" s="241"/>
      <c r="D506" s="241"/>
      <c r="E506" s="63" t="s">
        <v>52</v>
      </c>
      <c r="F506" s="182"/>
      <c r="G506" s="170" t="str">
        <f t="shared" ref="G506" si="980">IF(G507="", "", (G507+G508))</f>
        <v/>
      </c>
      <c r="H506" s="170" t="str">
        <f t="shared" ref="H506" si="981">IF(H507="","",(H507+H508))</f>
        <v/>
      </c>
      <c r="I506" s="182"/>
      <c r="J506" s="244" t="str">
        <f t="shared" ref="J506" si="982">IF(I506="","",SUM(I506:I510))</f>
        <v/>
      </c>
      <c r="R506" s="59" t="s">
        <v>138</v>
      </c>
    </row>
    <row r="507" spans="2:18" ht="23.25" customHeight="1" x14ac:dyDescent="0.4">
      <c r="B507" s="242"/>
      <c r="C507" s="242"/>
      <c r="D507" s="242"/>
      <c r="E507" s="67" t="s">
        <v>38</v>
      </c>
      <c r="F507" s="167" t="str" cm="1">
        <f t="array" ref="F507">_xlfn.IFS(D506="","",F506="","",(D506="小規模事業者"),(MIN(625001,F506)),(D506="中小企業等"),(MIN(666667,F506)))</f>
        <v/>
      </c>
      <c r="G507" s="167" t="str">
        <f t="shared" ref="G507" si="983">IF(F507="","",IF(D506="小規模事業者",ROUNDDOWN(F507/5*4,0),(ROUNDDOWN(F507/4*3,0))))</f>
        <v/>
      </c>
      <c r="H507" s="167" t="str">
        <f t="shared" ref="H507" si="984">IF(F507="","",(ROUNDDOWN(MIN(500000,G507),0)))</f>
        <v/>
      </c>
      <c r="I507" s="68"/>
      <c r="J507" s="245"/>
      <c r="R507" s="59" t="s">
        <v>138</v>
      </c>
    </row>
    <row r="508" spans="2:18" ht="23.25" customHeight="1" x14ac:dyDescent="0.4">
      <c r="B508" s="242"/>
      <c r="C508" s="242"/>
      <c r="D508" s="242"/>
      <c r="E508" s="67" t="s">
        <v>39</v>
      </c>
      <c r="F508" s="167" t="str" cm="1">
        <f t="array" ref="F508">_xlfn.IFS(D506="","",F506="","",F506&lt;&gt;"",(F506-F507))</f>
        <v/>
      </c>
      <c r="G508" s="167" t="str">
        <f t="shared" ref="G508" si="985">IF(F508="","",ROUNDDOWN(F508*2/3,0))</f>
        <v/>
      </c>
      <c r="H508" s="167" t="str">
        <f t="shared" ref="H508" si="986">IF(F508="","",(ROUNDDOWN(MIN(3000000,G508),0)))</f>
        <v/>
      </c>
      <c r="I508" s="68"/>
      <c r="J508" s="245"/>
      <c r="R508" s="59" t="s">
        <v>138</v>
      </c>
    </row>
    <row r="509" spans="2:18" ht="23.25" customHeight="1" x14ac:dyDescent="0.4">
      <c r="B509" s="242"/>
      <c r="C509" s="242"/>
      <c r="D509" s="242"/>
      <c r="E509" s="71" t="s">
        <v>143</v>
      </c>
      <c r="F509" s="183"/>
      <c r="G509" s="73" t="str">
        <f t="shared" ref="G509:G510" si="987">IF(F509="","",(ROUNDDOWN(F509/2*1,0)))</f>
        <v/>
      </c>
      <c r="H509" s="73" t="str">
        <f t="shared" ref="H509" si="988">IF(F509="", "",( ROUNDDOWN(MIN(100000,G509),0)))</f>
        <v/>
      </c>
      <c r="I509" s="183"/>
      <c r="J509" s="245"/>
      <c r="M509" s="59"/>
      <c r="N509" s="59"/>
      <c r="O509" s="59"/>
      <c r="R509" s="59" t="s">
        <v>138</v>
      </c>
    </row>
    <row r="510" spans="2:18" ht="23.25" customHeight="1" thickBot="1" x14ac:dyDescent="0.45">
      <c r="B510" s="243"/>
      <c r="C510" s="243"/>
      <c r="D510" s="243"/>
      <c r="E510" s="76" t="s">
        <v>142</v>
      </c>
      <c r="F510" s="183"/>
      <c r="G510" s="77" t="str">
        <f t="shared" si="987"/>
        <v/>
      </c>
      <c r="H510" s="77" t="str">
        <f t="shared" ref="H510" si="989">IF(F510="", "",( ROUNDDOWN(MIN(200000,G510),0)))</f>
        <v/>
      </c>
      <c r="I510" s="184"/>
      <c r="J510" s="246"/>
      <c r="M510" s="59"/>
      <c r="N510" s="59"/>
      <c r="O510" s="59"/>
      <c r="R510" s="59" t="s">
        <v>138</v>
      </c>
    </row>
    <row r="511" spans="2:18" ht="23.25" customHeight="1" x14ac:dyDescent="0.4">
      <c r="B511" s="241"/>
      <c r="C511" s="241"/>
      <c r="D511" s="241"/>
      <c r="E511" s="63" t="s">
        <v>52</v>
      </c>
      <c r="F511" s="182"/>
      <c r="G511" s="170" t="str">
        <f t="shared" ref="G511" si="990">IF(G512="", "", (G512+G513))</f>
        <v/>
      </c>
      <c r="H511" s="170" t="str">
        <f t="shared" ref="H511" si="991">IF(H512="","",(H512+H513))</f>
        <v/>
      </c>
      <c r="I511" s="182"/>
      <c r="J511" s="244" t="str">
        <f t="shared" ref="J511" si="992">IF(I511="","",SUM(I511:I515))</f>
        <v/>
      </c>
      <c r="R511" s="59" t="s">
        <v>138</v>
      </c>
    </row>
    <row r="512" spans="2:18" ht="23.25" customHeight="1" x14ac:dyDescent="0.4">
      <c r="B512" s="242"/>
      <c r="C512" s="242"/>
      <c r="D512" s="242"/>
      <c r="E512" s="67" t="s">
        <v>38</v>
      </c>
      <c r="F512" s="167" t="str" cm="1">
        <f t="array" ref="F512">_xlfn.IFS(D511="","",F511="","",(D511="小規模事業者"),(MIN(625001,F511)),(D511="中小企業等"),(MIN(666667,F511)))</f>
        <v/>
      </c>
      <c r="G512" s="167" t="str">
        <f t="shared" ref="G512" si="993">IF(F512="","",IF(D511="小規模事業者",ROUNDDOWN(F512/5*4,0),(ROUNDDOWN(F512/4*3,0))))</f>
        <v/>
      </c>
      <c r="H512" s="167" t="str">
        <f t="shared" ref="H512" si="994">IF(F512="","",(ROUNDDOWN(MIN(500000,G512),0)))</f>
        <v/>
      </c>
      <c r="I512" s="68"/>
      <c r="J512" s="245"/>
      <c r="R512" s="59" t="s">
        <v>138</v>
      </c>
    </row>
    <row r="513" spans="2:18" ht="23.25" customHeight="1" x14ac:dyDescent="0.4">
      <c r="B513" s="242"/>
      <c r="C513" s="242"/>
      <c r="D513" s="242"/>
      <c r="E513" s="67" t="s">
        <v>39</v>
      </c>
      <c r="F513" s="167" t="str" cm="1">
        <f t="array" ref="F513">_xlfn.IFS(D511="","",F511="","",F511&lt;&gt;"",(F511-F512))</f>
        <v/>
      </c>
      <c r="G513" s="167" t="str">
        <f t="shared" ref="G513" si="995">IF(F513="","",ROUNDDOWN(F513*2/3,0))</f>
        <v/>
      </c>
      <c r="H513" s="167" t="str">
        <f t="shared" ref="H513" si="996">IF(F513="","",(ROUNDDOWN(MIN(3000000,G513),0)))</f>
        <v/>
      </c>
      <c r="I513" s="68"/>
      <c r="J513" s="245"/>
      <c r="R513" s="59" t="s">
        <v>138</v>
      </c>
    </row>
    <row r="514" spans="2:18" ht="23.25" customHeight="1" x14ac:dyDescent="0.4">
      <c r="B514" s="242"/>
      <c r="C514" s="242"/>
      <c r="D514" s="242"/>
      <c r="E514" s="71" t="s">
        <v>143</v>
      </c>
      <c r="F514" s="183"/>
      <c r="G514" s="73" t="str">
        <f t="shared" ref="G514:G515" si="997">IF(F514="","",(ROUNDDOWN(F514/2*1,0)))</f>
        <v/>
      </c>
      <c r="H514" s="73" t="str">
        <f t="shared" ref="H514" si="998">IF(F514="", "",( ROUNDDOWN(MIN(100000,G514),0)))</f>
        <v/>
      </c>
      <c r="I514" s="183"/>
      <c r="J514" s="245"/>
      <c r="M514" s="59"/>
      <c r="N514" s="59"/>
      <c r="O514" s="59"/>
      <c r="R514" s="59" t="s">
        <v>138</v>
      </c>
    </row>
    <row r="515" spans="2:18" ht="23.25" customHeight="1" thickBot="1" x14ac:dyDescent="0.45">
      <c r="B515" s="243"/>
      <c r="C515" s="243"/>
      <c r="D515" s="243"/>
      <c r="E515" s="76" t="s">
        <v>142</v>
      </c>
      <c r="F515" s="183"/>
      <c r="G515" s="77" t="str">
        <f t="shared" si="997"/>
        <v/>
      </c>
      <c r="H515" s="77" t="str">
        <f t="shared" ref="H515" si="999">IF(F515="", "",( ROUNDDOWN(MIN(200000,G515),0)))</f>
        <v/>
      </c>
      <c r="I515" s="184"/>
      <c r="J515" s="246"/>
      <c r="M515" s="59"/>
      <c r="N515" s="59"/>
      <c r="O515" s="59"/>
      <c r="R515" s="59" t="s">
        <v>138</v>
      </c>
    </row>
    <row r="516" spans="2:18" ht="23.25" customHeight="1" x14ac:dyDescent="0.4">
      <c r="B516" s="241"/>
      <c r="C516" s="241"/>
      <c r="D516" s="241"/>
      <c r="E516" s="63" t="s">
        <v>52</v>
      </c>
      <c r="F516" s="182"/>
      <c r="G516" s="170" t="str">
        <f t="shared" ref="G516" si="1000">IF(G517="", "", (G517+G518))</f>
        <v/>
      </c>
      <c r="H516" s="170" t="str">
        <f t="shared" ref="H516" si="1001">IF(H517="","",(H517+H518))</f>
        <v/>
      </c>
      <c r="I516" s="182"/>
      <c r="J516" s="244" t="str">
        <f t="shared" ref="J516" si="1002">IF(I516="","",SUM(I516:I520))</f>
        <v/>
      </c>
      <c r="R516" s="59" t="s">
        <v>138</v>
      </c>
    </row>
    <row r="517" spans="2:18" ht="23.25" customHeight="1" x14ac:dyDescent="0.4">
      <c r="B517" s="242"/>
      <c r="C517" s="242"/>
      <c r="D517" s="242"/>
      <c r="E517" s="67" t="s">
        <v>38</v>
      </c>
      <c r="F517" s="167" t="str" cm="1">
        <f t="array" ref="F517">_xlfn.IFS(D516="","",F516="","",(D516="小規模事業者"),(MIN(625001,F516)),(D516="中小企業等"),(MIN(666667,F516)))</f>
        <v/>
      </c>
      <c r="G517" s="167" t="str">
        <f t="shared" ref="G517" si="1003">IF(F517="","",IF(D516="小規模事業者",ROUNDDOWN(F517/5*4,0),(ROUNDDOWN(F517/4*3,0))))</f>
        <v/>
      </c>
      <c r="H517" s="167" t="str">
        <f t="shared" ref="H517" si="1004">IF(F517="","",(ROUNDDOWN(MIN(500000,G517),0)))</f>
        <v/>
      </c>
      <c r="I517" s="68"/>
      <c r="J517" s="245"/>
      <c r="R517" s="59" t="s">
        <v>138</v>
      </c>
    </row>
    <row r="518" spans="2:18" ht="23.25" customHeight="1" x14ac:dyDescent="0.4">
      <c r="B518" s="242"/>
      <c r="C518" s="242"/>
      <c r="D518" s="242"/>
      <c r="E518" s="67" t="s">
        <v>39</v>
      </c>
      <c r="F518" s="167" t="str" cm="1">
        <f t="array" ref="F518">_xlfn.IFS(D516="","",F516="","",F516&lt;&gt;"",(F516-F517))</f>
        <v/>
      </c>
      <c r="G518" s="167" t="str">
        <f t="shared" ref="G518" si="1005">IF(F518="","",ROUNDDOWN(F518*2/3,0))</f>
        <v/>
      </c>
      <c r="H518" s="167" t="str">
        <f t="shared" ref="H518" si="1006">IF(F518="","",(ROUNDDOWN(MIN(3000000,G518),0)))</f>
        <v/>
      </c>
      <c r="I518" s="68"/>
      <c r="J518" s="245"/>
      <c r="R518" s="59" t="s">
        <v>138</v>
      </c>
    </row>
    <row r="519" spans="2:18" ht="23.25" customHeight="1" x14ac:dyDescent="0.4">
      <c r="B519" s="242"/>
      <c r="C519" s="242"/>
      <c r="D519" s="242"/>
      <c r="E519" s="71" t="s">
        <v>143</v>
      </c>
      <c r="F519" s="183"/>
      <c r="G519" s="73" t="str">
        <f t="shared" ref="G519:G520" si="1007">IF(F519="","",(ROUNDDOWN(F519/2*1,0)))</f>
        <v/>
      </c>
      <c r="H519" s="73" t="str">
        <f t="shared" ref="H519" si="1008">IF(F519="", "",( ROUNDDOWN(MIN(100000,G519),0)))</f>
        <v/>
      </c>
      <c r="I519" s="183"/>
      <c r="J519" s="245"/>
      <c r="M519" s="59"/>
      <c r="N519" s="59"/>
      <c r="O519" s="59"/>
      <c r="R519" s="59" t="s">
        <v>138</v>
      </c>
    </row>
    <row r="520" spans="2:18" ht="23.25" customHeight="1" thickBot="1" x14ac:dyDescent="0.45">
      <c r="B520" s="243"/>
      <c r="C520" s="243"/>
      <c r="D520" s="243"/>
      <c r="E520" s="76" t="s">
        <v>142</v>
      </c>
      <c r="F520" s="183"/>
      <c r="G520" s="77" t="str">
        <f t="shared" si="1007"/>
        <v/>
      </c>
      <c r="H520" s="77" t="str">
        <f t="shared" ref="H520" si="1009">IF(F520="", "",( ROUNDDOWN(MIN(200000,G520),0)))</f>
        <v/>
      </c>
      <c r="I520" s="184"/>
      <c r="J520" s="246"/>
      <c r="M520" s="59"/>
      <c r="N520" s="59"/>
      <c r="O520" s="59"/>
      <c r="R520" s="59" t="s">
        <v>138</v>
      </c>
    </row>
    <row r="521" spans="2:18" ht="23.25" customHeight="1" x14ac:dyDescent="0.4">
      <c r="B521" s="241"/>
      <c r="C521" s="241"/>
      <c r="D521" s="241"/>
      <c r="E521" s="63" t="s">
        <v>52</v>
      </c>
      <c r="F521" s="182"/>
      <c r="G521" s="170" t="str">
        <f t="shared" ref="G521" si="1010">IF(G522="", "", (G522+G523))</f>
        <v/>
      </c>
      <c r="H521" s="170" t="str">
        <f t="shared" ref="H521" si="1011">IF(H522="","",(H522+H523))</f>
        <v/>
      </c>
      <c r="I521" s="182"/>
      <c r="J521" s="244" t="str">
        <f t="shared" ref="J521" si="1012">IF(I521="","",SUM(I521:I525))</f>
        <v/>
      </c>
      <c r="R521" s="59" t="s">
        <v>138</v>
      </c>
    </row>
    <row r="522" spans="2:18" ht="23.25" customHeight="1" x14ac:dyDescent="0.4">
      <c r="B522" s="242"/>
      <c r="C522" s="242"/>
      <c r="D522" s="242"/>
      <c r="E522" s="67" t="s">
        <v>38</v>
      </c>
      <c r="F522" s="167" t="str" cm="1">
        <f t="array" ref="F522">_xlfn.IFS(D521="","",F521="","",(D521="小規模事業者"),(MIN(625001,F521)),(D521="中小企業等"),(MIN(666667,F521)))</f>
        <v/>
      </c>
      <c r="G522" s="167" t="str">
        <f t="shared" ref="G522" si="1013">IF(F522="","",IF(D521="小規模事業者",ROUNDDOWN(F522/5*4,0),(ROUNDDOWN(F522/4*3,0))))</f>
        <v/>
      </c>
      <c r="H522" s="167" t="str">
        <f t="shared" ref="H522" si="1014">IF(F522="","",(ROUNDDOWN(MIN(500000,G522),0)))</f>
        <v/>
      </c>
      <c r="I522" s="68"/>
      <c r="J522" s="245"/>
      <c r="R522" s="59" t="s">
        <v>138</v>
      </c>
    </row>
    <row r="523" spans="2:18" ht="23.25" customHeight="1" x14ac:dyDescent="0.4">
      <c r="B523" s="242"/>
      <c r="C523" s="242"/>
      <c r="D523" s="242"/>
      <c r="E523" s="67" t="s">
        <v>39</v>
      </c>
      <c r="F523" s="167" t="str" cm="1">
        <f t="array" ref="F523">_xlfn.IFS(D521="","",F521="","",F521&lt;&gt;"",(F521-F522))</f>
        <v/>
      </c>
      <c r="G523" s="167" t="str">
        <f t="shared" ref="G523" si="1015">IF(F523="","",ROUNDDOWN(F523*2/3,0))</f>
        <v/>
      </c>
      <c r="H523" s="167" t="str">
        <f t="shared" ref="H523" si="1016">IF(F523="","",(ROUNDDOWN(MIN(3000000,G523),0)))</f>
        <v/>
      </c>
      <c r="I523" s="68"/>
      <c r="J523" s="245"/>
      <c r="R523" s="59" t="s">
        <v>138</v>
      </c>
    </row>
    <row r="524" spans="2:18" ht="23.25" customHeight="1" x14ac:dyDescent="0.4">
      <c r="B524" s="242"/>
      <c r="C524" s="242"/>
      <c r="D524" s="242"/>
      <c r="E524" s="71" t="s">
        <v>143</v>
      </c>
      <c r="F524" s="183"/>
      <c r="G524" s="73" t="str">
        <f t="shared" ref="G524:G525" si="1017">IF(F524="","",(ROUNDDOWN(F524/2*1,0)))</f>
        <v/>
      </c>
      <c r="H524" s="73" t="str">
        <f t="shared" ref="H524" si="1018">IF(F524="", "",( ROUNDDOWN(MIN(100000,G524),0)))</f>
        <v/>
      </c>
      <c r="I524" s="183"/>
      <c r="J524" s="245"/>
      <c r="M524" s="59"/>
      <c r="N524" s="59"/>
      <c r="O524" s="59"/>
      <c r="R524" s="59" t="s">
        <v>138</v>
      </c>
    </row>
    <row r="525" spans="2:18" ht="23.25" customHeight="1" thickBot="1" x14ac:dyDescent="0.45">
      <c r="B525" s="243"/>
      <c r="C525" s="243"/>
      <c r="D525" s="243"/>
      <c r="E525" s="76" t="s">
        <v>142</v>
      </c>
      <c r="F525" s="183"/>
      <c r="G525" s="77" t="str">
        <f t="shared" si="1017"/>
        <v/>
      </c>
      <c r="H525" s="77" t="str">
        <f t="shared" ref="H525" si="1019">IF(F525="", "",( ROUNDDOWN(MIN(200000,G525),0)))</f>
        <v/>
      </c>
      <c r="I525" s="184"/>
      <c r="J525" s="246"/>
      <c r="M525" s="59"/>
      <c r="N525" s="59"/>
      <c r="O525" s="59"/>
      <c r="R525" s="59" t="s">
        <v>138</v>
      </c>
    </row>
    <row r="526" spans="2:18" ht="23.25" customHeight="1" x14ac:dyDescent="0.4">
      <c r="B526" s="241"/>
      <c r="C526" s="241"/>
      <c r="D526" s="241"/>
      <c r="E526" s="63" t="s">
        <v>52</v>
      </c>
      <c r="F526" s="182"/>
      <c r="G526" s="170" t="str">
        <f t="shared" ref="G526" si="1020">IF(G527="", "", (G527+G528))</f>
        <v/>
      </c>
      <c r="H526" s="170" t="str">
        <f t="shared" ref="H526" si="1021">IF(H527="","",(H527+H528))</f>
        <v/>
      </c>
      <c r="I526" s="182"/>
      <c r="J526" s="244" t="str">
        <f t="shared" ref="J526" si="1022">IF(I526="","",SUM(I526:I530))</f>
        <v/>
      </c>
      <c r="R526" s="59" t="s">
        <v>138</v>
      </c>
    </row>
    <row r="527" spans="2:18" ht="23.25" customHeight="1" x14ac:dyDescent="0.4">
      <c r="B527" s="242"/>
      <c r="C527" s="242"/>
      <c r="D527" s="242"/>
      <c r="E527" s="67" t="s">
        <v>38</v>
      </c>
      <c r="F527" s="167" t="str" cm="1">
        <f t="array" ref="F527">_xlfn.IFS(D526="","",F526="","",(D526="小規模事業者"),(MIN(625001,F526)),(D526="中小企業等"),(MIN(666667,F526)))</f>
        <v/>
      </c>
      <c r="G527" s="167" t="str">
        <f t="shared" ref="G527" si="1023">IF(F527="","",IF(D526="小規模事業者",ROUNDDOWN(F527/5*4,0),(ROUNDDOWN(F527/4*3,0))))</f>
        <v/>
      </c>
      <c r="H527" s="167" t="str">
        <f t="shared" ref="H527" si="1024">IF(F527="","",(ROUNDDOWN(MIN(500000,G527),0)))</f>
        <v/>
      </c>
      <c r="I527" s="68"/>
      <c r="J527" s="245"/>
      <c r="R527" s="59" t="s">
        <v>138</v>
      </c>
    </row>
    <row r="528" spans="2:18" ht="23.25" customHeight="1" x14ac:dyDescent="0.4">
      <c r="B528" s="242"/>
      <c r="C528" s="242"/>
      <c r="D528" s="242"/>
      <c r="E528" s="67" t="s">
        <v>39</v>
      </c>
      <c r="F528" s="167" t="str" cm="1">
        <f t="array" ref="F528">_xlfn.IFS(D526="","",F526="","",F526&lt;&gt;"",(F526-F527))</f>
        <v/>
      </c>
      <c r="G528" s="167" t="str">
        <f t="shared" ref="G528" si="1025">IF(F528="","",ROUNDDOWN(F528*2/3,0))</f>
        <v/>
      </c>
      <c r="H528" s="167" t="str">
        <f t="shared" ref="H528" si="1026">IF(F528="","",(ROUNDDOWN(MIN(3000000,G528),0)))</f>
        <v/>
      </c>
      <c r="I528" s="68"/>
      <c r="J528" s="245"/>
      <c r="R528" s="59" t="s">
        <v>138</v>
      </c>
    </row>
    <row r="529" spans="2:18" ht="23.25" customHeight="1" x14ac:dyDescent="0.4">
      <c r="B529" s="242"/>
      <c r="C529" s="242"/>
      <c r="D529" s="242"/>
      <c r="E529" s="71" t="s">
        <v>143</v>
      </c>
      <c r="F529" s="183"/>
      <c r="G529" s="73" t="str">
        <f t="shared" ref="G529:G530" si="1027">IF(F529="","",(ROUNDDOWN(F529/2*1,0)))</f>
        <v/>
      </c>
      <c r="H529" s="73" t="str">
        <f t="shared" ref="H529" si="1028">IF(F529="", "",( ROUNDDOWN(MIN(100000,G529),0)))</f>
        <v/>
      </c>
      <c r="I529" s="183"/>
      <c r="J529" s="245"/>
      <c r="R529" s="59" t="s">
        <v>138</v>
      </c>
    </row>
    <row r="530" spans="2:18" ht="23.25" customHeight="1" thickBot="1" x14ac:dyDescent="0.45">
      <c r="B530" s="243"/>
      <c r="C530" s="243"/>
      <c r="D530" s="243"/>
      <c r="E530" s="76" t="s">
        <v>142</v>
      </c>
      <c r="F530" s="183"/>
      <c r="G530" s="77" t="str">
        <f t="shared" si="1027"/>
        <v/>
      </c>
      <c r="H530" s="77" t="str">
        <f t="shared" ref="H530" si="1029">IF(F530="", "",( ROUNDDOWN(MIN(200000,G530),0)))</f>
        <v/>
      </c>
      <c r="I530" s="184"/>
      <c r="J530" s="246"/>
      <c r="R530" s="59" t="s">
        <v>138</v>
      </c>
    </row>
    <row r="531" spans="2:18" ht="23.25" customHeight="1" x14ac:dyDescent="0.4">
      <c r="B531" s="241"/>
      <c r="C531" s="241"/>
      <c r="D531" s="241"/>
      <c r="E531" s="63" t="s">
        <v>52</v>
      </c>
      <c r="F531" s="182"/>
      <c r="G531" s="170" t="str">
        <f t="shared" ref="G531" si="1030">IF(G532="", "", (G532+G533))</f>
        <v/>
      </c>
      <c r="H531" s="170" t="str">
        <f t="shared" ref="H531" si="1031">IF(H532="","",(H532+H533))</f>
        <v/>
      </c>
      <c r="I531" s="182"/>
      <c r="J531" s="244" t="str">
        <f t="shared" ref="J531" si="1032">IF(I531="","",SUM(I531:I535))</f>
        <v/>
      </c>
      <c r="R531" s="59" t="s">
        <v>138</v>
      </c>
    </row>
    <row r="532" spans="2:18" ht="23.25" customHeight="1" x14ac:dyDescent="0.4">
      <c r="B532" s="242"/>
      <c r="C532" s="242"/>
      <c r="D532" s="242"/>
      <c r="E532" s="67" t="s">
        <v>38</v>
      </c>
      <c r="F532" s="167" t="str" cm="1">
        <f t="array" ref="F532">_xlfn.IFS(D531="","",F531="","",(D531="小規模事業者"),(MIN(625001,F531)),(D531="中小企業等"),(MIN(666667,F531)))</f>
        <v/>
      </c>
      <c r="G532" s="167" t="str">
        <f t="shared" ref="G532" si="1033">IF(F532="","",IF(D531="小規模事業者",ROUNDDOWN(F532/5*4,0),(ROUNDDOWN(F532/4*3,0))))</f>
        <v/>
      </c>
      <c r="H532" s="167" t="str">
        <f t="shared" ref="H532" si="1034">IF(F532="","",(ROUNDDOWN(MIN(500000,G532),0)))</f>
        <v/>
      </c>
      <c r="I532" s="68"/>
      <c r="J532" s="245"/>
      <c r="R532" s="59" t="s">
        <v>138</v>
      </c>
    </row>
    <row r="533" spans="2:18" ht="23.25" customHeight="1" x14ac:dyDescent="0.4">
      <c r="B533" s="242"/>
      <c r="C533" s="242"/>
      <c r="D533" s="242"/>
      <c r="E533" s="67" t="s">
        <v>39</v>
      </c>
      <c r="F533" s="167" t="str" cm="1">
        <f t="array" ref="F533">_xlfn.IFS(D531="","",F531="","",F531&lt;&gt;"",(F531-F532))</f>
        <v/>
      </c>
      <c r="G533" s="167" t="str">
        <f t="shared" ref="G533" si="1035">IF(F533="","",ROUNDDOWN(F533*2/3,0))</f>
        <v/>
      </c>
      <c r="H533" s="167" t="str">
        <f t="shared" ref="H533" si="1036">IF(F533="","",(ROUNDDOWN(MIN(3000000,G533),0)))</f>
        <v/>
      </c>
      <c r="I533" s="68"/>
      <c r="J533" s="245"/>
      <c r="R533" s="59" t="s">
        <v>138</v>
      </c>
    </row>
    <row r="534" spans="2:18" ht="23.25" customHeight="1" x14ac:dyDescent="0.4">
      <c r="B534" s="242"/>
      <c r="C534" s="242"/>
      <c r="D534" s="242"/>
      <c r="E534" s="71" t="s">
        <v>143</v>
      </c>
      <c r="F534" s="183"/>
      <c r="G534" s="73" t="str">
        <f t="shared" ref="G534:G535" si="1037">IF(F534="","",(ROUNDDOWN(F534/2*1,0)))</f>
        <v/>
      </c>
      <c r="H534" s="73" t="str">
        <f t="shared" ref="H534" si="1038">IF(F534="", "",( ROUNDDOWN(MIN(100000,G534),0)))</f>
        <v/>
      </c>
      <c r="I534" s="183"/>
      <c r="J534" s="245"/>
      <c r="R534" s="59" t="s">
        <v>138</v>
      </c>
    </row>
    <row r="535" spans="2:18" ht="23.25" customHeight="1" thickBot="1" x14ac:dyDescent="0.45">
      <c r="B535" s="243"/>
      <c r="C535" s="243"/>
      <c r="D535" s="243"/>
      <c r="E535" s="76" t="s">
        <v>142</v>
      </c>
      <c r="F535" s="183"/>
      <c r="G535" s="77" t="str">
        <f t="shared" si="1037"/>
        <v/>
      </c>
      <c r="H535" s="77" t="str">
        <f t="shared" ref="H535" si="1039">IF(F535="", "",( ROUNDDOWN(MIN(200000,G535),0)))</f>
        <v/>
      </c>
      <c r="I535" s="184"/>
      <c r="J535" s="246"/>
      <c r="R535" s="59" t="s">
        <v>138</v>
      </c>
    </row>
    <row r="536" spans="2:18" ht="23.25" customHeight="1" x14ac:dyDescent="0.4">
      <c r="B536" s="241"/>
      <c r="C536" s="241"/>
      <c r="D536" s="241"/>
      <c r="E536" s="63" t="s">
        <v>52</v>
      </c>
      <c r="F536" s="182"/>
      <c r="G536" s="170" t="str">
        <f t="shared" ref="G536" si="1040">IF(G537="", "", (G537+G538))</f>
        <v/>
      </c>
      <c r="H536" s="170" t="str">
        <f t="shared" ref="H536" si="1041">IF(H537="","",(H537+H538))</f>
        <v/>
      </c>
      <c r="I536" s="182"/>
      <c r="J536" s="244" t="str">
        <f t="shared" ref="J536" si="1042">IF(I536="","",SUM(I536:I540))</f>
        <v/>
      </c>
      <c r="R536" s="59" t="s">
        <v>138</v>
      </c>
    </row>
    <row r="537" spans="2:18" ht="23.25" customHeight="1" x14ac:dyDescent="0.4">
      <c r="B537" s="242"/>
      <c r="C537" s="242"/>
      <c r="D537" s="242"/>
      <c r="E537" s="67" t="s">
        <v>38</v>
      </c>
      <c r="F537" s="167" t="str" cm="1">
        <f t="array" ref="F537">_xlfn.IFS(D536="","",F536="","",(D536="小規模事業者"),(MIN(625001,F536)),(D536="中小企業等"),(MIN(666667,F536)))</f>
        <v/>
      </c>
      <c r="G537" s="167" t="str">
        <f t="shared" ref="G537" si="1043">IF(F537="","",IF(D536="小規模事業者",ROUNDDOWN(F537/5*4,0),(ROUNDDOWN(F537/4*3,0))))</f>
        <v/>
      </c>
      <c r="H537" s="167" t="str">
        <f t="shared" ref="H537" si="1044">IF(F537="","",(ROUNDDOWN(MIN(500000,G537),0)))</f>
        <v/>
      </c>
      <c r="I537" s="68"/>
      <c r="J537" s="245"/>
      <c r="R537" s="59" t="s">
        <v>138</v>
      </c>
    </row>
    <row r="538" spans="2:18" ht="23.25" customHeight="1" x14ac:dyDescent="0.4">
      <c r="B538" s="242"/>
      <c r="C538" s="242"/>
      <c r="D538" s="242"/>
      <c r="E538" s="67" t="s">
        <v>39</v>
      </c>
      <c r="F538" s="167" t="str" cm="1">
        <f t="array" ref="F538">_xlfn.IFS(D536="","",F536="","",F536&lt;&gt;"",(F536-F537))</f>
        <v/>
      </c>
      <c r="G538" s="167" t="str">
        <f t="shared" ref="G538" si="1045">IF(F538="","",ROUNDDOWN(F538*2/3,0))</f>
        <v/>
      </c>
      <c r="H538" s="167" t="str">
        <f t="shared" ref="H538" si="1046">IF(F538="","",(ROUNDDOWN(MIN(3000000,G538),0)))</f>
        <v/>
      </c>
      <c r="I538" s="68"/>
      <c r="J538" s="245"/>
      <c r="R538" s="59" t="s">
        <v>138</v>
      </c>
    </row>
    <row r="539" spans="2:18" ht="23.25" customHeight="1" x14ac:dyDescent="0.4">
      <c r="B539" s="242"/>
      <c r="C539" s="242"/>
      <c r="D539" s="242"/>
      <c r="E539" s="71" t="s">
        <v>143</v>
      </c>
      <c r="F539" s="183"/>
      <c r="G539" s="73" t="str">
        <f t="shared" ref="G539:G540" si="1047">IF(F539="","",(ROUNDDOWN(F539/2*1,0)))</f>
        <v/>
      </c>
      <c r="H539" s="73" t="str">
        <f t="shared" ref="H539" si="1048">IF(F539="", "",( ROUNDDOWN(MIN(100000,G539),0)))</f>
        <v/>
      </c>
      <c r="I539" s="183"/>
      <c r="J539" s="245"/>
      <c r="R539" s="59" t="s">
        <v>138</v>
      </c>
    </row>
    <row r="540" spans="2:18" ht="23.25" customHeight="1" thickBot="1" x14ac:dyDescent="0.45">
      <c r="B540" s="243"/>
      <c r="C540" s="243"/>
      <c r="D540" s="243"/>
      <c r="E540" s="76" t="s">
        <v>142</v>
      </c>
      <c r="F540" s="183"/>
      <c r="G540" s="77" t="str">
        <f t="shared" si="1047"/>
        <v/>
      </c>
      <c r="H540" s="77" t="str">
        <f t="shared" ref="H540" si="1049">IF(F540="", "",( ROUNDDOWN(MIN(200000,G540),0)))</f>
        <v/>
      </c>
      <c r="I540" s="184"/>
      <c r="J540" s="246"/>
      <c r="R540" s="59" t="s">
        <v>138</v>
      </c>
    </row>
    <row r="541" spans="2:18" ht="23.25" customHeight="1" x14ac:dyDescent="0.4">
      <c r="B541" s="241"/>
      <c r="C541" s="241"/>
      <c r="D541" s="241"/>
      <c r="E541" s="63" t="s">
        <v>52</v>
      </c>
      <c r="F541" s="182"/>
      <c r="G541" s="170" t="str">
        <f t="shared" ref="G541" si="1050">IF(G542="", "", (G542+G543))</f>
        <v/>
      </c>
      <c r="H541" s="170" t="str">
        <f t="shared" ref="H541" si="1051">IF(H542="","",(H542+H543))</f>
        <v/>
      </c>
      <c r="I541" s="182"/>
      <c r="J541" s="244" t="str">
        <f t="shared" ref="J541" si="1052">IF(I541="","",SUM(I541:I545))</f>
        <v/>
      </c>
      <c r="R541" s="59" t="s">
        <v>138</v>
      </c>
    </row>
    <row r="542" spans="2:18" ht="23.25" customHeight="1" x14ac:dyDescent="0.4">
      <c r="B542" s="242"/>
      <c r="C542" s="242"/>
      <c r="D542" s="242"/>
      <c r="E542" s="67" t="s">
        <v>38</v>
      </c>
      <c r="F542" s="167" t="str" cm="1">
        <f t="array" ref="F542">_xlfn.IFS(D541="","",F541="","",(D541="小規模事業者"),(MIN(625001,F541)),(D541="中小企業等"),(MIN(666667,F541)))</f>
        <v/>
      </c>
      <c r="G542" s="167" t="str">
        <f t="shared" ref="G542" si="1053">IF(F542="","",IF(D541="小規模事業者",ROUNDDOWN(F542/5*4,0),(ROUNDDOWN(F542/4*3,0))))</f>
        <v/>
      </c>
      <c r="H542" s="167" t="str">
        <f t="shared" ref="H542" si="1054">IF(F542="","",(ROUNDDOWN(MIN(500000,G542),0)))</f>
        <v/>
      </c>
      <c r="I542" s="68"/>
      <c r="J542" s="245"/>
      <c r="R542" s="59" t="s">
        <v>138</v>
      </c>
    </row>
    <row r="543" spans="2:18" ht="23.25" customHeight="1" x14ac:dyDescent="0.4">
      <c r="B543" s="242"/>
      <c r="C543" s="242"/>
      <c r="D543" s="242"/>
      <c r="E543" s="67" t="s">
        <v>39</v>
      </c>
      <c r="F543" s="167" t="str" cm="1">
        <f t="array" ref="F543">_xlfn.IFS(D541="","",F541="","",F541&lt;&gt;"",(F541-F542))</f>
        <v/>
      </c>
      <c r="G543" s="167" t="str">
        <f t="shared" ref="G543" si="1055">IF(F543="","",ROUNDDOWN(F543*2/3,0))</f>
        <v/>
      </c>
      <c r="H543" s="167" t="str">
        <f t="shared" ref="H543" si="1056">IF(F543="","",(ROUNDDOWN(MIN(3000000,G543),0)))</f>
        <v/>
      </c>
      <c r="I543" s="68"/>
      <c r="J543" s="245"/>
      <c r="R543" s="59" t="s">
        <v>138</v>
      </c>
    </row>
    <row r="544" spans="2:18" ht="23.25" customHeight="1" x14ac:dyDescent="0.4">
      <c r="B544" s="242"/>
      <c r="C544" s="242"/>
      <c r="D544" s="242"/>
      <c r="E544" s="71" t="s">
        <v>143</v>
      </c>
      <c r="F544" s="183"/>
      <c r="G544" s="73" t="str">
        <f t="shared" ref="G544:G545" si="1057">IF(F544="","",(ROUNDDOWN(F544/2*1,0)))</f>
        <v/>
      </c>
      <c r="H544" s="73" t="str">
        <f t="shared" ref="H544" si="1058">IF(F544="", "",( ROUNDDOWN(MIN(100000,G544),0)))</f>
        <v/>
      </c>
      <c r="I544" s="183"/>
      <c r="J544" s="245"/>
      <c r="R544" s="59" t="s">
        <v>138</v>
      </c>
    </row>
    <row r="545" spans="2:18" ht="23.25" customHeight="1" thickBot="1" x14ac:dyDescent="0.45">
      <c r="B545" s="243"/>
      <c r="C545" s="243"/>
      <c r="D545" s="243"/>
      <c r="E545" s="76" t="s">
        <v>142</v>
      </c>
      <c r="F545" s="183"/>
      <c r="G545" s="77" t="str">
        <f t="shared" si="1057"/>
        <v/>
      </c>
      <c r="H545" s="77" t="str">
        <f t="shared" ref="H545" si="1059">IF(F545="", "",( ROUNDDOWN(MIN(200000,G545),0)))</f>
        <v/>
      </c>
      <c r="I545" s="184"/>
      <c r="J545" s="246"/>
      <c r="R545" s="59" t="s">
        <v>138</v>
      </c>
    </row>
    <row r="546" spans="2:18" ht="23.25" customHeight="1" x14ac:dyDescent="0.4">
      <c r="B546" s="241"/>
      <c r="C546" s="241"/>
      <c r="D546" s="241"/>
      <c r="E546" s="63" t="s">
        <v>52</v>
      </c>
      <c r="F546" s="182"/>
      <c r="G546" s="170" t="str">
        <f t="shared" ref="G546" si="1060">IF(G547="", "", (G547+G548))</f>
        <v/>
      </c>
      <c r="H546" s="170" t="str">
        <f t="shared" ref="H546" si="1061">IF(H547="","",(H547+H548))</f>
        <v/>
      </c>
      <c r="I546" s="182"/>
      <c r="J546" s="244" t="str">
        <f t="shared" ref="J546" si="1062">IF(I546="","",SUM(I546:I550))</f>
        <v/>
      </c>
      <c r="R546" s="59" t="s">
        <v>138</v>
      </c>
    </row>
    <row r="547" spans="2:18" ht="23.25" customHeight="1" x14ac:dyDescent="0.4">
      <c r="B547" s="242"/>
      <c r="C547" s="242"/>
      <c r="D547" s="242"/>
      <c r="E547" s="67" t="s">
        <v>38</v>
      </c>
      <c r="F547" s="167" t="str" cm="1">
        <f t="array" ref="F547">_xlfn.IFS(D546="","",F546="","",(D546="小規模事業者"),(MIN(625001,F546)),(D546="中小企業等"),(MIN(666667,F546)))</f>
        <v/>
      </c>
      <c r="G547" s="167" t="str">
        <f t="shared" ref="G547" si="1063">IF(F547="","",IF(D546="小規模事業者",ROUNDDOWN(F547/5*4,0),(ROUNDDOWN(F547/4*3,0))))</f>
        <v/>
      </c>
      <c r="H547" s="167" t="str">
        <f t="shared" ref="H547" si="1064">IF(F547="","",(ROUNDDOWN(MIN(500000,G547),0)))</f>
        <v/>
      </c>
      <c r="I547" s="68"/>
      <c r="J547" s="245"/>
      <c r="R547" s="59" t="s">
        <v>138</v>
      </c>
    </row>
    <row r="548" spans="2:18" ht="23.25" customHeight="1" x14ac:dyDescent="0.4">
      <c r="B548" s="242"/>
      <c r="C548" s="242"/>
      <c r="D548" s="242"/>
      <c r="E548" s="67" t="s">
        <v>39</v>
      </c>
      <c r="F548" s="167" t="str" cm="1">
        <f t="array" ref="F548">_xlfn.IFS(D546="","",F546="","",F546&lt;&gt;"",(F546-F547))</f>
        <v/>
      </c>
      <c r="G548" s="167" t="str">
        <f t="shared" ref="G548" si="1065">IF(F548="","",ROUNDDOWN(F548*2/3,0))</f>
        <v/>
      </c>
      <c r="H548" s="167" t="str">
        <f t="shared" ref="H548" si="1066">IF(F548="","",(ROUNDDOWN(MIN(3000000,G548),0)))</f>
        <v/>
      </c>
      <c r="I548" s="68"/>
      <c r="J548" s="245"/>
      <c r="R548" s="59" t="s">
        <v>138</v>
      </c>
    </row>
    <row r="549" spans="2:18" ht="23.25" customHeight="1" x14ac:dyDescent="0.4">
      <c r="B549" s="242"/>
      <c r="C549" s="242"/>
      <c r="D549" s="242"/>
      <c r="E549" s="71" t="s">
        <v>143</v>
      </c>
      <c r="F549" s="183"/>
      <c r="G549" s="73" t="str">
        <f t="shared" ref="G549:G550" si="1067">IF(F549="","",(ROUNDDOWN(F549/2*1,0)))</f>
        <v/>
      </c>
      <c r="H549" s="73" t="str">
        <f t="shared" ref="H549" si="1068">IF(F549="", "",( ROUNDDOWN(MIN(100000,G549),0)))</f>
        <v/>
      </c>
      <c r="I549" s="183"/>
      <c r="J549" s="245"/>
      <c r="R549" s="59" t="s">
        <v>138</v>
      </c>
    </row>
    <row r="550" spans="2:18" ht="23.25" customHeight="1" thickBot="1" x14ac:dyDescent="0.45">
      <c r="B550" s="243"/>
      <c r="C550" s="243"/>
      <c r="D550" s="243"/>
      <c r="E550" s="76" t="s">
        <v>142</v>
      </c>
      <c r="F550" s="183"/>
      <c r="G550" s="77" t="str">
        <f t="shared" si="1067"/>
        <v/>
      </c>
      <c r="H550" s="77" t="str">
        <f t="shared" ref="H550" si="1069">IF(F550="", "",( ROUNDDOWN(MIN(200000,G550),0)))</f>
        <v/>
      </c>
      <c r="I550" s="184"/>
      <c r="J550" s="246"/>
      <c r="R550" s="59" t="s">
        <v>138</v>
      </c>
    </row>
    <row r="551" spans="2:18" ht="23.25" customHeight="1" x14ac:dyDescent="0.4">
      <c r="B551" s="241"/>
      <c r="C551" s="241"/>
      <c r="D551" s="241"/>
      <c r="E551" s="63" t="s">
        <v>52</v>
      </c>
      <c r="F551" s="182"/>
      <c r="G551" s="170" t="str">
        <f t="shared" ref="G551" si="1070">IF(G552="", "", (G552+G553))</f>
        <v/>
      </c>
      <c r="H551" s="170" t="str">
        <f t="shared" ref="H551" si="1071">IF(H552="","",(H552+H553))</f>
        <v/>
      </c>
      <c r="I551" s="182"/>
      <c r="J551" s="244" t="str">
        <f t="shared" ref="J551" si="1072">IF(I551="","",SUM(I551:I555))</f>
        <v/>
      </c>
      <c r="R551" s="59" t="s">
        <v>138</v>
      </c>
    </row>
    <row r="552" spans="2:18" ht="23.25" customHeight="1" x14ac:dyDescent="0.4">
      <c r="B552" s="242"/>
      <c r="C552" s="242"/>
      <c r="D552" s="242"/>
      <c r="E552" s="67" t="s">
        <v>38</v>
      </c>
      <c r="F552" s="167" t="str" cm="1">
        <f t="array" ref="F552">_xlfn.IFS(D551="","",F551="","",(D551="小規模事業者"),(MIN(625001,F551)),(D551="中小企業等"),(MIN(666667,F551)))</f>
        <v/>
      </c>
      <c r="G552" s="167" t="str">
        <f t="shared" ref="G552" si="1073">IF(F552="","",IF(D551="小規模事業者",ROUNDDOWN(F552/5*4,0),(ROUNDDOWN(F552/4*3,0))))</f>
        <v/>
      </c>
      <c r="H552" s="167" t="str">
        <f t="shared" ref="H552" si="1074">IF(F552="","",(ROUNDDOWN(MIN(500000,G552),0)))</f>
        <v/>
      </c>
      <c r="I552" s="68"/>
      <c r="J552" s="245"/>
      <c r="R552" s="59" t="s">
        <v>138</v>
      </c>
    </row>
    <row r="553" spans="2:18" ht="23.25" customHeight="1" x14ac:dyDescent="0.4">
      <c r="B553" s="242"/>
      <c r="C553" s="242"/>
      <c r="D553" s="242"/>
      <c r="E553" s="67" t="s">
        <v>39</v>
      </c>
      <c r="F553" s="167" t="str" cm="1">
        <f t="array" ref="F553">_xlfn.IFS(D551="","",F551="","",F551&lt;&gt;"",(F551-F552))</f>
        <v/>
      </c>
      <c r="G553" s="167" t="str">
        <f t="shared" ref="G553" si="1075">IF(F553="","",ROUNDDOWN(F553*2/3,0))</f>
        <v/>
      </c>
      <c r="H553" s="167" t="str">
        <f t="shared" ref="H553" si="1076">IF(F553="","",(ROUNDDOWN(MIN(3000000,G553),0)))</f>
        <v/>
      </c>
      <c r="I553" s="68"/>
      <c r="J553" s="245"/>
      <c r="R553" s="59" t="s">
        <v>138</v>
      </c>
    </row>
    <row r="554" spans="2:18" ht="23.25" customHeight="1" x14ac:dyDescent="0.4">
      <c r="B554" s="242"/>
      <c r="C554" s="242"/>
      <c r="D554" s="242"/>
      <c r="E554" s="71" t="s">
        <v>143</v>
      </c>
      <c r="F554" s="183"/>
      <c r="G554" s="73" t="str">
        <f t="shared" ref="G554:G555" si="1077">IF(F554="","",(ROUNDDOWN(F554/2*1,0)))</f>
        <v/>
      </c>
      <c r="H554" s="73" t="str">
        <f t="shared" ref="H554" si="1078">IF(F554="", "",( ROUNDDOWN(MIN(100000,G554),0)))</f>
        <v/>
      </c>
      <c r="I554" s="183"/>
      <c r="J554" s="245"/>
      <c r="R554" s="59" t="s">
        <v>138</v>
      </c>
    </row>
    <row r="555" spans="2:18" ht="23.25" customHeight="1" thickBot="1" x14ac:dyDescent="0.45">
      <c r="B555" s="243"/>
      <c r="C555" s="243"/>
      <c r="D555" s="243"/>
      <c r="E555" s="76" t="s">
        <v>142</v>
      </c>
      <c r="F555" s="183"/>
      <c r="G555" s="77" t="str">
        <f t="shared" si="1077"/>
        <v/>
      </c>
      <c r="H555" s="77" t="str">
        <f t="shared" ref="H555" si="1079">IF(F555="", "",( ROUNDDOWN(MIN(200000,G555),0)))</f>
        <v/>
      </c>
      <c r="I555" s="184"/>
      <c r="J555" s="246"/>
      <c r="R555" s="59" t="s">
        <v>138</v>
      </c>
    </row>
    <row r="556" spans="2:18" ht="23.25" customHeight="1" x14ac:dyDescent="0.4">
      <c r="B556" s="241"/>
      <c r="C556" s="241"/>
      <c r="D556" s="241"/>
      <c r="E556" s="63" t="s">
        <v>52</v>
      </c>
      <c r="F556" s="182"/>
      <c r="G556" s="170" t="str">
        <f t="shared" ref="G556" si="1080">IF(G557="", "", (G557+G558))</f>
        <v/>
      </c>
      <c r="H556" s="170" t="str">
        <f t="shared" ref="H556" si="1081">IF(H557="","",(H557+H558))</f>
        <v/>
      </c>
      <c r="I556" s="182"/>
      <c r="J556" s="244" t="str">
        <f t="shared" ref="J556" si="1082">IF(I556="","",SUM(I556:I560))</f>
        <v/>
      </c>
      <c r="R556" s="59" t="s">
        <v>138</v>
      </c>
    </row>
    <row r="557" spans="2:18" ht="23.25" customHeight="1" x14ac:dyDescent="0.4">
      <c r="B557" s="242"/>
      <c r="C557" s="242"/>
      <c r="D557" s="242"/>
      <c r="E557" s="67" t="s">
        <v>38</v>
      </c>
      <c r="F557" s="167" t="str" cm="1">
        <f t="array" ref="F557">_xlfn.IFS(D556="","",F556="","",(D556="小規模事業者"),(MIN(625001,F556)),(D556="中小企業等"),(MIN(666667,F556)))</f>
        <v/>
      </c>
      <c r="G557" s="167" t="str">
        <f t="shared" ref="G557" si="1083">IF(F557="","",IF(D556="小規模事業者",ROUNDDOWN(F557/5*4,0),(ROUNDDOWN(F557/4*3,0))))</f>
        <v/>
      </c>
      <c r="H557" s="167" t="str">
        <f t="shared" ref="H557" si="1084">IF(F557="","",(ROUNDDOWN(MIN(500000,G557),0)))</f>
        <v/>
      </c>
      <c r="I557" s="68"/>
      <c r="J557" s="245"/>
      <c r="R557" s="59" t="s">
        <v>138</v>
      </c>
    </row>
    <row r="558" spans="2:18" ht="23.25" customHeight="1" x14ac:dyDescent="0.4">
      <c r="B558" s="242"/>
      <c r="C558" s="242"/>
      <c r="D558" s="242"/>
      <c r="E558" s="67" t="s">
        <v>39</v>
      </c>
      <c r="F558" s="167" t="str" cm="1">
        <f t="array" ref="F558">_xlfn.IFS(D556="","",F556="","",F556&lt;&gt;"",(F556-F557))</f>
        <v/>
      </c>
      <c r="G558" s="167" t="str">
        <f t="shared" ref="G558" si="1085">IF(F558="","",ROUNDDOWN(F558*2/3,0))</f>
        <v/>
      </c>
      <c r="H558" s="167" t="str">
        <f t="shared" ref="H558" si="1086">IF(F558="","",(ROUNDDOWN(MIN(3000000,G558),0)))</f>
        <v/>
      </c>
      <c r="I558" s="68"/>
      <c r="J558" s="245"/>
      <c r="R558" s="59" t="s">
        <v>138</v>
      </c>
    </row>
    <row r="559" spans="2:18" ht="23.25" customHeight="1" x14ac:dyDescent="0.4">
      <c r="B559" s="242"/>
      <c r="C559" s="242"/>
      <c r="D559" s="242"/>
      <c r="E559" s="71" t="s">
        <v>143</v>
      </c>
      <c r="F559" s="183"/>
      <c r="G559" s="73" t="str">
        <f t="shared" ref="G559:G560" si="1087">IF(F559="","",(ROUNDDOWN(F559/2*1,0)))</f>
        <v/>
      </c>
      <c r="H559" s="73" t="str">
        <f t="shared" ref="H559" si="1088">IF(F559="", "",( ROUNDDOWN(MIN(100000,G559),0)))</f>
        <v/>
      </c>
      <c r="I559" s="183"/>
      <c r="J559" s="245"/>
      <c r="R559" s="59" t="s">
        <v>138</v>
      </c>
    </row>
    <row r="560" spans="2:18" ht="23.25" customHeight="1" thickBot="1" x14ac:dyDescent="0.45">
      <c r="B560" s="243"/>
      <c r="C560" s="243"/>
      <c r="D560" s="243"/>
      <c r="E560" s="76" t="s">
        <v>142</v>
      </c>
      <c r="F560" s="183"/>
      <c r="G560" s="77" t="str">
        <f t="shared" si="1087"/>
        <v/>
      </c>
      <c r="H560" s="77" t="str">
        <f t="shared" ref="H560" si="1089">IF(F560="", "",( ROUNDDOWN(MIN(200000,G560),0)))</f>
        <v/>
      </c>
      <c r="I560" s="184"/>
      <c r="J560" s="246"/>
      <c r="R560" s="59" t="s">
        <v>138</v>
      </c>
    </row>
    <row r="561" spans="2:18" ht="23.25" customHeight="1" x14ac:dyDescent="0.4">
      <c r="B561" s="241"/>
      <c r="C561" s="241"/>
      <c r="D561" s="241"/>
      <c r="E561" s="63" t="s">
        <v>52</v>
      </c>
      <c r="F561" s="182"/>
      <c r="G561" s="170" t="str">
        <f t="shared" ref="G561" si="1090">IF(G562="", "", (G562+G563))</f>
        <v/>
      </c>
      <c r="H561" s="170" t="str">
        <f t="shared" ref="H561" si="1091">IF(H562="","",(H562+H563))</f>
        <v/>
      </c>
      <c r="I561" s="182"/>
      <c r="J561" s="244" t="str">
        <f t="shared" ref="J561" si="1092">IF(I561="","",SUM(I561:I565))</f>
        <v/>
      </c>
      <c r="R561" s="59" t="s">
        <v>138</v>
      </c>
    </row>
    <row r="562" spans="2:18" ht="23.25" customHeight="1" x14ac:dyDescent="0.4">
      <c r="B562" s="242"/>
      <c r="C562" s="242"/>
      <c r="D562" s="242"/>
      <c r="E562" s="67" t="s">
        <v>38</v>
      </c>
      <c r="F562" s="167" t="str" cm="1">
        <f t="array" ref="F562">_xlfn.IFS(D561="","",F561="","",(D561="小規模事業者"),(MIN(625001,F561)),(D561="中小企業等"),(MIN(666667,F561)))</f>
        <v/>
      </c>
      <c r="G562" s="167" t="str">
        <f t="shared" ref="G562" si="1093">IF(F562="","",IF(D561="小規模事業者",ROUNDDOWN(F562/5*4,0),(ROUNDDOWN(F562/4*3,0))))</f>
        <v/>
      </c>
      <c r="H562" s="167" t="str">
        <f t="shared" ref="H562" si="1094">IF(F562="","",(ROUNDDOWN(MIN(500000,G562),0)))</f>
        <v/>
      </c>
      <c r="I562" s="68"/>
      <c r="J562" s="245"/>
      <c r="R562" s="59" t="s">
        <v>138</v>
      </c>
    </row>
    <row r="563" spans="2:18" ht="23.25" customHeight="1" x14ac:dyDescent="0.4">
      <c r="B563" s="242"/>
      <c r="C563" s="242"/>
      <c r="D563" s="242"/>
      <c r="E563" s="67" t="s">
        <v>39</v>
      </c>
      <c r="F563" s="167" t="str" cm="1">
        <f t="array" ref="F563">_xlfn.IFS(D561="","",F561="","",F561&lt;&gt;"",(F561-F562))</f>
        <v/>
      </c>
      <c r="G563" s="167" t="str">
        <f t="shared" ref="G563" si="1095">IF(F563="","",ROUNDDOWN(F563*2/3,0))</f>
        <v/>
      </c>
      <c r="H563" s="167" t="str">
        <f t="shared" ref="H563" si="1096">IF(F563="","",(ROUNDDOWN(MIN(3000000,G563),0)))</f>
        <v/>
      </c>
      <c r="I563" s="68"/>
      <c r="J563" s="245"/>
      <c r="R563" s="59" t="s">
        <v>138</v>
      </c>
    </row>
    <row r="564" spans="2:18" ht="23.25" customHeight="1" x14ac:dyDescent="0.4">
      <c r="B564" s="242"/>
      <c r="C564" s="242"/>
      <c r="D564" s="242"/>
      <c r="E564" s="71" t="s">
        <v>143</v>
      </c>
      <c r="F564" s="183"/>
      <c r="G564" s="73" t="str">
        <f t="shared" ref="G564:G565" si="1097">IF(F564="","",(ROUNDDOWN(F564/2*1,0)))</f>
        <v/>
      </c>
      <c r="H564" s="73" t="str">
        <f t="shared" ref="H564" si="1098">IF(F564="", "",( ROUNDDOWN(MIN(100000,G564),0)))</f>
        <v/>
      </c>
      <c r="I564" s="183"/>
      <c r="J564" s="245"/>
      <c r="R564" s="59" t="s">
        <v>138</v>
      </c>
    </row>
    <row r="565" spans="2:18" ht="23.25" customHeight="1" thickBot="1" x14ac:dyDescent="0.45">
      <c r="B565" s="243"/>
      <c r="C565" s="243"/>
      <c r="D565" s="243"/>
      <c r="E565" s="76" t="s">
        <v>142</v>
      </c>
      <c r="F565" s="183"/>
      <c r="G565" s="77" t="str">
        <f t="shared" si="1097"/>
        <v/>
      </c>
      <c r="H565" s="77" t="str">
        <f t="shared" ref="H565" si="1099">IF(F565="", "",( ROUNDDOWN(MIN(200000,G565),0)))</f>
        <v/>
      </c>
      <c r="I565" s="184"/>
      <c r="J565" s="246"/>
      <c r="R565" s="59" t="s">
        <v>138</v>
      </c>
    </row>
    <row r="566" spans="2:18" ht="23.25" customHeight="1" x14ac:dyDescent="0.4">
      <c r="B566" s="241"/>
      <c r="C566" s="241"/>
      <c r="D566" s="241"/>
      <c r="E566" s="63" t="s">
        <v>52</v>
      </c>
      <c r="F566" s="182"/>
      <c r="G566" s="170" t="str">
        <f t="shared" ref="G566" si="1100">IF(G567="", "", (G567+G568))</f>
        <v/>
      </c>
      <c r="H566" s="170" t="str">
        <f t="shared" ref="H566" si="1101">IF(H567="","",(H567+H568))</f>
        <v/>
      </c>
      <c r="I566" s="182"/>
      <c r="J566" s="244" t="str">
        <f t="shared" ref="J566" si="1102">IF(I566="","",SUM(I566:I570))</f>
        <v/>
      </c>
      <c r="R566" s="59" t="s">
        <v>138</v>
      </c>
    </row>
    <row r="567" spans="2:18" ht="23.25" customHeight="1" x14ac:dyDescent="0.4">
      <c r="B567" s="242"/>
      <c r="C567" s="242"/>
      <c r="D567" s="242"/>
      <c r="E567" s="67" t="s">
        <v>38</v>
      </c>
      <c r="F567" s="167" t="str" cm="1">
        <f t="array" ref="F567">_xlfn.IFS(D566="","",F566="","",(D566="小規模事業者"),(MIN(625001,F566)),(D566="中小企業等"),(MIN(666667,F566)))</f>
        <v/>
      </c>
      <c r="G567" s="167" t="str">
        <f t="shared" ref="G567" si="1103">IF(F567="","",IF(D566="小規模事業者",ROUNDDOWN(F567/5*4,0),(ROUNDDOWN(F567/4*3,0))))</f>
        <v/>
      </c>
      <c r="H567" s="167" t="str">
        <f t="shared" ref="H567" si="1104">IF(F567="","",(ROUNDDOWN(MIN(500000,G567),0)))</f>
        <v/>
      </c>
      <c r="I567" s="68"/>
      <c r="J567" s="245"/>
      <c r="R567" s="59" t="s">
        <v>138</v>
      </c>
    </row>
    <row r="568" spans="2:18" ht="23.25" customHeight="1" x14ac:dyDescent="0.4">
      <c r="B568" s="242"/>
      <c r="C568" s="242"/>
      <c r="D568" s="242"/>
      <c r="E568" s="67" t="s">
        <v>39</v>
      </c>
      <c r="F568" s="167" t="str" cm="1">
        <f t="array" ref="F568">_xlfn.IFS(D566="","",F566="","",F566&lt;&gt;"",(F566-F567))</f>
        <v/>
      </c>
      <c r="G568" s="167" t="str">
        <f t="shared" ref="G568" si="1105">IF(F568="","",ROUNDDOWN(F568*2/3,0))</f>
        <v/>
      </c>
      <c r="H568" s="167" t="str">
        <f t="shared" ref="H568" si="1106">IF(F568="","",(ROUNDDOWN(MIN(3000000,G568),0)))</f>
        <v/>
      </c>
      <c r="I568" s="68"/>
      <c r="J568" s="245"/>
      <c r="R568" s="59" t="s">
        <v>138</v>
      </c>
    </row>
    <row r="569" spans="2:18" ht="23.25" customHeight="1" x14ac:dyDescent="0.4">
      <c r="B569" s="242"/>
      <c r="C569" s="242"/>
      <c r="D569" s="242"/>
      <c r="E569" s="71" t="s">
        <v>143</v>
      </c>
      <c r="F569" s="183"/>
      <c r="G569" s="73" t="str">
        <f t="shared" ref="G569:G570" si="1107">IF(F569="","",(ROUNDDOWN(F569/2*1,0)))</f>
        <v/>
      </c>
      <c r="H569" s="73" t="str">
        <f t="shared" ref="H569" si="1108">IF(F569="", "",( ROUNDDOWN(MIN(100000,G569),0)))</f>
        <v/>
      </c>
      <c r="I569" s="183"/>
      <c r="J569" s="245"/>
      <c r="R569" s="59" t="s">
        <v>138</v>
      </c>
    </row>
    <row r="570" spans="2:18" ht="23.25" customHeight="1" thickBot="1" x14ac:dyDescent="0.45">
      <c r="B570" s="243"/>
      <c r="C570" s="243"/>
      <c r="D570" s="243"/>
      <c r="E570" s="76" t="s">
        <v>142</v>
      </c>
      <c r="F570" s="183"/>
      <c r="G570" s="77" t="str">
        <f t="shared" si="1107"/>
        <v/>
      </c>
      <c r="H570" s="77" t="str">
        <f t="shared" ref="H570" si="1109">IF(F570="", "",( ROUNDDOWN(MIN(200000,G570),0)))</f>
        <v/>
      </c>
      <c r="I570" s="184"/>
      <c r="J570" s="246"/>
      <c r="R570" s="59" t="s">
        <v>138</v>
      </c>
    </row>
    <row r="571" spans="2:18" ht="23.25" customHeight="1" x14ac:dyDescent="0.4">
      <c r="B571" s="241"/>
      <c r="C571" s="241"/>
      <c r="D571" s="241"/>
      <c r="E571" s="63" t="s">
        <v>52</v>
      </c>
      <c r="F571" s="182"/>
      <c r="G571" s="170" t="str">
        <f t="shared" ref="G571" si="1110">IF(G572="", "", (G572+G573))</f>
        <v/>
      </c>
      <c r="H571" s="170" t="str">
        <f t="shared" ref="H571" si="1111">IF(H572="","",(H572+H573))</f>
        <v/>
      </c>
      <c r="I571" s="182"/>
      <c r="J571" s="244" t="str">
        <f t="shared" ref="J571" si="1112">IF(I571="","",SUM(I571:I575))</f>
        <v/>
      </c>
      <c r="R571" s="59" t="s">
        <v>138</v>
      </c>
    </row>
    <row r="572" spans="2:18" ht="23.25" customHeight="1" x14ac:dyDescent="0.4">
      <c r="B572" s="242"/>
      <c r="C572" s="242"/>
      <c r="D572" s="242"/>
      <c r="E572" s="67" t="s">
        <v>38</v>
      </c>
      <c r="F572" s="167" t="str" cm="1">
        <f t="array" ref="F572">_xlfn.IFS(D571="","",F571="","",(D571="小規模事業者"),(MIN(625001,F571)),(D571="中小企業等"),(MIN(666667,F571)))</f>
        <v/>
      </c>
      <c r="G572" s="167" t="str">
        <f t="shared" ref="G572" si="1113">IF(F572="","",IF(D571="小規模事業者",ROUNDDOWN(F572/5*4,0),(ROUNDDOWN(F572/4*3,0))))</f>
        <v/>
      </c>
      <c r="H572" s="167" t="str">
        <f t="shared" ref="H572" si="1114">IF(F572="","",(ROUNDDOWN(MIN(500000,G572),0)))</f>
        <v/>
      </c>
      <c r="I572" s="68"/>
      <c r="J572" s="245"/>
      <c r="R572" s="59" t="s">
        <v>138</v>
      </c>
    </row>
    <row r="573" spans="2:18" ht="23.25" customHeight="1" x14ac:dyDescent="0.4">
      <c r="B573" s="242"/>
      <c r="C573" s="242"/>
      <c r="D573" s="242"/>
      <c r="E573" s="67" t="s">
        <v>39</v>
      </c>
      <c r="F573" s="167" t="str" cm="1">
        <f t="array" ref="F573">_xlfn.IFS(D571="","",F571="","",F571&lt;&gt;"",(F571-F572))</f>
        <v/>
      </c>
      <c r="G573" s="167" t="str">
        <f t="shared" ref="G573" si="1115">IF(F573="","",ROUNDDOWN(F573*2/3,0))</f>
        <v/>
      </c>
      <c r="H573" s="167" t="str">
        <f t="shared" ref="H573" si="1116">IF(F573="","",(ROUNDDOWN(MIN(3000000,G573),0)))</f>
        <v/>
      </c>
      <c r="I573" s="68"/>
      <c r="J573" s="245"/>
      <c r="R573" s="59" t="s">
        <v>138</v>
      </c>
    </row>
    <row r="574" spans="2:18" ht="23.25" customHeight="1" x14ac:dyDescent="0.4">
      <c r="B574" s="242"/>
      <c r="C574" s="242"/>
      <c r="D574" s="242"/>
      <c r="E574" s="71" t="s">
        <v>143</v>
      </c>
      <c r="F574" s="183"/>
      <c r="G574" s="73" t="str">
        <f t="shared" ref="G574:G575" si="1117">IF(F574="","",(ROUNDDOWN(F574/2*1,0)))</f>
        <v/>
      </c>
      <c r="H574" s="73" t="str">
        <f t="shared" ref="H574" si="1118">IF(F574="", "",( ROUNDDOWN(MIN(100000,G574),0)))</f>
        <v/>
      </c>
      <c r="I574" s="183"/>
      <c r="J574" s="245"/>
      <c r="R574" s="59" t="s">
        <v>138</v>
      </c>
    </row>
    <row r="575" spans="2:18" ht="23.25" customHeight="1" thickBot="1" x14ac:dyDescent="0.45">
      <c r="B575" s="243"/>
      <c r="C575" s="243"/>
      <c r="D575" s="243"/>
      <c r="E575" s="76" t="s">
        <v>142</v>
      </c>
      <c r="F575" s="183"/>
      <c r="G575" s="77" t="str">
        <f t="shared" si="1117"/>
        <v/>
      </c>
      <c r="H575" s="77" t="str">
        <f t="shared" ref="H575" si="1119">IF(F575="", "",( ROUNDDOWN(MIN(200000,G575),0)))</f>
        <v/>
      </c>
      <c r="I575" s="184"/>
      <c r="J575" s="246"/>
      <c r="R575" s="59" t="s">
        <v>138</v>
      </c>
    </row>
    <row r="576" spans="2:18" ht="23.25" customHeight="1" x14ac:dyDescent="0.4">
      <c r="B576" s="241"/>
      <c r="C576" s="241"/>
      <c r="D576" s="241"/>
      <c r="E576" s="63" t="s">
        <v>52</v>
      </c>
      <c r="F576" s="182"/>
      <c r="G576" s="170" t="str">
        <f t="shared" ref="G576" si="1120">IF(G577="", "", (G577+G578))</f>
        <v/>
      </c>
      <c r="H576" s="170" t="str">
        <f t="shared" ref="H576" si="1121">IF(H577="","",(H577+H578))</f>
        <v/>
      </c>
      <c r="I576" s="182"/>
      <c r="J576" s="244" t="str">
        <f t="shared" ref="J576" si="1122">IF(I576="","",SUM(I576:I580))</f>
        <v/>
      </c>
      <c r="R576" s="59" t="s">
        <v>138</v>
      </c>
    </row>
    <row r="577" spans="2:18" ht="23.25" customHeight="1" x14ac:dyDescent="0.4">
      <c r="B577" s="242"/>
      <c r="C577" s="242"/>
      <c r="D577" s="242"/>
      <c r="E577" s="67" t="s">
        <v>38</v>
      </c>
      <c r="F577" s="167" t="str" cm="1">
        <f t="array" ref="F577">_xlfn.IFS(D576="","",F576="","",(D576="小規模事業者"),(MIN(625001,F576)),(D576="中小企業等"),(MIN(666667,F576)))</f>
        <v/>
      </c>
      <c r="G577" s="167" t="str">
        <f t="shared" ref="G577" si="1123">IF(F577="","",IF(D576="小規模事業者",ROUNDDOWN(F577/5*4,0),(ROUNDDOWN(F577/4*3,0))))</f>
        <v/>
      </c>
      <c r="H577" s="167" t="str">
        <f t="shared" ref="H577" si="1124">IF(F577="","",(ROUNDDOWN(MIN(500000,G577),0)))</f>
        <v/>
      </c>
      <c r="I577" s="68"/>
      <c r="J577" s="245"/>
      <c r="R577" s="59" t="s">
        <v>138</v>
      </c>
    </row>
    <row r="578" spans="2:18" ht="23.25" customHeight="1" x14ac:dyDescent="0.4">
      <c r="B578" s="242"/>
      <c r="C578" s="242"/>
      <c r="D578" s="242"/>
      <c r="E578" s="67" t="s">
        <v>39</v>
      </c>
      <c r="F578" s="167" t="str" cm="1">
        <f t="array" ref="F578">_xlfn.IFS(D576="","",F576="","",F576&lt;&gt;"",(F576-F577))</f>
        <v/>
      </c>
      <c r="G578" s="167" t="str">
        <f t="shared" ref="G578" si="1125">IF(F578="","",ROUNDDOWN(F578*2/3,0))</f>
        <v/>
      </c>
      <c r="H578" s="167" t="str">
        <f t="shared" ref="H578" si="1126">IF(F578="","",(ROUNDDOWN(MIN(3000000,G578),0)))</f>
        <v/>
      </c>
      <c r="I578" s="68"/>
      <c r="J578" s="245"/>
      <c r="R578" s="59" t="s">
        <v>138</v>
      </c>
    </row>
    <row r="579" spans="2:18" ht="23.25" customHeight="1" x14ac:dyDescent="0.4">
      <c r="B579" s="242"/>
      <c r="C579" s="242"/>
      <c r="D579" s="242"/>
      <c r="E579" s="71" t="s">
        <v>143</v>
      </c>
      <c r="F579" s="183"/>
      <c r="G579" s="73" t="str">
        <f t="shared" ref="G579:G580" si="1127">IF(F579="","",(ROUNDDOWN(F579/2*1,0)))</f>
        <v/>
      </c>
      <c r="H579" s="73" t="str">
        <f t="shared" ref="H579" si="1128">IF(F579="", "",( ROUNDDOWN(MIN(100000,G579),0)))</f>
        <v/>
      </c>
      <c r="I579" s="183"/>
      <c r="J579" s="245"/>
      <c r="R579" s="59" t="s">
        <v>138</v>
      </c>
    </row>
    <row r="580" spans="2:18" ht="23.25" customHeight="1" thickBot="1" x14ac:dyDescent="0.45">
      <c r="B580" s="243"/>
      <c r="C580" s="243"/>
      <c r="D580" s="243"/>
      <c r="E580" s="76" t="s">
        <v>142</v>
      </c>
      <c r="F580" s="183"/>
      <c r="G580" s="77" t="str">
        <f t="shared" si="1127"/>
        <v/>
      </c>
      <c r="H580" s="77" t="str">
        <f t="shared" ref="H580" si="1129">IF(F580="", "",( ROUNDDOWN(MIN(200000,G580),0)))</f>
        <v/>
      </c>
      <c r="I580" s="184"/>
      <c r="J580" s="246"/>
      <c r="R580" s="59" t="s">
        <v>138</v>
      </c>
    </row>
    <row r="581" spans="2:18" ht="23.25" customHeight="1" x14ac:dyDescent="0.4">
      <c r="B581" s="241"/>
      <c r="C581" s="241"/>
      <c r="D581" s="241"/>
      <c r="E581" s="63" t="s">
        <v>52</v>
      </c>
      <c r="F581" s="182"/>
      <c r="G581" s="170" t="str">
        <f t="shared" ref="G581" si="1130">IF(G582="", "", (G582+G583))</f>
        <v/>
      </c>
      <c r="H581" s="170" t="str">
        <f t="shared" ref="H581" si="1131">IF(H582="","",(H582+H583))</f>
        <v/>
      </c>
      <c r="I581" s="182"/>
      <c r="J581" s="244" t="str">
        <f t="shared" ref="J581" si="1132">IF(I581="","",SUM(I581:I585))</f>
        <v/>
      </c>
      <c r="R581" s="59" t="s">
        <v>138</v>
      </c>
    </row>
    <row r="582" spans="2:18" ht="23.25" customHeight="1" x14ac:dyDescent="0.4">
      <c r="B582" s="242"/>
      <c r="C582" s="242"/>
      <c r="D582" s="242"/>
      <c r="E582" s="67" t="s">
        <v>38</v>
      </c>
      <c r="F582" s="167" t="str" cm="1">
        <f t="array" ref="F582">_xlfn.IFS(D581="","",F581="","",(D581="小規模事業者"),(MIN(625001,F581)),(D581="中小企業等"),(MIN(666667,F581)))</f>
        <v/>
      </c>
      <c r="G582" s="167" t="str">
        <f t="shared" ref="G582" si="1133">IF(F582="","",IF(D581="小規模事業者",ROUNDDOWN(F582/5*4,0),(ROUNDDOWN(F582/4*3,0))))</f>
        <v/>
      </c>
      <c r="H582" s="167" t="str">
        <f t="shared" ref="H582" si="1134">IF(F582="","",(ROUNDDOWN(MIN(500000,G582),0)))</f>
        <v/>
      </c>
      <c r="I582" s="68"/>
      <c r="J582" s="245"/>
      <c r="R582" s="59" t="s">
        <v>138</v>
      </c>
    </row>
    <row r="583" spans="2:18" ht="23.25" customHeight="1" x14ac:dyDescent="0.4">
      <c r="B583" s="242"/>
      <c r="C583" s="242"/>
      <c r="D583" s="242"/>
      <c r="E583" s="67" t="s">
        <v>39</v>
      </c>
      <c r="F583" s="167" t="str" cm="1">
        <f t="array" ref="F583">_xlfn.IFS(D581="","",F581="","",F581&lt;&gt;"",(F581-F582))</f>
        <v/>
      </c>
      <c r="G583" s="167" t="str">
        <f t="shared" ref="G583" si="1135">IF(F583="","",ROUNDDOWN(F583*2/3,0))</f>
        <v/>
      </c>
      <c r="H583" s="167" t="str">
        <f t="shared" ref="H583" si="1136">IF(F583="","",(ROUNDDOWN(MIN(3000000,G583),0)))</f>
        <v/>
      </c>
      <c r="I583" s="68"/>
      <c r="J583" s="245"/>
      <c r="R583" s="59" t="s">
        <v>138</v>
      </c>
    </row>
    <row r="584" spans="2:18" ht="23.25" customHeight="1" x14ac:dyDescent="0.4">
      <c r="B584" s="242"/>
      <c r="C584" s="242"/>
      <c r="D584" s="242"/>
      <c r="E584" s="71" t="s">
        <v>143</v>
      </c>
      <c r="F584" s="183"/>
      <c r="G584" s="73" t="str">
        <f t="shared" ref="G584:G585" si="1137">IF(F584="","",(ROUNDDOWN(F584/2*1,0)))</f>
        <v/>
      </c>
      <c r="H584" s="73" t="str">
        <f t="shared" ref="H584" si="1138">IF(F584="", "",( ROUNDDOWN(MIN(100000,G584),0)))</f>
        <v/>
      </c>
      <c r="I584" s="183"/>
      <c r="J584" s="245"/>
      <c r="R584" s="59" t="s">
        <v>138</v>
      </c>
    </row>
    <row r="585" spans="2:18" ht="23.25" customHeight="1" thickBot="1" x14ac:dyDescent="0.45">
      <c r="B585" s="243"/>
      <c r="C585" s="243"/>
      <c r="D585" s="243"/>
      <c r="E585" s="76" t="s">
        <v>142</v>
      </c>
      <c r="F585" s="183"/>
      <c r="G585" s="77" t="str">
        <f t="shared" si="1137"/>
        <v/>
      </c>
      <c r="H585" s="77" t="str">
        <f t="shared" ref="H585" si="1139">IF(F585="", "",( ROUNDDOWN(MIN(200000,G585),0)))</f>
        <v/>
      </c>
      <c r="I585" s="184"/>
      <c r="J585" s="246"/>
      <c r="R585" s="59" t="s">
        <v>138</v>
      </c>
    </row>
    <row r="586" spans="2:18" ht="23.25" customHeight="1" x14ac:dyDescent="0.4">
      <c r="B586" s="241"/>
      <c r="C586" s="241"/>
      <c r="D586" s="241"/>
      <c r="E586" s="63" t="s">
        <v>52</v>
      </c>
      <c r="F586" s="182"/>
      <c r="G586" s="170" t="str">
        <f t="shared" ref="G586" si="1140">IF(G587="", "", (G587+G588))</f>
        <v/>
      </c>
      <c r="H586" s="170" t="str">
        <f t="shared" ref="H586" si="1141">IF(H587="","",(H587+H588))</f>
        <v/>
      </c>
      <c r="I586" s="182"/>
      <c r="J586" s="244" t="str">
        <f t="shared" ref="J586" si="1142">IF(I586="","",SUM(I586:I590))</f>
        <v/>
      </c>
      <c r="R586" s="59" t="s">
        <v>138</v>
      </c>
    </row>
    <row r="587" spans="2:18" ht="23.25" customHeight="1" x14ac:dyDescent="0.4">
      <c r="B587" s="242"/>
      <c r="C587" s="242"/>
      <c r="D587" s="242"/>
      <c r="E587" s="67" t="s">
        <v>38</v>
      </c>
      <c r="F587" s="167" t="str" cm="1">
        <f t="array" ref="F587">_xlfn.IFS(D586="","",F586="","",(D586="小規模事業者"),(MIN(625001,F586)),(D586="中小企業等"),(MIN(666667,F586)))</f>
        <v/>
      </c>
      <c r="G587" s="167" t="str">
        <f t="shared" ref="G587" si="1143">IF(F587="","",IF(D586="小規模事業者",ROUNDDOWN(F587/5*4,0),(ROUNDDOWN(F587/4*3,0))))</f>
        <v/>
      </c>
      <c r="H587" s="167" t="str">
        <f t="shared" ref="H587" si="1144">IF(F587="","",(ROUNDDOWN(MIN(500000,G587),0)))</f>
        <v/>
      </c>
      <c r="I587" s="68"/>
      <c r="J587" s="245"/>
      <c r="R587" s="59" t="s">
        <v>138</v>
      </c>
    </row>
    <row r="588" spans="2:18" ht="23.25" customHeight="1" x14ac:dyDescent="0.4">
      <c r="B588" s="242"/>
      <c r="C588" s="242"/>
      <c r="D588" s="242"/>
      <c r="E588" s="67" t="s">
        <v>39</v>
      </c>
      <c r="F588" s="167" t="str" cm="1">
        <f t="array" ref="F588">_xlfn.IFS(D586="","",F586="","",F586&lt;&gt;"",(F586-F587))</f>
        <v/>
      </c>
      <c r="G588" s="167" t="str">
        <f t="shared" ref="G588" si="1145">IF(F588="","",ROUNDDOWN(F588*2/3,0))</f>
        <v/>
      </c>
      <c r="H588" s="167" t="str">
        <f t="shared" ref="H588" si="1146">IF(F588="","",(ROUNDDOWN(MIN(3000000,G588),0)))</f>
        <v/>
      </c>
      <c r="I588" s="68"/>
      <c r="J588" s="245"/>
      <c r="R588" s="59" t="s">
        <v>138</v>
      </c>
    </row>
    <row r="589" spans="2:18" ht="23.25" customHeight="1" x14ac:dyDescent="0.4">
      <c r="B589" s="242"/>
      <c r="C589" s="242"/>
      <c r="D589" s="242"/>
      <c r="E589" s="71" t="s">
        <v>143</v>
      </c>
      <c r="F589" s="183"/>
      <c r="G589" s="73" t="str">
        <f t="shared" ref="G589:G590" si="1147">IF(F589="","",(ROUNDDOWN(F589/2*1,0)))</f>
        <v/>
      </c>
      <c r="H589" s="73" t="str">
        <f t="shared" ref="H589" si="1148">IF(F589="", "",( ROUNDDOWN(MIN(100000,G589),0)))</f>
        <v/>
      </c>
      <c r="I589" s="183"/>
      <c r="J589" s="245"/>
      <c r="R589" s="59" t="s">
        <v>138</v>
      </c>
    </row>
    <row r="590" spans="2:18" ht="23.25" customHeight="1" thickBot="1" x14ac:dyDescent="0.45">
      <c r="B590" s="243"/>
      <c r="C590" s="243"/>
      <c r="D590" s="243"/>
      <c r="E590" s="76" t="s">
        <v>142</v>
      </c>
      <c r="F590" s="183"/>
      <c r="G590" s="77" t="str">
        <f t="shared" si="1147"/>
        <v/>
      </c>
      <c r="H590" s="77" t="str">
        <f t="shared" ref="H590" si="1149">IF(F590="", "",( ROUNDDOWN(MIN(200000,G590),0)))</f>
        <v/>
      </c>
      <c r="I590" s="184"/>
      <c r="J590" s="246"/>
      <c r="R590" s="59" t="s">
        <v>138</v>
      </c>
    </row>
    <row r="591" spans="2:18" ht="23.25" customHeight="1" x14ac:dyDescent="0.4">
      <c r="B591" s="241"/>
      <c r="C591" s="241"/>
      <c r="D591" s="241"/>
      <c r="E591" s="63" t="s">
        <v>52</v>
      </c>
      <c r="F591" s="182"/>
      <c r="G591" s="170" t="str">
        <f t="shared" ref="G591" si="1150">IF(G592="", "", (G592+G593))</f>
        <v/>
      </c>
      <c r="H591" s="170" t="str">
        <f t="shared" ref="H591" si="1151">IF(H592="","",(H592+H593))</f>
        <v/>
      </c>
      <c r="I591" s="182"/>
      <c r="J591" s="244" t="str">
        <f t="shared" ref="J591" si="1152">IF(I591="","",SUM(I591:I595))</f>
        <v/>
      </c>
      <c r="R591" s="59" t="s">
        <v>138</v>
      </c>
    </row>
    <row r="592" spans="2:18" ht="23.25" customHeight="1" x14ac:dyDescent="0.4">
      <c r="B592" s="242"/>
      <c r="C592" s="242"/>
      <c r="D592" s="242"/>
      <c r="E592" s="67" t="s">
        <v>38</v>
      </c>
      <c r="F592" s="167" t="str" cm="1">
        <f t="array" ref="F592">_xlfn.IFS(D591="","",F591="","",(D591="小規模事業者"),(MIN(625001,F591)),(D591="中小企業等"),(MIN(666667,F591)))</f>
        <v/>
      </c>
      <c r="G592" s="167" t="str">
        <f t="shared" ref="G592" si="1153">IF(F592="","",IF(D591="小規模事業者",ROUNDDOWN(F592/5*4,0),(ROUNDDOWN(F592/4*3,0))))</f>
        <v/>
      </c>
      <c r="H592" s="167" t="str">
        <f t="shared" ref="H592" si="1154">IF(F592="","",(ROUNDDOWN(MIN(500000,G592),0)))</f>
        <v/>
      </c>
      <c r="I592" s="68"/>
      <c r="J592" s="245"/>
      <c r="R592" s="59" t="s">
        <v>138</v>
      </c>
    </row>
    <row r="593" spans="2:18" ht="23.25" customHeight="1" x14ac:dyDescent="0.4">
      <c r="B593" s="242"/>
      <c r="C593" s="242"/>
      <c r="D593" s="242"/>
      <c r="E593" s="67" t="s">
        <v>39</v>
      </c>
      <c r="F593" s="167" t="str" cm="1">
        <f t="array" ref="F593">_xlfn.IFS(D591="","",F591="","",F591&lt;&gt;"",(F591-F592))</f>
        <v/>
      </c>
      <c r="G593" s="167" t="str">
        <f t="shared" ref="G593" si="1155">IF(F593="","",ROUNDDOWN(F593*2/3,0))</f>
        <v/>
      </c>
      <c r="H593" s="167" t="str">
        <f t="shared" ref="H593" si="1156">IF(F593="","",(ROUNDDOWN(MIN(3000000,G593),0)))</f>
        <v/>
      </c>
      <c r="I593" s="68"/>
      <c r="J593" s="245"/>
      <c r="R593" s="59" t="s">
        <v>138</v>
      </c>
    </row>
    <row r="594" spans="2:18" ht="23.25" customHeight="1" x14ac:dyDescent="0.4">
      <c r="B594" s="242"/>
      <c r="C594" s="242"/>
      <c r="D594" s="242"/>
      <c r="E594" s="71" t="s">
        <v>143</v>
      </c>
      <c r="F594" s="183"/>
      <c r="G594" s="73" t="str">
        <f t="shared" ref="G594:G595" si="1157">IF(F594="","",(ROUNDDOWN(F594/2*1,0)))</f>
        <v/>
      </c>
      <c r="H594" s="73" t="str">
        <f t="shared" ref="H594" si="1158">IF(F594="", "",( ROUNDDOWN(MIN(100000,G594),0)))</f>
        <v/>
      </c>
      <c r="I594" s="183"/>
      <c r="J594" s="245"/>
      <c r="R594" s="59" t="s">
        <v>138</v>
      </c>
    </row>
    <row r="595" spans="2:18" ht="23.25" customHeight="1" thickBot="1" x14ac:dyDescent="0.45">
      <c r="B595" s="243"/>
      <c r="C595" s="243"/>
      <c r="D595" s="243"/>
      <c r="E595" s="76" t="s">
        <v>142</v>
      </c>
      <c r="F595" s="183"/>
      <c r="G595" s="77" t="str">
        <f t="shared" si="1157"/>
        <v/>
      </c>
      <c r="H595" s="77" t="str">
        <f t="shared" ref="H595" si="1159">IF(F595="", "",( ROUNDDOWN(MIN(200000,G595),0)))</f>
        <v/>
      </c>
      <c r="I595" s="184"/>
      <c r="J595" s="246"/>
      <c r="R595" s="59" t="s">
        <v>138</v>
      </c>
    </row>
    <row r="596" spans="2:18" ht="23.25" customHeight="1" x14ac:dyDescent="0.4">
      <c r="B596" s="241"/>
      <c r="C596" s="241"/>
      <c r="D596" s="241"/>
      <c r="E596" s="63" t="s">
        <v>52</v>
      </c>
      <c r="F596" s="182"/>
      <c r="G596" s="170" t="str">
        <f t="shared" ref="G596" si="1160">IF(G597="", "", (G597+G598))</f>
        <v/>
      </c>
      <c r="H596" s="170" t="str">
        <f t="shared" ref="H596" si="1161">IF(H597="","",(H597+H598))</f>
        <v/>
      </c>
      <c r="I596" s="182"/>
      <c r="J596" s="244" t="str">
        <f t="shared" ref="J596" si="1162">IF(I596="","",SUM(I596:I600))</f>
        <v/>
      </c>
      <c r="R596" s="59" t="s">
        <v>138</v>
      </c>
    </row>
    <row r="597" spans="2:18" ht="23.25" customHeight="1" x14ac:dyDescent="0.4">
      <c r="B597" s="242"/>
      <c r="C597" s="242"/>
      <c r="D597" s="242"/>
      <c r="E597" s="67" t="s">
        <v>38</v>
      </c>
      <c r="F597" s="167" t="str" cm="1">
        <f t="array" ref="F597">_xlfn.IFS(D596="","",F596="","",(D596="小規模事業者"),(MIN(625001,F596)),(D596="中小企業等"),(MIN(666667,F596)))</f>
        <v/>
      </c>
      <c r="G597" s="167" t="str">
        <f t="shared" ref="G597" si="1163">IF(F597="","",IF(D596="小規模事業者",ROUNDDOWN(F597/5*4,0),(ROUNDDOWN(F597/4*3,0))))</f>
        <v/>
      </c>
      <c r="H597" s="167" t="str">
        <f t="shared" ref="H597" si="1164">IF(F597="","",(ROUNDDOWN(MIN(500000,G597),0)))</f>
        <v/>
      </c>
      <c r="I597" s="68"/>
      <c r="J597" s="245"/>
      <c r="R597" s="59" t="s">
        <v>138</v>
      </c>
    </row>
    <row r="598" spans="2:18" ht="23.25" customHeight="1" x14ac:dyDescent="0.4">
      <c r="B598" s="242"/>
      <c r="C598" s="242"/>
      <c r="D598" s="242"/>
      <c r="E598" s="67" t="s">
        <v>39</v>
      </c>
      <c r="F598" s="167" t="str" cm="1">
        <f t="array" ref="F598">_xlfn.IFS(D596="","",F596="","",F596&lt;&gt;"",(F596-F597))</f>
        <v/>
      </c>
      <c r="G598" s="167" t="str">
        <f t="shared" ref="G598" si="1165">IF(F598="","",ROUNDDOWN(F598*2/3,0))</f>
        <v/>
      </c>
      <c r="H598" s="167" t="str">
        <f t="shared" ref="H598" si="1166">IF(F598="","",(ROUNDDOWN(MIN(3000000,G598),0)))</f>
        <v/>
      </c>
      <c r="I598" s="68"/>
      <c r="J598" s="245"/>
      <c r="R598" s="59" t="s">
        <v>138</v>
      </c>
    </row>
    <row r="599" spans="2:18" ht="23.25" customHeight="1" x14ac:dyDescent="0.4">
      <c r="B599" s="242"/>
      <c r="C599" s="242"/>
      <c r="D599" s="242"/>
      <c r="E599" s="71" t="s">
        <v>143</v>
      </c>
      <c r="F599" s="183"/>
      <c r="G599" s="73" t="str">
        <f t="shared" ref="G599:G600" si="1167">IF(F599="","",(ROUNDDOWN(F599/2*1,0)))</f>
        <v/>
      </c>
      <c r="H599" s="73" t="str">
        <f t="shared" ref="H599" si="1168">IF(F599="", "",( ROUNDDOWN(MIN(100000,G599),0)))</f>
        <v/>
      </c>
      <c r="I599" s="183"/>
      <c r="J599" s="245"/>
      <c r="R599" s="59" t="s">
        <v>138</v>
      </c>
    </row>
    <row r="600" spans="2:18" ht="23.25" customHeight="1" thickBot="1" x14ac:dyDescent="0.45">
      <c r="B600" s="243"/>
      <c r="C600" s="243"/>
      <c r="D600" s="243"/>
      <c r="E600" s="76" t="s">
        <v>142</v>
      </c>
      <c r="F600" s="183"/>
      <c r="G600" s="77" t="str">
        <f t="shared" si="1167"/>
        <v/>
      </c>
      <c r="H600" s="77" t="str">
        <f t="shared" ref="H600" si="1169">IF(F600="", "",( ROUNDDOWN(MIN(200000,G600),0)))</f>
        <v/>
      </c>
      <c r="I600" s="184"/>
      <c r="J600" s="246"/>
      <c r="R600" s="59" t="s">
        <v>138</v>
      </c>
    </row>
    <row r="601" spans="2:18" ht="23.25" customHeight="1" x14ac:dyDescent="0.4">
      <c r="B601" s="241"/>
      <c r="C601" s="241"/>
      <c r="D601" s="241"/>
      <c r="E601" s="63" t="s">
        <v>52</v>
      </c>
      <c r="F601" s="182"/>
      <c r="G601" s="170" t="str">
        <f t="shared" ref="G601" si="1170">IF(G602="", "", (G602+G603))</f>
        <v/>
      </c>
      <c r="H601" s="170" t="str">
        <f t="shared" ref="H601" si="1171">IF(H602="","",(H602+H603))</f>
        <v/>
      </c>
      <c r="I601" s="182"/>
      <c r="J601" s="244" t="str">
        <f t="shared" ref="J601" si="1172">IF(I601="","",SUM(I601:I605))</f>
        <v/>
      </c>
      <c r="R601" s="59" t="s">
        <v>138</v>
      </c>
    </row>
    <row r="602" spans="2:18" ht="23.25" customHeight="1" x14ac:dyDescent="0.4">
      <c r="B602" s="242"/>
      <c r="C602" s="242"/>
      <c r="D602" s="242"/>
      <c r="E602" s="67" t="s">
        <v>38</v>
      </c>
      <c r="F602" s="167" t="str" cm="1">
        <f t="array" ref="F602">_xlfn.IFS(D601="","",F601="","",(D601="小規模事業者"),(MIN(625001,F601)),(D601="中小企業等"),(MIN(666667,F601)))</f>
        <v/>
      </c>
      <c r="G602" s="167" t="str">
        <f t="shared" ref="G602" si="1173">IF(F602="","",IF(D601="小規模事業者",ROUNDDOWN(F602/5*4,0),(ROUNDDOWN(F602/4*3,0))))</f>
        <v/>
      </c>
      <c r="H602" s="167" t="str">
        <f t="shared" ref="H602" si="1174">IF(F602="","",(ROUNDDOWN(MIN(500000,G602),0)))</f>
        <v/>
      </c>
      <c r="I602" s="68"/>
      <c r="J602" s="245"/>
      <c r="R602" s="59" t="s">
        <v>138</v>
      </c>
    </row>
    <row r="603" spans="2:18" ht="23.25" customHeight="1" x14ac:dyDescent="0.4">
      <c r="B603" s="242"/>
      <c r="C603" s="242"/>
      <c r="D603" s="242"/>
      <c r="E603" s="67" t="s">
        <v>39</v>
      </c>
      <c r="F603" s="167" t="str" cm="1">
        <f t="array" ref="F603">_xlfn.IFS(D601="","",F601="","",F601&lt;&gt;"",(F601-F602))</f>
        <v/>
      </c>
      <c r="G603" s="167" t="str">
        <f t="shared" ref="G603" si="1175">IF(F603="","",ROUNDDOWN(F603*2/3,0))</f>
        <v/>
      </c>
      <c r="H603" s="167" t="str">
        <f t="shared" ref="H603" si="1176">IF(F603="","",(ROUNDDOWN(MIN(3000000,G603),0)))</f>
        <v/>
      </c>
      <c r="I603" s="68"/>
      <c r="J603" s="245"/>
      <c r="R603" s="59" t="s">
        <v>138</v>
      </c>
    </row>
    <row r="604" spans="2:18" ht="23.25" customHeight="1" x14ac:dyDescent="0.4">
      <c r="B604" s="242"/>
      <c r="C604" s="242"/>
      <c r="D604" s="242"/>
      <c r="E604" s="71" t="s">
        <v>143</v>
      </c>
      <c r="F604" s="183"/>
      <c r="G604" s="73" t="str">
        <f t="shared" ref="G604:G605" si="1177">IF(F604="","",(ROUNDDOWN(F604/2*1,0)))</f>
        <v/>
      </c>
      <c r="H604" s="73" t="str">
        <f t="shared" ref="H604" si="1178">IF(F604="", "",( ROUNDDOWN(MIN(100000,G604),0)))</f>
        <v/>
      </c>
      <c r="I604" s="183"/>
      <c r="J604" s="245"/>
      <c r="R604" s="59" t="s">
        <v>138</v>
      </c>
    </row>
    <row r="605" spans="2:18" ht="23.25" customHeight="1" thickBot="1" x14ac:dyDescent="0.45">
      <c r="B605" s="243"/>
      <c r="C605" s="243"/>
      <c r="D605" s="243"/>
      <c r="E605" s="76" t="s">
        <v>142</v>
      </c>
      <c r="F605" s="183"/>
      <c r="G605" s="77" t="str">
        <f t="shared" si="1177"/>
        <v/>
      </c>
      <c r="H605" s="77" t="str">
        <f t="shared" ref="H605" si="1179">IF(F605="", "",( ROUNDDOWN(MIN(200000,G605),0)))</f>
        <v/>
      </c>
      <c r="I605" s="184"/>
      <c r="J605" s="246"/>
      <c r="R605" s="59" t="s">
        <v>138</v>
      </c>
    </row>
    <row r="606" spans="2:18" ht="23.25" customHeight="1" x14ac:dyDescent="0.4">
      <c r="B606" s="241"/>
      <c r="C606" s="241"/>
      <c r="D606" s="241"/>
      <c r="E606" s="63" t="s">
        <v>52</v>
      </c>
      <c r="F606" s="182"/>
      <c r="G606" s="170" t="str">
        <f t="shared" ref="G606" si="1180">IF(G607="", "", (G607+G608))</f>
        <v/>
      </c>
      <c r="H606" s="170" t="str">
        <f t="shared" ref="H606" si="1181">IF(H607="","",(H607+H608))</f>
        <v/>
      </c>
      <c r="I606" s="182"/>
      <c r="J606" s="244" t="str">
        <f t="shared" ref="J606" si="1182">IF(I606="","",SUM(I606:I610))</f>
        <v/>
      </c>
      <c r="R606" s="59" t="s">
        <v>138</v>
      </c>
    </row>
    <row r="607" spans="2:18" ht="23.25" customHeight="1" x14ac:dyDescent="0.4">
      <c r="B607" s="242"/>
      <c r="C607" s="242"/>
      <c r="D607" s="242"/>
      <c r="E607" s="67" t="s">
        <v>38</v>
      </c>
      <c r="F607" s="167" t="str" cm="1">
        <f t="array" ref="F607">_xlfn.IFS(D606="","",F606="","",(D606="小規模事業者"),(MIN(625001,F606)),(D606="中小企業等"),(MIN(666667,F606)))</f>
        <v/>
      </c>
      <c r="G607" s="167" t="str">
        <f t="shared" ref="G607" si="1183">IF(F607="","",IF(D606="小規模事業者",ROUNDDOWN(F607/5*4,0),(ROUNDDOWN(F607/4*3,0))))</f>
        <v/>
      </c>
      <c r="H607" s="167" t="str">
        <f t="shared" ref="H607" si="1184">IF(F607="","",(ROUNDDOWN(MIN(500000,G607),0)))</f>
        <v/>
      </c>
      <c r="I607" s="68"/>
      <c r="J607" s="245"/>
      <c r="R607" s="59" t="s">
        <v>138</v>
      </c>
    </row>
    <row r="608" spans="2:18" ht="23.25" customHeight="1" x14ac:dyDescent="0.4">
      <c r="B608" s="242"/>
      <c r="C608" s="242"/>
      <c r="D608" s="242"/>
      <c r="E608" s="67" t="s">
        <v>39</v>
      </c>
      <c r="F608" s="167" t="str" cm="1">
        <f t="array" ref="F608">_xlfn.IFS(D606="","",F606="","",F606&lt;&gt;"",(F606-F607))</f>
        <v/>
      </c>
      <c r="G608" s="167" t="str">
        <f t="shared" ref="G608" si="1185">IF(F608="","",ROUNDDOWN(F608*2/3,0))</f>
        <v/>
      </c>
      <c r="H608" s="167" t="str">
        <f t="shared" ref="H608" si="1186">IF(F608="","",(ROUNDDOWN(MIN(3000000,G608),0)))</f>
        <v/>
      </c>
      <c r="I608" s="68"/>
      <c r="J608" s="245"/>
      <c r="R608" s="59" t="s">
        <v>138</v>
      </c>
    </row>
    <row r="609" spans="2:18" ht="23.25" customHeight="1" x14ac:dyDescent="0.4">
      <c r="B609" s="242"/>
      <c r="C609" s="242"/>
      <c r="D609" s="242"/>
      <c r="E609" s="71" t="s">
        <v>143</v>
      </c>
      <c r="F609" s="183"/>
      <c r="G609" s="73" t="str">
        <f t="shared" ref="G609:G610" si="1187">IF(F609="","",(ROUNDDOWN(F609/2*1,0)))</f>
        <v/>
      </c>
      <c r="H609" s="73" t="str">
        <f t="shared" ref="H609" si="1188">IF(F609="", "",( ROUNDDOWN(MIN(100000,G609),0)))</f>
        <v/>
      </c>
      <c r="I609" s="183"/>
      <c r="J609" s="245"/>
      <c r="R609" s="59" t="s">
        <v>138</v>
      </c>
    </row>
    <row r="610" spans="2:18" ht="23.25" customHeight="1" thickBot="1" x14ac:dyDescent="0.45">
      <c r="B610" s="243"/>
      <c r="C610" s="243"/>
      <c r="D610" s="243"/>
      <c r="E610" s="76" t="s">
        <v>142</v>
      </c>
      <c r="F610" s="183"/>
      <c r="G610" s="77" t="str">
        <f t="shared" si="1187"/>
        <v/>
      </c>
      <c r="H610" s="77" t="str">
        <f t="shared" ref="H610" si="1189">IF(F610="", "",( ROUNDDOWN(MIN(200000,G610),0)))</f>
        <v/>
      </c>
      <c r="I610" s="184"/>
      <c r="J610" s="246"/>
      <c r="R610" s="59" t="s">
        <v>138</v>
      </c>
    </row>
    <row r="611" spans="2:18" ht="23.25" customHeight="1" x14ac:dyDescent="0.4">
      <c r="B611" s="241"/>
      <c r="C611" s="241"/>
      <c r="D611" s="241"/>
      <c r="E611" s="63" t="s">
        <v>52</v>
      </c>
      <c r="F611" s="182"/>
      <c r="G611" s="170" t="str">
        <f t="shared" ref="G611" si="1190">IF(G612="", "", (G612+G613))</f>
        <v/>
      </c>
      <c r="H611" s="170" t="str">
        <f t="shared" ref="H611" si="1191">IF(H612="","",(H612+H613))</f>
        <v/>
      </c>
      <c r="I611" s="182"/>
      <c r="J611" s="244" t="str">
        <f t="shared" ref="J611" si="1192">IF(I611="","",SUM(I611:I615))</f>
        <v/>
      </c>
      <c r="R611" s="59" t="s">
        <v>138</v>
      </c>
    </row>
    <row r="612" spans="2:18" ht="23.25" customHeight="1" x14ac:dyDescent="0.4">
      <c r="B612" s="242"/>
      <c r="C612" s="242"/>
      <c r="D612" s="242"/>
      <c r="E612" s="67" t="s">
        <v>38</v>
      </c>
      <c r="F612" s="167" t="str" cm="1">
        <f t="array" ref="F612">_xlfn.IFS(D611="","",F611="","",(D611="小規模事業者"),(MIN(625001,F611)),(D611="中小企業等"),(MIN(666667,F611)))</f>
        <v/>
      </c>
      <c r="G612" s="167" t="str">
        <f t="shared" ref="G612" si="1193">IF(F612="","",IF(D611="小規模事業者",ROUNDDOWN(F612/5*4,0),(ROUNDDOWN(F612/4*3,0))))</f>
        <v/>
      </c>
      <c r="H612" s="167" t="str">
        <f t="shared" ref="H612" si="1194">IF(F612="","",(ROUNDDOWN(MIN(500000,G612),0)))</f>
        <v/>
      </c>
      <c r="I612" s="68"/>
      <c r="J612" s="245"/>
      <c r="R612" s="59" t="s">
        <v>138</v>
      </c>
    </row>
    <row r="613" spans="2:18" ht="23.25" customHeight="1" x14ac:dyDescent="0.4">
      <c r="B613" s="242"/>
      <c r="C613" s="242"/>
      <c r="D613" s="242"/>
      <c r="E613" s="67" t="s">
        <v>39</v>
      </c>
      <c r="F613" s="167" t="str" cm="1">
        <f t="array" ref="F613">_xlfn.IFS(D611="","",F611="","",F611&lt;&gt;"",(F611-F612))</f>
        <v/>
      </c>
      <c r="G613" s="167" t="str">
        <f t="shared" ref="G613" si="1195">IF(F613="","",ROUNDDOWN(F613*2/3,0))</f>
        <v/>
      </c>
      <c r="H613" s="167" t="str">
        <f t="shared" ref="H613" si="1196">IF(F613="","",(ROUNDDOWN(MIN(3000000,G613),0)))</f>
        <v/>
      </c>
      <c r="I613" s="68"/>
      <c r="J613" s="245"/>
      <c r="R613" s="59" t="s">
        <v>138</v>
      </c>
    </row>
    <row r="614" spans="2:18" ht="23.25" customHeight="1" x14ac:dyDescent="0.4">
      <c r="B614" s="242"/>
      <c r="C614" s="242"/>
      <c r="D614" s="242"/>
      <c r="E614" s="71" t="s">
        <v>143</v>
      </c>
      <c r="F614" s="183"/>
      <c r="G614" s="73" t="str">
        <f t="shared" ref="G614:G615" si="1197">IF(F614="","",(ROUNDDOWN(F614/2*1,0)))</f>
        <v/>
      </c>
      <c r="H614" s="73" t="str">
        <f t="shared" ref="H614" si="1198">IF(F614="", "",( ROUNDDOWN(MIN(100000,G614),0)))</f>
        <v/>
      </c>
      <c r="I614" s="183"/>
      <c r="J614" s="245"/>
      <c r="R614" s="59" t="s">
        <v>138</v>
      </c>
    </row>
    <row r="615" spans="2:18" ht="23.25" customHeight="1" thickBot="1" x14ac:dyDescent="0.45">
      <c r="B615" s="243"/>
      <c r="C615" s="243"/>
      <c r="D615" s="243"/>
      <c r="E615" s="76" t="s">
        <v>142</v>
      </c>
      <c r="F615" s="183"/>
      <c r="G615" s="77" t="str">
        <f t="shared" si="1197"/>
        <v/>
      </c>
      <c r="H615" s="77" t="str">
        <f t="shared" ref="H615" si="1199">IF(F615="", "",( ROUNDDOWN(MIN(200000,G615),0)))</f>
        <v/>
      </c>
      <c r="I615" s="184"/>
      <c r="J615" s="246"/>
      <c r="R615" s="59" t="s">
        <v>138</v>
      </c>
    </row>
    <row r="616" spans="2:18" ht="23.25" customHeight="1" x14ac:dyDescent="0.4">
      <c r="B616" s="241"/>
      <c r="C616" s="241"/>
      <c r="D616" s="241"/>
      <c r="E616" s="63" t="s">
        <v>52</v>
      </c>
      <c r="F616" s="182"/>
      <c r="G616" s="170" t="str">
        <f t="shared" ref="G616" si="1200">IF(G617="", "", (G617+G618))</f>
        <v/>
      </c>
      <c r="H616" s="170" t="str">
        <f t="shared" ref="H616" si="1201">IF(H617="","",(H617+H618))</f>
        <v/>
      </c>
      <c r="I616" s="182"/>
      <c r="J616" s="244" t="str">
        <f t="shared" ref="J616" si="1202">IF(I616="","",SUM(I616:I620))</f>
        <v/>
      </c>
      <c r="R616" s="59" t="s">
        <v>138</v>
      </c>
    </row>
    <row r="617" spans="2:18" ht="23.25" customHeight="1" x14ac:dyDescent="0.4">
      <c r="B617" s="242"/>
      <c r="C617" s="242"/>
      <c r="D617" s="242"/>
      <c r="E617" s="67" t="s">
        <v>38</v>
      </c>
      <c r="F617" s="167" t="str" cm="1">
        <f t="array" ref="F617">_xlfn.IFS(D616="","",F616="","",(D616="小規模事業者"),(MIN(625001,F616)),(D616="中小企業等"),(MIN(666667,F616)))</f>
        <v/>
      </c>
      <c r="G617" s="167" t="str">
        <f t="shared" ref="G617" si="1203">IF(F617="","",IF(D616="小規模事業者",ROUNDDOWN(F617/5*4,0),(ROUNDDOWN(F617/4*3,0))))</f>
        <v/>
      </c>
      <c r="H617" s="167" t="str">
        <f t="shared" ref="H617" si="1204">IF(F617="","",(ROUNDDOWN(MIN(500000,G617),0)))</f>
        <v/>
      </c>
      <c r="I617" s="68"/>
      <c r="J617" s="245"/>
      <c r="R617" s="59" t="s">
        <v>138</v>
      </c>
    </row>
    <row r="618" spans="2:18" ht="23.25" customHeight="1" x14ac:dyDescent="0.4">
      <c r="B618" s="242"/>
      <c r="C618" s="242"/>
      <c r="D618" s="242"/>
      <c r="E618" s="67" t="s">
        <v>39</v>
      </c>
      <c r="F618" s="167" t="str" cm="1">
        <f t="array" ref="F618">_xlfn.IFS(D616="","",F616="","",F616&lt;&gt;"",(F616-F617))</f>
        <v/>
      </c>
      <c r="G618" s="167" t="str">
        <f t="shared" ref="G618" si="1205">IF(F618="","",ROUNDDOWN(F618*2/3,0))</f>
        <v/>
      </c>
      <c r="H618" s="167" t="str">
        <f t="shared" ref="H618" si="1206">IF(F618="","",(ROUNDDOWN(MIN(3000000,G618),0)))</f>
        <v/>
      </c>
      <c r="I618" s="68"/>
      <c r="J618" s="245"/>
      <c r="R618" s="59" t="s">
        <v>138</v>
      </c>
    </row>
    <row r="619" spans="2:18" ht="23.25" customHeight="1" x14ac:dyDescent="0.4">
      <c r="B619" s="242"/>
      <c r="C619" s="242"/>
      <c r="D619" s="242"/>
      <c r="E619" s="71" t="s">
        <v>143</v>
      </c>
      <c r="F619" s="183"/>
      <c r="G619" s="73" t="str">
        <f t="shared" ref="G619:G620" si="1207">IF(F619="","",(ROUNDDOWN(F619/2*1,0)))</f>
        <v/>
      </c>
      <c r="H619" s="73" t="str">
        <f t="shared" ref="H619" si="1208">IF(F619="", "",( ROUNDDOWN(MIN(100000,G619),0)))</f>
        <v/>
      </c>
      <c r="I619" s="183"/>
      <c r="J619" s="245"/>
      <c r="R619" s="59" t="s">
        <v>138</v>
      </c>
    </row>
    <row r="620" spans="2:18" ht="23.25" customHeight="1" thickBot="1" x14ac:dyDescent="0.45">
      <c r="B620" s="243"/>
      <c r="C620" s="243"/>
      <c r="D620" s="243"/>
      <c r="E620" s="76" t="s">
        <v>142</v>
      </c>
      <c r="F620" s="183"/>
      <c r="G620" s="77" t="str">
        <f t="shared" si="1207"/>
        <v/>
      </c>
      <c r="H620" s="77" t="str">
        <f t="shared" ref="H620" si="1209">IF(F620="", "",( ROUNDDOWN(MIN(200000,G620),0)))</f>
        <v/>
      </c>
      <c r="I620" s="184"/>
      <c r="J620" s="246"/>
      <c r="R620" s="59" t="s">
        <v>138</v>
      </c>
    </row>
    <row r="621" spans="2:18" ht="23.25" customHeight="1" x14ac:dyDescent="0.4">
      <c r="B621" s="241"/>
      <c r="C621" s="241"/>
      <c r="D621" s="241"/>
      <c r="E621" s="63" t="s">
        <v>52</v>
      </c>
      <c r="F621" s="182"/>
      <c r="G621" s="170" t="str">
        <f t="shared" ref="G621" si="1210">IF(G622="", "", (G622+G623))</f>
        <v/>
      </c>
      <c r="H621" s="170" t="str">
        <f t="shared" ref="H621" si="1211">IF(H622="","",(H622+H623))</f>
        <v/>
      </c>
      <c r="I621" s="182"/>
      <c r="J621" s="244" t="str">
        <f t="shared" ref="J621" si="1212">IF(I621="","",SUM(I621:I625))</f>
        <v/>
      </c>
      <c r="R621" s="59" t="s">
        <v>138</v>
      </c>
    </row>
    <row r="622" spans="2:18" ht="23.25" customHeight="1" x14ac:dyDescent="0.4">
      <c r="B622" s="242"/>
      <c r="C622" s="242"/>
      <c r="D622" s="242"/>
      <c r="E622" s="67" t="s">
        <v>38</v>
      </c>
      <c r="F622" s="167" t="str" cm="1">
        <f t="array" ref="F622">_xlfn.IFS(D621="","",F621="","",(D621="小規模事業者"),(MIN(625001,F621)),(D621="中小企業等"),(MIN(666667,F621)))</f>
        <v/>
      </c>
      <c r="G622" s="167" t="str">
        <f t="shared" ref="G622" si="1213">IF(F622="","",IF(D621="小規模事業者",ROUNDDOWN(F622/5*4,0),(ROUNDDOWN(F622/4*3,0))))</f>
        <v/>
      </c>
      <c r="H622" s="167" t="str">
        <f t="shared" ref="H622" si="1214">IF(F622="","",(ROUNDDOWN(MIN(500000,G622),0)))</f>
        <v/>
      </c>
      <c r="I622" s="68"/>
      <c r="J622" s="245"/>
      <c r="R622" s="59" t="s">
        <v>138</v>
      </c>
    </row>
    <row r="623" spans="2:18" ht="23.25" customHeight="1" x14ac:dyDescent="0.4">
      <c r="B623" s="242"/>
      <c r="C623" s="242"/>
      <c r="D623" s="242"/>
      <c r="E623" s="67" t="s">
        <v>39</v>
      </c>
      <c r="F623" s="167" t="str" cm="1">
        <f t="array" ref="F623">_xlfn.IFS(D621="","",F621="","",F621&lt;&gt;"",(F621-F622))</f>
        <v/>
      </c>
      <c r="G623" s="167" t="str">
        <f t="shared" ref="G623" si="1215">IF(F623="","",ROUNDDOWN(F623*2/3,0))</f>
        <v/>
      </c>
      <c r="H623" s="167" t="str">
        <f t="shared" ref="H623" si="1216">IF(F623="","",(ROUNDDOWN(MIN(3000000,G623),0)))</f>
        <v/>
      </c>
      <c r="I623" s="68"/>
      <c r="J623" s="245"/>
      <c r="R623" s="59" t="s">
        <v>138</v>
      </c>
    </row>
    <row r="624" spans="2:18" ht="23.25" customHeight="1" x14ac:dyDescent="0.4">
      <c r="B624" s="242"/>
      <c r="C624" s="242"/>
      <c r="D624" s="242"/>
      <c r="E624" s="71" t="s">
        <v>143</v>
      </c>
      <c r="F624" s="183"/>
      <c r="G624" s="73" t="str">
        <f t="shared" ref="G624:G625" si="1217">IF(F624="","",(ROUNDDOWN(F624/2*1,0)))</f>
        <v/>
      </c>
      <c r="H624" s="73" t="str">
        <f t="shared" ref="H624" si="1218">IF(F624="", "",( ROUNDDOWN(MIN(100000,G624),0)))</f>
        <v/>
      </c>
      <c r="I624" s="183"/>
      <c r="J624" s="245"/>
      <c r="R624" s="59" t="s">
        <v>138</v>
      </c>
    </row>
    <row r="625" spans="2:18" ht="23.25" customHeight="1" thickBot="1" x14ac:dyDescent="0.45">
      <c r="B625" s="243"/>
      <c r="C625" s="243"/>
      <c r="D625" s="243"/>
      <c r="E625" s="76" t="s">
        <v>142</v>
      </c>
      <c r="F625" s="183"/>
      <c r="G625" s="77" t="str">
        <f t="shared" si="1217"/>
        <v/>
      </c>
      <c r="H625" s="77" t="str">
        <f t="shared" ref="H625" si="1219">IF(F625="", "",( ROUNDDOWN(MIN(200000,G625),0)))</f>
        <v/>
      </c>
      <c r="I625" s="184"/>
      <c r="J625" s="246"/>
      <c r="R625" s="59" t="s">
        <v>138</v>
      </c>
    </row>
    <row r="626" spans="2:18" ht="23.25" customHeight="1" x14ac:dyDescent="0.4">
      <c r="B626" s="241"/>
      <c r="C626" s="241"/>
      <c r="D626" s="241"/>
      <c r="E626" s="63" t="s">
        <v>52</v>
      </c>
      <c r="F626" s="182"/>
      <c r="G626" s="170" t="str">
        <f t="shared" ref="G626" si="1220">IF(G627="", "", (G627+G628))</f>
        <v/>
      </c>
      <c r="H626" s="170" t="str">
        <f t="shared" ref="H626" si="1221">IF(H627="","",(H627+H628))</f>
        <v/>
      </c>
      <c r="I626" s="182"/>
      <c r="J626" s="244" t="str">
        <f t="shared" ref="J626" si="1222">IF(I626="","",SUM(I626:I630))</f>
        <v/>
      </c>
      <c r="R626" s="59" t="s">
        <v>138</v>
      </c>
    </row>
    <row r="627" spans="2:18" ht="23.25" customHeight="1" x14ac:dyDescent="0.4">
      <c r="B627" s="242"/>
      <c r="C627" s="242"/>
      <c r="D627" s="242"/>
      <c r="E627" s="67" t="s">
        <v>38</v>
      </c>
      <c r="F627" s="167" t="str" cm="1">
        <f t="array" ref="F627">_xlfn.IFS(D626="","",F626="","",(D626="小規模事業者"),(MIN(625001,F626)),(D626="中小企業等"),(MIN(666667,F626)))</f>
        <v/>
      </c>
      <c r="G627" s="167" t="str">
        <f t="shared" ref="G627" si="1223">IF(F627="","",IF(D626="小規模事業者",ROUNDDOWN(F627/5*4,0),(ROUNDDOWN(F627/4*3,0))))</f>
        <v/>
      </c>
      <c r="H627" s="167" t="str">
        <f t="shared" ref="H627" si="1224">IF(F627="","",(ROUNDDOWN(MIN(500000,G627),0)))</f>
        <v/>
      </c>
      <c r="I627" s="68"/>
      <c r="J627" s="245"/>
      <c r="R627" s="59" t="s">
        <v>138</v>
      </c>
    </row>
    <row r="628" spans="2:18" ht="23.25" customHeight="1" x14ac:dyDescent="0.4">
      <c r="B628" s="242"/>
      <c r="C628" s="242"/>
      <c r="D628" s="242"/>
      <c r="E628" s="67" t="s">
        <v>39</v>
      </c>
      <c r="F628" s="167" t="str" cm="1">
        <f t="array" ref="F628">_xlfn.IFS(D626="","",F626="","",F626&lt;&gt;"",(F626-F627))</f>
        <v/>
      </c>
      <c r="G628" s="167" t="str">
        <f t="shared" ref="G628" si="1225">IF(F628="","",ROUNDDOWN(F628*2/3,0))</f>
        <v/>
      </c>
      <c r="H628" s="167" t="str">
        <f t="shared" ref="H628" si="1226">IF(F628="","",(ROUNDDOWN(MIN(3000000,G628),0)))</f>
        <v/>
      </c>
      <c r="I628" s="68"/>
      <c r="J628" s="245"/>
      <c r="R628" s="59" t="s">
        <v>138</v>
      </c>
    </row>
    <row r="629" spans="2:18" ht="23.25" customHeight="1" x14ac:dyDescent="0.4">
      <c r="B629" s="242"/>
      <c r="C629" s="242"/>
      <c r="D629" s="242"/>
      <c r="E629" s="71" t="s">
        <v>143</v>
      </c>
      <c r="F629" s="183"/>
      <c r="G629" s="73" t="str">
        <f t="shared" ref="G629:G630" si="1227">IF(F629="","",(ROUNDDOWN(F629/2*1,0)))</f>
        <v/>
      </c>
      <c r="H629" s="73" t="str">
        <f t="shared" ref="H629" si="1228">IF(F629="", "",( ROUNDDOWN(MIN(100000,G629),0)))</f>
        <v/>
      </c>
      <c r="I629" s="183"/>
      <c r="J629" s="245"/>
      <c r="R629" s="59" t="s">
        <v>138</v>
      </c>
    </row>
    <row r="630" spans="2:18" ht="23.25" customHeight="1" thickBot="1" x14ac:dyDescent="0.45">
      <c r="B630" s="243"/>
      <c r="C630" s="243"/>
      <c r="D630" s="243"/>
      <c r="E630" s="76" t="s">
        <v>142</v>
      </c>
      <c r="F630" s="183"/>
      <c r="G630" s="77" t="str">
        <f t="shared" si="1227"/>
        <v/>
      </c>
      <c r="H630" s="77" t="str">
        <f t="shared" ref="H630" si="1229">IF(F630="", "",( ROUNDDOWN(MIN(200000,G630),0)))</f>
        <v/>
      </c>
      <c r="I630" s="184"/>
      <c r="J630" s="246"/>
      <c r="R630" s="59" t="s">
        <v>138</v>
      </c>
    </row>
    <row r="631" spans="2:18" ht="23.25" customHeight="1" x14ac:dyDescent="0.4">
      <c r="B631" s="241"/>
      <c r="C631" s="241"/>
      <c r="D631" s="241"/>
      <c r="E631" s="63" t="s">
        <v>52</v>
      </c>
      <c r="F631" s="182"/>
      <c r="G631" s="170" t="str">
        <f t="shared" ref="G631" si="1230">IF(G632="", "", (G632+G633))</f>
        <v/>
      </c>
      <c r="H631" s="170" t="str">
        <f t="shared" ref="H631" si="1231">IF(H632="","",(H632+H633))</f>
        <v/>
      </c>
      <c r="I631" s="182"/>
      <c r="J631" s="244" t="str">
        <f t="shared" ref="J631" si="1232">IF(I631="","",SUM(I631:I635))</f>
        <v/>
      </c>
      <c r="R631" s="59" t="s">
        <v>138</v>
      </c>
    </row>
    <row r="632" spans="2:18" ht="23.25" customHeight="1" x14ac:dyDescent="0.4">
      <c r="B632" s="242"/>
      <c r="C632" s="242"/>
      <c r="D632" s="242"/>
      <c r="E632" s="67" t="s">
        <v>38</v>
      </c>
      <c r="F632" s="167" t="str" cm="1">
        <f t="array" ref="F632">_xlfn.IFS(D631="","",F631="","",(D631="小規模事業者"),(MIN(625001,F631)),(D631="中小企業等"),(MIN(666667,F631)))</f>
        <v/>
      </c>
      <c r="G632" s="167" t="str">
        <f t="shared" ref="G632" si="1233">IF(F632="","",IF(D631="小規模事業者",ROUNDDOWN(F632/5*4,0),(ROUNDDOWN(F632/4*3,0))))</f>
        <v/>
      </c>
      <c r="H632" s="167" t="str">
        <f t="shared" ref="H632" si="1234">IF(F632="","",(ROUNDDOWN(MIN(500000,G632),0)))</f>
        <v/>
      </c>
      <c r="I632" s="68"/>
      <c r="J632" s="245"/>
      <c r="R632" s="59" t="s">
        <v>138</v>
      </c>
    </row>
    <row r="633" spans="2:18" ht="23.25" customHeight="1" x14ac:dyDescent="0.4">
      <c r="B633" s="242"/>
      <c r="C633" s="242"/>
      <c r="D633" s="242"/>
      <c r="E633" s="67" t="s">
        <v>39</v>
      </c>
      <c r="F633" s="167" t="str" cm="1">
        <f t="array" ref="F633">_xlfn.IFS(D631="","",F631="","",F631&lt;&gt;"",(F631-F632))</f>
        <v/>
      </c>
      <c r="G633" s="167" t="str">
        <f t="shared" ref="G633" si="1235">IF(F633="","",ROUNDDOWN(F633*2/3,0))</f>
        <v/>
      </c>
      <c r="H633" s="167" t="str">
        <f t="shared" ref="H633" si="1236">IF(F633="","",(ROUNDDOWN(MIN(3000000,G633),0)))</f>
        <v/>
      </c>
      <c r="I633" s="68"/>
      <c r="J633" s="245"/>
      <c r="R633" s="59" t="s">
        <v>138</v>
      </c>
    </row>
    <row r="634" spans="2:18" ht="23.25" customHeight="1" x14ac:dyDescent="0.4">
      <c r="B634" s="242"/>
      <c r="C634" s="242"/>
      <c r="D634" s="242"/>
      <c r="E634" s="71" t="s">
        <v>143</v>
      </c>
      <c r="F634" s="183"/>
      <c r="G634" s="73" t="str">
        <f t="shared" ref="G634:G635" si="1237">IF(F634="","",(ROUNDDOWN(F634/2*1,0)))</f>
        <v/>
      </c>
      <c r="H634" s="73" t="str">
        <f t="shared" ref="H634" si="1238">IF(F634="", "",( ROUNDDOWN(MIN(100000,G634),0)))</f>
        <v/>
      </c>
      <c r="I634" s="183"/>
      <c r="J634" s="245"/>
      <c r="R634" s="59" t="s">
        <v>138</v>
      </c>
    </row>
    <row r="635" spans="2:18" ht="23.25" customHeight="1" thickBot="1" x14ac:dyDescent="0.45">
      <c r="B635" s="243"/>
      <c r="C635" s="243"/>
      <c r="D635" s="243"/>
      <c r="E635" s="76" t="s">
        <v>142</v>
      </c>
      <c r="F635" s="183"/>
      <c r="G635" s="77" t="str">
        <f t="shared" si="1237"/>
        <v/>
      </c>
      <c r="H635" s="77" t="str">
        <f t="shared" ref="H635" si="1239">IF(F635="", "",( ROUNDDOWN(MIN(200000,G635),0)))</f>
        <v/>
      </c>
      <c r="I635" s="184"/>
      <c r="J635" s="246"/>
      <c r="R635" s="59" t="s">
        <v>138</v>
      </c>
    </row>
    <row r="636" spans="2:18" ht="23.25" customHeight="1" x14ac:dyDescent="0.4">
      <c r="B636" s="241"/>
      <c r="C636" s="241"/>
      <c r="D636" s="241"/>
      <c r="E636" s="63" t="s">
        <v>52</v>
      </c>
      <c r="F636" s="182"/>
      <c r="G636" s="170" t="str">
        <f t="shared" ref="G636" si="1240">IF(G637="", "", (G637+G638))</f>
        <v/>
      </c>
      <c r="H636" s="170" t="str">
        <f t="shared" ref="H636" si="1241">IF(H637="","",(H637+H638))</f>
        <v/>
      </c>
      <c r="I636" s="182"/>
      <c r="J636" s="244" t="str">
        <f t="shared" ref="J636" si="1242">IF(I636="","",SUM(I636:I640))</f>
        <v/>
      </c>
      <c r="R636" s="59" t="s">
        <v>138</v>
      </c>
    </row>
    <row r="637" spans="2:18" ht="23.25" customHeight="1" x14ac:dyDescent="0.4">
      <c r="B637" s="242"/>
      <c r="C637" s="242"/>
      <c r="D637" s="242"/>
      <c r="E637" s="67" t="s">
        <v>38</v>
      </c>
      <c r="F637" s="167" t="str" cm="1">
        <f t="array" ref="F637">_xlfn.IFS(D636="","",F636="","",(D636="小規模事業者"),(MIN(625001,F636)),(D636="中小企業等"),(MIN(666667,F636)))</f>
        <v/>
      </c>
      <c r="G637" s="167" t="str">
        <f t="shared" ref="G637" si="1243">IF(F637="","",IF(D636="小規模事業者",ROUNDDOWN(F637/5*4,0),(ROUNDDOWN(F637/4*3,0))))</f>
        <v/>
      </c>
      <c r="H637" s="167" t="str">
        <f t="shared" ref="H637" si="1244">IF(F637="","",(ROUNDDOWN(MIN(500000,G637),0)))</f>
        <v/>
      </c>
      <c r="I637" s="68"/>
      <c r="J637" s="245"/>
      <c r="R637" s="59" t="s">
        <v>138</v>
      </c>
    </row>
    <row r="638" spans="2:18" ht="23.25" customHeight="1" x14ac:dyDescent="0.4">
      <c r="B638" s="242"/>
      <c r="C638" s="242"/>
      <c r="D638" s="242"/>
      <c r="E638" s="67" t="s">
        <v>39</v>
      </c>
      <c r="F638" s="167" t="str" cm="1">
        <f t="array" ref="F638">_xlfn.IFS(D636="","",F636="","",F636&lt;&gt;"",(F636-F637))</f>
        <v/>
      </c>
      <c r="G638" s="167" t="str">
        <f t="shared" ref="G638" si="1245">IF(F638="","",ROUNDDOWN(F638*2/3,0))</f>
        <v/>
      </c>
      <c r="H638" s="167" t="str">
        <f t="shared" ref="H638" si="1246">IF(F638="","",(ROUNDDOWN(MIN(3000000,G638),0)))</f>
        <v/>
      </c>
      <c r="I638" s="68"/>
      <c r="J638" s="245"/>
      <c r="R638" s="59" t="s">
        <v>138</v>
      </c>
    </row>
    <row r="639" spans="2:18" ht="23.25" customHeight="1" x14ac:dyDescent="0.4">
      <c r="B639" s="242"/>
      <c r="C639" s="242"/>
      <c r="D639" s="242"/>
      <c r="E639" s="71" t="s">
        <v>143</v>
      </c>
      <c r="F639" s="183"/>
      <c r="G639" s="73" t="str">
        <f t="shared" ref="G639:G640" si="1247">IF(F639="","",(ROUNDDOWN(F639/2*1,0)))</f>
        <v/>
      </c>
      <c r="H639" s="73" t="str">
        <f t="shared" ref="H639" si="1248">IF(F639="", "",( ROUNDDOWN(MIN(100000,G639),0)))</f>
        <v/>
      </c>
      <c r="I639" s="183"/>
      <c r="J639" s="245"/>
      <c r="R639" s="59" t="s">
        <v>138</v>
      </c>
    </row>
    <row r="640" spans="2:18" ht="23.25" customHeight="1" thickBot="1" x14ac:dyDescent="0.45">
      <c r="B640" s="243"/>
      <c r="C640" s="243"/>
      <c r="D640" s="243"/>
      <c r="E640" s="76" t="s">
        <v>142</v>
      </c>
      <c r="F640" s="183"/>
      <c r="G640" s="77" t="str">
        <f t="shared" si="1247"/>
        <v/>
      </c>
      <c r="H640" s="77" t="str">
        <f t="shared" ref="H640" si="1249">IF(F640="", "",( ROUNDDOWN(MIN(200000,G640),0)))</f>
        <v/>
      </c>
      <c r="I640" s="184"/>
      <c r="J640" s="246"/>
      <c r="R640" s="59" t="s">
        <v>138</v>
      </c>
    </row>
    <row r="641" spans="2:18" ht="23.25" customHeight="1" x14ac:dyDescent="0.4">
      <c r="B641" s="241"/>
      <c r="C641" s="241"/>
      <c r="D641" s="241"/>
      <c r="E641" s="63" t="s">
        <v>52</v>
      </c>
      <c r="F641" s="182"/>
      <c r="G641" s="170" t="str">
        <f t="shared" ref="G641" si="1250">IF(G642="", "", (G642+G643))</f>
        <v/>
      </c>
      <c r="H641" s="170" t="str">
        <f t="shared" ref="H641" si="1251">IF(H642="","",(H642+H643))</f>
        <v/>
      </c>
      <c r="I641" s="182"/>
      <c r="J641" s="244" t="str">
        <f t="shared" ref="J641" si="1252">IF(I641="","",SUM(I641:I645))</f>
        <v/>
      </c>
      <c r="R641" s="59" t="s">
        <v>138</v>
      </c>
    </row>
    <row r="642" spans="2:18" ht="23.25" customHeight="1" x14ac:dyDescent="0.4">
      <c r="B642" s="242"/>
      <c r="C642" s="242"/>
      <c r="D642" s="242"/>
      <c r="E642" s="67" t="s">
        <v>38</v>
      </c>
      <c r="F642" s="167" t="str" cm="1">
        <f t="array" ref="F642">_xlfn.IFS(D641="","",F641="","",(D641="小規模事業者"),(MIN(625001,F641)),(D641="中小企業等"),(MIN(666667,F641)))</f>
        <v/>
      </c>
      <c r="G642" s="167" t="str">
        <f t="shared" ref="G642" si="1253">IF(F642="","",IF(D641="小規模事業者",ROUNDDOWN(F642/5*4,0),(ROUNDDOWN(F642/4*3,0))))</f>
        <v/>
      </c>
      <c r="H642" s="167" t="str">
        <f t="shared" ref="H642" si="1254">IF(F642="","",(ROUNDDOWN(MIN(500000,G642),0)))</f>
        <v/>
      </c>
      <c r="I642" s="68"/>
      <c r="J642" s="245"/>
      <c r="R642" s="59" t="s">
        <v>138</v>
      </c>
    </row>
    <row r="643" spans="2:18" ht="23.25" customHeight="1" x14ac:dyDescent="0.4">
      <c r="B643" s="242"/>
      <c r="C643" s="242"/>
      <c r="D643" s="242"/>
      <c r="E643" s="67" t="s">
        <v>39</v>
      </c>
      <c r="F643" s="167" t="str" cm="1">
        <f t="array" ref="F643">_xlfn.IFS(D641="","",F641="","",F641&lt;&gt;"",(F641-F642))</f>
        <v/>
      </c>
      <c r="G643" s="167" t="str">
        <f t="shared" ref="G643" si="1255">IF(F643="","",ROUNDDOWN(F643*2/3,0))</f>
        <v/>
      </c>
      <c r="H643" s="167" t="str">
        <f t="shared" ref="H643" si="1256">IF(F643="","",(ROUNDDOWN(MIN(3000000,G643),0)))</f>
        <v/>
      </c>
      <c r="I643" s="68"/>
      <c r="J643" s="245"/>
      <c r="R643" s="59" t="s">
        <v>138</v>
      </c>
    </row>
    <row r="644" spans="2:18" ht="23.25" customHeight="1" x14ac:dyDescent="0.4">
      <c r="B644" s="242"/>
      <c r="C644" s="242"/>
      <c r="D644" s="242"/>
      <c r="E644" s="71" t="s">
        <v>143</v>
      </c>
      <c r="F644" s="183"/>
      <c r="G644" s="73" t="str">
        <f t="shared" ref="G644:G645" si="1257">IF(F644="","",(ROUNDDOWN(F644/2*1,0)))</f>
        <v/>
      </c>
      <c r="H644" s="73" t="str">
        <f t="shared" ref="H644" si="1258">IF(F644="", "",( ROUNDDOWN(MIN(100000,G644),0)))</f>
        <v/>
      </c>
      <c r="I644" s="183"/>
      <c r="J644" s="245"/>
      <c r="R644" s="59" t="s">
        <v>138</v>
      </c>
    </row>
    <row r="645" spans="2:18" ht="23.25" customHeight="1" thickBot="1" x14ac:dyDescent="0.45">
      <c r="B645" s="243"/>
      <c r="C645" s="243"/>
      <c r="D645" s="243"/>
      <c r="E645" s="76" t="s">
        <v>142</v>
      </c>
      <c r="F645" s="183"/>
      <c r="G645" s="77" t="str">
        <f t="shared" si="1257"/>
        <v/>
      </c>
      <c r="H645" s="77" t="str">
        <f t="shared" ref="H645" si="1259">IF(F645="", "",( ROUNDDOWN(MIN(200000,G645),0)))</f>
        <v/>
      </c>
      <c r="I645" s="184"/>
      <c r="J645" s="246"/>
      <c r="R645" s="59" t="s">
        <v>138</v>
      </c>
    </row>
    <row r="646" spans="2:18" ht="23.25" customHeight="1" x14ac:dyDescent="0.4">
      <c r="B646" s="241"/>
      <c r="C646" s="241"/>
      <c r="D646" s="241"/>
      <c r="E646" s="63" t="s">
        <v>52</v>
      </c>
      <c r="F646" s="182"/>
      <c r="G646" s="170" t="str">
        <f t="shared" ref="G646" si="1260">IF(G647="", "", (G647+G648))</f>
        <v/>
      </c>
      <c r="H646" s="170" t="str">
        <f t="shared" ref="H646" si="1261">IF(H647="","",(H647+H648))</f>
        <v/>
      </c>
      <c r="I646" s="182"/>
      <c r="J646" s="244" t="str">
        <f t="shared" ref="J646" si="1262">IF(I646="","",SUM(I646:I650))</f>
        <v/>
      </c>
      <c r="R646" s="59" t="s">
        <v>138</v>
      </c>
    </row>
    <row r="647" spans="2:18" ht="23.25" customHeight="1" x14ac:dyDescent="0.4">
      <c r="B647" s="242"/>
      <c r="C647" s="242"/>
      <c r="D647" s="242"/>
      <c r="E647" s="67" t="s">
        <v>38</v>
      </c>
      <c r="F647" s="167" t="str" cm="1">
        <f t="array" ref="F647">_xlfn.IFS(D646="","",F646="","",(D646="小規模事業者"),(MIN(625001,F646)),(D646="中小企業等"),(MIN(666667,F646)))</f>
        <v/>
      </c>
      <c r="G647" s="167" t="str">
        <f t="shared" ref="G647" si="1263">IF(F647="","",IF(D646="小規模事業者",ROUNDDOWN(F647/5*4,0),(ROUNDDOWN(F647/4*3,0))))</f>
        <v/>
      </c>
      <c r="H647" s="167" t="str">
        <f t="shared" ref="H647" si="1264">IF(F647="","",(ROUNDDOWN(MIN(500000,G647),0)))</f>
        <v/>
      </c>
      <c r="I647" s="68"/>
      <c r="J647" s="245"/>
      <c r="R647" s="59" t="s">
        <v>138</v>
      </c>
    </row>
    <row r="648" spans="2:18" ht="23.25" customHeight="1" x14ac:dyDescent="0.4">
      <c r="B648" s="242"/>
      <c r="C648" s="242"/>
      <c r="D648" s="242"/>
      <c r="E648" s="67" t="s">
        <v>39</v>
      </c>
      <c r="F648" s="167" t="str" cm="1">
        <f t="array" ref="F648">_xlfn.IFS(D646="","",F646="","",F646&lt;&gt;"",(F646-F647))</f>
        <v/>
      </c>
      <c r="G648" s="167" t="str">
        <f t="shared" ref="G648" si="1265">IF(F648="","",ROUNDDOWN(F648*2/3,0))</f>
        <v/>
      </c>
      <c r="H648" s="167" t="str">
        <f t="shared" ref="H648" si="1266">IF(F648="","",(ROUNDDOWN(MIN(3000000,G648),0)))</f>
        <v/>
      </c>
      <c r="I648" s="68"/>
      <c r="J648" s="245"/>
      <c r="R648" s="59" t="s">
        <v>138</v>
      </c>
    </row>
    <row r="649" spans="2:18" ht="23.25" customHeight="1" x14ac:dyDescent="0.4">
      <c r="B649" s="242"/>
      <c r="C649" s="242"/>
      <c r="D649" s="242"/>
      <c r="E649" s="71" t="s">
        <v>143</v>
      </c>
      <c r="F649" s="183"/>
      <c r="G649" s="73" t="str">
        <f t="shared" ref="G649:G650" si="1267">IF(F649="","",(ROUNDDOWN(F649/2*1,0)))</f>
        <v/>
      </c>
      <c r="H649" s="73" t="str">
        <f t="shared" ref="H649" si="1268">IF(F649="", "",( ROUNDDOWN(MIN(100000,G649),0)))</f>
        <v/>
      </c>
      <c r="I649" s="183"/>
      <c r="J649" s="245"/>
      <c r="R649" s="59" t="s">
        <v>138</v>
      </c>
    </row>
    <row r="650" spans="2:18" ht="23.25" customHeight="1" thickBot="1" x14ac:dyDescent="0.45">
      <c r="B650" s="243"/>
      <c r="C650" s="243"/>
      <c r="D650" s="243"/>
      <c r="E650" s="76" t="s">
        <v>142</v>
      </c>
      <c r="F650" s="183"/>
      <c r="G650" s="77" t="str">
        <f t="shared" si="1267"/>
        <v/>
      </c>
      <c r="H650" s="77" t="str">
        <f t="shared" ref="H650" si="1269">IF(F650="", "",( ROUNDDOWN(MIN(200000,G650),0)))</f>
        <v/>
      </c>
      <c r="I650" s="184"/>
      <c r="J650" s="246"/>
      <c r="R650" s="59" t="s">
        <v>138</v>
      </c>
    </row>
    <row r="651" spans="2:18" ht="23.25" customHeight="1" x14ac:dyDescent="0.4">
      <c r="B651" s="241"/>
      <c r="C651" s="241"/>
      <c r="D651" s="241"/>
      <c r="E651" s="63" t="s">
        <v>52</v>
      </c>
      <c r="F651" s="182"/>
      <c r="G651" s="170" t="str">
        <f t="shared" ref="G651" si="1270">IF(G652="", "", (G652+G653))</f>
        <v/>
      </c>
      <c r="H651" s="170" t="str">
        <f t="shared" ref="H651" si="1271">IF(H652="","",(H652+H653))</f>
        <v/>
      </c>
      <c r="I651" s="182"/>
      <c r="J651" s="244" t="str">
        <f t="shared" ref="J651" si="1272">IF(I651="","",SUM(I651:I655))</f>
        <v/>
      </c>
      <c r="R651" s="59" t="s">
        <v>138</v>
      </c>
    </row>
    <row r="652" spans="2:18" ht="23.25" customHeight="1" x14ac:dyDescent="0.4">
      <c r="B652" s="242"/>
      <c r="C652" s="242"/>
      <c r="D652" s="242"/>
      <c r="E652" s="67" t="s">
        <v>38</v>
      </c>
      <c r="F652" s="167" t="str" cm="1">
        <f t="array" ref="F652">_xlfn.IFS(D651="","",F651="","",(D651="小規模事業者"),(MIN(625001,F651)),(D651="中小企業等"),(MIN(666667,F651)))</f>
        <v/>
      </c>
      <c r="G652" s="167" t="str">
        <f t="shared" ref="G652" si="1273">IF(F652="","",IF(D651="小規模事業者",ROUNDDOWN(F652/5*4,0),(ROUNDDOWN(F652/4*3,0))))</f>
        <v/>
      </c>
      <c r="H652" s="167" t="str">
        <f t="shared" ref="H652" si="1274">IF(F652="","",(ROUNDDOWN(MIN(500000,G652),0)))</f>
        <v/>
      </c>
      <c r="I652" s="68"/>
      <c r="J652" s="245"/>
      <c r="R652" s="59" t="s">
        <v>138</v>
      </c>
    </row>
    <row r="653" spans="2:18" ht="23.25" customHeight="1" x14ac:dyDescent="0.4">
      <c r="B653" s="242"/>
      <c r="C653" s="242"/>
      <c r="D653" s="242"/>
      <c r="E653" s="67" t="s">
        <v>39</v>
      </c>
      <c r="F653" s="167" t="str" cm="1">
        <f t="array" ref="F653">_xlfn.IFS(D651="","",F651="","",F651&lt;&gt;"",(F651-F652))</f>
        <v/>
      </c>
      <c r="G653" s="167" t="str">
        <f t="shared" ref="G653" si="1275">IF(F653="","",ROUNDDOWN(F653*2/3,0))</f>
        <v/>
      </c>
      <c r="H653" s="167" t="str">
        <f t="shared" ref="H653" si="1276">IF(F653="","",(ROUNDDOWN(MIN(3000000,G653),0)))</f>
        <v/>
      </c>
      <c r="I653" s="68"/>
      <c r="J653" s="245"/>
      <c r="R653" s="59" t="s">
        <v>138</v>
      </c>
    </row>
    <row r="654" spans="2:18" ht="23.25" customHeight="1" x14ac:dyDescent="0.4">
      <c r="B654" s="242"/>
      <c r="C654" s="242"/>
      <c r="D654" s="242"/>
      <c r="E654" s="71" t="s">
        <v>143</v>
      </c>
      <c r="F654" s="183"/>
      <c r="G654" s="73" t="str">
        <f t="shared" ref="G654:G655" si="1277">IF(F654="","",(ROUNDDOWN(F654/2*1,0)))</f>
        <v/>
      </c>
      <c r="H654" s="73" t="str">
        <f t="shared" ref="H654" si="1278">IF(F654="", "",( ROUNDDOWN(MIN(100000,G654),0)))</f>
        <v/>
      </c>
      <c r="I654" s="183"/>
      <c r="J654" s="245"/>
      <c r="R654" s="59" t="s">
        <v>138</v>
      </c>
    </row>
    <row r="655" spans="2:18" ht="23.25" customHeight="1" thickBot="1" x14ac:dyDescent="0.45">
      <c r="B655" s="243"/>
      <c r="C655" s="243"/>
      <c r="D655" s="243"/>
      <c r="E655" s="76" t="s">
        <v>142</v>
      </c>
      <c r="F655" s="183"/>
      <c r="G655" s="77" t="str">
        <f t="shared" si="1277"/>
        <v/>
      </c>
      <c r="H655" s="77" t="str">
        <f t="shared" ref="H655" si="1279">IF(F655="", "",( ROUNDDOWN(MIN(200000,G655),0)))</f>
        <v/>
      </c>
      <c r="I655" s="184"/>
      <c r="J655" s="246"/>
      <c r="R655" s="59" t="s">
        <v>138</v>
      </c>
    </row>
    <row r="656" spans="2:18" ht="23.25" customHeight="1" x14ac:dyDescent="0.4">
      <c r="B656" s="241"/>
      <c r="C656" s="241"/>
      <c r="D656" s="241"/>
      <c r="E656" s="63" t="s">
        <v>52</v>
      </c>
      <c r="F656" s="182"/>
      <c r="G656" s="170" t="str">
        <f t="shared" ref="G656" si="1280">IF(G657="", "", (G657+G658))</f>
        <v/>
      </c>
      <c r="H656" s="170" t="str">
        <f t="shared" ref="H656" si="1281">IF(H657="","",(H657+H658))</f>
        <v/>
      </c>
      <c r="I656" s="182"/>
      <c r="J656" s="244" t="str">
        <f t="shared" ref="J656" si="1282">IF(I656="","",SUM(I656:I660))</f>
        <v/>
      </c>
      <c r="R656" s="59" t="s">
        <v>138</v>
      </c>
    </row>
    <row r="657" spans="2:18" ht="23.25" customHeight="1" x14ac:dyDescent="0.4">
      <c r="B657" s="242"/>
      <c r="C657" s="242"/>
      <c r="D657" s="242"/>
      <c r="E657" s="67" t="s">
        <v>38</v>
      </c>
      <c r="F657" s="167" t="str" cm="1">
        <f t="array" ref="F657">_xlfn.IFS(D656="","",F656="","",(D656="小規模事業者"),(MIN(625001,F656)),(D656="中小企業等"),(MIN(666667,F656)))</f>
        <v/>
      </c>
      <c r="G657" s="167" t="str">
        <f t="shared" ref="G657" si="1283">IF(F657="","",IF(D656="小規模事業者",ROUNDDOWN(F657/5*4,0),(ROUNDDOWN(F657/4*3,0))))</f>
        <v/>
      </c>
      <c r="H657" s="167" t="str">
        <f t="shared" ref="H657" si="1284">IF(F657="","",(ROUNDDOWN(MIN(500000,G657),0)))</f>
        <v/>
      </c>
      <c r="I657" s="68"/>
      <c r="J657" s="245"/>
      <c r="R657" s="59" t="s">
        <v>138</v>
      </c>
    </row>
    <row r="658" spans="2:18" ht="23.25" customHeight="1" x14ac:dyDescent="0.4">
      <c r="B658" s="242"/>
      <c r="C658" s="242"/>
      <c r="D658" s="242"/>
      <c r="E658" s="67" t="s">
        <v>39</v>
      </c>
      <c r="F658" s="167" t="str" cm="1">
        <f t="array" ref="F658">_xlfn.IFS(D656="","",F656="","",F656&lt;&gt;"",(F656-F657))</f>
        <v/>
      </c>
      <c r="G658" s="167" t="str">
        <f t="shared" ref="G658" si="1285">IF(F658="","",ROUNDDOWN(F658*2/3,0))</f>
        <v/>
      </c>
      <c r="H658" s="167" t="str">
        <f t="shared" ref="H658" si="1286">IF(F658="","",(ROUNDDOWN(MIN(3000000,G658),0)))</f>
        <v/>
      </c>
      <c r="I658" s="68"/>
      <c r="J658" s="245"/>
      <c r="R658" s="59" t="s">
        <v>138</v>
      </c>
    </row>
    <row r="659" spans="2:18" ht="23.25" customHeight="1" x14ac:dyDescent="0.4">
      <c r="B659" s="242"/>
      <c r="C659" s="242"/>
      <c r="D659" s="242"/>
      <c r="E659" s="71" t="s">
        <v>143</v>
      </c>
      <c r="F659" s="183"/>
      <c r="G659" s="73" t="str">
        <f t="shared" ref="G659:G660" si="1287">IF(F659="","",(ROUNDDOWN(F659/2*1,0)))</f>
        <v/>
      </c>
      <c r="H659" s="73" t="str">
        <f t="shared" ref="H659" si="1288">IF(F659="", "",( ROUNDDOWN(MIN(100000,G659),0)))</f>
        <v/>
      </c>
      <c r="I659" s="183"/>
      <c r="J659" s="245"/>
      <c r="R659" s="59" t="s">
        <v>138</v>
      </c>
    </row>
    <row r="660" spans="2:18" ht="23.25" customHeight="1" thickBot="1" x14ac:dyDescent="0.45">
      <c r="B660" s="243"/>
      <c r="C660" s="243"/>
      <c r="D660" s="243"/>
      <c r="E660" s="76" t="s">
        <v>142</v>
      </c>
      <c r="F660" s="183"/>
      <c r="G660" s="77" t="str">
        <f t="shared" si="1287"/>
        <v/>
      </c>
      <c r="H660" s="77" t="str">
        <f t="shared" ref="H660" si="1289">IF(F660="", "",( ROUNDDOWN(MIN(200000,G660),0)))</f>
        <v/>
      </c>
      <c r="I660" s="184"/>
      <c r="J660" s="246"/>
      <c r="R660" s="59" t="s">
        <v>138</v>
      </c>
    </row>
    <row r="661" spans="2:18" ht="23.25" customHeight="1" x14ac:dyDescent="0.4">
      <c r="B661" s="241"/>
      <c r="C661" s="241"/>
      <c r="D661" s="241"/>
      <c r="E661" s="63" t="s">
        <v>52</v>
      </c>
      <c r="F661" s="182"/>
      <c r="G661" s="170" t="str">
        <f t="shared" ref="G661" si="1290">IF(G662="", "", (G662+G663))</f>
        <v/>
      </c>
      <c r="H661" s="170" t="str">
        <f t="shared" ref="H661" si="1291">IF(H662="","",(H662+H663))</f>
        <v/>
      </c>
      <c r="I661" s="182"/>
      <c r="J661" s="244" t="str">
        <f t="shared" ref="J661" si="1292">IF(I661="","",SUM(I661:I665))</f>
        <v/>
      </c>
      <c r="R661" s="59" t="s">
        <v>138</v>
      </c>
    </row>
    <row r="662" spans="2:18" ht="23.25" customHeight="1" x14ac:dyDescent="0.4">
      <c r="B662" s="242"/>
      <c r="C662" s="242"/>
      <c r="D662" s="242"/>
      <c r="E662" s="67" t="s">
        <v>38</v>
      </c>
      <c r="F662" s="167" t="str" cm="1">
        <f t="array" ref="F662">_xlfn.IFS(D661="","",F661="","",(D661="小規模事業者"),(MIN(625001,F661)),(D661="中小企業等"),(MIN(666667,F661)))</f>
        <v/>
      </c>
      <c r="G662" s="167" t="str">
        <f t="shared" ref="G662" si="1293">IF(F662="","",IF(D661="小規模事業者",ROUNDDOWN(F662/5*4,0),(ROUNDDOWN(F662/4*3,0))))</f>
        <v/>
      </c>
      <c r="H662" s="167" t="str">
        <f t="shared" ref="H662" si="1294">IF(F662="","",(ROUNDDOWN(MIN(500000,G662),0)))</f>
        <v/>
      </c>
      <c r="I662" s="68"/>
      <c r="J662" s="245"/>
      <c r="R662" s="59" t="s">
        <v>138</v>
      </c>
    </row>
    <row r="663" spans="2:18" ht="23.25" customHeight="1" x14ac:dyDescent="0.4">
      <c r="B663" s="242"/>
      <c r="C663" s="242"/>
      <c r="D663" s="242"/>
      <c r="E663" s="67" t="s">
        <v>39</v>
      </c>
      <c r="F663" s="167" t="str" cm="1">
        <f t="array" ref="F663">_xlfn.IFS(D661="","",F661="","",F661&lt;&gt;"",(F661-F662))</f>
        <v/>
      </c>
      <c r="G663" s="167" t="str">
        <f t="shared" ref="G663" si="1295">IF(F663="","",ROUNDDOWN(F663*2/3,0))</f>
        <v/>
      </c>
      <c r="H663" s="167" t="str">
        <f t="shared" ref="H663" si="1296">IF(F663="","",(ROUNDDOWN(MIN(3000000,G663),0)))</f>
        <v/>
      </c>
      <c r="I663" s="68"/>
      <c r="J663" s="245"/>
      <c r="R663" s="59" t="s">
        <v>138</v>
      </c>
    </row>
    <row r="664" spans="2:18" ht="23.25" customHeight="1" x14ac:dyDescent="0.4">
      <c r="B664" s="242"/>
      <c r="C664" s="242"/>
      <c r="D664" s="242"/>
      <c r="E664" s="71" t="s">
        <v>143</v>
      </c>
      <c r="F664" s="183"/>
      <c r="G664" s="73" t="str">
        <f t="shared" ref="G664:G665" si="1297">IF(F664="","",(ROUNDDOWN(F664/2*1,0)))</f>
        <v/>
      </c>
      <c r="H664" s="73" t="str">
        <f t="shared" ref="H664" si="1298">IF(F664="", "",( ROUNDDOWN(MIN(100000,G664),0)))</f>
        <v/>
      </c>
      <c r="I664" s="183"/>
      <c r="J664" s="245"/>
      <c r="R664" s="59" t="s">
        <v>138</v>
      </c>
    </row>
    <row r="665" spans="2:18" ht="23.25" customHeight="1" thickBot="1" x14ac:dyDescent="0.45">
      <c r="B665" s="243"/>
      <c r="C665" s="243"/>
      <c r="D665" s="243"/>
      <c r="E665" s="76" t="s">
        <v>142</v>
      </c>
      <c r="F665" s="183"/>
      <c r="G665" s="77" t="str">
        <f t="shared" si="1297"/>
        <v/>
      </c>
      <c r="H665" s="77" t="str">
        <f t="shared" ref="H665" si="1299">IF(F665="", "",( ROUNDDOWN(MIN(200000,G665),0)))</f>
        <v/>
      </c>
      <c r="I665" s="184"/>
      <c r="J665" s="246"/>
      <c r="R665" s="59" t="s">
        <v>138</v>
      </c>
    </row>
    <row r="666" spans="2:18" ht="23.25" customHeight="1" x14ac:dyDescent="0.4">
      <c r="B666" s="241"/>
      <c r="C666" s="241"/>
      <c r="D666" s="241"/>
      <c r="E666" s="63" t="s">
        <v>52</v>
      </c>
      <c r="F666" s="182"/>
      <c r="G666" s="170" t="str">
        <f t="shared" ref="G666" si="1300">IF(G667="", "", (G667+G668))</f>
        <v/>
      </c>
      <c r="H666" s="170" t="str">
        <f t="shared" ref="H666" si="1301">IF(H667="","",(H667+H668))</f>
        <v/>
      </c>
      <c r="I666" s="182"/>
      <c r="J666" s="244" t="str">
        <f t="shared" ref="J666" si="1302">IF(I666="","",SUM(I666:I670))</f>
        <v/>
      </c>
      <c r="R666" s="59" t="s">
        <v>138</v>
      </c>
    </row>
    <row r="667" spans="2:18" ht="23.25" customHeight="1" x14ac:dyDescent="0.4">
      <c r="B667" s="242"/>
      <c r="C667" s="242"/>
      <c r="D667" s="242"/>
      <c r="E667" s="67" t="s">
        <v>38</v>
      </c>
      <c r="F667" s="167" t="str" cm="1">
        <f t="array" ref="F667">_xlfn.IFS(D666="","",F666="","",(D666="小規模事業者"),(MIN(625001,F666)),(D666="中小企業等"),(MIN(666667,F666)))</f>
        <v/>
      </c>
      <c r="G667" s="167" t="str">
        <f t="shared" ref="G667" si="1303">IF(F667="","",IF(D666="小規模事業者",ROUNDDOWN(F667/5*4,0),(ROUNDDOWN(F667/4*3,0))))</f>
        <v/>
      </c>
      <c r="H667" s="167" t="str">
        <f t="shared" ref="H667" si="1304">IF(F667="","",(ROUNDDOWN(MIN(500000,G667),0)))</f>
        <v/>
      </c>
      <c r="I667" s="68"/>
      <c r="J667" s="245"/>
      <c r="R667" s="59" t="s">
        <v>138</v>
      </c>
    </row>
    <row r="668" spans="2:18" ht="23.25" customHeight="1" x14ac:dyDescent="0.4">
      <c r="B668" s="242"/>
      <c r="C668" s="242"/>
      <c r="D668" s="242"/>
      <c r="E668" s="67" t="s">
        <v>39</v>
      </c>
      <c r="F668" s="167" t="str" cm="1">
        <f t="array" ref="F668">_xlfn.IFS(D666="","",F666="","",F666&lt;&gt;"",(F666-F667))</f>
        <v/>
      </c>
      <c r="G668" s="167" t="str">
        <f t="shared" ref="G668" si="1305">IF(F668="","",ROUNDDOWN(F668*2/3,0))</f>
        <v/>
      </c>
      <c r="H668" s="167" t="str">
        <f t="shared" ref="H668" si="1306">IF(F668="","",(ROUNDDOWN(MIN(3000000,G668),0)))</f>
        <v/>
      </c>
      <c r="I668" s="68"/>
      <c r="J668" s="245"/>
      <c r="R668" s="59" t="s">
        <v>138</v>
      </c>
    </row>
    <row r="669" spans="2:18" ht="23.25" customHeight="1" x14ac:dyDescent="0.4">
      <c r="B669" s="242"/>
      <c r="C669" s="242"/>
      <c r="D669" s="242"/>
      <c r="E669" s="71" t="s">
        <v>143</v>
      </c>
      <c r="F669" s="183"/>
      <c r="G669" s="73" t="str">
        <f t="shared" ref="G669:G670" si="1307">IF(F669="","",(ROUNDDOWN(F669/2*1,0)))</f>
        <v/>
      </c>
      <c r="H669" s="73" t="str">
        <f t="shared" ref="H669" si="1308">IF(F669="", "",( ROUNDDOWN(MIN(100000,G669),0)))</f>
        <v/>
      </c>
      <c r="I669" s="183"/>
      <c r="J669" s="245"/>
      <c r="R669" s="59" t="s">
        <v>138</v>
      </c>
    </row>
    <row r="670" spans="2:18" ht="23.25" customHeight="1" thickBot="1" x14ac:dyDescent="0.45">
      <c r="B670" s="243"/>
      <c r="C670" s="243"/>
      <c r="D670" s="243"/>
      <c r="E670" s="76" t="s">
        <v>142</v>
      </c>
      <c r="F670" s="183"/>
      <c r="G670" s="77" t="str">
        <f t="shared" si="1307"/>
        <v/>
      </c>
      <c r="H670" s="77" t="str">
        <f t="shared" ref="H670" si="1309">IF(F670="", "",( ROUNDDOWN(MIN(200000,G670),0)))</f>
        <v/>
      </c>
      <c r="I670" s="184"/>
      <c r="J670" s="246"/>
      <c r="R670" s="59" t="s">
        <v>138</v>
      </c>
    </row>
    <row r="671" spans="2:18" ht="23.25" customHeight="1" x14ac:dyDescent="0.4">
      <c r="B671" s="241"/>
      <c r="C671" s="241"/>
      <c r="D671" s="241"/>
      <c r="E671" s="63" t="s">
        <v>52</v>
      </c>
      <c r="F671" s="182"/>
      <c r="G671" s="170" t="str">
        <f t="shared" ref="G671" si="1310">IF(G672="", "", (G672+G673))</f>
        <v/>
      </c>
      <c r="H671" s="170" t="str">
        <f t="shared" ref="H671" si="1311">IF(H672="","",(H672+H673))</f>
        <v/>
      </c>
      <c r="I671" s="182"/>
      <c r="J671" s="244" t="str">
        <f t="shared" ref="J671" si="1312">IF(I671="","",SUM(I671:I675))</f>
        <v/>
      </c>
      <c r="R671" s="59" t="s">
        <v>138</v>
      </c>
    </row>
    <row r="672" spans="2:18" ht="23.25" customHeight="1" x14ac:dyDescent="0.4">
      <c r="B672" s="242"/>
      <c r="C672" s="242"/>
      <c r="D672" s="242"/>
      <c r="E672" s="67" t="s">
        <v>38</v>
      </c>
      <c r="F672" s="167" t="str" cm="1">
        <f t="array" ref="F672">_xlfn.IFS(D671="","",F671="","",(D671="小規模事業者"),(MIN(625001,F671)),(D671="中小企業等"),(MIN(666667,F671)))</f>
        <v/>
      </c>
      <c r="G672" s="167" t="str">
        <f t="shared" ref="G672" si="1313">IF(F672="","",IF(D671="小規模事業者",ROUNDDOWN(F672/5*4,0),(ROUNDDOWN(F672/4*3,0))))</f>
        <v/>
      </c>
      <c r="H672" s="167" t="str">
        <f t="shared" ref="H672" si="1314">IF(F672="","",(ROUNDDOWN(MIN(500000,G672),0)))</f>
        <v/>
      </c>
      <c r="I672" s="68"/>
      <c r="J672" s="245"/>
      <c r="R672" s="59" t="s">
        <v>138</v>
      </c>
    </row>
    <row r="673" spans="2:18" ht="23.25" customHeight="1" x14ac:dyDescent="0.4">
      <c r="B673" s="242"/>
      <c r="C673" s="242"/>
      <c r="D673" s="242"/>
      <c r="E673" s="67" t="s">
        <v>39</v>
      </c>
      <c r="F673" s="167" t="str" cm="1">
        <f t="array" ref="F673">_xlfn.IFS(D671="","",F671="","",F671&lt;&gt;"",(F671-F672))</f>
        <v/>
      </c>
      <c r="G673" s="167" t="str">
        <f t="shared" ref="G673" si="1315">IF(F673="","",ROUNDDOWN(F673*2/3,0))</f>
        <v/>
      </c>
      <c r="H673" s="167" t="str">
        <f t="shared" ref="H673" si="1316">IF(F673="","",(ROUNDDOWN(MIN(3000000,G673),0)))</f>
        <v/>
      </c>
      <c r="I673" s="68"/>
      <c r="J673" s="245"/>
      <c r="R673" s="59" t="s">
        <v>138</v>
      </c>
    </row>
    <row r="674" spans="2:18" ht="23.25" customHeight="1" x14ac:dyDescent="0.4">
      <c r="B674" s="242"/>
      <c r="C674" s="242"/>
      <c r="D674" s="242"/>
      <c r="E674" s="71" t="s">
        <v>143</v>
      </c>
      <c r="F674" s="183"/>
      <c r="G674" s="73" t="str">
        <f t="shared" ref="G674:G675" si="1317">IF(F674="","",(ROUNDDOWN(F674/2*1,0)))</f>
        <v/>
      </c>
      <c r="H674" s="73" t="str">
        <f t="shared" ref="H674" si="1318">IF(F674="", "",( ROUNDDOWN(MIN(100000,G674),0)))</f>
        <v/>
      </c>
      <c r="I674" s="183"/>
      <c r="J674" s="245"/>
      <c r="R674" s="59" t="s">
        <v>138</v>
      </c>
    </row>
    <row r="675" spans="2:18" ht="23.25" customHeight="1" thickBot="1" x14ac:dyDescent="0.45">
      <c r="B675" s="243"/>
      <c r="C675" s="243"/>
      <c r="D675" s="243"/>
      <c r="E675" s="76" t="s">
        <v>142</v>
      </c>
      <c r="F675" s="183"/>
      <c r="G675" s="77" t="str">
        <f t="shared" si="1317"/>
        <v/>
      </c>
      <c r="H675" s="77" t="str">
        <f t="shared" ref="H675" si="1319">IF(F675="", "",( ROUNDDOWN(MIN(200000,G675),0)))</f>
        <v/>
      </c>
      <c r="I675" s="184"/>
      <c r="J675" s="246"/>
      <c r="R675" s="59" t="s">
        <v>138</v>
      </c>
    </row>
    <row r="676" spans="2:18" ht="23.25" customHeight="1" x14ac:dyDescent="0.4">
      <c r="B676" s="241"/>
      <c r="C676" s="241"/>
      <c r="D676" s="241"/>
      <c r="E676" s="63" t="s">
        <v>52</v>
      </c>
      <c r="F676" s="182"/>
      <c r="G676" s="170" t="str">
        <f t="shared" ref="G676" si="1320">IF(G677="", "", (G677+G678))</f>
        <v/>
      </c>
      <c r="H676" s="170" t="str">
        <f t="shared" ref="H676" si="1321">IF(H677="","",(H677+H678))</f>
        <v/>
      </c>
      <c r="I676" s="182"/>
      <c r="J676" s="244" t="str">
        <f t="shared" ref="J676" si="1322">IF(I676="","",SUM(I676:I680))</f>
        <v/>
      </c>
      <c r="R676" s="59" t="s">
        <v>138</v>
      </c>
    </row>
    <row r="677" spans="2:18" ht="23.25" customHeight="1" x14ac:dyDescent="0.4">
      <c r="B677" s="242"/>
      <c r="C677" s="242"/>
      <c r="D677" s="242"/>
      <c r="E677" s="67" t="s">
        <v>38</v>
      </c>
      <c r="F677" s="167" t="str" cm="1">
        <f t="array" ref="F677">_xlfn.IFS(D676="","",F676="","",(D676="小規模事業者"),(MIN(625001,F676)),(D676="中小企業等"),(MIN(666667,F676)))</f>
        <v/>
      </c>
      <c r="G677" s="167" t="str">
        <f t="shared" ref="G677" si="1323">IF(F677="","",IF(D676="小規模事業者",ROUNDDOWN(F677/5*4,0),(ROUNDDOWN(F677/4*3,0))))</f>
        <v/>
      </c>
      <c r="H677" s="167" t="str">
        <f t="shared" ref="H677" si="1324">IF(F677="","",(ROUNDDOWN(MIN(500000,G677),0)))</f>
        <v/>
      </c>
      <c r="I677" s="68"/>
      <c r="J677" s="245"/>
      <c r="R677" s="59" t="s">
        <v>138</v>
      </c>
    </row>
    <row r="678" spans="2:18" ht="23.25" customHeight="1" x14ac:dyDescent="0.4">
      <c r="B678" s="242"/>
      <c r="C678" s="242"/>
      <c r="D678" s="242"/>
      <c r="E678" s="67" t="s">
        <v>39</v>
      </c>
      <c r="F678" s="167" t="str" cm="1">
        <f t="array" ref="F678">_xlfn.IFS(D676="","",F676="","",F676&lt;&gt;"",(F676-F677))</f>
        <v/>
      </c>
      <c r="G678" s="167" t="str">
        <f t="shared" ref="G678" si="1325">IF(F678="","",ROUNDDOWN(F678*2/3,0))</f>
        <v/>
      </c>
      <c r="H678" s="167" t="str">
        <f t="shared" ref="H678" si="1326">IF(F678="","",(ROUNDDOWN(MIN(3000000,G678),0)))</f>
        <v/>
      </c>
      <c r="I678" s="68"/>
      <c r="J678" s="245"/>
      <c r="R678" s="59" t="s">
        <v>138</v>
      </c>
    </row>
    <row r="679" spans="2:18" ht="23.25" customHeight="1" x14ac:dyDescent="0.4">
      <c r="B679" s="242"/>
      <c r="C679" s="242"/>
      <c r="D679" s="242"/>
      <c r="E679" s="71" t="s">
        <v>143</v>
      </c>
      <c r="F679" s="183"/>
      <c r="G679" s="73" t="str">
        <f t="shared" ref="G679:G680" si="1327">IF(F679="","",(ROUNDDOWN(F679/2*1,0)))</f>
        <v/>
      </c>
      <c r="H679" s="73" t="str">
        <f t="shared" ref="H679" si="1328">IF(F679="", "",( ROUNDDOWN(MIN(100000,G679),0)))</f>
        <v/>
      </c>
      <c r="I679" s="183"/>
      <c r="J679" s="245"/>
      <c r="R679" s="59" t="s">
        <v>138</v>
      </c>
    </row>
    <row r="680" spans="2:18" ht="23.25" customHeight="1" thickBot="1" x14ac:dyDescent="0.45">
      <c r="B680" s="243"/>
      <c r="C680" s="243"/>
      <c r="D680" s="243"/>
      <c r="E680" s="76" t="s">
        <v>142</v>
      </c>
      <c r="F680" s="183"/>
      <c r="G680" s="77" t="str">
        <f t="shared" si="1327"/>
        <v/>
      </c>
      <c r="H680" s="77" t="str">
        <f t="shared" ref="H680" si="1329">IF(F680="", "",( ROUNDDOWN(MIN(200000,G680),0)))</f>
        <v/>
      </c>
      <c r="I680" s="184"/>
      <c r="J680" s="246"/>
      <c r="R680" s="59" t="s">
        <v>138</v>
      </c>
    </row>
    <row r="681" spans="2:18" ht="23.25" customHeight="1" x14ac:dyDescent="0.4">
      <c r="B681" s="241"/>
      <c r="C681" s="241"/>
      <c r="D681" s="241"/>
      <c r="E681" s="63" t="s">
        <v>52</v>
      </c>
      <c r="F681" s="182"/>
      <c r="G681" s="170" t="str">
        <f t="shared" ref="G681" si="1330">IF(G682="", "", (G682+G683))</f>
        <v/>
      </c>
      <c r="H681" s="170" t="str">
        <f t="shared" ref="H681" si="1331">IF(H682="","",(H682+H683))</f>
        <v/>
      </c>
      <c r="I681" s="182"/>
      <c r="J681" s="244" t="str">
        <f t="shared" ref="J681" si="1332">IF(I681="","",SUM(I681:I685))</f>
        <v/>
      </c>
      <c r="R681" s="59" t="s">
        <v>138</v>
      </c>
    </row>
    <row r="682" spans="2:18" ht="23.25" customHeight="1" x14ac:dyDescent="0.4">
      <c r="B682" s="242"/>
      <c r="C682" s="242"/>
      <c r="D682" s="242"/>
      <c r="E682" s="67" t="s">
        <v>38</v>
      </c>
      <c r="F682" s="167" t="str" cm="1">
        <f t="array" ref="F682">_xlfn.IFS(D681="","",F681="","",(D681="小規模事業者"),(MIN(625001,F681)),(D681="中小企業等"),(MIN(666667,F681)))</f>
        <v/>
      </c>
      <c r="G682" s="167" t="str">
        <f t="shared" ref="G682" si="1333">IF(F682="","",IF(D681="小規模事業者",ROUNDDOWN(F682/5*4,0),(ROUNDDOWN(F682/4*3,0))))</f>
        <v/>
      </c>
      <c r="H682" s="167" t="str">
        <f t="shared" ref="H682" si="1334">IF(F682="","",(ROUNDDOWN(MIN(500000,G682),0)))</f>
        <v/>
      </c>
      <c r="I682" s="68"/>
      <c r="J682" s="245"/>
      <c r="R682" s="59" t="s">
        <v>138</v>
      </c>
    </row>
    <row r="683" spans="2:18" ht="23.25" customHeight="1" x14ac:dyDescent="0.4">
      <c r="B683" s="242"/>
      <c r="C683" s="242"/>
      <c r="D683" s="242"/>
      <c r="E683" s="67" t="s">
        <v>39</v>
      </c>
      <c r="F683" s="167" t="str" cm="1">
        <f t="array" ref="F683">_xlfn.IFS(D681="","",F681="","",F681&lt;&gt;"",(F681-F682))</f>
        <v/>
      </c>
      <c r="G683" s="167" t="str">
        <f t="shared" ref="G683" si="1335">IF(F683="","",ROUNDDOWN(F683*2/3,0))</f>
        <v/>
      </c>
      <c r="H683" s="167" t="str">
        <f t="shared" ref="H683" si="1336">IF(F683="","",(ROUNDDOWN(MIN(3000000,G683),0)))</f>
        <v/>
      </c>
      <c r="I683" s="68"/>
      <c r="J683" s="245"/>
      <c r="R683" s="59" t="s">
        <v>138</v>
      </c>
    </row>
    <row r="684" spans="2:18" ht="23.25" customHeight="1" x14ac:dyDescent="0.4">
      <c r="B684" s="242"/>
      <c r="C684" s="242"/>
      <c r="D684" s="242"/>
      <c r="E684" s="71" t="s">
        <v>143</v>
      </c>
      <c r="F684" s="183"/>
      <c r="G684" s="73" t="str">
        <f t="shared" ref="G684:G685" si="1337">IF(F684="","",(ROUNDDOWN(F684/2*1,0)))</f>
        <v/>
      </c>
      <c r="H684" s="73" t="str">
        <f t="shared" ref="H684" si="1338">IF(F684="", "",( ROUNDDOWN(MIN(100000,G684),0)))</f>
        <v/>
      </c>
      <c r="I684" s="183"/>
      <c r="J684" s="245"/>
      <c r="R684" s="59" t="s">
        <v>138</v>
      </c>
    </row>
    <row r="685" spans="2:18" ht="23.25" customHeight="1" thickBot="1" x14ac:dyDescent="0.45">
      <c r="B685" s="243"/>
      <c r="C685" s="243"/>
      <c r="D685" s="243"/>
      <c r="E685" s="76" t="s">
        <v>142</v>
      </c>
      <c r="F685" s="183"/>
      <c r="G685" s="77" t="str">
        <f t="shared" si="1337"/>
        <v/>
      </c>
      <c r="H685" s="77" t="str">
        <f t="shared" ref="H685" si="1339">IF(F685="", "",( ROUNDDOWN(MIN(200000,G685),0)))</f>
        <v/>
      </c>
      <c r="I685" s="184"/>
      <c r="J685" s="246"/>
      <c r="R685" s="59" t="s">
        <v>138</v>
      </c>
    </row>
    <row r="686" spans="2:18" ht="23.25" customHeight="1" x14ac:dyDescent="0.4">
      <c r="B686" s="241"/>
      <c r="C686" s="241"/>
      <c r="D686" s="241"/>
      <c r="E686" s="63" t="s">
        <v>52</v>
      </c>
      <c r="F686" s="182"/>
      <c r="G686" s="170" t="str">
        <f t="shared" ref="G686" si="1340">IF(G687="", "", (G687+G688))</f>
        <v/>
      </c>
      <c r="H686" s="170" t="str">
        <f t="shared" ref="H686" si="1341">IF(H687="","",(H687+H688))</f>
        <v/>
      </c>
      <c r="I686" s="182"/>
      <c r="J686" s="244" t="str">
        <f t="shared" ref="J686" si="1342">IF(I686="","",SUM(I686:I690))</f>
        <v/>
      </c>
      <c r="R686" s="59" t="s">
        <v>138</v>
      </c>
    </row>
    <row r="687" spans="2:18" ht="23.25" customHeight="1" x14ac:dyDescent="0.4">
      <c r="B687" s="242"/>
      <c r="C687" s="242"/>
      <c r="D687" s="242"/>
      <c r="E687" s="67" t="s">
        <v>38</v>
      </c>
      <c r="F687" s="167" t="str" cm="1">
        <f t="array" ref="F687">_xlfn.IFS(D686="","",F686="","",(D686="小規模事業者"),(MIN(625001,F686)),(D686="中小企業等"),(MIN(666667,F686)))</f>
        <v/>
      </c>
      <c r="G687" s="167" t="str">
        <f t="shared" ref="G687" si="1343">IF(F687="","",IF(D686="小規模事業者",ROUNDDOWN(F687/5*4,0),(ROUNDDOWN(F687/4*3,0))))</f>
        <v/>
      </c>
      <c r="H687" s="167" t="str">
        <f t="shared" ref="H687" si="1344">IF(F687="","",(ROUNDDOWN(MIN(500000,G687),0)))</f>
        <v/>
      </c>
      <c r="I687" s="68"/>
      <c r="J687" s="245"/>
      <c r="R687" s="59" t="s">
        <v>138</v>
      </c>
    </row>
    <row r="688" spans="2:18" ht="23.25" customHeight="1" x14ac:dyDescent="0.4">
      <c r="B688" s="242"/>
      <c r="C688" s="242"/>
      <c r="D688" s="242"/>
      <c r="E688" s="67" t="s">
        <v>39</v>
      </c>
      <c r="F688" s="167" t="str" cm="1">
        <f t="array" ref="F688">_xlfn.IFS(D686="","",F686="","",F686&lt;&gt;"",(F686-F687))</f>
        <v/>
      </c>
      <c r="G688" s="167" t="str">
        <f t="shared" ref="G688" si="1345">IF(F688="","",ROUNDDOWN(F688*2/3,0))</f>
        <v/>
      </c>
      <c r="H688" s="167" t="str">
        <f t="shared" ref="H688" si="1346">IF(F688="","",(ROUNDDOWN(MIN(3000000,G688),0)))</f>
        <v/>
      </c>
      <c r="I688" s="68"/>
      <c r="J688" s="245"/>
      <c r="R688" s="59" t="s">
        <v>138</v>
      </c>
    </row>
    <row r="689" spans="2:18" ht="23.25" customHeight="1" x14ac:dyDescent="0.4">
      <c r="B689" s="242"/>
      <c r="C689" s="242"/>
      <c r="D689" s="242"/>
      <c r="E689" s="71" t="s">
        <v>143</v>
      </c>
      <c r="F689" s="183"/>
      <c r="G689" s="73" t="str">
        <f t="shared" ref="G689:G690" si="1347">IF(F689="","",(ROUNDDOWN(F689/2*1,0)))</f>
        <v/>
      </c>
      <c r="H689" s="73" t="str">
        <f t="shared" ref="H689" si="1348">IF(F689="", "",( ROUNDDOWN(MIN(100000,G689),0)))</f>
        <v/>
      </c>
      <c r="I689" s="183"/>
      <c r="J689" s="245"/>
      <c r="R689" s="59" t="s">
        <v>138</v>
      </c>
    </row>
    <row r="690" spans="2:18" ht="23.25" customHeight="1" thickBot="1" x14ac:dyDescent="0.45">
      <c r="B690" s="243"/>
      <c r="C690" s="243"/>
      <c r="D690" s="243"/>
      <c r="E690" s="76" t="s">
        <v>142</v>
      </c>
      <c r="F690" s="183"/>
      <c r="G690" s="77" t="str">
        <f t="shared" si="1347"/>
        <v/>
      </c>
      <c r="H690" s="77" t="str">
        <f t="shared" ref="H690" si="1349">IF(F690="", "",( ROUNDDOWN(MIN(200000,G690),0)))</f>
        <v/>
      </c>
      <c r="I690" s="184"/>
      <c r="J690" s="246"/>
      <c r="R690" s="59" t="s">
        <v>138</v>
      </c>
    </row>
    <row r="691" spans="2:18" ht="23.25" customHeight="1" x14ac:dyDescent="0.4">
      <c r="B691" s="241"/>
      <c r="C691" s="241"/>
      <c r="D691" s="241"/>
      <c r="E691" s="63" t="s">
        <v>52</v>
      </c>
      <c r="F691" s="182"/>
      <c r="G691" s="170" t="str">
        <f t="shared" ref="G691" si="1350">IF(G692="", "", (G692+G693))</f>
        <v/>
      </c>
      <c r="H691" s="170" t="str">
        <f t="shared" ref="H691" si="1351">IF(H692="","",(H692+H693))</f>
        <v/>
      </c>
      <c r="I691" s="182"/>
      <c r="J691" s="244" t="str">
        <f t="shared" ref="J691" si="1352">IF(I691="","",SUM(I691:I695))</f>
        <v/>
      </c>
      <c r="R691" s="59" t="s">
        <v>138</v>
      </c>
    </row>
    <row r="692" spans="2:18" ht="23.25" customHeight="1" x14ac:dyDescent="0.4">
      <c r="B692" s="242"/>
      <c r="C692" s="242"/>
      <c r="D692" s="242"/>
      <c r="E692" s="67" t="s">
        <v>38</v>
      </c>
      <c r="F692" s="167" t="str" cm="1">
        <f t="array" ref="F692">_xlfn.IFS(D691="","",F691="","",(D691="小規模事業者"),(MIN(625001,F691)),(D691="中小企業等"),(MIN(666667,F691)))</f>
        <v/>
      </c>
      <c r="G692" s="167" t="str">
        <f t="shared" ref="G692" si="1353">IF(F692="","",IF(D691="小規模事業者",ROUNDDOWN(F692/5*4,0),(ROUNDDOWN(F692/4*3,0))))</f>
        <v/>
      </c>
      <c r="H692" s="167" t="str">
        <f t="shared" ref="H692" si="1354">IF(F692="","",(ROUNDDOWN(MIN(500000,G692),0)))</f>
        <v/>
      </c>
      <c r="I692" s="68"/>
      <c r="J692" s="245"/>
      <c r="R692" s="59" t="s">
        <v>138</v>
      </c>
    </row>
    <row r="693" spans="2:18" ht="23.25" customHeight="1" x14ac:dyDescent="0.4">
      <c r="B693" s="242"/>
      <c r="C693" s="242"/>
      <c r="D693" s="242"/>
      <c r="E693" s="67" t="s">
        <v>39</v>
      </c>
      <c r="F693" s="167" t="str" cm="1">
        <f t="array" ref="F693">_xlfn.IFS(D691="","",F691="","",F691&lt;&gt;"",(F691-F692))</f>
        <v/>
      </c>
      <c r="G693" s="167" t="str">
        <f t="shared" ref="G693" si="1355">IF(F693="","",ROUNDDOWN(F693*2/3,0))</f>
        <v/>
      </c>
      <c r="H693" s="167" t="str">
        <f t="shared" ref="H693" si="1356">IF(F693="","",(ROUNDDOWN(MIN(3000000,G693),0)))</f>
        <v/>
      </c>
      <c r="I693" s="68"/>
      <c r="J693" s="245"/>
      <c r="R693" s="59" t="s">
        <v>138</v>
      </c>
    </row>
    <row r="694" spans="2:18" ht="23.25" customHeight="1" x14ac:dyDescent="0.4">
      <c r="B694" s="242"/>
      <c r="C694" s="242"/>
      <c r="D694" s="242"/>
      <c r="E694" s="71" t="s">
        <v>143</v>
      </c>
      <c r="F694" s="183"/>
      <c r="G694" s="73" t="str">
        <f t="shared" ref="G694:G695" si="1357">IF(F694="","",(ROUNDDOWN(F694/2*1,0)))</f>
        <v/>
      </c>
      <c r="H694" s="73" t="str">
        <f t="shared" ref="H694" si="1358">IF(F694="", "",( ROUNDDOWN(MIN(100000,G694),0)))</f>
        <v/>
      </c>
      <c r="I694" s="183"/>
      <c r="J694" s="245"/>
      <c r="R694" s="59" t="s">
        <v>138</v>
      </c>
    </row>
    <row r="695" spans="2:18" ht="23.25" customHeight="1" thickBot="1" x14ac:dyDescent="0.45">
      <c r="B695" s="243"/>
      <c r="C695" s="243"/>
      <c r="D695" s="243"/>
      <c r="E695" s="76" t="s">
        <v>142</v>
      </c>
      <c r="F695" s="183"/>
      <c r="G695" s="77" t="str">
        <f t="shared" si="1357"/>
        <v/>
      </c>
      <c r="H695" s="77" t="str">
        <f t="shared" ref="H695" si="1359">IF(F695="", "",( ROUNDDOWN(MIN(200000,G695),0)))</f>
        <v/>
      </c>
      <c r="I695" s="184"/>
      <c r="J695" s="246"/>
      <c r="R695" s="59" t="s">
        <v>138</v>
      </c>
    </row>
    <row r="696" spans="2:18" ht="23.25" customHeight="1" x14ac:dyDescent="0.4">
      <c r="B696" s="241"/>
      <c r="C696" s="241"/>
      <c r="D696" s="241"/>
      <c r="E696" s="63" t="s">
        <v>52</v>
      </c>
      <c r="F696" s="182"/>
      <c r="G696" s="170" t="str">
        <f t="shared" ref="G696" si="1360">IF(G697="", "", (G697+G698))</f>
        <v/>
      </c>
      <c r="H696" s="170" t="str">
        <f t="shared" ref="H696" si="1361">IF(H697="","",(H697+H698))</f>
        <v/>
      </c>
      <c r="I696" s="182"/>
      <c r="J696" s="244" t="str">
        <f t="shared" ref="J696" si="1362">IF(I696="","",SUM(I696:I700))</f>
        <v/>
      </c>
      <c r="R696" s="59" t="s">
        <v>138</v>
      </c>
    </row>
    <row r="697" spans="2:18" ht="23.25" customHeight="1" x14ac:dyDescent="0.4">
      <c r="B697" s="242"/>
      <c r="C697" s="242"/>
      <c r="D697" s="242"/>
      <c r="E697" s="67" t="s">
        <v>38</v>
      </c>
      <c r="F697" s="167" t="str" cm="1">
        <f t="array" ref="F697">_xlfn.IFS(D696="","",F696="","",(D696="小規模事業者"),(MIN(625001,F696)),(D696="中小企業等"),(MIN(666667,F696)))</f>
        <v/>
      </c>
      <c r="G697" s="167" t="str">
        <f t="shared" ref="G697" si="1363">IF(F697="","",IF(D696="小規模事業者",ROUNDDOWN(F697/5*4,0),(ROUNDDOWN(F697/4*3,0))))</f>
        <v/>
      </c>
      <c r="H697" s="167" t="str">
        <f t="shared" ref="H697" si="1364">IF(F697="","",(ROUNDDOWN(MIN(500000,G697),0)))</f>
        <v/>
      </c>
      <c r="I697" s="68"/>
      <c r="J697" s="245"/>
      <c r="R697" s="59" t="s">
        <v>138</v>
      </c>
    </row>
    <row r="698" spans="2:18" ht="23.25" customHeight="1" x14ac:dyDescent="0.4">
      <c r="B698" s="242"/>
      <c r="C698" s="242"/>
      <c r="D698" s="242"/>
      <c r="E698" s="67" t="s">
        <v>39</v>
      </c>
      <c r="F698" s="167" t="str" cm="1">
        <f t="array" ref="F698">_xlfn.IFS(D696="","",F696="","",F696&lt;&gt;"",(F696-F697))</f>
        <v/>
      </c>
      <c r="G698" s="167" t="str">
        <f t="shared" ref="G698" si="1365">IF(F698="","",ROUNDDOWN(F698*2/3,0))</f>
        <v/>
      </c>
      <c r="H698" s="167" t="str">
        <f t="shared" ref="H698" si="1366">IF(F698="","",(ROUNDDOWN(MIN(3000000,G698),0)))</f>
        <v/>
      </c>
      <c r="I698" s="68"/>
      <c r="J698" s="245"/>
      <c r="R698" s="59" t="s">
        <v>138</v>
      </c>
    </row>
    <row r="699" spans="2:18" ht="23.25" customHeight="1" x14ac:dyDescent="0.4">
      <c r="B699" s="242"/>
      <c r="C699" s="242"/>
      <c r="D699" s="242"/>
      <c r="E699" s="71" t="s">
        <v>143</v>
      </c>
      <c r="F699" s="183"/>
      <c r="G699" s="73" t="str">
        <f t="shared" ref="G699:G700" si="1367">IF(F699="","",(ROUNDDOWN(F699/2*1,0)))</f>
        <v/>
      </c>
      <c r="H699" s="73" t="str">
        <f t="shared" ref="H699" si="1368">IF(F699="", "",( ROUNDDOWN(MIN(100000,G699),0)))</f>
        <v/>
      </c>
      <c r="I699" s="183"/>
      <c r="J699" s="245"/>
      <c r="R699" s="59" t="s">
        <v>138</v>
      </c>
    </row>
    <row r="700" spans="2:18" ht="23.25" customHeight="1" thickBot="1" x14ac:dyDescent="0.45">
      <c r="B700" s="243"/>
      <c r="C700" s="243"/>
      <c r="D700" s="243"/>
      <c r="E700" s="76" t="s">
        <v>142</v>
      </c>
      <c r="F700" s="183"/>
      <c r="G700" s="77" t="str">
        <f t="shared" si="1367"/>
        <v/>
      </c>
      <c r="H700" s="77" t="str">
        <f t="shared" ref="H700" si="1369">IF(F700="", "",( ROUNDDOWN(MIN(200000,G700),0)))</f>
        <v/>
      </c>
      <c r="I700" s="184"/>
      <c r="J700" s="246"/>
      <c r="R700" s="59" t="s">
        <v>138</v>
      </c>
    </row>
    <row r="701" spans="2:18" ht="23.25" customHeight="1" x14ac:dyDescent="0.4">
      <c r="B701" s="241"/>
      <c r="C701" s="241"/>
      <c r="D701" s="241"/>
      <c r="E701" s="63" t="s">
        <v>52</v>
      </c>
      <c r="F701" s="182"/>
      <c r="G701" s="170" t="str">
        <f t="shared" ref="G701" si="1370">IF(G702="", "", (G702+G703))</f>
        <v/>
      </c>
      <c r="H701" s="170" t="str">
        <f t="shared" ref="H701" si="1371">IF(H702="","",(H702+H703))</f>
        <v/>
      </c>
      <c r="I701" s="182"/>
      <c r="J701" s="244" t="str">
        <f t="shared" ref="J701" si="1372">IF(I701="","",SUM(I701:I705))</f>
        <v/>
      </c>
      <c r="R701" s="59" t="s">
        <v>138</v>
      </c>
    </row>
    <row r="702" spans="2:18" ht="23.25" customHeight="1" x14ac:dyDescent="0.4">
      <c r="B702" s="242"/>
      <c r="C702" s="242"/>
      <c r="D702" s="242"/>
      <c r="E702" s="67" t="s">
        <v>38</v>
      </c>
      <c r="F702" s="167" t="str" cm="1">
        <f t="array" ref="F702">_xlfn.IFS(D701="","",F701="","",(D701="小規模事業者"),(MIN(625001,F701)),(D701="中小企業等"),(MIN(666667,F701)))</f>
        <v/>
      </c>
      <c r="G702" s="167" t="str">
        <f t="shared" ref="G702" si="1373">IF(F702="","",IF(D701="小規模事業者",ROUNDDOWN(F702/5*4,0),(ROUNDDOWN(F702/4*3,0))))</f>
        <v/>
      </c>
      <c r="H702" s="167" t="str">
        <f t="shared" ref="H702" si="1374">IF(F702="","",(ROUNDDOWN(MIN(500000,G702),0)))</f>
        <v/>
      </c>
      <c r="I702" s="68"/>
      <c r="J702" s="245"/>
      <c r="R702" s="59" t="s">
        <v>138</v>
      </c>
    </row>
    <row r="703" spans="2:18" ht="23.25" customHeight="1" x14ac:dyDescent="0.4">
      <c r="B703" s="242"/>
      <c r="C703" s="242"/>
      <c r="D703" s="242"/>
      <c r="E703" s="67" t="s">
        <v>39</v>
      </c>
      <c r="F703" s="167" t="str" cm="1">
        <f t="array" ref="F703">_xlfn.IFS(D701="","",F701="","",F701&lt;&gt;"",(F701-F702))</f>
        <v/>
      </c>
      <c r="G703" s="167" t="str">
        <f t="shared" ref="G703" si="1375">IF(F703="","",ROUNDDOWN(F703*2/3,0))</f>
        <v/>
      </c>
      <c r="H703" s="167" t="str">
        <f t="shared" ref="H703" si="1376">IF(F703="","",(ROUNDDOWN(MIN(3000000,G703),0)))</f>
        <v/>
      </c>
      <c r="I703" s="68"/>
      <c r="J703" s="245"/>
      <c r="R703" s="59" t="s">
        <v>138</v>
      </c>
    </row>
    <row r="704" spans="2:18" ht="23.25" customHeight="1" x14ac:dyDescent="0.4">
      <c r="B704" s="242"/>
      <c r="C704" s="242"/>
      <c r="D704" s="242"/>
      <c r="E704" s="71" t="s">
        <v>143</v>
      </c>
      <c r="F704" s="183"/>
      <c r="G704" s="73" t="str">
        <f t="shared" ref="G704:G705" si="1377">IF(F704="","",(ROUNDDOWN(F704/2*1,0)))</f>
        <v/>
      </c>
      <c r="H704" s="73" t="str">
        <f t="shared" ref="H704" si="1378">IF(F704="", "",( ROUNDDOWN(MIN(100000,G704),0)))</f>
        <v/>
      </c>
      <c r="I704" s="183"/>
      <c r="J704" s="245"/>
      <c r="R704" s="59" t="s">
        <v>138</v>
      </c>
    </row>
    <row r="705" spans="2:18" ht="23.25" customHeight="1" thickBot="1" x14ac:dyDescent="0.45">
      <c r="B705" s="243"/>
      <c r="C705" s="243"/>
      <c r="D705" s="243"/>
      <c r="E705" s="76" t="s">
        <v>142</v>
      </c>
      <c r="F705" s="183"/>
      <c r="G705" s="77" t="str">
        <f t="shared" si="1377"/>
        <v/>
      </c>
      <c r="H705" s="77" t="str">
        <f t="shared" ref="H705" si="1379">IF(F705="", "",( ROUNDDOWN(MIN(200000,G705),0)))</f>
        <v/>
      </c>
      <c r="I705" s="184"/>
      <c r="J705" s="246"/>
      <c r="R705" s="59" t="s">
        <v>138</v>
      </c>
    </row>
    <row r="706" spans="2:18" ht="23.25" customHeight="1" x14ac:dyDescent="0.4">
      <c r="B706" s="241"/>
      <c r="C706" s="241"/>
      <c r="D706" s="241"/>
      <c r="E706" s="63" t="s">
        <v>52</v>
      </c>
      <c r="F706" s="182"/>
      <c r="G706" s="170" t="str">
        <f t="shared" ref="G706" si="1380">IF(G707="", "", (G707+G708))</f>
        <v/>
      </c>
      <c r="H706" s="170" t="str">
        <f t="shared" ref="H706" si="1381">IF(H707="","",(H707+H708))</f>
        <v/>
      </c>
      <c r="I706" s="182"/>
      <c r="J706" s="244" t="str">
        <f t="shared" ref="J706" si="1382">IF(I706="","",SUM(I706:I710))</f>
        <v/>
      </c>
      <c r="R706" s="59" t="s">
        <v>138</v>
      </c>
    </row>
    <row r="707" spans="2:18" ht="23.25" customHeight="1" x14ac:dyDescent="0.4">
      <c r="B707" s="242"/>
      <c r="C707" s="242"/>
      <c r="D707" s="242"/>
      <c r="E707" s="67" t="s">
        <v>38</v>
      </c>
      <c r="F707" s="167" t="str" cm="1">
        <f t="array" ref="F707">_xlfn.IFS(D706="","",F706="","",(D706="小規模事業者"),(MIN(625001,F706)),(D706="中小企業等"),(MIN(666667,F706)))</f>
        <v/>
      </c>
      <c r="G707" s="167" t="str">
        <f t="shared" ref="G707" si="1383">IF(F707="","",IF(D706="小規模事業者",ROUNDDOWN(F707/5*4,0),(ROUNDDOWN(F707/4*3,0))))</f>
        <v/>
      </c>
      <c r="H707" s="167" t="str">
        <f t="shared" ref="H707" si="1384">IF(F707="","",(ROUNDDOWN(MIN(500000,G707),0)))</f>
        <v/>
      </c>
      <c r="I707" s="68"/>
      <c r="J707" s="245"/>
      <c r="R707" s="59" t="s">
        <v>138</v>
      </c>
    </row>
    <row r="708" spans="2:18" ht="23.25" customHeight="1" x14ac:dyDescent="0.4">
      <c r="B708" s="242"/>
      <c r="C708" s="242"/>
      <c r="D708" s="242"/>
      <c r="E708" s="67" t="s">
        <v>39</v>
      </c>
      <c r="F708" s="167" t="str" cm="1">
        <f t="array" ref="F708">_xlfn.IFS(D706="","",F706="","",F706&lt;&gt;"",(F706-F707))</f>
        <v/>
      </c>
      <c r="G708" s="167" t="str">
        <f t="shared" ref="G708" si="1385">IF(F708="","",ROUNDDOWN(F708*2/3,0))</f>
        <v/>
      </c>
      <c r="H708" s="167" t="str">
        <f t="shared" ref="H708" si="1386">IF(F708="","",(ROUNDDOWN(MIN(3000000,G708),0)))</f>
        <v/>
      </c>
      <c r="I708" s="68"/>
      <c r="J708" s="245"/>
      <c r="R708" s="59" t="s">
        <v>138</v>
      </c>
    </row>
    <row r="709" spans="2:18" ht="23.25" customHeight="1" x14ac:dyDescent="0.4">
      <c r="B709" s="242"/>
      <c r="C709" s="242"/>
      <c r="D709" s="242"/>
      <c r="E709" s="71" t="s">
        <v>143</v>
      </c>
      <c r="F709" s="183"/>
      <c r="G709" s="73" t="str">
        <f t="shared" ref="G709:G710" si="1387">IF(F709="","",(ROUNDDOWN(F709/2*1,0)))</f>
        <v/>
      </c>
      <c r="H709" s="73" t="str">
        <f t="shared" ref="H709" si="1388">IF(F709="", "",( ROUNDDOWN(MIN(100000,G709),0)))</f>
        <v/>
      </c>
      <c r="I709" s="183"/>
      <c r="J709" s="245"/>
      <c r="R709" s="59" t="s">
        <v>138</v>
      </c>
    </row>
    <row r="710" spans="2:18" ht="23.25" customHeight="1" thickBot="1" x14ac:dyDescent="0.45">
      <c r="B710" s="243"/>
      <c r="C710" s="243"/>
      <c r="D710" s="243"/>
      <c r="E710" s="76" t="s">
        <v>142</v>
      </c>
      <c r="F710" s="183"/>
      <c r="G710" s="77" t="str">
        <f t="shared" si="1387"/>
        <v/>
      </c>
      <c r="H710" s="77" t="str">
        <f t="shared" ref="H710" si="1389">IF(F710="", "",( ROUNDDOWN(MIN(200000,G710),0)))</f>
        <v/>
      </c>
      <c r="I710" s="184"/>
      <c r="J710" s="246"/>
      <c r="R710" s="59" t="s">
        <v>138</v>
      </c>
    </row>
    <row r="711" spans="2:18" ht="23.25" customHeight="1" x14ac:dyDescent="0.4">
      <c r="B711" s="241"/>
      <c r="C711" s="241"/>
      <c r="D711" s="241"/>
      <c r="E711" s="63" t="s">
        <v>52</v>
      </c>
      <c r="F711" s="182"/>
      <c r="G711" s="170" t="str">
        <f t="shared" ref="G711" si="1390">IF(G712="", "", (G712+G713))</f>
        <v/>
      </c>
      <c r="H711" s="170" t="str">
        <f t="shared" ref="H711" si="1391">IF(H712="","",(H712+H713))</f>
        <v/>
      </c>
      <c r="I711" s="182"/>
      <c r="J711" s="244" t="str">
        <f t="shared" ref="J711" si="1392">IF(I711="","",SUM(I711:I715))</f>
        <v/>
      </c>
      <c r="R711" s="59" t="s">
        <v>138</v>
      </c>
    </row>
    <row r="712" spans="2:18" ht="23.25" customHeight="1" x14ac:dyDescent="0.4">
      <c r="B712" s="242"/>
      <c r="C712" s="242"/>
      <c r="D712" s="242"/>
      <c r="E712" s="67" t="s">
        <v>38</v>
      </c>
      <c r="F712" s="167" t="str" cm="1">
        <f t="array" ref="F712">_xlfn.IFS(D711="","",F711="","",(D711="小規模事業者"),(MIN(625001,F711)),(D711="中小企業等"),(MIN(666667,F711)))</f>
        <v/>
      </c>
      <c r="G712" s="167" t="str">
        <f t="shared" ref="G712" si="1393">IF(F712="","",IF(D711="小規模事業者",ROUNDDOWN(F712/5*4,0),(ROUNDDOWN(F712/4*3,0))))</f>
        <v/>
      </c>
      <c r="H712" s="167" t="str">
        <f t="shared" ref="H712" si="1394">IF(F712="","",(ROUNDDOWN(MIN(500000,G712),0)))</f>
        <v/>
      </c>
      <c r="I712" s="68"/>
      <c r="J712" s="245"/>
      <c r="R712" s="59" t="s">
        <v>138</v>
      </c>
    </row>
    <row r="713" spans="2:18" ht="23.25" customHeight="1" x14ac:dyDescent="0.4">
      <c r="B713" s="242"/>
      <c r="C713" s="242"/>
      <c r="D713" s="242"/>
      <c r="E713" s="67" t="s">
        <v>39</v>
      </c>
      <c r="F713" s="167" t="str" cm="1">
        <f t="array" ref="F713">_xlfn.IFS(D711="","",F711="","",F711&lt;&gt;"",(F711-F712))</f>
        <v/>
      </c>
      <c r="G713" s="167" t="str">
        <f t="shared" ref="G713" si="1395">IF(F713="","",ROUNDDOWN(F713*2/3,0))</f>
        <v/>
      </c>
      <c r="H713" s="167" t="str">
        <f t="shared" ref="H713" si="1396">IF(F713="","",(ROUNDDOWN(MIN(3000000,G713),0)))</f>
        <v/>
      </c>
      <c r="I713" s="68"/>
      <c r="J713" s="245"/>
      <c r="R713" s="59" t="s">
        <v>138</v>
      </c>
    </row>
    <row r="714" spans="2:18" ht="23.25" customHeight="1" x14ac:dyDescent="0.4">
      <c r="B714" s="242"/>
      <c r="C714" s="242"/>
      <c r="D714" s="242"/>
      <c r="E714" s="71" t="s">
        <v>143</v>
      </c>
      <c r="F714" s="183"/>
      <c r="G714" s="73" t="str">
        <f t="shared" ref="G714:G715" si="1397">IF(F714="","",(ROUNDDOWN(F714/2*1,0)))</f>
        <v/>
      </c>
      <c r="H714" s="73" t="str">
        <f t="shared" ref="H714" si="1398">IF(F714="", "",( ROUNDDOWN(MIN(100000,G714),0)))</f>
        <v/>
      </c>
      <c r="I714" s="183"/>
      <c r="J714" s="245"/>
      <c r="R714" s="59" t="s">
        <v>138</v>
      </c>
    </row>
    <row r="715" spans="2:18" ht="23.25" customHeight="1" thickBot="1" x14ac:dyDescent="0.45">
      <c r="B715" s="243"/>
      <c r="C715" s="243"/>
      <c r="D715" s="243"/>
      <c r="E715" s="76" t="s">
        <v>142</v>
      </c>
      <c r="F715" s="183"/>
      <c r="G715" s="77" t="str">
        <f t="shared" si="1397"/>
        <v/>
      </c>
      <c r="H715" s="77" t="str">
        <f t="shared" ref="H715" si="1399">IF(F715="", "",( ROUNDDOWN(MIN(200000,G715),0)))</f>
        <v/>
      </c>
      <c r="I715" s="184"/>
      <c r="J715" s="246"/>
      <c r="R715" s="59" t="s">
        <v>138</v>
      </c>
    </row>
    <row r="716" spans="2:18" ht="23.25" customHeight="1" x14ac:dyDescent="0.4">
      <c r="B716" s="241"/>
      <c r="C716" s="241"/>
      <c r="D716" s="241"/>
      <c r="E716" s="63" t="s">
        <v>52</v>
      </c>
      <c r="F716" s="182"/>
      <c r="G716" s="170" t="str">
        <f t="shared" ref="G716" si="1400">IF(G717="", "", (G717+G718))</f>
        <v/>
      </c>
      <c r="H716" s="170" t="str">
        <f t="shared" ref="H716" si="1401">IF(H717="","",(H717+H718))</f>
        <v/>
      </c>
      <c r="I716" s="182"/>
      <c r="J716" s="244" t="str">
        <f t="shared" ref="J716" si="1402">IF(I716="","",SUM(I716:I720))</f>
        <v/>
      </c>
      <c r="R716" s="59" t="s">
        <v>138</v>
      </c>
    </row>
    <row r="717" spans="2:18" ht="23.25" customHeight="1" x14ac:dyDescent="0.4">
      <c r="B717" s="242"/>
      <c r="C717" s="242"/>
      <c r="D717" s="242"/>
      <c r="E717" s="67" t="s">
        <v>38</v>
      </c>
      <c r="F717" s="167" t="str" cm="1">
        <f t="array" ref="F717">_xlfn.IFS(D716="","",F716="","",(D716="小規模事業者"),(MIN(625001,F716)),(D716="中小企業等"),(MIN(666667,F716)))</f>
        <v/>
      </c>
      <c r="G717" s="167" t="str">
        <f t="shared" ref="G717" si="1403">IF(F717="","",IF(D716="小規模事業者",ROUNDDOWN(F717/5*4,0),(ROUNDDOWN(F717/4*3,0))))</f>
        <v/>
      </c>
      <c r="H717" s="167" t="str">
        <f t="shared" ref="H717" si="1404">IF(F717="","",(ROUNDDOWN(MIN(500000,G717),0)))</f>
        <v/>
      </c>
      <c r="I717" s="68"/>
      <c r="J717" s="245"/>
      <c r="R717" s="59" t="s">
        <v>138</v>
      </c>
    </row>
    <row r="718" spans="2:18" ht="23.25" customHeight="1" x14ac:dyDescent="0.4">
      <c r="B718" s="242"/>
      <c r="C718" s="242"/>
      <c r="D718" s="242"/>
      <c r="E718" s="67" t="s">
        <v>39</v>
      </c>
      <c r="F718" s="167" t="str" cm="1">
        <f t="array" ref="F718">_xlfn.IFS(D716="","",F716="","",F716&lt;&gt;"",(F716-F717))</f>
        <v/>
      </c>
      <c r="G718" s="167" t="str">
        <f t="shared" ref="G718" si="1405">IF(F718="","",ROUNDDOWN(F718*2/3,0))</f>
        <v/>
      </c>
      <c r="H718" s="167" t="str">
        <f t="shared" ref="H718" si="1406">IF(F718="","",(ROUNDDOWN(MIN(3000000,G718),0)))</f>
        <v/>
      </c>
      <c r="I718" s="68"/>
      <c r="J718" s="245"/>
      <c r="R718" s="59" t="s">
        <v>138</v>
      </c>
    </row>
    <row r="719" spans="2:18" ht="23.25" customHeight="1" x14ac:dyDescent="0.4">
      <c r="B719" s="242"/>
      <c r="C719" s="242"/>
      <c r="D719" s="242"/>
      <c r="E719" s="71" t="s">
        <v>143</v>
      </c>
      <c r="F719" s="183"/>
      <c r="G719" s="73" t="str">
        <f t="shared" ref="G719:G720" si="1407">IF(F719="","",(ROUNDDOWN(F719/2*1,0)))</f>
        <v/>
      </c>
      <c r="H719" s="73" t="str">
        <f t="shared" ref="H719" si="1408">IF(F719="", "",( ROUNDDOWN(MIN(100000,G719),0)))</f>
        <v/>
      </c>
      <c r="I719" s="183"/>
      <c r="J719" s="245"/>
      <c r="R719" s="59" t="s">
        <v>138</v>
      </c>
    </row>
    <row r="720" spans="2:18" ht="23.25" customHeight="1" thickBot="1" x14ac:dyDescent="0.45">
      <c r="B720" s="243"/>
      <c r="C720" s="243"/>
      <c r="D720" s="243"/>
      <c r="E720" s="76" t="s">
        <v>142</v>
      </c>
      <c r="F720" s="183"/>
      <c r="G720" s="77" t="str">
        <f t="shared" si="1407"/>
        <v/>
      </c>
      <c r="H720" s="77" t="str">
        <f t="shared" ref="H720" si="1409">IF(F720="", "",( ROUNDDOWN(MIN(200000,G720),0)))</f>
        <v/>
      </c>
      <c r="I720" s="184"/>
      <c r="J720" s="246"/>
      <c r="R720" s="59" t="s">
        <v>138</v>
      </c>
    </row>
    <row r="721" spans="2:18" ht="23.25" customHeight="1" x14ac:dyDescent="0.4">
      <c r="B721" s="241"/>
      <c r="C721" s="241"/>
      <c r="D721" s="241"/>
      <c r="E721" s="63" t="s">
        <v>52</v>
      </c>
      <c r="F721" s="182"/>
      <c r="G721" s="170" t="str">
        <f t="shared" ref="G721" si="1410">IF(G722="", "", (G722+G723))</f>
        <v/>
      </c>
      <c r="H721" s="170" t="str">
        <f t="shared" ref="H721" si="1411">IF(H722="","",(H722+H723))</f>
        <v/>
      </c>
      <c r="I721" s="182"/>
      <c r="J721" s="244" t="str">
        <f t="shared" ref="J721" si="1412">IF(I721="","",SUM(I721:I725))</f>
        <v/>
      </c>
      <c r="R721" s="59" t="s">
        <v>138</v>
      </c>
    </row>
    <row r="722" spans="2:18" ht="23.25" customHeight="1" x14ac:dyDescent="0.4">
      <c r="B722" s="242"/>
      <c r="C722" s="242"/>
      <c r="D722" s="242"/>
      <c r="E722" s="67" t="s">
        <v>38</v>
      </c>
      <c r="F722" s="167" t="str" cm="1">
        <f t="array" ref="F722">_xlfn.IFS(D721="","",F721="","",(D721="小規模事業者"),(MIN(625001,F721)),(D721="中小企業等"),(MIN(666667,F721)))</f>
        <v/>
      </c>
      <c r="G722" s="167" t="str">
        <f t="shared" ref="G722" si="1413">IF(F722="","",IF(D721="小規模事業者",ROUNDDOWN(F722/5*4,0),(ROUNDDOWN(F722/4*3,0))))</f>
        <v/>
      </c>
      <c r="H722" s="167" t="str">
        <f t="shared" ref="H722" si="1414">IF(F722="","",(ROUNDDOWN(MIN(500000,G722),0)))</f>
        <v/>
      </c>
      <c r="I722" s="68"/>
      <c r="J722" s="245"/>
      <c r="R722" s="59" t="s">
        <v>138</v>
      </c>
    </row>
    <row r="723" spans="2:18" ht="23.25" customHeight="1" x14ac:dyDescent="0.4">
      <c r="B723" s="242"/>
      <c r="C723" s="242"/>
      <c r="D723" s="242"/>
      <c r="E723" s="67" t="s">
        <v>39</v>
      </c>
      <c r="F723" s="167" t="str" cm="1">
        <f t="array" ref="F723">_xlfn.IFS(D721="","",F721="","",F721&lt;&gt;"",(F721-F722))</f>
        <v/>
      </c>
      <c r="G723" s="167" t="str">
        <f t="shared" ref="G723" si="1415">IF(F723="","",ROUNDDOWN(F723*2/3,0))</f>
        <v/>
      </c>
      <c r="H723" s="167" t="str">
        <f t="shared" ref="H723" si="1416">IF(F723="","",(ROUNDDOWN(MIN(3000000,G723),0)))</f>
        <v/>
      </c>
      <c r="I723" s="68"/>
      <c r="J723" s="245"/>
      <c r="R723" s="59" t="s">
        <v>138</v>
      </c>
    </row>
    <row r="724" spans="2:18" ht="23.25" customHeight="1" x14ac:dyDescent="0.4">
      <c r="B724" s="242"/>
      <c r="C724" s="242"/>
      <c r="D724" s="242"/>
      <c r="E724" s="71" t="s">
        <v>143</v>
      </c>
      <c r="F724" s="183"/>
      <c r="G724" s="73" t="str">
        <f t="shared" ref="G724:G725" si="1417">IF(F724="","",(ROUNDDOWN(F724/2*1,0)))</f>
        <v/>
      </c>
      <c r="H724" s="73" t="str">
        <f t="shared" ref="H724" si="1418">IF(F724="", "",( ROUNDDOWN(MIN(100000,G724),0)))</f>
        <v/>
      </c>
      <c r="I724" s="183"/>
      <c r="J724" s="245"/>
      <c r="R724" s="59" t="s">
        <v>138</v>
      </c>
    </row>
    <row r="725" spans="2:18" ht="23.25" customHeight="1" thickBot="1" x14ac:dyDescent="0.45">
      <c r="B725" s="243"/>
      <c r="C725" s="243"/>
      <c r="D725" s="243"/>
      <c r="E725" s="76" t="s">
        <v>142</v>
      </c>
      <c r="F725" s="183"/>
      <c r="G725" s="77" t="str">
        <f t="shared" si="1417"/>
        <v/>
      </c>
      <c r="H725" s="77" t="str">
        <f t="shared" ref="H725" si="1419">IF(F725="", "",( ROUNDDOWN(MIN(200000,G725),0)))</f>
        <v/>
      </c>
      <c r="I725" s="184"/>
      <c r="J725" s="246"/>
      <c r="R725" s="59" t="s">
        <v>138</v>
      </c>
    </row>
    <row r="726" spans="2:18" ht="23.25" customHeight="1" x14ac:dyDescent="0.4">
      <c r="B726" s="241"/>
      <c r="C726" s="241"/>
      <c r="D726" s="241"/>
      <c r="E726" s="63" t="s">
        <v>52</v>
      </c>
      <c r="F726" s="182"/>
      <c r="G726" s="170" t="str">
        <f t="shared" ref="G726" si="1420">IF(G727="", "", (G727+G728))</f>
        <v/>
      </c>
      <c r="H726" s="170" t="str">
        <f t="shared" ref="H726" si="1421">IF(H727="","",(H727+H728))</f>
        <v/>
      </c>
      <c r="I726" s="182"/>
      <c r="J726" s="244" t="str">
        <f t="shared" ref="J726" si="1422">IF(I726="","",SUM(I726:I730))</f>
        <v/>
      </c>
      <c r="R726" s="59" t="s">
        <v>138</v>
      </c>
    </row>
    <row r="727" spans="2:18" ht="23.25" customHeight="1" x14ac:dyDescent="0.4">
      <c r="B727" s="242"/>
      <c r="C727" s="242"/>
      <c r="D727" s="242"/>
      <c r="E727" s="67" t="s">
        <v>38</v>
      </c>
      <c r="F727" s="167" t="str" cm="1">
        <f t="array" ref="F727">_xlfn.IFS(D726="","",F726="","",(D726="小規模事業者"),(MIN(625001,F726)),(D726="中小企業等"),(MIN(666667,F726)))</f>
        <v/>
      </c>
      <c r="G727" s="167" t="str">
        <f t="shared" ref="G727" si="1423">IF(F727="","",IF(D726="小規模事業者",ROUNDDOWN(F727/5*4,0),(ROUNDDOWN(F727/4*3,0))))</f>
        <v/>
      </c>
      <c r="H727" s="167" t="str">
        <f t="shared" ref="H727" si="1424">IF(F727="","",(ROUNDDOWN(MIN(500000,G727),0)))</f>
        <v/>
      </c>
      <c r="I727" s="68"/>
      <c r="J727" s="245"/>
      <c r="R727" s="59" t="s">
        <v>138</v>
      </c>
    </row>
    <row r="728" spans="2:18" ht="23.25" customHeight="1" x14ac:dyDescent="0.4">
      <c r="B728" s="242"/>
      <c r="C728" s="242"/>
      <c r="D728" s="242"/>
      <c r="E728" s="67" t="s">
        <v>39</v>
      </c>
      <c r="F728" s="167" t="str" cm="1">
        <f t="array" ref="F728">_xlfn.IFS(D726="","",F726="","",F726&lt;&gt;"",(F726-F727))</f>
        <v/>
      </c>
      <c r="G728" s="167" t="str">
        <f t="shared" ref="G728" si="1425">IF(F728="","",ROUNDDOWN(F728*2/3,0))</f>
        <v/>
      </c>
      <c r="H728" s="167" t="str">
        <f t="shared" ref="H728" si="1426">IF(F728="","",(ROUNDDOWN(MIN(3000000,G728),0)))</f>
        <v/>
      </c>
      <c r="I728" s="68"/>
      <c r="J728" s="245"/>
      <c r="R728" s="59" t="s">
        <v>138</v>
      </c>
    </row>
    <row r="729" spans="2:18" ht="23.25" customHeight="1" x14ac:dyDescent="0.4">
      <c r="B729" s="242"/>
      <c r="C729" s="242"/>
      <c r="D729" s="242"/>
      <c r="E729" s="71" t="s">
        <v>143</v>
      </c>
      <c r="F729" s="183"/>
      <c r="G729" s="73" t="str">
        <f t="shared" ref="G729:G730" si="1427">IF(F729="","",(ROUNDDOWN(F729/2*1,0)))</f>
        <v/>
      </c>
      <c r="H729" s="73" t="str">
        <f t="shared" ref="H729" si="1428">IF(F729="", "",( ROUNDDOWN(MIN(100000,G729),0)))</f>
        <v/>
      </c>
      <c r="I729" s="183"/>
      <c r="J729" s="245"/>
      <c r="R729" s="59" t="s">
        <v>138</v>
      </c>
    </row>
    <row r="730" spans="2:18" ht="23.25" customHeight="1" thickBot="1" x14ac:dyDescent="0.45">
      <c r="B730" s="243"/>
      <c r="C730" s="243"/>
      <c r="D730" s="243"/>
      <c r="E730" s="76" t="s">
        <v>142</v>
      </c>
      <c r="F730" s="183"/>
      <c r="G730" s="77" t="str">
        <f t="shared" si="1427"/>
        <v/>
      </c>
      <c r="H730" s="77" t="str">
        <f t="shared" ref="H730" si="1429">IF(F730="", "",( ROUNDDOWN(MIN(200000,G730),0)))</f>
        <v/>
      </c>
      <c r="I730" s="184"/>
      <c r="J730" s="246"/>
      <c r="R730" s="59" t="s">
        <v>138</v>
      </c>
    </row>
    <row r="731" spans="2:18" ht="23.25" customHeight="1" x14ac:dyDescent="0.4">
      <c r="B731" s="241"/>
      <c r="C731" s="241"/>
      <c r="D731" s="241"/>
      <c r="E731" s="63" t="s">
        <v>52</v>
      </c>
      <c r="F731" s="182"/>
      <c r="G731" s="170" t="str">
        <f t="shared" ref="G731" si="1430">IF(G732="", "", (G732+G733))</f>
        <v/>
      </c>
      <c r="H731" s="170" t="str">
        <f t="shared" ref="H731" si="1431">IF(H732="","",(H732+H733))</f>
        <v/>
      </c>
      <c r="I731" s="182"/>
      <c r="J731" s="244" t="str">
        <f t="shared" ref="J731" si="1432">IF(I731="","",SUM(I731:I735))</f>
        <v/>
      </c>
      <c r="R731" s="59" t="s">
        <v>138</v>
      </c>
    </row>
    <row r="732" spans="2:18" ht="23.25" customHeight="1" x14ac:dyDescent="0.4">
      <c r="B732" s="242"/>
      <c r="C732" s="242"/>
      <c r="D732" s="242"/>
      <c r="E732" s="67" t="s">
        <v>38</v>
      </c>
      <c r="F732" s="167" t="str" cm="1">
        <f t="array" ref="F732">_xlfn.IFS(D731="","",F731="","",(D731="小規模事業者"),(MIN(625001,F731)),(D731="中小企業等"),(MIN(666667,F731)))</f>
        <v/>
      </c>
      <c r="G732" s="167" t="str">
        <f t="shared" ref="G732" si="1433">IF(F732="","",IF(D731="小規模事業者",ROUNDDOWN(F732/5*4,0),(ROUNDDOWN(F732/4*3,0))))</f>
        <v/>
      </c>
      <c r="H732" s="167" t="str">
        <f t="shared" ref="H732" si="1434">IF(F732="","",(ROUNDDOWN(MIN(500000,G732),0)))</f>
        <v/>
      </c>
      <c r="I732" s="68"/>
      <c r="J732" s="245"/>
      <c r="R732" s="59" t="s">
        <v>138</v>
      </c>
    </row>
    <row r="733" spans="2:18" ht="23.25" customHeight="1" x14ac:dyDescent="0.4">
      <c r="B733" s="242"/>
      <c r="C733" s="242"/>
      <c r="D733" s="242"/>
      <c r="E733" s="67" t="s">
        <v>39</v>
      </c>
      <c r="F733" s="167" t="str" cm="1">
        <f t="array" ref="F733">_xlfn.IFS(D731="","",F731="","",F731&lt;&gt;"",(F731-F732))</f>
        <v/>
      </c>
      <c r="G733" s="167" t="str">
        <f t="shared" ref="G733" si="1435">IF(F733="","",ROUNDDOWN(F733*2/3,0))</f>
        <v/>
      </c>
      <c r="H733" s="167" t="str">
        <f t="shared" ref="H733" si="1436">IF(F733="","",(ROUNDDOWN(MIN(3000000,G733),0)))</f>
        <v/>
      </c>
      <c r="I733" s="68"/>
      <c r="J733" s="245"/>
      <c r="R733" s="59" t="s">
        <v>138</v>
      </c>
    </row>
    <row r="734" spans="2:18" ht="23.25" customHeight="1" x14ac:dyDescent="0.4">
      <c r="B734" s="242"/>
      <c r="C734" s="242"/>
      <c r="D734" s="242"/>
      <c r="E734" s="71" t="s">
        <v>143</v>
      </c>
      <c r="F734" s="183"/>
      <c r="G734" s="73" t="str">
        <f t="shared" ref="G734:G735" si="1437">IF(F734="","",(ROUNDDOWN(F734/2*1,0)))</f>
        <v/>
      </c>
      <c r="H734" s="73" t="str">
        <f t="shared" ref="H734" si="1438">IF(F734="", "",( ROUNDDOWN(MIN(100000,G734),0)))</f>
        <v/>
      </c>
      <c r="I734" s="183"/>
      <c r="J734" s="245"/>
      <c r="M734" s="59"/>
      <c r="N734" s="59"/>
      <c r="O734" s="59"/>
      <c r="R734" s="59" t="s">
        <v>138</v>
      </c>
    </row>
    <row r="735" spans="2:18" ht="23.25" customHeight="1" thickBot="1" x14ac:dyDescent="0.45">
      <c r="B735" s="243"/>
      <c r="C735" s="243"/>
      <c r="D735" s="243"/>
      <c r="E735" s="76" t="s">
        <v>142</v>
      </c>
      <c r="F735" s="183"/>
      <c r="G735" s="77" t="str">
        <f t="shared" si="1437"/>
        <v/>
      </c>
      <c r="H735" s="77" t="str">
        <f t="shared" ref="H735" si="1439">IF(F735="", "",( ROUNDDOWN(MIN(200000,G735),0)))</f>
        <v/>
      </c>
      <c r="I735" s="184"/>
      <c r="J735" s="246"/>
      <c r="M735" s="59"/>
      <c r="N735" s="59"/>
      <c r="O735" s="59"/>
      <c r="R735" s="59" t="s">
        <v>138</v>
      </c>
    </row>
    <row r="736" spans="2:18" ht="23.25" customHeight="1" x14ac:dyDescent="0.4">
      <c r="B736" s="241"/>
      <c r="C736" s="241"/>
      <c r="D736" s="241"/>
      <c r="E736" s="63" t="s">
        <v>52</v>
      </c>
      <c r="F736" s="182"/>
      <c r="G736" s="170" t="str">
        <f t="shared" ref="G736" si="1440">IF(G737="", "", (G737+G738))</f>
        <v/>
      </c>
      <c r="H736" s="170" t="str">
        <f t="shared" ref="H736" si="1441">IF(H737="","",(H737+H738))</f>
        <v/>
      </c>
      <c r="I736" s="182"/>
      <c r="J736" s="244" t="str">
        <f t="shared" ref="J736" si="1442">IF(I736="","",SUM(I736:I740))</f>
        <v/>
      </c>
      <c r="R736" s="59" t="s">
        <v>138</v>
      </c>
    </row>
    <row r="737" spans="2:18" ht="23.25" customHeight="1" x14ac:dyDescent="0.4">
      <c r="B737" s="242"/>
      <c r="C737" s="242"/>
      <c r="D737" s="242"/>
      <c r="E737" s="67" t="s">
        <v>38</v>
      </c>
      <c r="F737" s="167" t="str" cm="1">
        <f t="array" ref="F737">_xlfn.IFS(D736="","",F736="","",(D736="小規模事業者"),(MIN(625001,F736)),(D736="中小企業等"),(MIN(666667,F736)))</f>
        <v/>
      </c>
      <c r="G737" s="167" t="str">
        <f t="shared" ref="G737" si="1443">IF(F737="","",IF(D736="小規模事業者",ROUNDDOWN(F737/5*4,0),(ROUNDDOWN(F737/4*3,0))))</f>
        <v/>
      </c>
      <c r="H737" s="167" t="str">
        <f t="shared" ref="H737" si="1444">IF(F737="","",(ROUNDDOWN(MIN(500000,G737),0)))</f>
        <v/>
      </c>
      <c r="I737" s="68"/>
      <c r="J737" s="245"/>
      <c r="R737" s="59" t="s">
        <v>138</v>
      </c>
    </row>
    <row r="738" spans="2:18" ht="23.25" customHeight="1" x14ac:dyDescent="0.4">
      <c r="B738" s="242"/>
      <c r="C738" s="242"/>
      <c r="D738" s="242"/>
      <c r="E738" s="67" t="s">
        <v>39</v>
      </c>
      <c r="F738" s="167" t="str" cm="1">
        <f t="array" ref="F738">_xlfn.IFS(D736="","",F736="","",F736&lt;&gt;"",(F736-F737))</f>
        <v/>
      </c>
      <c r="G738" s="167" t="str">
        <f t="shared" ref="G738" si="1445">IF(F738="","",ROUNDDOWN(F738*2/3,0))</f>
        <v/>
      </c>
      <c r="H738" s="167" t="str">
        <f t="shared" ref="H738" si="1446">IF(F738="","",(ROUNDDOWN(MIN(3000000,G738),0)))</f>
        <v/>
      </c>
      <c r="I738" s="68"/>
      <c r="J738" s="245"/>
      <c r="R738" s="59" t="s">
        <v>138</v>
      </c>
    </row>
    <row r="739" spans="2:18" ht="23.25" customHeight="1" x14ac:dyDescent="0.4">
      <c r="B739" s="242"/>
      <c r="C739" s="242"/>
      <c r="D739" s="242"/>
      <c r="E739" s="71" t="s">
        <v>143</v>
      </c>
      <c r="F739" s="183"/>
      <c r="G739" s="73" t="str">
        <f t="shared" ref="G739:G740" si="1447">IF(F739="","",(ROUNDDOWN(F739/2*1,0)))</f>
        <v/>
      </c>
      <c r="H739" s="73" t="str">
        <f t="shared" ref="H739" si="1448">IF(F739="", "",( ROUNDDOWN(MIN(100000,G739),0)))</f>
        <v/>
      </c>
      <c r="I739" s="183"/>
      <c r="J739" s="245"/>
      <c r="M739" s="59"/>
      <c r="N739" s="59"/>
      <c r="O739" s="59"/>
      <c r="R739" s="59" t="s">
        <v>138</v>
      </c>
    </row>
    <row r="740" spans="2:18" ht="23.25" customHeight="1" thickBot="1" x14ac:dyDescent="0.45">
      <c r="B740" s="243"/>
      <c r="C740" s="243"/>
      <c r="D740" s="243"/>
      <c r="E740" s="76" t="s">
        <v>142</v>
      </c>
      <c r="F740" s="183"/>
      <c r="G740" s="77" t="str">
        <f t="shared" si="1447"/>
        <v/>
      </c>
      <c r="H740" s="77" t="str">
        <f t="shared" ref="H740" si="1449">IF(F740="", "",( ROUNDDOWN(MIN(200000,G740),0)))</f>
        <v/>
      </c>
      <c r="I740" s="184"/>
      <c r="J740" s="246"/>
      <c r="M740" s="59"/>
      <c r="N740" s="59"/>
      <c r="O740" s="59"/>
      <c r="R740" s="59" t="s">
        <v>138</v>
      </c>
    </row>
    <row r="741" spans="2:18" ht="23.25" customHeight="1" x14ac:dyDescent="0.4">
      <c r="B741" s="241"/>
      <c r="C741" s="241"/>
      <c r="D741" s="241"/>
      <c r="E741" s="63" t="s">
        <v>52</v>
      </c>
      <c r="F741" s="182"/>
      <c r="G741" s="170" t="str">
        <f t="shared" ref="G741" si="1450">IF(G742="", "", (G742+G743))</f>
        <v/>
      </c>
      <c r="H741" s="170" t="str">
        <f t="shared" ref="H741" si="1451">IF(H742="","",(H742+H743))</f>
        <v/>
      </c>
      <c r="I741" s="182"/>
      <c r="J741" s="244" t="str">
        <f t="shared" ref="J741" si="1452">IF(I741="","",SUM(I741:I745))</f>
        <v/>
      </c>
      <c r="R741" s="59" t="s">
        <v>138</v>
      </c>
    </row>
    <row r="742" spans="2:18" ht="23.25" customHeight="1" x14ac:dyDescent="0.4">
      <c r="B742" s="242"/>
      <c r="C742" s="242"/>
      <c r="D742" s="242"/>
      <c r="E742" s="67" t="s">
        <v>38</v>
      </c>
      <c r="F742" s="167" t="str" cm="1">
        <f t="array" ref="F742">_xlfn.IFS(D741="","",F741="","",(D741="小規模事業者"),(MIN(625001,F741)),(D741="中小企業等"),(MIN(666667,F741)))</f>
        <v/>
      </c>
      <c r="G742" s="167" t="str">
        <f t="shared" ref="G742" si="1453">IF(F742="","",IF(D741="小規模事業者",ROUNDDOWN(F742/5*4,0),(ROUNDDOWN(F742/4*3,0))))</f>
        <v/>
      </c>
      <c r="H742" s="167" t="str">
        <f t="shared" ref="H742" si="1454">IF(F742="","",(ROUNDDOWN(MIN(500000,G742),0)))</f>
        <v/>
      </c>
      <c r="I742" s="68"/>
      <c r="J742" s="245"/>
      <c r="R742" s="59" t="s">
        <v>138</v>
      </c>
    </row>
    <row r="743" spans="2:18" ht="23.25" customHeight="1" x14ac:dyDescent="0.4">
      <c r="B743" s="242"/>
      <c r="C743" s="242"/>
      <c r="D743" s="242"/>
      <c r="E743" s="67" t="s">
        <v>39</v>
      </c>
      <c r="F743" s="167" t="str" cm="1">
        <f t="array" ref="F743">_xlfn.IFS(D741="","",F741="","",F741&lt;&gt;"",(F741-F742))</f>
        <v/>
      </c>
      <c r="G743" s="167" t="str">
        <f t="shared" ref="G743" si="1455">IF(F743="","",ROUNDDOWN(F743*2/3,0))</f>
        <v/>
      </c>
      <c r="H743" s="167" t="str">
        <f t="shared" ref="H743" si="1456">IF(F743="","",(ROUNDDOWN(MIN(3000000,G743),0)))</f>
        <v/>
      </c>
      <c r="I743" s="68"/>
      <c r="J743" s="245"/>
      <c r="R743" s="59" t="s">
        <v>138</v>
      </c>
    </row>
    <row r="744" spans="2:18" ht="23.25" customHeight="1" x14ac:dyDescent="0.4">
      <c r="B744" s="242"/>
      <c r="C744" s="242"/>
      <c r="D744" s="242"/>
      <c r="E744" s="71" t="s">
        <v>143</v>
      </c>
      <c r="F744" s="183"/>
      <c r="G744" s="73" t="str">
        <f t="shared" ref="G744:G745" si="1457">IF(F744="","",(ROUNDDOWN(F744/2*1,0)))</f>
        <v/>
      </c>
      <c r="H744" s="73" t="str">
        <f t="shared" ref="H744" si="1458">IF(F744="", "",( ROUNDDOWN(MIN(100000,G744),0)))</f>
        <v/>
      </c>
      <c r="I744" s="183"/>
      <c r="J744" s="245"/>
      <c r="M744" s="59"/>
      <c r="N744" s="59"/>
      <c r="O744" s="59"/>
      <c r="R744" s="59" t="s">
        <v>138</v>
      </c>
    </row>
    <row r="745" spans="2:18" ht="23.25" customHeight="1" thickBot="1" x14ac:dyDescent="0.45">
      <c r="B745" s="243"/>
      <c r="C745" s="243"/>
      <c r="D745" s="243"/>
      <c r="E745" s="76" t="s">
        <v>142</v>
      </c>
      <c r="F745" s="183"/>
      <c r="G745" s="77" t="str">
        <f t="shared" si="1457"/>
        <v/>
      </c>
      <c r="H745" s="77" t="str">
        <f t="shared" ref="H745" si="1459">IF(F745="", "",( ROUNDDOWN(MIN(200000,G745),0)))</f>
        <v/>
      </c>
      <c r="I745" s="184"/>
      <c r="J745" s="246"/>
      <c r="M745" s="59"/>
      <c r="N745" s="59"/>
      <c r="O745" s="59"/>
      <c r="R745" s="59" t="s">
        <v>138</v>
      </c>
    </row>
    <row r="746" spans="2:18" ht="23.25" customHeight="1" x14ac:dyDescent="0.4">
      <c r="B746" s="241"/>
      <c r="C746" s="241"/>
      <c r="D746" s="241"/>
      <c r="E746" s="63" t="s">
        <v>52</v>
      </c>
      <c r="F746" s="182"/>
      <c r="G746" s="170" t="str">
        <f t="shared" ref="G746" si="1460">IF(G747="", "", (G747+G748))</f>
        <v/>
      </c>
      <c r="H746" s="170" t="str">
        <f t="shared" ref="H746" si="1461">IF(H747="","",(H747+H748))</f>
        <v/>
      </c>
      <c r="I746" s="182"/>
      <c r="J746" s="244" t="str">
        <f t="shared" ref="J746" si="1462">IF(I746="","",SUM(I746:I750))</f>
        <v/>
      </c>
      <c r="R746" s="59" t="s">
        <v>138</v>
      </c>
    </row>
    <row r="747" spans="2:18" ht="23.25" customHeight="1" x14ac:dyDescent="0.4">
      <c r="B747" s="242"/>
      <c r="C747" s="242"/>
      <c r="D747" s="242"/>
      <c r="E747" s="67" t="s">
        <v>38</v>
      </c>
      <c r="F747" s="167" t="str" cm="1">
        <f t="array" ref="F747">_xlfn.IFS(D746="","",F746="","",(D746="小規模事業者"),(MIN(625001,F746)),(D746="中小企業等"),(MIN(666667,F746)))</f>
        <v/>
      </c>
      <c r="G747" s="167" t="str">
        <f t="shared" ref="G747" si="1463">IF(F747="","",IF(D746="小規模事業者",ROUNDDOWN(F747/5*4,0),(ROUNDDOWN(F747/4*3,0))))</f>
        <v/>
      </c>
      <c r="H747" s="167" t="str">
        <f t="shared" ref="H747" si="1464">IF(F747="","",(ROUNDDOWN(MIN(500000,G747),0)))</f>
        <v/>
      </c>
      <c r="I747" s="68"/>
      <c r="J747" s="245"/>
      <c r="R747" s="59" t="s">
        <v>138</v>
      </c>
    </row>
    <row r="748" spans="2:18" ht="23.25" customHeight="1" x14ac:dyDescent="0.4">
      <c r="B748" s="242"/>
      <c r="C748" s="242"/>
      <c r="D748" s="242"/>
      <c r="E748" s="67" t="s">
        <v>39</v>
      </c>
      <c r="F748" s="167" t="str" cm="1">
        <f t="array" ref="F748">_xlfn.IFS(D746="","",F746="","",F746&lt;&gt;"",(F746-F747))</f>
        <v/>
      </c>
      <c r="G748" s="167" t="str">
        <f t="shared" ref="G748" si="1465">IF(F748="","",ROUNDDOWN(F748*2/3,0))</f>
        <v/>
      </c>
      <c r="H748" s="167" t="str">
        <f t="shared" ref="H748" si="1466">IF(F748="","",(ROUNDDOWN(MIN(3000000,G748),0)))</f>
        <v/>
      </c>
      <c r="I748" s="68"/>
      <c r="J748" s="245"/>
      <c r="R748" s="59" t="s">
        <v>138</v>
      </c>
    </row>
    <row r="749" spans="2:18" ht="23.25" customHeight="1" x14ac:dyDescent="0.4">
      <c r="B749" s="242"/>
      <c r="C749" s="242"/>
      <c r="D749" s="242"/>
      <c r="E749" s="71" t="s">
        <v>143</v>
      </c>
      <c r="F749" s="183"/>
      <c r="G749" s="73" t="str">
        <f t="shared" ref="G749:G750" si="1467">IF(F749="","",(ROUNDDOWN(F749/2*1,0)))</f>
        <v/>
      </c>
      <c r="H749" s="73" t="str">
        <f t="shared" ref="H749" si="1468">IF(F749="", "",( ROUNDDOWN(MIN(100000,G749),0)))</f>
        <v/>
      </c>
      <c r="I749" s="183"/>
      <c r="J749" s="245"/>
      <c r="M749" s="59"/>
      <c r="N749" s="59"/>
      <c r="O749" s="59"/>
      <c r="R749" s="59" t="s">
        <v>138</v>
      </c>
    </row>
    <row r="750" spans="2:18" ht="23.25" customHeight="1" thickBot="1" x14ac:dyDescent="0.45">
      <c r="B750" s="243"/>
      <c r="C750" s="243"/>
      <c r="D750" s="243"/>
      <c r="E750" s="76" t="s">
        <v>142</v>
      </c>
      <c r="F750" s="183"/>
      <c r="G750" s="77" t="str">
        <f t="shared" si="1467"/>
        <v/>
      </c>
      <c r="H750" s="77" t="str">
        <f t="shared" ref="H750" si="1469">IF(F750="", "",( ROUNDDOWN(MIN(200000,G750),0)))</f>
        <v/>
      </c>
      <c r="I750" s="184"/>
      <c r="J750" s="246"/>
      <c r="M750" s="59"/>
      <c r="N750" s="59"/>
      <c r="O750" s="59"/>
      <c r="R750" s="59" t="s">
        <v>138</v>
      </c>
    </row>
    <row r="751" spans="2:18" ht="23.25" customHeight="1" x14ac:dyDescent="0.4">
      <c r="B751" s="241"/>
      <c r="C751" s="241"/>
      <c r="D751" s="241"/>
      <c r="E751" s="63" t="s">
        <v>52</v>
      </c>
      <c r="F751" s="182"/>
      <c r="G751" s="170" t="str">
        <f t="shared" ref="G751" si="1470">IF(G752="", "", (G752+G753))</f>
        <v/>
      </c>
      <c r="H751" s="170" t="str">
        <f t="shared" ref="H751" si="1471">IF(H752="","",(H752+H753))</f>
        <v/>
      </c>
      <c r="I751" s="182"/>
      <c r="J751" s="244" t="str">
        <f t="shared" ref="J751" si="1472">IF(I751="","",SUM(I751:I755))</f>
        <v/>
      </c>
      <c r="R751" s="59" t="s">
        <v>138</v>
      </c>
    </row>
    <row r="752" spans="2:18" ht="23.25" customHeight="1" x14ac:dyDescent="0.4">
      <c r="B752" s="242"/>
      <c r="C752" s="242"/>
      <c r="D752" s="242"/>
      <c r="E752" s="67" t="s">
        <v>38</v>
      </c>
      <c r="F752" s="167" t="str" cm="1">
        <f t="array" ref="F752">_xlfn.IFS(D751="","",F751="","",(D751="小規模事業者"),(MIN(625001,F751)),(D751="中小企業等"),(MIN(666667,F751)))</f>
        <v/>
      </c>
      <c r="G752" s="167" t="str">
        <f t="shared" ref="G752" si="1473">IF(F752="","",IF(D751="小規模事業者",ROUNDDOWN(F752/5*4,0),(ROUNDDOWN(F752/4*3,0))))</f>
        <v/>
      </c>
      <c r="H752" s="167" t="str">
        <f t="shared" ref="H752" si="1474">IF(F752="","",(ROUNDDOWN(MIN(500000,G752),0)))</f>
        <v/>
      </c>
      <c r="I752" s="68"/>
      <c r="J752" s="245"/>
      <c r="R752" s="59" t="s">
        <v>138</v>
      </c>
    </row>
    <row r="753" spans="2:18" ht="23.25" customHeight="1" x14ac:dyDescent="0.4">
      <c r="B753" s="242"/>
      <c r="C753" s="242"/>
      <c r="D753" s="242"/>
      <c r="E753" s="67" t="s">
        <v>39</v>
      </c>
      <c r="F753" s="167" t="str" cm="1">
        <f t="array" ref="F753">_xlfn.IFS(D751="","",F751="","",F751&lt;&gt;"",(F751-F752))</f>
        <v/>
      </c>
      <c r="G753" s="167" t="str">
        <f t="shared" ref="G753" si="1475">IF(F753="","",ROUNDDOWN(F753*2/3,0))</f>
        <v/>
      </c>
      <c r="H753" s="167" t="str">
        <f t="shared" ref="H753" si="1476">IF(F753="","",(ROUNDDOWN(MIN(3000000,G753),0)))</f>
        <v/>
      </c>
      <c r="I753" s="68"/>
      <c r="J753" s="245"/>
      <c r="R753" s="59" t="s">
        <v>138</v>
      </c>
    </row>
    <row r="754" spans="2:18" ht="23.25" customHeight="1" x14ac:dyDescent="0.4">
      <c r="B754" s="242"/>
      <c r="C754" s="242"/>
      <c r="D754" s="242"/>
      <c r="E754" s="71" t="s">
        <v>143</v>
      </c>
      <c r="F754" s="183"/>
      <c r="G754" s="73" t="str">
        <f t="shared" ref="G754:G755" si="1477">IF(F754="","",(ROUNDDOWN(F754/2*1,0)))</f>
        <v/>
      </c>
      <c r="H754" s="73" t="str">
        <f t="shared" ref="H754" si="1478">IF(F754="", "",( ROUNDDOWN(MIN(100000,G754),0)))</f>
        <v/>
      </c>
      <c r="I754" s="183"/>
      <c r="J754" s="245"/>
      <c r="M754" s="59"/>
      <c r="N754" s="59"/>
      <c r="O754" s="59"/>
      <c r="R754" s="59" t="s">
        <v>138</v>
      </c>
    </row>
    <row r="755" spans="2:18" ht="23.25" customHeight="1" thickBot="1" x14ac:dyDescent="0.45">
      <c r="B755" s="243"/>
      <c r="C755" s="243"/>
      <c r="D755" s="243"/>
      <c r="E755" s="76" t="s">
        <v>142</v>
      </c>
      <c r="F755" s="183"/>
      <c r="G755" s="77" t="str">
        <f t="shared" si="1477"/>
        <v/>
      </c>
      <c r="H755" s="77" t="str">
        <f t="shared" ref="H755" si="1479">IF(F755="", "",( ROUNDDOWN(MIN(200000,G755),0)))</f>
        <v/>
      </c>
      <c r="I755" s="184"/>
      <c r="J755" s="246"/>
      <c r="M755" s="59"/>
      <c r="N755" s="59"/>
      <c r="O755" s="59"/>
      <c r="R755" s="59" t="s">
        <v>138</v>
      </c>
    </row>
    <row r="756" spans="2:18" ht="23.25" customHeight="1" x14ac:dyDescent="0.4">
      <c r="B756" s="241"/>
      <c r="C756" s="241"/>
      <c r="D756" s="241"/>
      <c r="E756" s="63" t="s">
        <v>52</v>
      </c>
      <c r="F756" s="182"/>
      <c r="G756" s="170" t="str">
        <f t="shared" ref="G756" si="1480">IF(G757="", "", (G757+G758))</f>
        <v/>
      </c>
      <c r="H756" s="170" t="str">
        <f t="shared" ref="H756" si="1481">IF(H757="","",(H757+H758))</f>
        <v/>
      </c>
      <c r="I756" s="182"/>
      <c r="J756" s="244" t="str">
        <f t="shared" ref="J756" si="1482">IF(I756="","",SUM(I756:I760))</f>
        <v/>
      </c>
      <c r="R756" s="59" t="s">
        <v>138</v>
      </c>
    </row>
    <row r="757" spans="2:18" ht="23.25" customHeight="1" x14ac:dyDescent="0.4">
      <c r="B757" s="242"/>
      <c r="C757" s="242"/>
      <c r="D757" s="242"/>
      <c r="E757" s="67" t="s">
        <v>38</v>
      </c>
      <c r="F757" s="167" t="str" cm="1">
        <f t="array" ref="F757">_xlfn.IFS(D756="","",F756="","",(D756="小規模事業者"),(MIN(625001,F756)),(D756="中小企業等"),(MIN(666667,F756)))</f>
        <v/>
      </c>
      <c r="G757" s="167" t="str">
        <f t="shared" ref="G757" si="1483">IF(F757="","",IF(D756="小規模事業者",ROUNDDOWN(F757/5*4,0),(ROUNDDOWN(F757/4*3,0))))</f>
        <v/>
      </c>
      <c r="H757" s="167" t="str">
        <f t="shared" ref="H757" si="1484">IF(F757="","",(ROUNDDOWN(MIN(500000,G757),0)))</f>
        <v/>
      </c>
      <c r="I757" s="68"/>
      <c r="J757" s="245"/>
      <c r="R757" s="59" t="s">
        <v>138</v>
      </c>
    </row>
    <row r="758" spans="2:18" ht="23.25" customHeight="1" x14ac:dyDescent="0.4">
      <c r="B758" s="242"/>
      <c r="C758" s="242"/>
      <c r="D758" s="242"/>
      <c r="E758" s="67" t="s">
        <v>39</v>
      </c>
      <c r="F758" s="167" t="str" cm="1">
        <f t="array" ref="F758">_xlfn.IFS(D756="","",F756="","",F756&lt;&gt;"",(F756-F757))</f>
        <v/>
      </c>
      <c r="G758" s="167" t="str">
        <f t="shared" ref="G758" si="1485">IF(F758="","",ROUNDDOWN(F758*2/3,0))</f>
        <v/>
      </c>
      <c r="H758" s="167" t="str">
        <f t="shared" ref="H758" si="1486">IF(F758="","",(ROUNDDOWN(MIN(3000000,G758),0)))</f>
        <v/>
      </c>
      <c r="I758" s="68"/>
      <c r="J758" s="245"/>
      <c r="R758" s="59" t="s">
        <v>138</v>
      </c>
    </row>
    <row r="759" spans="2:18" ht="23.25" customHeight="1" x14ac:dyDescent="0.4">
      <c r="B759" s="242"/>
      <c r="C759" s="242"/>
      <c r="D759" s="242"/>
      <c r="E759" s="71" t="s">
        <v>143</v>
      </c>
      <c r="F759" s="183"/>
      <c r="G759" s="73" t="str">
        <f t="shared" ref="G759:G760" si="1487">IF(F759="","",(ROUNDDOWN(F759/2*1,0)))</f>
        <v/>
      </c>
      <c r="H759" s="73" t="str">
        <f t="shared" ref="H759" si="1488">IF(F759="", "",( ROUNDDOWN(MIN(100000,G759),0)))</f>
        <v/>
      </c>
      <c r="I759" s="183"/>
      <c r="J759" s="245"/>
      <c r="M759" s="59"/>
      <c r="N759" s="59"/>
      <c r="O759" s="59"/>
      <c r="R759" s="59" t="s">
        <v>138</v>
      </c>
    </row>
    <row r="760" spans="2:18" ht="23.25" customHeight="1" thickBot="1" x14ac:dyDescent="0.45">
      <c r="B760" s="243"/>
      <c r="C760" s="243"/>
      <c r="D760" s="243"/>
      <c r="E760" s="76" t="s">
        <v>142</v>
      </c>
      <c r="F760" s="183"/>
      <c r="G760" s="77" t="str">
        <f t="shared" si="1487"/>
        <v/>
      </c>
      <c r="H760" s="77" t="str">
        <f t="shared" ref="H760" si="1489">IF(F760="", "",( ROUNDDOWN(MIN(200000,G760),0)))</f>
        <v/>
      </c>
      <c r="I760" s="184"/>
      <c r="J760" s="246"/>
      <c r="M760" s="59"/>
      <c r="N760" s="59"/>
      <c r="O760" s="59"/>
      <c r="R760" s="59" t="s">
        <v>138</v>
      </c>
    </row>
    <row r="761" spans="2:18" ht="23.25" customHeight="1" x14ac:dyDescent="0.4">
      <c r="B761" s="241"/>
      <c r="C761" s="241"/>
      <c r="D761" s="241"/>
      <c r="E761" s="63" t="s">
        <v>52</v>
      </c>
      <c r="F761" s="182"/>
      <c r="G761" s="170" t="str">
        <f t="shared" ref="G761" si="1490">IF(G762="", "", (G762+G763))</f>
        <v/>
      </c>
      <c r="H761" s="170" t="str">
        <f t="shared" ref="H761" si="1491">IF(H762="","",(H762+H763))</f>
        <v/>
      </c>
      <c r="I761" s="182"/>
      <c r="J761" s="244" t="str">
        <f t="shared" ref="J761" si="1492">IF(I761="","",SUM(I761:I765))</f>
        <v/>
      </c>
      <c r="R761" s="59" t="s">
        <v>138</v>
      </c>
    </row>
    <row r="762" spans="2:18" ht="23.25" customHeight="1" x14ac:dyDescent="0.4">
      <c r="B762" s="242"/>
      <c r="C762" s="242"/>
      <c r="D762" s="242"/>
      <c r="E762" s="67" t="s">
        <v>38</v>
      </c>
      <c r="F762" s="167" t="str" cm="1">
        <f t="array" ref="F762">_xlfn.IFS(D761="","",F761="","",(D761="小規模事業者"),(MIN(625001,F761)),(D761="中小企業等"),(MIN(666667,F761)))</f>
        <v/>
      </c>
      <c r="G762" s="167" t="str">
        <f t="shared" ref="G762" si="1493">IF(F762="","",IF(D761="小規模事業者",ROUNDDOWN(F762/5*4,0),(ROUNDDOWN(F762/4*3,0))))</f>
        <v/>
      </c>
      <c r="H762" s="167" t="str">
        <f t="shared" ref="H762" si="1494">IF(F762="","",(ROUNDDOWN(MIN(500000,G762),0)))</f>
        <v/>
      </c>
      <c r="I762" s="68"/>
      <c r="J762" s="245"/>
      <c r="R762" s="59" t="s">
        <v>138</v>
      </c>
    </row>
    <row r="763" spans="2:18" ht="23.25" customHeight="1" x14ac:dyDescent="0.4">
      <c r="B763" s="242"/>
      <c r="C763" s="242"/>
      <c r="D763" s="242"/>
      <c r="E763" s="67" t="s">
        <v>39</v>
      </c>
      <c r="F763" s="167" t="str" cm="1">
        <f t="array" ref="F763">_xlfn.IFS(D761="","",F761="","",F761&lt;&gt;"",(F761-F762))</f>
        <v/>
      </c>
      <c r="G763" s="167" t="str">
        <f t="shared" ref="G763" si="1495">IF(F763="","",ROUNDDOWN(F763*2/3,0))</f>
        <v/>
      </c>
      <c r="H763" s="167" t="str">
        <f t="shared" ref="H763" si="1496">IF(F763="","",(ROUNDDOWN(MIN(3000000,G763),0)))</f>
        <v/>
      </c>
      <c r="I763" s="68"/>
      <c r="J763" s="245"/>
      <c r="R763" s="59" t="s">
        <v>138</v>
      </c>
    </row>
    <row r="764" spans="2:18" ht="23.25" customHeight="1" x14ac:dyDescent="0.4">
      <c r="B764" s="242"/>
      <c r="C764" s="242"/>
      <c r="D764" s="242"/>
      <c r="E764" s="71" t="s">
        <v>143</v>
      </c>
      <c r="F764" s="183"/>
      <c r="G764" s="73" t="str">
        <f t="shared" ref="G764:G765" si="1497">IF(F764="","",(ROUNDDOWN(F764/2*1,0)))</f>
        <v/>
      </c>
      <c r="H764" s="73" t="str">
        <f t="shared" ref="H764" si="1498">IF(F764="", "",( ROUNDDOWN(MIN(100000,G764),0)))</f>
        <v/>
      </c>
      <c r="I764" s="183"/>
      <c r="J764" s="245"/>
      <c r="R764" s="59" t="s">
        <v>138</v>
      </c>
    </row>
    <row r="765" spans="2:18" ht="23.25" customHeight="1" thickBot="1" x14ac:dyDescent="0.45">
      <c r="B765" s="243"/>
      <c r="C765" s="243"/>
      <c r="D765" s="243"/>
      <c r="E765" s="76" t="s">
        <v>142</v>
      </c>
      <c r="F765" s="183"/>
      <c r="G765" s="77" t="str">
        <f t="shared" si="1497"/>
        <v/>
      </c>
      <c r="H765" s="77" t="str">
        <f t="shared" ref="H765" si="1499">IF(F765="", "",( ROUNDDOWN(MIN(200000,G765),0)))</f>
        <v/>
      </c>
      <c r="I765" s="184"/>
      <c r="J765" s="246"/>
      <c r="R765" s="59" t="s">
        <v>138</v>
      </c>
    </row>
    <row r="766" spans="2:18" ht="23.25" customHeight="1" x14ac:dyDescent="0.4">
      <c r="B766" s="241"/>
      <c r="C766" s="241"/>
      <c r="D766" s="241"/>
      <c r="E766" s="63" t="s">
        <v>52</v>
      </c>
      <c r="F766" s="182"/>
      <c r="G766" s="170" t="str">
        <f t="shared" ref="G766" si="1500">IF(G767="", "", (G767+G768))</f>
        <v/>
      </c>
      <c r="H766" s="170" t="str">
        <f t="shared" ref="H766" si="1501">IF(H767="","",(H767+H768))</f>
        <v/>
      </c>
      <c r="I766" s="182"/>
      <c r="J766" s="244" t="str">
        <f t="shared" ref="J766" si="1502">IF(I766="","",SUM(I766:I770))</f>
        <v/>
      </c>
      <c r="R766" s="59" t="s">
        <v>138</v>
      </c>
    </row>
    <row r="767" spans="2:18" ht="23.25" customHeight="1" x14ac:dyDescent="0.4">
      <c r="B767" s="242"/>
      <c r="C767" s="242"/>
      <c r="D767" s="242"/>
      <c r="E767" s="67" t="s">
        <v>38</v>
      </c>
      <c r="F767" s="167" t="str" cm="1">
        <f t="array" ref="F767">_xlfn.IFS(D766="","",F766="","",(D766="小規模事業者"),(MIN(625001,F766)),(D766="中小企業等"),(MIN(666667,F766)))</f>
        <v/>
      </c>
      <c r="G767" s="167" t="str">
        <f t="shared" ref="G767" si="1503">IF(F767="","",IF(D766="小規模事業者",ROUNDDOWN(F767/5*4,0),(ROUNDDOWN(F767/4*3,0))))</f>
        <v/>
      </c>
      <c r="H767" s="167" t="str">
        <f t="shared" ref="H767" si="1504">IF(F767="","",(ROUNDDOWN(MIN(500000,G767),0)))</f>
        <v/>
      </c>
      <c r="I767" s="68"/>
      <c r="J767" s="245"/>
      <c r="R767" s="59" t="s">
        <v>138</v>
      </c>
    </row>
    <row r="768" spans="2:18" ht="23.25" customHeight="1" x14ac:dyDescent="0.4">
      <c r="B768" s="242"/>
      <c r="C768" s="242"/>
      <c r="D768" s="242"/>
      <c r="E768" s="67" t="s">
        <v>39</v>
      </c>
      <c r="F768" s="167" t="str" cm="1">
        <f t="array" ref="F768">_xlfn.IFS(D766="","",F766="","",F766&lt;&gt;"",(F766-F767))</f>
        <v/>
      </c>
      <c r="G768" s="167" t="str">
        <f t="shared" ref="G768" si="1505">IF(F768="","",ROUNDDOWN(F768*2/3,0))</f>
        <v/>
      </c>
      <c r="H768" s="167" t="str">
        <f t="shared" ref="H768" si="1506">IF(F768="","",(ROUNDDOWN(MIN(3000000,G768),0)))</f>
        <v/>
      </c>
      <c r="I768" s="68"/>
      <c r="J768" s="245"/>
      <c r="R768" s="59" t="s">
        <v>138</v>
      </c>
    </row>
    <row r="769" spans="2:18" ht="23.25" customHeight="1" x14ac:dyDescent="0.4">
      <c r="B769" s="242"/>
      <c r="C769" s="242"/>
      <c r="D769" s="242"/>
      <c r="E769" s="71" t="s">
        <v>143</v>
      </c>
      <c r="F769" s="183"/>
      <c r="G769" s="73" t="str">
        <f t="shared" ref="G769:G770" si="1507">IF(F769="","",(ROUNDDOWN(F769/2*1,0)))</f>
        <v/>
      </c>
      <c r="H769" s="73" t="str">
        <f t="shared" ref="H769" si="1508">IF(F769="", "",( ROUNDDOWN(MIN(100000,G769),0)))</f>
        <v/>
      </c>
      <c r="I769" s="183"/>
      <c r="J769" s="245"/>
      <c r="R769" s="59" t="s">
        <v>138</v>
      </c>
    </row>
    <row r="770" spans="2:18" ht="23.25" customHeight="1" thickBot="1" x14ac:dyDescent="0.45">
      <c r="B770" s="243"/>
      <c r="C770" s="243"/>
      <c r="D770" s="243"/>
      <c r="E770" s="76" t="s">
        <v>142</v>
      </c>
      <c r="F770" s="183"/>
      <c r="G770" s="77" t="str">
        <f t="shared" si="1507"/>
        <v/>
      </c>
      <c r="H770" s="77" t="str">
        <f t="shared" ref="H770" si="1509">IF(F770="", "",( ROUNDDOWN(MIN(200000,G770),0)))</f>
        <v/>
      </c>
      <c r="I770" s="184"/>
      <c r="J770" s="246"/>
      <c r="R770" s="59" t="s">
        <v>138</v>
      </c>
    </row>
    <row r="771" spans="2:18" ht="23.25" customHeight="1" x14ac:dyDescent="0.4">
      <c r="B771" s="241"/>
      <c r="C771" s="241"/>
      <c r="D771" s="241"/>
      <c r="E771" s="63" t="s">
        <v>52</v>
      </c>
      <c r="F771" s="182"/>
      <c r="G771" s="170" t="str">
        <f t="shared" ref="G771" si="1510">IF(G772="", "", (G772+G773))</f>
        <v/>
      </c>
      <c r="H771" s="170" t="str">
        <f t="shared" ref="H771" si="1511">IF(H772="","",(H772+H773))</f>
        <v/>
      </c>
      <c r="I771" s="182"/>
      <c r="J771" s="244" t="str">
        <f t="shared" ref="J771" si="1512">IF(I771="","",SUM(I771:I775))</f>
        <v/>
      </c>
      <c r="R771" s="59" t="s">
        <v>138</v>
      </c>
    </row>
    <row r="772" spans="2:18" ht="23.25" customHeight="1" x14ac:dyDescent="0.4">
      <c r="B772" s="242"/>
      <c r="C772" s="242"/>
      <c r="D772" s="242"/>
      <c r="E772" s="67" t="s">
        <v>38</v>
      </c>
      <c r="F772" s="167" t="str" cm="1">
        <f t="array" ref="F772">_xlfn.IFS(D771="","",F771="","",(D771="小規模事業者"),(MIN(625001,F771)),(D771="中小企業等"),(MIN(666667,F771)))</f>
        <v/>
      </c>
      <c r="G772" s="167" t="str">
        <f t="shared" ref="G772" si="1513">IF(F772="","",IF(D771="小規模事業者",ROUNDDOWN(F772/5*4,0),(ROUNDDOWN(F772/4*3,0))))</f>
        <v/>
      </c>
      <c r="H772" s="167" t="str">
        <f t="shared" ref="H772" si="1514">IF(F772="","",(ROUNDDOWN(MIN(500000,G772),0)))</f>
        <v/>
      </c>
      <c r="I772" s="68"/>
      <c r="J772" s="245"/>
      <c r="R772" s="59" t="s">
        <v>138</v>
      </c>
    </row>
    <row r="773" spans="2:18" ht="23.25" customHeight="1" x14ac:dyDescent="0.4">
      <c r="B773" s="242"/>
      <c r="C773" s="242"/>
      <c r="D773" s="242"/>
      <c r="E773" s="67" t="s">
        <v>39</v>
      </c>
      <c r="F773" s="167" t="str" cm="1">
        <f t="array" ref="F773">_xlfn.IFS(D771="","",F771="","",F771&lt;&gt;"",(F771-F772))</f>
        <v/>
      </c>
      <c r="G773" s="167" t="str">
        <f t="shared" ref="G773" si="1515">IF(F773="","",ROUNDDOWN(F773*2/3,0))</f>
        <v/>
      </c>
      <c r="H773" s="167" t="str">
        <f t="shared" ref="H773" si="1516">IF(F773="","",(ROUNDDOWN(MIN(3000000,G773),0)))</f>
        <v/>
      </c>
      <c r="I773" s="68"/>
      <c r="J773" s="245"/>
      <c r="R773" s="59" t="s">
        <v>138</v>
      </c>
    </row>
    <row r="774" spans="2:18" ht="23.25" customHeight="1" x14ac:dyDescent="0.4">
      <c r="B774" s="242"/>
      <c r="C774" s="242"/>
      <c r="D774" s="242"/>
      <c r="E774" s="71" t="s">
        <v>143</v>
      </c>
      <c r="F774" s="183"/>
      <c r="G774" s="73" t="str">
        <f t="shared" ref="G774:G775" si="1517">IF(F774="","",(ROUNDDOWN(F774/2*1,0)))</f>
        <v/>
      </c>
      <c r="H774" s="73" t="str">
        <f t="shared" ref="H774" si="1518">IF(F774="", "",( ROUNDDOWN(MIN(100000,G774),0)))</f>
        <v/>
      </c>
      <c r="I774" s="183"/>
      <c r="J774" s="245"/>
      <c r="R774" s="59" t="s">
        <v>138</v>
      </c>
    </row>
    <row r="775" spans="2:18" ht="23.25" customHeight="1" thickBot="1" x14ac:dyDescent="0.45">
      <c r="B775" s="243"/>
      <c r="C775" s="243"/>
      <c r="D775" s="243"/>
      <c r="E775" s="76" t="s">
        <v>142</v>
      </c>
      <c r="F775" s="183"/>
      <c r="G775" s="77" t="str">
        <f t="shared" si="1517"/>
        <v/>
      </c>
      <c r="H775" s="77" t="str">
        <f t="shared" ref="H775" si="1519">IF(F775="", "",( ROUNDDOWN(MIN(200000,G775),0)))</f>
        <v/>
      </c>
      <c r="I775" s="184"/>
      <c r="J775" s="246"/>
      <c r="R775" s="59" t="s">
        <v>138</v>
      </c>
    </row>
    <row r="776" spans="2:18" ht="23.25" customHeight="1" x14ac:dyDescent="0.4">
      <c r="B776" s="241"/>
      <c r="C776" s="241"/>
      <c r="D776" s="241"/>
      <c r="E776" s="63" t="s">
        <v>52</v>
      </c>
      <c r="F776" s="182"/>
      <c r="G776" s="170" t="str">
        <f t="shared" ref="G776" si="1520">IF(G777="", "", (G777+G778))</f>
        <v/>
      </c>
      <c r="H776" s="170" t="str">
        <f t="shared" ref="H776" si="1521">IF(H777="","",(H777+H778))</f>
        <v/>
      </c>
      <c r="I776" s="182"/>
      <c r="J776" s="244" t="str">
        <f t="shared" ref="J776" si="1522">IF(I776="","",SUM(I776:I780))</f>
        <v/>
      </c>
      <c r="R776" s="59" t="s">
        <v>138</v>
      </c>
    </row>
    <row r="777" spans="2:18" ht="23.25" customHeight="1" x14ac:dyDescent="0.4">
      <c r="B777" s="242"/>
      <c r="C777" s="242"/>
      <c r="D777" s="242"/>
      <c r="E777" s="67" t="s">
        <v>38</v>
      </c>
      <c r="F777" s="167" t="str" cm="1">
        <f t="array" ref="F777">_xlfn.IFS(D776="","",F776="","",(D776="小規模事業者"),(MIN(625001,F776)),(D776="中小企業等"),(MIN(666667,F776)))</f>
        <v/>
      </c>
      <c r="G777" s="167" t="str">
        <f t="shared" ref="G777" si="1523">IF(F777="","",IF(D776="小規模事業者",ROUNDDOWN(F777/5*4,0),(ROUNDDOWN(F777/4*3,0))))</f>
        <v/>
      </c>
      <c r="H777" s="167" t="str">
        <f t="shared" ref="H777" si="1524">IF(F777="","",(ROUNDDOWN(MIN(500000,G777),0)))</f>
        <v/>
      </c>
      <c r="I777" s="68"/>
      <c r="J777" s="245"/>
      <c r="R777" s="59" t="s">
        <v>138</v>
      </c>
    </row>
    <row r="778" spans="2:18" ht="23.25" customHeight="1" x14ac:dyDescent="0.4">
      <c r="B778" s="242"/>
      <c r="C778" s="242"/>
      <c r="D778" s="242"/>
      <c r="E778" s="67" t="s">
        <v>39</v>
      </c>
      <c r="F778" s="167" t="str" cm="1">
        <f t="array" ref="F778">_xlfn.IFS(D776="","",F776="","",F776&lt;&gt;"",(F776-F777))</f>
        <v/>
      </c>
      <c r="G778" s="167" t="str">
        <f t="shared" ref="G778" si="1525">IF(F778="","",ROUNDDOWN(F778*2/3,0))</f>
        <v/>
      </c>
      <c r="H778" s="167" t="str">
        <f t="shared" ref="H778" si="1526">IF(F778="","",(ROUNDDOWN(MIN(3000000,G778),0)))</f>
        <v/>
      </c>
      <c r="I778" s="68"/>
      <c r="J778" s="245"/>
      <c r="R778" s="59" t="s">
        <v>138</v>
      </c>
    </row>
    <row r="779" spans="2:18" ht="23.25" customHeight="1" x14ac:dyDescent="0.4">
      <c r="B779" s="242"/>
      <c r="C779" s="242"/>
      <c r="D779" s="242"/>
      <c r="E779" s="71" t="s">
        <v>143</v>
      </c>
      <c r="F779" s="183"/>
      <c r="G779" s="73" t="str">
        <f t="shared" ref="G779:G780" si="1527">IF(F779="","",(ROUNDDOWN(F779/2*1,0)))</f>
        <v/>
      </c>
      <c r="H779" s="73" t="str">
        <f t="shared" ref="H779" si="1528">IF(F779="", "",( ROUNDDOWN(MIN(100000,G779),0)))</f>
        <v/>
      </c>
      <c r="I779" s="183"/>
      <c r="J779" s="245"/>
      <c r="R779" s="59" t="s">
        <v>138</v>
      </c>
    </row>
    <row r="780" spans="2:18" ht="23.25" customHeight="1" thickBot="1" x14ac:dyDescent="0.45">
      <c r="B780" s="243"/>
      <c r="C780" s="243"/>
      <c r="D780" s="243"/>
      <c r="E780" s="76" t="s">
        <v>142</v>
      </c>
      <c r="F780" s="183"/>
      <c r="G780" s="77" t="str">
        <f t="shared" si="1527"/>
        <v/>
      </c>
      <c r="H780" s="77" t="str">
        <f t="shared" ref="H780" si="1529">IF(F780="", "",( ROUNDDOWN(MIN(200000,G780),0)))</f>
        <v/>
      </c>
      <c r="I780" s="184"/>
      <c r="J780" s="246"/>
      <c r="R780" s="59" t="s">
        <v>138</v>
      </c>
    </row>
    <row r="781" spans="2:18" ht="23.25" customHeight="1" x14ac:dyDescent="0.4">
      <c r="B781" s="241"/>
      <c r="C781" s="241"/>
      <c r="D781" s="241"/>
      <c r="E781" s="63" t="s">
        <v>52</v>
      </c>
      <c r="F781" s="182"/>
      <c r="G781" s="170" t="str">
        <f t="shared" ref="G781" si="1530">IF(G782="", "", (G782+G783))</f>
        <v/>
      </c>
      <c r="H781" s="170" t="str">
        <f t="shared" ref="H781" si="1531">IF(H782="","",(H782+H783))</f>
        <v/>
      </c>
      <c r="I781" s="182"/>
      <c r="J781" s="244" t="str">
        <f t="shared" ref="J781" si="1532">IF(I781="","",SUM(I781:I785))</f>
        <v/>
      </c>
      <c r="R781" s="59" t="s">
        <v>138</v>
      </c>
    </row>
    <row r="782" spans="2:18" ht="23.25" customHeight="1" x14ac:dyDescent="0.4">
      <c r="B782" s="242"/>
      <c r="C782" s="242"/>
      <c r="D782" s="242"/>
      <c r="E782" s="67" t="s">
        <v>38</v>
      </c>
      <c r="F782" s="167" t="str" cm="1">
        <f t="array" ref="F782">_xlfn.IFS(D781="","",F781="","",(D781="小規模事業者"),(MIN(625001,F781)),(D781="中小企業等"),(MIN(666667,F781)))</f>
        <v/>
      </c>
      <c r="G782" s="167" t="str">
        <f t="shared" ref="G782" si="1533">IF(F782="","",IF(D781="小規模事業者",ROUNDDOWN(F782/5*4,0),(ROUNDDOWN(F782/4*3,0))))</f>
        <v/>
      </c>
      <c r="H782" s="167" t="str">
        <f t="shared" ref="H782" si="1534">IF(F782="","",(ROUNDDOWN(MIN(500000,G782),0)))</f>
        <v/>
      </c>
      <c r="I782" s="68"/>
      <c r="J782" s="245"/>
      <c r="R782" s="59" t="s">
        <v>138</v>
      </c>
    </row>
    <row r="783" spans="2:18" ht="23.25" customHeight="1" x14ac:dyDescent="0.4">
      <c r="B783" s="242"/>
      <c r="C783" s="242"/>
      <c r="D783" s="242"/>
      <c r="E783" s="67" t="s">
        <v>39</v>
      </c>
      <c r="F783" s="167" t="str" cm="1">
        <f t="array" ref="F783">_xlfn.IFS(D781="","",F781="","",F781&lt;&gt;"",(F781-F782))</f>
        <v/>
      </c>
      <c r="G783" s="167" t="str">
        <f t="shared" ref="G783" si="1535">IF(F783="","",ROUNDDOWN(F783*2/3,0))</f>
        <v/>
      </c>
      <c r="H783" s="167" t="str">
        <f t="shared" ref="H783" si="1536">IF(F783="","",(ROUNDDOWN(MIN(3000000,G783),0)))</f>
        <v/>
      </c>
      <c r="I783" s="68"/>
      <c r="J783" s="245"/>
      <c r="R783" s="59" t="s">
        <v>138</v>
      </c>
    </row>
    <row r="784" spans="2:18" ht="23.25" customHeight="1" x14ac:dyDescent="0.4">
      <c r="B784" s="242"/>
      <c r="C784" s="242"/>
      <c r="D784" s="242"/>
      <c r="E784" s="71" t="s">
        <v>143</v>
      </c>
      <c r="F784" s="183"/>
      <c r="G784" s="73" t="str">
        <f t="shared" ref="G784:G785" si="1537">IF(F784="","",(ROUNDDOWN(F784/2*1,0)))</f>
        <v/>
      </c>
      <c r="H784" s="73" t="str">
        <f t="shared" ref="H784" si="1538">IF(F784="", "",( ROUNDDOWN(MIN(100000,G784),0)))</f>
        <v/>
      </c>
      <c r="I784" s="183"/>
      <c r="J784" s="245"/>
      <c r="R784" s="59" t="s">
        <v>138</v>
      </c>
    </row>
    <row r="785" spans="2:18" ht="23.25" customHeight="1" thickBot="1" x14ac:dyDescent="0.45">
      <c r="B785" s="243"/>
      <c r="C785" s="243"/>
      <c r="D785" s="243"/>
      <c r="E785" s="76" t="s">
        <v>142</v>
      </c>
      <c r="F785" s="183"/>
      <c r="G785" s="77" t="str">
        <f t="shared" si="1537"/>
        <v/>
      </c>
      <c r="H785" s="77" t="str">
        <f t="shared" ref="H785" si="1539">IF(F785="", "",( ROUNDDOWN(MIN(200000,G785),0)))</f>
        <v/>
      </c>
      <c r="I785" s="184"/>
      <c r="J785" s="246"/>
      <c r="R785" s="59" t="s">
        <v>138</v>
      </c>
    </row>
    <row r="786" spans="2:18" ht="23.25" customHeight="1" x14ac:dyDescent="0.4">
      <c r="B786" s="241"/>
      <c r="C786" s="241"/>
      <c r="D786" s="241"/>
      <c r="E786" s="63" t="s">
        <v>52</v>
      </c>
      <c r="F786" s="182"/>
      <c r="G786" s="170" t="str">
        <f t="shared" ref="G786" si="1540">IF(G787="", "", (G787+G788))</f>
        <v/>
      </c>
      <c r="H786" s="170" t="str">
        <f t="shared" ref="H786" si="1541">IF(H787="","",(H787+H788))</f>
        <v/>
      </c>
      <c r="I786" s="182"/>
      <c r="J786" s="244" t="str">
        <f t="shared" ref="J786" si="1542">IF(I786="","",SUM(I786:I790))</f>
        <v/>
      </c>
      <c r="R786" s="59" t="s">
        <v>138</v>
      </c>
    </row>
    <row r="787" spans="2:18" ht="23.25" customHeight="1" x14ac:dyDescent="0.4">
      <c r="B787" s="242"/>
      <c r="C787" s="242"/>
      <c r="D787" s="242"/>
      <c r="E787" s="67" t="s">
        <v>38</v>
      </c>
      <c r="F787" s="167" t="str" cm="1">
        <f t="array" ref="F787">_xlfn.IFS(D786="","",F786="","",(D786="小規模事業者"),(MIN(625001,F786)),(D786="中小企業等"),(MIN(666667,F786)))</f>
        <v/>
      </c>
      <c r="G787" s="167" t="str">
        <f t="shared" ref="G787" si="1543">IF(F787="","",IF(D786="小規模事業者",ROUNDDOWN(F787/5*4,0),(ROUNDDOWN(F787/4*3,0))))</f>
        <v/>
      </c>
      <c r="H787" s="167" t="str">
        <f t="shared" ref="H787" si="1544">IF(F787="","",(ROUNDDOWN(MIN(500000,G787),0)))</f>
        <v/>
      </c>
      <c r="I787" s="68"/>
      <c r="J787" s="245"/>
      <c r="R787" s="59" t="s">
        <v>138</v>
      </c>
    </row>
    <row r="788" spans="2:18" ht="23.25" customHeight="1" x14ac:dyDescent="0.4">
      <c r="B788" s="242"/>
      <c r="C788" s="242"/>
      <c r="D788" s="242"/>
      <c r="E788" s="67" t="s">
        <v>39</v>
      </c>
      <c r="F788" s="167" t="str" cm="1">
        <f t="array" ref="F788">_xlfn.IFS(D786="","",F786="","",F786&lt;&gt;"",(F786-F787))</f>
        <v/>
      </c>
      <c r="G788" s="167" t="str">
        <f t="shared" ref="G788" si="1545">IF(F788="","",ROUNDDOWN(F788*2/3,0))</f>
        <v/>
      </c>
      <c r="H788" s="167" t="str">
        <f t="shared" ref="H788" si="1546">IF(F788="","",(ROUNDDOWN(MIN(3000000,G788),0)))</f>
        <v/>
      </c>
      <c r="I788" s="68"/>
      <c r="J788" s="245"/>
      <c r="R788" s="59" t="s">
        <v>138</v>
      </c>
    </row>
    <row r="789" spans="2:18" ht="23.25" customHeight="1" x14ac:dyDescent="0.4">
      <c r="B789" s="242"/>
      <c r="C789" s="242"/>
      <c r="D789" s="242"/>
      <c r="E789" s="71" t="s">
        <v>143</v>
      </c>
      <c r="F789" s="183"/>
      <c r="G789" s="73" t="str">
        <f t="shared" ref="G789:G790" si="1547">IF(F789="","",(ROUNDDOWN(F789/2*1,0)))</f>
        <v/>
      </c>
      <c r="H789" s="73" t="str">
        <f t="shared" ref="H789" si="1548">IF(F789="", "",( ROUNDDOWN(MIN(100000,G789),0)))</f>
        <v/>
      </c>
      <c r="I789" s="183"/>
      <c r="J789" s="245"/>
      <c r="R789" s="59" t="s">
        <v>138</v>
      </c>
    </row>
    <row r="790" spans="2:18" ht="23.25" customHeight="1" thickBot="1" x14ac:dyDescent="0.45">
      <c r="B790" s="243"/>
      <c r="C790" s="243"/>
      <c r="D790" s="243"/>
      <c r="E790" s="76" t="s">
        <v>142</v>
      </c>
      <c r="F790" s="183"/>
      <c r="G790" s="77" t="str">
        <f t="shared" si="1547"/>
        <v/>
      </c>
      <c r="H790" s="77" t="str">
        <f t="shared" ref="H790" si="1549">IF(F790="", "",( ROUNDDOWN(MIN(200000,G790),0)))</f>
        <v/>
      </c>
      <c r="I790" s="184"/>
      <c r="J790" s="246"/>
      <c r="R790" s="59" t="s">
        <v>138</v>
      </c>
    </row>
    <row r="791" spans="2:18" ht="23.25" customHeight="1" x14ac:dyDescent="0.4">
      <c r="B791" s="241"/>
      <c r="C791" s="241"/>
      <c r="D791" s="241"/>
      <c r="E791" s="63" t="s">
        <v>52</v>
      </c>
      <c r="F791" s="182"/>
      <c r="G791" s="170" t="str">
        <f t="shared" ref="G791" si="1550">IF(G792="", "", (G792+G793))</f>
        <v/>
      </c>
      <c r="H791" s="170" t="str">
        <f t="shared" ref="H791" si="1551">IF(H792="","",(H792+H793))</f>
        <v/>
      </c>
      <c r="I791" s="182"/>
      <c r="J791" s="244" t="str">
        <f t="shared" ref="J791" si="1552">IF(I791="","",SUM(I791:I795))</f>
        <v/>
      </c>
      <c r="R791" s="59" t="s">
        <v>138</v>
      </c>
    </row>
    <row r="792" spans="2:18" ht="23.25" customHeight="1" x14ac:dyDescent="0.4">
      <c r="B792" s="242"/>
      <c r="C792" s="242"/>
      <c r="D792" s="242"/>
      <c r="E792" s="67" t="s">
        <v>38</v>
      </c>
      <c r="F792" s="167" t="str" cm="1">
        <f t="array" ref="F792">_xlfn.IFS(D791="","",F791="","",(D791="小規模事業者"),(MIN(625001,F791)),(D791="中小企業等"),(MIN(666667,F791)))</f>
        <v/>
      </c>
      <c r="G792" s="167" t="str">
        <f t="shared" ref="G792" si="1553">IF(F792="","",IF(D791="小規模事業者",ROUNDDOWN(F792/5*4,0),(ROUNDDOWN(F792/4*3,0))))</f>
        <v/>
      </c>
      <c r="H792" s="167" t="str">
        <f t="shared" ref="H792" si="1554">IF(F792="","",(ROUNDDOWN(MIN(500000,G792),0)))</f>
        <v/>
      </c>
      <c r="I792" s="68"/>
      <c r="J792" s="245"/>
      <c r="R792" s="59" t="s">
        <v>138</v>
      </c>
    </row>
    <row r="793" spans="2:18" ht="23.25" customHeight="1" x14ac:dyDescent="0.4">
      <c r="B793" s="242"/>
      <c r="C793" s="242"/>
      <c r="D793" s="242"/>
      <c r="E793" s="67" t="s">
        <v>39</v>
      </c>
      <c r="F793" s="167" t="str" cm="1">
        <f t="array" ref="F793">_xlfn.IFS(D791="","",F791="","",F791&lt;&gt;"",(F791-F792))</f>
        <v/>
      </c>
      <c r="G793" s="167" t="str">
        <f t="shared" ref="G793" si="1555">IF(F793="","",ROUNDDOWN(F793*2/3,0))</f>
        <v/>
      </c>
      <c r="H793" s="167" t="str">
        <f t="shared" ref="H793" si="1556">IF(F793="","",(ROUNDDOWN(MIN(3000000,G793),0)))</f>
        <v/>
      </c>
      <c r="I793" s="68"/>
      <c r="J793" s="245"/>
      <c r="R793" s="59" t="s">
        <v>138</v>
      </c>
    </row>
    <row r="794" spans="2:18" ht="23.25" customHeight="1" x14ac:dyDescent="0.4">
      <c r="B794" s="242"/>
      <c r="C794" s="242"/>
      <c r="D794" s="242"/>
      <c r="E794" s="71" t="s">
        <v>143</v>
      </c>
      <c r="F794" s="183"/>
      <c r="G794" s="73" t="str">
        <f t="shared" ref="G794:G795" si="1557">IF(F794="","",(ROUNDDOWN(F794/2*1,0)))</f>
        <v/>
      </c>
      <c r="H794" s="73" t="str">
        <f t="shared" ref="H794" si="1558">IF(F794="", "",( ROUNDDOWN(MIN(100000,G794),0)))</f>
        <v/>
      </c>
      <c r="I794" s="183"/>
      <c r="J794" s="245"/>
      <c r="R794" s="59" t="s">
        <v>138</v>
      </c>
    </row>
    <row r="795" spans="2:18" ht="23.25" customHeight="1" thickBot="1" x14ac:dyDescent="0.45">
      <c r="B795" s="243"/>
      <c r="C795" s="243"/>
      <c r="D795" s="243"/>
      <c r="E795" s="76" t="s">
        <v>142</v>
      </c>
      <c r="F795" s="183"/>
      <c r="G795" s="77" t="str">
        <f t="shared" si="1557"/>
        <v/>
      </c>
      <c r="H795" s="77" t="str">
        <f t="shared" ref="H795" si="1559">IF(F795="", "",( ROUNDDOWN(MIN(200000,G795),0)))</f>
        <v/>
      </c>
      <c r="I795" s="184"/>
      <c r="J795" s="246"/>
      <c r="R795" s="59" t="s">
        <v>138</v>
      </c>
    </row>
    <row r="796" spans="2:18" ht="23.25" customHeight="1" x14ac:dyDescent="0.4">
      <c r="B796" s="241"/>
      <c r="C796" s="241"/>
      <c r="D796" s="241"/>
      <c r="E796" s="63" t="s">
        <v>52</v>
      </c>
      <c r="F796" s="182"/>
      <c r="G796" s="170" t="str">
        <f t="shared" ref="G796" si="1560">IF(G797="", "", (G797+G798))</f>
        <v/>
      </c>
      <c r="H796" s="170" t="str">
        <f t="shared" ref="H796" si="1561">IF(H797="","",(H797+H798))</f>
        <v/>
      </c>
      <c r="I796" s="182"/>
      <c r="J796" s="244" t="str">
        <f t="shared" ref="J796" si="1562">IF(I796="","",SUM(I796:I800))</f>
        <v/>
      </c>
      <c r="R796" s="59" t="s">
        <v>138</v>
      </c>
    </row>
    <row r="797" spans="2:18" ht="23.25" customHeight="1" x14ac:dyDescent="0.4">
      <c r="B797" s="242"/>
      <c r="C797" s="242"/>
      <c r="D797" s="242"/>
      <c r="E797" s="67" t="s">
        <v>38</v>
      </c>
      <c r="F797" s="167" t="str" cm="1">
        <f t="array" ref="F797">_xlfn.IFS(D796="","",F796="","",(D796="小規模事業者"),(MIN(625001,F796)),(D796="中小企業等"),(MIN(666667,F796)))</f>
        <v/>
      </c>
      <c r="G797" s="167" t="str">
        <f t="shared" ref="G797" si="1563">IF(F797="","",IF(D796="小規模事業者",ROUNDDOWN(F797/5*4,0),(ROUNDDOWN(F797/4*3,0))))</f>
        <v/>
      </c>
      <c r="H797" s="167" t="str">
        <f t="shared" ref="H797" si="1564">IF(F797="","",(ROUNDDOWN(MIN(500000,G797),0)))</f>
        <v/>
      </c>
      <c r="I797" s="68"/>
      <c r="J797" s="245"/>
      <c r="R797" s="59" t="s">
        <v>138</v>
      </c>
    </row>
    <row r="798" spans="2:18" ht="23.25" customHeight="1" x14ac:dyDescent="0.4">
      <c r="B798" s="242"/>
      <c r="C798" s="242"/>
      <c r="D798" s="242"/>
      <c r="E798" s="67" t="s">
        <v>39</v>
      </c>
      <c r="F798" s="167" t="str" cm="1">
        <f t="array" ref="F798">_xlfn.IFS(D796="","",F796="","",F796&lt;&gt;"",(F796-F797))</f>
        <v/>
      </c>
      <c r="G798" s="167" t="str">
        <f t="shared" ref="G798" si="1565">IF(F798="","",ROUNDDOWN(F798*2/3,0))</f>
        <v/>
      </c>
      <c r="H798" s="167" t="str">
        <f t="shared" ref="H798" si="1566">IF(F798="","",(ROUNDDOWN(MIN(3000000,G798),0)))</f>
        <v/>
      </c>
      <c r="I798" s="68"/>
      <c r="J798" s="245"/>
      <c r="R798" s="59" t="s">
        <v>138</v>
      </c>
    </row>
    <row r="799" spans="2:18" ht="23.25" customHeight="1" x14ac:dyDescent="0.4">
      <c r="B799" s="242"/>
      <c r="C799" s="242"/>
      <c r="D799" s="242"/>
      <c r="E799" s="71" t="s">
        <v>143</v>
      </c>
      <c r="F799" s="183"/>
      <c r="G799" s="73" t="str">
        <f t="shared" ref="G799:G800" si="1567">IF(F799="","",(ROUNDDOWN(F799/2*1,0)))</f>
        <v/>
      </c>
      <c r="H799" s="73" t="str">
        <f t="shared" ref="H799" si="1568">IF(F799="", "",( ROUNDDOWN(MIN(100000,G799),0)))</f>
        <v/>
      </c>
      <c r="I799" s="183"/>
      <c r="J799" s="245"/>
      <c r="R799" s="59" t="s">
        <v>138</v>
      </c>
    </row>
    <row r="800" spans="2:18" ht="23.25" customHeight="1" thickBot="1" x14ac:dyDescent="0.45">
      <c r="B800" s="243"/>
      <c r="C800" s="243"/>
      <c r="D800" s="243"/>
      <c r="E800" s="76" t="s">
        <v>142</v>
      </c>
      <c r="F800" s="183"/>
      <c r="G800" s="77" t="str">
        <f t="shared" si="1567"/>
        <v/>
      </c>
      <c r="H800" s="77" t="str">
        <f t="shared" ref="H800" si="1569">IF(F800="", "",( ROUNDDOWN(MIN(200000,G800),0)))</f>
        <v/>
      </c>
      <c r="I800" s="184"/>
      <c r="J800" s="246"/>
      <c r="R800" s="59" t="s">
        <v>138</v>
      </c>
    </row>
    <row r="801" spans="2:18" ht="23.25" customHeight="1" x14ac:dyDescent="0.4">
      <c r="B801" s="241"/>
      <c r="C801" s="241"/>
      <c r="D801" s="241"/>
      <c r="E801" s="63" t="s">
        <v>52</v>
      </c>
      <c r="F801" s="182"/>
      <c r="G801" s="170" t="str">
        <f t="shared" ref="G801" si="1570">IF(G802="", "", (G802+G803))</f>
        <v/>
      </c>
      <c r="H801" s="170" t="str">
        <f t="shared" ref="H801" si="1571">IF(H802="","",(H802+H803))</f>
        <v/>
      </c>
      <c r="I801" s="182"/>
      <c r="J801" s="244" t="str">
        <f t="shared" ref="J801" si="1572">IF(I801="","",SUM(I801:I805))</f>
        <v/>
      </c>
      <c r="R801" s="59" t="s">
        <v>138</v>
      </c>
    </row>
    <row r="802" spans="2:18" ht="23.25" customHeight="1" x14ac:dyDescent="0.4">
      <c r="B802" s="242"/>
      <c r="C802" s="242"/>
      <c r="D802" s="242"/>
      <c r="E802" s="67" t="s">
        <v>38</v>
      </c>
      <c r="F802" s="167" t="str" cm="1">
        <f t="array" ref="F802">_xlfn.IFS(D801="","",F801="","",(D801="小規模事業者"),(MIN(625001,F801)),(D801="中小企業等"),(MIN(666667,F801)))</f>
        <v/>
      </c>
      <c r="G802" s="167" t="str">
        <f t="shared" ref="G802" si="1573">IF(F802="","",IF(D801="小規模事業者",ROUNDDOWN(F802/5*4,0),(ROUNDDOWN(F802/4*3,0))))</f>
        <v/>
      </c>
      <c r="H802" s="167" t="str">
        <f t="shared" ref="H802" si="1574">IF(F802="","",(ROUNDDOWN(MIN(500000,G802),0)))</f>
        <v/>
      </c>
      <c r="I802" s="68"/>
      <c r="J802" s="245"/>
      <c r="R802" s="59" t="s">
        <v>138</v>
      </c>
    </row>
    <row r="803" spans="2:18" ht="23.25" customHeight="1" x14ac:dyDescent="0.4">
      <c r="B803" s="242"/>
      <c r="C803" s="242"/>
      <c r="D803" s="242"/>
      <c r="E803" s="67" t="s">
        <v>39</v>
      </c>
      <c r="F803" s="167" t="str" cm="1">
        <f t="array" ref="F803">_xlfn.IFS(D801="","",F801="","",F801&lt;&gt;"",(F801-F802))</f>
        <v/>
      </c>
      <c r="G803" s="167" t="str">
        <f t="shared" ref="G803" si="1575">IF(F803="","",ROUNDDOWN(F803*2/3,0))</f>
        <v/>
      </c>
      <c r="H803" s="167" t="str">
        <f t="shared" ref="H803" si="1576">IF(F803="","",(ROUNDDOWN(MIN(3000000,G803),0)))</f>
        <v/>
      </c>
      <c r="I803" s="68"/>
      <c r="J803" s="245"/>
      <c r="R803" s="59" t="s">
        <v>138</v>
      </c>
    </row>
    <row r="804" spans="2:18" ht="23.25" customHeight="1" x14ac:dyDescent="0.4">
      <c r="B804" s="242"/>
      <c r="C804" s="242"/>
      <c r="D804" s="242"/>
      <c r="E804" s="71" t="s">
        <v>143</v>
      </c>
      <c r="F804" s="183"/>
      <c r="G804" s="73" t="str">
        <f t="shared" ref="G804:G805" si="1577">IF(F804="","",(ROUNDDOWN(F804/2*1,0)))</f>
        <v/>
      </c>
      <c r="H804" s="73" t="str">
        <f t="shared" ref="H804" si="1578">IF(F804="", "",( ROUNDDOWN(MIN(100000,G804),0)))</f>
        <v/>
      </c>
      <c r="I804" s="183"/>
      <c r="J804" s="245"/>
      <c r="R804" s="59" t="s">
        <v>138</v>
      </c>
    </row>
    <row r="805" spans="2:18" ht="23.25" customHeight="1" thickBot="1" x14ac:dyDescent="0.45">
      <c r="B805" s="243"/>
      <c r="C805" s="243"/>
      <c r="D805" s="243"/>
      <c r="E805" s="76" t="s">
        <v>142</v>
      </c>
      <c r="F805" s="183"/>
      <c r="G805" s="77" t="str">
        <f t="shared" si="1577"/>
        <v/>
      </c>
      <c r="H805" s="77" t="str">
        <f t="shared" ref="H805" si="1579">IF(F805="", "",( ROUNDDOWN(MIN(200000,G805),0)))</f>
        <v/>
      </c>
      <c r="I805" s="184"/>
      <c r="J805" s="246"/>
      <c r="R805" s="59" t="s">
        <v>138</v>
      </c>
    </row>
    <row r="806" spans="2:18" ht="23.25" customHeight="1" x14ac:dyDescent="0.4">
      <c r="B806" s="241"/>
      <c r="C806" s="241"/>
      <c r="D806" s="241"/>
      <c r="E806" s="63" t="s">
        <v>52</v>
      </c>
      <c r="F806" s="182"/>
      <c r="G806" s="170" t="str">
        <f t="shared" ref="G806" si="1580">IF(G807="", "", (G807+G808))</f>
        <v/>
      </c>
      <c r="H806" s="170" t="str">
        <f t="shared" ref="H806" si="1581">IF(H807="","",(H807+H808))</f>
        <v/>
      </c>
      <c r="I806" s="182"/>
      <c r="J806" s="244" t="str">
        <f t="shared" ref="J806" si="1582">IF(I806="","",SUM(I806:I810))</f>
        <v/>
      </c>
      <c r="R806" s="59" t="s">
        <v>138</v>
      </c>
    </row>
    <row r="807" spans="2:18" ht="23.25" customHeight="1" x14ac:dyDescent="0.4">
      <c r="B807" s="242"/>
      <c r="C807" s="242"/>
      <c r="D807" s="242"/>
      <c r="E807" s="67" t="s">
        <v>38</v>
      </c>
      <c r="F807" s="167" t="str" cm="1">
        <f t="array" ref="F807">_xlfn.IFS(D806="","",F806="","",(D806="小規模事業者"),(MIN(625001,F806)),(D806="中小企業等"),(MIN(666667,F806)))</f>
        <v/>
      </c>
      <c r="G807" s="167" t="str">
        <f t="shared" ref="G807" si="1583">IF(F807="","",IF(D806="小規模事業者",ROUNDDOWN(F807/5*4,0),(ROUNDDOWN(F807/4*3,0))))</f>
        <v/>
      </c>
      <c r="H807" s="167" t="str">
        <f t="shared" ref="H807" si="1584">IF(F807="","",(ROUNDDOWN(MIN(500000,G807),0)))</f>
        <v/>
      </c>
      <c r="I807" s="68"/>
      <c r="J807" s="245"/>
      <c r="R807" s="59" t="s">
        <v>138</v>
      </c>
    </row>
    <row r="808" spans="2:18" ht="23.25" customHeight="1" x14ac:dyDescent="0.4">
      <c r="B808" s="242"/>
      <c r="C808" s="242"/>
      <c r="D808" s="242"/>
      <c r="E808" s="67" t="s">
        <v>39</v>
      </c>
      <c r="F808" s="167" t="str" cm="1">
        <f t="array" ref="F808">_xlfn.IFS(D806="","",F806="","",F806&lt;&gt;"",(F806-F807))</f>
        <v/>
      </c>
      <c r="G808" s="167" t="str">
        <f t="shared" ref="G808" si="1585">IF(F808="","",ROUNDDOWN(F808*2/3,0))</f>
        <v/>
      </c>
      <c r="H808" s="167" t="str">
        <f t="shared" ref="H808" si="1586">IF(F808="","",(ROUNDDOWN(MIN(3000000,G808),0)))</f>
        <v/>
      </c>
      <c r="I808" s="68"/>
      <c r="J808" s="245"/>
      <c r="R808" s="59" t="s">
        <v>138</v>
      </c>
    </row>
    <row r="809" spans="2:18" ht="23.25" customHeight="1" x14ac:dyDescent="0.4">
      <c r="B809" s="242"/>
      <c r="C809" s="242"/>
      <c r="D809" s="242"/>
      <c r="E809" s="71" t="s">
        <v>143</v>
      </c>
      <c r="F809" s="183"/>
      <c r="G809" s="73" t="str">
        <f t="shared" ref="G809:G810" si="1587">IF(F809="","",(ROUNDDOWN(F809/2*1,0)))</f>
        <v/>
      </c>
      <c r="H809" s="73" t="str">
        <f t="shared" ref="H809" si="1588">IF(F809="", "",( ROUNDDOWN(MIN(100000,G809),0)))</f>
        <v/>
      </c>
      <c r="I809" s="183"/>
      <c r="J809" s="245"/>
      <c r="R809" s="59" t="s">
        <v>138</v>
      </c>
    </row>
    <row r="810" spans="2:18" ht="23.25" customHeight="1" thickBot="1" x14ac:dyDescent="0.45">
      <c r="B810" s="243"/>
      <c r="C810" s="243"/>
      <c r="D810" s="243"/>
      <c r="E810" s="76" t="s">
        <v>142</v>
      </c>
      <c r="F810" s="183"/>
      <c r="G810" s="77" t="str">
        <f t="shared" si="1587"/>
        <v/>
      </c>
      <c r="H810" s="77" t="str">
        <f t="shared" ref="H810" si="1589">IF(F810="", "",( ROUNDDOWN(MIN(200000,G810),0)))</f>
        <v/>
      </c>
      <c r="I810" s="184"/>
      <c r="J810" s="246"/>
      <c r="R810" s="59" t="s">
        <v>138</v>
      </c>
    </row>
    <row r="811" spans="2:18" ht="23.25" customHeight="1" x14ac:dyDescent="0.4">
      <c r="B811" s="241"/>
      <c r="C811" s="241"/>
      <c r="D811" s="241"/>
      <c r="E811" s="63" t="s">
        <v>52</v>
      </c>
      <c r="F811" s="182"/>
      <c r="G811" s="170" t="str">
        <f t="shared" ref="G811" si="1590">IF(G812="", "", (G812+G813))</f>
        <v/>
      </c>
      <c r="H811" s="170" t="str">
        <f t="shared" ref="H811" si="1591">IF(H812="","",(H812+H813))</f>
        <v/>
      </c>
      <c r="I811" s="182"/>
      <c r="J811" s="244" t="str">
        <f t="shared" ref="J811" si="1592">IF(I811="","",SUM(I811:I815))</f>
        <v/>
      </c>
      <c r="R811" s="59" t="s">
        <v>138</v>
      </c>
    </row>
    <row r="812" spans="2:18" ht="23.25" customHeight="1" x14ac:dyDescent="0.4">
      <c r="B812" s="242"/>
      <c r="C812" s="242"/>
      <c r="D812" s="242"/>
      <c r="E812" s="67" t="s">
        <v>38</v>
      </c>
      <c r="F812" s="167" t="str" cm="1">
        <f t="array" ref="F812">_xlfn.IFS(D811="","",F811="","",(D811="小規模事業者"),(MIN(625001,F811)),(D811="中小企業等"),(MIN(666667,F811)))</f>
        <v/>
      </c>
      <c r="G812" s="167" t="str">
        <f t="shared" ref="G812" si="1593">IF(F812="","",IF(D811="小規模事業者",ROUNDDOWN(F812/5*4,0),(ROUNDDOWN(F812/4*3,0))))</f>
        <v/>
      </c>
      <c r="H812" s="167" t="str">
        <f t="shared" ref="H812" si="1594">IF(F812="","",(ROUNDDOWN(MIN(500000,G812),0)))</f>
        <v/>
      </c>
      <c r="I812" s="68"/>
      <c r="J812" s="245"/>
      <c r="R812" s="59" t="s">
        <v>138</v>
      </c>
    </row>
    <row r="813" spans="2:18" ht="23.25" customHeight="1" x14ac:dyDescent="0.4">
      <c r="B813" s="242"/>
      <c r="C813" s="242"/>
      <c r="D813" s="242"/>
      <c r="E813" s="67" t="s">
        <v>39</v>
      </c>
      <c r="F813" s="167" t="str" cm="1">
        <f t="array" ref="F813">_xlfn.IFS(D811="","",F811="","",F811&lt;&gt;"",(F811-F812))</f>
        <v/>
      </c>
      <c r="G813" s="167" t="str">
        <f t="shared" ref="G813" si="1595">IF(F813="","",ROUNDDOWN(F813*2/3,0))</f>
        <v/>
      </c>
      <c r="H813" s="167" t="str">
        <f t="shared" ref="H813" si="1596">IF(F813="","",(ROUNDDOWN(MIN(3000000,G813),0)))</f>
        <v/>
      </c>
      <c r="I813" s="68"/>
      <c r="J813" s="245"/>
      <c r="R813" s="59" t="s">
        <v>138</v>
      </c>
    </row>
    <row r="814" spans="2:18" ht="23.25" customHeight="1" x14ac:dyDescent="0.4">
      <c r="B814" s="242"/>
      <c r="C814" s="242"/>
      <c r="D814" s="242"/>
      <c r="E814" s="71" t="s">
        <v>143</v>
      </c>
      <c r="F814" s="183"/>
      <c r="G814" s="73" t="str">
        <f t="shared" ref="G814:G815" si="1597">IF(F814="","",(ROUNDDOWN(F814/2*1,0)))</f>
        <v/>
      </c>
      <c r="H814" s="73" t="str">
        <f t="shared" ref="H814" si="1598">IF(F814="", "",( ROUNDDOWN(MIN(100000,G814),0)))</f>
        <v/>
      </c>
      <c r="I814" s="183"/>
      <c r="J814" s="245"/>
      <c r="R814" s="59" t="s">
        <v>138</v>
      </c>
    </row>
    <row r="815" spans="2:18" ht="23.25" customHeight="1" thickBot="1" x14ac:dyDescent="0.45">
      <c r="B815" s="243"/>
      <c r="C815" s="243"/>
      <c r="D815" s="243"/>
      <c r="E815" s="76" t="s">
        <v>142</v>
      </c>
      <c r="F815" s="183"/>
      <c r="G815" s="77" t="str">
        <f t="shared" si="1597"/>
        <v/>
      </c>
      <c r="H815" s="77" t="str">
        <f t="shared" ref="H815" si="1599">IF(F815="", "",( ROUNDDOWN(MIN(200000,G815),0)))</f>
        <v/>
      </c>
      <c r="I815" s="184"/>
      <c r="J815" s="246"/>
      <c r="R815" s="59" t="s">
        <v>138</v>
      </c>
    </row>
    <row r="816" spans="2:18" ht="23.25" customHeight="1" x14ac:dyDescent="0.4">
      <c r="B816" s="241"/>
      <c r="C816" s="241"/>
      <c r="D816" s="241"/>
      <c r="E816" s="63" t="s">
        <v>52</v>
      </c>
      <c r="F816" s="182"/>
      <c r="G816" s="170" t="str">
        <f t="shared" ref="G816" si="1600">IF(G817="", "", (G817+G818))</f>
        <v/>
      </c>
      <c r="H816" s="170" t="str">
        <f t="shared" ref="H816" si="1601">IF(H817="","",(H817+H818))</f>
        <v/>
      </c>
      <c r="I816" s="182"/>
      <c r="J816" s="244" t="str">
        <f t="shared" ref="J816" si="1602">IF(I816="","",SUM(I816:I820))</f>
        <v/>
      </c>
      <c r="R816" s="59" t="s">
        <v>138</v>
      </c>
    </row>
    <row r="817" spans="2:18" ht="23.25" customHeight="1" x14ac:dyDescent="0.4">
      <c r="B817" s="242"/>
      <c r="C817" s="242"/>
      <c r="D817" s="242"/>
      <c r="E817" s="67" t="s">
        <v>38</v>
      </c>
      <c r="F817" s="167" t="str" cm="1">
        <f t="array" ref="F817">_xlfn.IFS(D816="","",F816="","",(D816="小規模事業者"),(MIN(625001,F816)),(D816="中小企業等"),(MIN(666667,F816)))</f>
        <v/>
      </c>
      <c r="G817" s="167" t="str">
        <f t="shared" ref="G817" si="1603">IF(F817="","",IF(D816="小規模事業者",ROUNDDOWN(F817/5*4,0),(ROUNDDOWN(F817/4*3,0))))</f>
        <v/>
      </c>
      <c r="H817" s="167" t="str">
        <f t="shared" ref="H817" si="1604">IF(F817="","",(ROUNDDOWN(MIN(500000,G817),0)))</f>
        <v/>
      </c>
      <c r="I817" s="68"/>
      <c r="J817" s="245"/>
      <c r="R817" s="59" t="s">
        <v>138</v>
      </c>
    </row>
    <row r="818" spans="2:18" ht="23.25" customHeight="1" x14ac:dyDescent="0.4">
      <c r="B818" s="242"/>
      <c r="C818" s="242"/>
      <c r="D818" s="242"/>
      <c r="E818" s="67" t="s">
        <v>39</v>
      </c>
      <c r="F818" s="167" t="str" cm="1">
        <f t="array" ref="F818">_xlfn.IFS(D816="","",F816="","",F816&lt;&gt;"",(F816-F817))</f>
        <v/>
      </c>
      <c r="G818" s="167" t="str">
        <f t="shared" ref="G818" si="1605">IF(F818="","",ROUNDDOWN(F818*2/3,0))</f>
        <v/>
      </c>
      <c r="H818" s="167" t="str">
        <f t="shared" ref="H818" si="1606">IF(F818="","",(ROUNDDOWN(MIN(3000000,G818),0)))</f>
        <v/>
      </c>
      <c r="I818" s="68"/>
      <c r="J818" s="245"/>
      <c r="R818" s="59" t="s">
        <v>138</v>
      </c>
    </row>
    <row r="819" spans="2:18" ht="23.25" customHeight="1" x14ac:dyDescent="0.4">
      <c r="B819" s="242"/>
      <c r="C819" s="242"/>
      <c r="D819" s="242"/>
      <c r="E819" s="71" t="s">
        <v>143</v>
      </c>
      <c r="F819" s="183"/>
      <c r="G819" s="73" t="str">
        <f t="shared" ref="G819:G820" si="1607">IF(F819="","",(ROUNDDOWN(F819/2*1,0)))</f>
        <v/>
      </c>
      <c r="H819" s="73" t="str">
        <f t="shared" ref="H819" si="1608">IF(F819="", "",( ROUNDDOWN(MIN(100000,G819),0)))</f>
        <v/>
      </c>
      <c r="I819" s="183"/>
      <c r="J819" s="245"/>
      <c r="R819" s="59" t="s">
        <v>138</v>
      </c>
    </row>
    <row r="820" spans="2:18" ht="23.25" customHeight="1" thickBot="1" x14ac:dyDescent="0.45">
      <c r="B820" s="243"/>
      <c r="C820" s="243"/>
      <c r="D820" s="243"/>
      <c r="E820" s="76" t="s">
        <v>142</v>
      </c>
      <c r="F820" s="183"/>
      <c r="G820" s="77" t="str">
        <f t="shared" si="1607"/>
        <v/>
      </c>
      <c r="H820" s="77" t="str">
        <f t="shared" ref="H820" si="1609">IF(F820="", "",( ROUNDDOWN(MIN(200000,G820),0)))</f>
        <v/>
      </c>
      <c r="I820" s="184"/>
      <c r="J820" s="246"/>
      <c r="R820" s="59" t="s">
        <v>138</v>
      </c>
    </row>
    <row r="821" spans="2:18" ht="23.25" customHeight="1" x14ac:dyDescent="0.4">
      <c r="B821" s="241"/>
      <c r="C821" s="241"/>
      <c r="D821" s="241"/>
      <c r="E821" s="63" t="s">
        <v>52</v>
      </c>
      <c r="F821" s="182"/>
      <c r="G821" s="170" t="str">
        <f t="shared" ref="G821" si="1610">IF(G822="", "", (G822+G823))</f>
        <v/>
      </c>
      <c r="H821" s="170" t="str">
        <f t="shared" ref="H821" si="1611">IF(H822="","",(H822+H823))</f>
        <v/>
      </c>
      <c r="I821" s="182"/>
      <c r="J821" s="244" t="str">
        <f t="shared" ref="J821" si="1612">IF(I821="","",SUM(I821:I825))</f>
        <v/>
      </c>
      <c r="R821" s="59" t="s">
        <v>138</v>
      </c>
    </row>
    <row r="822" spans="2:18" ht="23.25" customHeight="1" x14ac:dyDescent="0.4">
      <c r="B822" s="242"/>
      <c r="C822" s="242"/>
      <c r="D822" s="242"/>
      <c r="E822" s="67" t="s">
        <v>38</v>
      </c>
      <c r="F822" s="167" t="str" cm="1">
        <f t="array" ref="F822">_xlfn.IFS(D821="","",F821="","",(D821="小規模事業者"),(MIN(625001,F821)),(D821="中小企業等"),(MIN(666667,F821)))</f>
        <v/>
      </c>
      <c r="G822" s="167" t="str">
        <f t="shared" ref="G822" si="1613">IF(F822="","",IF(D821="小規模事業者",ROUNDDOWN(F822/5*4,0),(ROUNDDOWN(F822/4*3,0))))</f>
        <v/>
      </c>
      <c r="H822" s="167" t="str">
        <f t="shared" ref="H822" si="1614">IF(F822="","",(ROUNDDOWN(MIN(500000,G822),0)))</f>
        <v/>
      </c>
      <c r="I822" s="68"/>
      <c r="J822" s="245"/>
      <c r="R822" s="59" t="s">
        <v>138</v>
      </c>
    </row>
    <row r="823" spans="2:18" ht="23.25" customHeight="1" x14ac:dyDescent="0.4">
      <c r="B823" s="242"/>
      <c r="C823" s="242"/>
      <c r="D823" s="242"/>
      <c r="E823" s="67" t="s">
        <v>39</v>
      </c>
      <c r="F823" s="167" t="str" cm="1">
        <f t="array" ref="F823">_xlfn.IFS(D821="","",F821="","",F821&lt;&gt;"",(F821-F822))</f>
        <v/>
      </c>
      <c r="G823" s="167" t="str">
        <f t="shared" ref="G823" si="1615">IF(F823="","",ROUNDDOWN(F823*2/3,0))</f>
        <v/>
      </c>
      <c r="H823" s="167" t="str">
        <f t="shared" ref="H823" si="1616">IF(F823="","",(ROUNDDOWN(MIN(3000000,G823),0)))</f>
        <v/>
      </c>
      <c r="I823" s="68"/>
      <c r="J823" s="245"/>
      <c r="R823" s="59" t="s">
        <v>138</v>
      </c>
    </row>
    <row r="824" spans="2:18" ht="23.25" customHeight="1" x14ac:dyDescent="0.4">
      <c r="B824" s="242"/>
      <c r="C824" s="242"/>
      <c r="D824" s="242"/>
      <c r="E824" s="71" t="s">
        <v>143</v>
      </c>
      <c r="F824" s="183"/>
      <c r="G824" s="73" t="str">
        <f t="shared" ref="G824:G825" si="1617">IF(F824="","",(ROUNDDOWN(F824/2*1,0)))</f>
        <v/>
      </c>
      <c r="H824" s="73" t="str">
        <f t="shared" ref="H824" si="1618">IF(F824="", "",( ROUNDDOWN(MIN(100000,G824),0)))</f>
        <v/>
      </c>
      <c r="I824" s="183"/>
      <c r="J824" s="245"/>
      <c r="R824" s="59" t="s">
        <v>138</v>
      </c>
    </row>
    <row r="825" spans="2:18" ht="23.25" customHeight="1" thickBot="1" x14ac:dyDescent="0.45">
      <c r="B825" s="243"/>
      <c r="C825" s="243"/>
      <c r="D825" s="243"/>
      <c r="E825" s="76" t="s">
        <v>142</v>
      </c>
      <c r="F825" s="183"/>
      <c r="G825" s="77" t="str">
        <f t="shared" si="1617"/>
        <v/>
      </c>
      <c r="H825" s="77" t="str">
        <f t="shared" ref="H825" si="1619">IF(F825="", "",( ROUNDDOWN(MIN(200000,G825),0)))</f>
        <v/>
      </c>
      <c r="I825" s="184"/>
      <c r="J825" s="246"/>
      <c r="R825" s="59" t="s">
        <v>138</v>
      </c>
    </row>
    <row r="826" spans="2:18" ht="23.25" customHeight="1" x14ac:dyDescent="0.4">
      <c r="B826" s="241"/>
      <c r="C826" s="241"/>
      <c r="D826" s="241"/>
      <c r="E826" s="63" t="s">
        <v>52</v>
      </c>
      <c r="F826" s="182"/>
      <c r="G826" s="170" t="str">
        <f t="shared" ref="G826" si="1620">IF(G827="", "", (G827+G828))</f>
        <v/>
      </c>
      <c r="H826" s="170" t="str">
        <f t="shared" ref="H826" si="1621">IF(H827="","",(H827+H828))</f>
        <v/>
      </c>
      <c r="I826" s="182"/>
      <c r="J826" s="244" t="str">
        <f t="shared" ref="J826" si="1622">IF(I826="","",SUM(I826:I830))</f>
        <v/>
      </c>
      <c r="R826" s="59" t="s">
        <v>138</v>
      </c>
    </row>
    <row r="827" spans="2:18" ht="23.25" customHeight="1" x14ac:dyDescent="0.4">
      <c r="B827" s="242"/>
      <c r="C827" s="242"/>
      <c r="D827" s="242"/>
      <c r="E827" s="67" t="s">
        <v>38</v>
      </c>
      <c r="F827" s="167" t="str" cm="1">
        <f t="array" ref="F827">_xlfn.IFS(D826="","",F826="","",(D826="小規模事業者"),(MIN(625001,F826)),(D826="中小企業等"),(MIN(666667,F826)))</f>
        <v/>
      </c>
      <c r="G827" s="167" t="str">
        <f t="shared" ref="G827" si="1623">IF(F827="","",IF(D826="小規模事業者",ROUNDDOWN(F827/5*4,0),(ROUNDDOWN(F827/4*3,0))))</f>
        <v/>
      </c>
      <c r="H827" s="167" t="str">
        <f t="shared" ref="H827" si="1624">IF(F827="","",(ROUNDDOWN(MIN(500000,G827),0)))</f>
        <v/>
      </c>
      <c r="I827" s="68"/>
      <c r="J827" s="245"/>
      <c r="R827" s="59" t="s">
        <v>138</v>
      </c>
    </row>
    <row r="828" spans="2:18" ht="23.25" customHeight="1" x14ac:dyDescent="0.4">
      <c r="B828" s="242"/>
      <c r="C828" s="242"/>
      <c r="D828" s="242"/>
      <c r="E828" s="67" t="s">
        <v>39</v>
      </c>
      <c r="F828" s="167" t="str" cm="1">
        <f t="array" ref="F828">_xlfn.IFS(D826="","",F826="","",F826&lt;&gt;"",(F826-F827))</f>
        <v/>
      </c>
      <c r="G828" s="167" t="str">
        <f t="shared" ref="G828" si="1625">IF(F828="","",ROUNDDOWN(F828*2/3,0))</f>
        <v/>
      </c>
      <c r="H828" s="167" t="str">
        <f t="shared" ref="H828" si="1626">IF(F828="","",(ROUNDDOWN(MIN(3000000,G828),0)))</f>
        <v/>
      </c>
      <c r="I828" s="68"/>
      <c r="J828" s="245"/>
      <c r="R828" s="59" t="s">
        <v>138</v>
      </c>
    </row>
    <row r="829" spans="2:18" ht="23.25" customHeight="1" x14ac:dyDescent="0.4">
      <c r="B829" s="242"/>
      <c r="C829" s="242"/>
      <c r="D829" s="242"/>
      <c r="E829" s="71" t="s">
        <v>143</v>
      </c>
      <c r="F829" s="183"/>
      <c r="G829" s="73" t="str">
        <f t="shared" ref="G829:G830" si="1627">IF(F829="","",(ROUNDDOWN(F829/2*1,0)))</f>
        <v/>
      </c>
      <c r="H829" s="73" t="str">
        <f t="shared" ref="H829" si="1628">IF(F829="", "",( ROUNDDOWN(MIN(100000,G829),0)))</f>
        <v/>
      </c>
      <c r="I829" s="183"/>
      <c r="J829" s="245"/>
      <c r="R829" s="59" t="s">
        <v>138</v>
      </c>
    </row>
    <row r="830" spans="2:18" ht="23.25" customHeight="1" thickBot="1" x14ac:dyDescent="0.45">
      <c r="B830" s="243"/>
      <c r="C830" s="243"/>
      <c r="D830" s="243"/>
      <c r="E830" s="76" t="s">
        <v>142</v>
      </c>
      <c r="F830" s="183"/>
      <c r="G830" s="77" t="str">
        <f t="shared" si="1627"/>
        <v/>
      </c>
      <c r="H830" s="77" t="str">
        <f t="shared" ref="H830" si="1629">IF(F830="", "",( ROUNDDOWN(MIN(200000,G830),0)))</f>
        <v/>
      </c>
      <c r="I830" s="184"/>
      <c r="J830" s="246"/>
      <c r="R830" s="59" t="s">
        <v>138</v>
      </c>
    </row>
    <row r="831" spans="2:18" ht="23.25" customHeight="1" x14ac:dyDescent="0.4">
      <c r="B831" s="241"/>
      <c r="C831" s="241"/>
      <c r="D831" s="241"/>
      <c r="E831" s="63" t="s">
        <v>52</v>
      </c>
      <c r="F831" s="182"/>
      <c r="G831" s="170" t="str">
        <f t="shared" ref="G831" si="1630">IF(G832="", "", (G832+G833))</f>
        <v/>
      </c>
      <c r="H831" s="170" t="str">
        <f t="shared" ref="H831" si="1631">IF(H832="","",(H832+H833))</f>
        <v/>
      </c>
      <c r="I831" s="182"/>
      <c r="J831" s="244" t="str">
        <f t="shared" ref="J831" si="1632">IF(I831="","",SUM(I831:I835))</f>
        <v/>
      </c>
      <c r="R831" s="59" t="s">
        <v>138</v>
      </c>
    </row>
    <row r="832" spans="2:18" ht="23.25" customHeight="1" x14ac:dyDescent="0.4">
      <c r="B832" s="242"/>
      <c r="C832" s="242"/>
      <c r="D832" s="242"/>
      <c r="E832" s="67" t="s">
        <v>38</v>
      </c>
      <c r="F832" s="167" t="str" cm="1">
        <f t="array" ref="F832">_xlfn.IFS(D831="","",F831="","",(D831="小規模事業者"),(MIN(625001,F831)),(D831="中小企業等"),(MIN(666667,F831)))</f>
        <v/>
      </c>
      <c r="G832" s="167" t="str">
        <f t="shared" ref="G832" si="1633">IF(F832="","",IF(D831="小規模事業者",ROUNDDOWN(F832/5*4,0),(ROUNDDOWN(F832/4*3,0))))</f>
        <v/>
      </c>
      <c r="H832" s="167" t="str">
        <f t="shared" ref="H832" si="1634">IF(F832="","",(ROUNDDOWN(MIN(500000,G832),0)))</f>
        <v/>
      </c>
      <c r="I832" s="68"/>
      <c r="J832" s="245"/>
      <c r="R832" s="59" t="s">
        <v>138</v>
      </c>
    </row>
    <row r="833" spans="2:18" ht="23.25" customHeight="1" x14ac:dyDescent="0.4">
      <c r="B833" s="242"/>
      <c r="C833" s="242"/>
      <c r="D833" s="242"/>
      <c r="E833" s="67" t="s">
        <v>39</v>
      </c>
      <c r="F833" s="167" t="str" cm="1">
        <f t="array" ref="F833">_xlfn.IFS(D831="","",F831="","",F831&lt;&gt;"",(F831-F832))</f>
        <v/>
      </c>
      <c r="G833" s="167" t="str">
        <f t="shared" ref="G833" si="1635">IF(F833="","",ROUNDDOWN(F833*2/3,0))</f>
        <v/>
      </c>
      <c r="H833" s="167" t="str">
        <f t="shared" ref="H833" si="1636">IF(F833="","",(ROUNDDOWN(MIN(3000000,G833),0)))</f>
        <v/>
      </c>
      <c r="I833" s="68"/>
      <c r="J833" s="245"/>
      <c r="R833" s="59" t="s">
        <v>138</v>
      </c>
    </row>
    <row r="834" spans="2:18" ht="23.25" customHeight="1" x14ac:dyDescent="0.4">
      <c r="B834" s="242"/>
      <c r="C834" s="242"/>
      <c r="D834" s="242"/>
      <c r="E834" s="71" t="s">
        <v>143</v>
      </c>
      <c r="F834" s="183"/>
      <c r="G834" s="73" t="str">
        <f t="shared" ref="G834:G835" si="1637">IF(F834="","",(ROUNDDOWN(F834/2*1,0)))</f>
        <v/>
      </c>
      <c r="H834" s="73" t="str">
        <f t="shared" ref="H834" si="1638">IF(F834="", "",( ROUNDDOWN(MIN(100000,G834),0)))</f>
        <v/>
      </c>
      <c r="I834" s="183"/>
      <c r="J834" s="245"/>
      <c r="R834" s="59" t="s">
        <v>138</v>
      </c>
    </row>
    <row r="835" spans="2:18" ht="23.25" customHeight="1" thickBot="1" x14ac:dyDescent="0.45">
      <c r="B835" s="243"/>
      <c r="C835" s="243"/>
      <c r="D835" s="243"/>
      <c r="E835" s="76" t="s">
        <v>142</v>
      </c>
      <c r="F835" s="183"/>
      <c r="G835" s="77" t="str">
        <f t="shared" si="1637"/>
        <v/>
      </c>
      <c r="H835" s="77" t="str">
        <f t="shared" ref="H835" si="1639">IF(F835="", "",( ROUNDDOWN(MIN(200000,G835),0)))</f>
        <v/>
      </c>
      <c r="I835" s="184"/>
      <c r="J835" s="246"/>
      <c r="R835" s="59" t="s">
        <v>138</v>
      </c>
    </row>
    <row r="836" spans="2:18" ht="23.25" customHeight="1" x14ac:dyDescent="0.4">
      <c r="B836" s="241"/>
      <c r="C836" s="241"/>
      <c r="D836" s="241"/>
      <c r="E836" s="63" t="s">
        <v>52</v>
      </c>
      <c r="F836" s="182"/>
      <c r="G836" s="170" t="str">
        <f t="shared" ref="G836" si="1640">IF(G837="", "", (G837+G838))</f>
        <v/>
      </c>
      <c r="H836" s="170" t="str">
        <f t="shared" ref="H836" si="1641">IF(H837="","",(H837+H838))</f>
        <v/>
      </c>
      <c r="I836" s="182"/>
      <c r="J836" s="244" t="str">
        <f t="shared" ref="J836" si="1642">IF(I836="","",SUM(I836:I840))</f>
        <v/>
      </c>
      <c r="R836" s="59" t="s">
        <v>138</v>
      </c>
    </row>
    <row r="837" spans="2:18" ht="23.25" customHeight="1" x14ac:dyDescent="0.4">
      <c r="B837" s="242"/>
      <c r="C837" s="242"/>
      <c r="D837" s="242"/>
      <c r="E837" s="67" t="s">
        <v>38</v>
      </c>
      <c r="F837" s="167" t="str" cm="1">
        <f t="array" ref="F837">_xlfn.IFS(D836="","",F836="","",(D836="小規模事業者"),(MIN(625001,F836)),(D836="中小企業等"),(MIN(666667,F836)))</f>
        <v/>
      </c>
      <c r="G837" s="167" t="str">
        <f t="shared" ref="G837" si="1643">IF(F837="","",IF(D836="小規模事業者",ROUNDDOWN(F837/5*4,0),(ROUNDDOWN(F837/4*3,0))))</f>
        <v/>
      </c>
      <c r="H837" s="167" t="str">
        <f t="shared" ref="H837" si="1644">IF(F837="","",(ROUNDDOWN(MIN(500000,G837),0)))</f>
        <v/>
      </c>
      <c r="I837" s="68"/>
      <c r="J837" s="245"/>
      <c r="R837" s="59" t="s">
        <v>138</v>
      </c>
    </row>
    <row r="838" spans="2:18" ht="23.25" customHeight="1" x14ac:dyDescent="0.4">
      <c r="B838" s="242"/>
      <c r="C838" s="242"/>
      <c r="D838" s="242"/>
      <c r="E838" s="67" t="s">
        <v>39</v>
      </c>
      <c r="F838" s="167" t="str" cm="1">
        <f t="array" ref="F838">_xlfn.IFS(D836="","",F836="","",F836&lt;&gt;"",(F836-F837))</f>
        <v/>
      </c>
      <c r="G838" s="167" t="str">
        <f t="shared" ref="G838" si="1645">IF(F838="","",ROUNDDOWN(F838*2/3,0))</f>
        <v/>
      </c>
      <c r="H838" s="167" t="str">
        <f t="shared" ref="H838" si="1646">IF(F838="","",(ROUNDDOWN(MIN(3000000,G838),0)))</f>
        <v/>
      </c>
      <c r="I838" s="68"/>
      <c r="J838" s="245"/>
      <c r="R838" s="59" t="s">
        <v>138</v>
      </c>
    </row>
    <row r="839" spans="2:18" ht="23.25" customHeight="1" x14ac:dyDescent="0.4">
      <c r="B839" s="242"/>
      <c r="C839" s="242"/>
      <c r="D839" s="242"/>
      <c r="E839" s="71" t="s">
        <v>143</v>
      </c>
      <c r="F839" s="183"/>
      <c r="G839" s="73" t="str">
        <f t="shared" ref="G839:G840" si="1647">IF(F839="","",(ROUNDDOWN(F839/2*1,0)))</f>
        <v/>
      </c>
      <c r="H839" s="73" t="str">
        <f t="shared" ref="H839" si="1648">IF(F839="", "",( ROUNDDOWN(MIN(100000,G839),0)))</f>
        <v/>
      </c>
      <c r="I839" s="183"/>
      <c r="J839" s="245"/>
      <c r="R839" s="59" t="s">
        <v>138</v>
      </c>
    </row>
    <row r="840" spans="2:18" ht="23.25" customHeight="1" thickBot="1" x14ac:dyDescent="0.45">
      <c r="B840" s="243"/>
      <c r="C840" s="243"/>
      <c r="D840" s="243"/>
      <c r="E840" s="76" t="s">
        <v>142</v>
      </c>
      <c r="F840" s="183"/>
      <c r="G840" s="77" t="str">
        <f t="shared" si="1647"/>
        <v/>
      </c>
      <c r="H840" s="77" t="str">
        <f t="shared" ref="H840" si="1649">IF(F840="", "",( ROUNDDOWN(MIN(200000,G840),0)))</f>
        <v/>
      </c>
      <c r="I840" s="184"/>
      <c r="J840" s="246"/>
      <c r="R840" s="59" t="s">
        <v>138</v>
      </c>
    </row>
    <row r="841" spans="2:18" ht="23.25" customHeight="1" x14ac:dyDescent="0.4">
      <c r="B841" s="241"/>
      <c r="C841" s="241"/>
      <c r="D841" s="241"/>
      <c r="E841" s="63" t="s">
        <v>52</v>
      </c>
      <c r="F841" s="182"/>
      <c r="G841" s="170" t="str">
        <f t="shared" ref="G841" si="1650">IF(G842="", "", (G842+G843))</f>
        <v/>
      </c>
      <c r="H841" s="170" t="str">
        <f t="shared" ref="H841" si="1651">IF(H842="","",(H842+H843))</f>
        <v/>
      </c>
      <c r="I841" s="182"/>
      <c r="J841" s="244" t="str">
        <f t="shared" ref="J841" si="1652">IF(I841="","",SUM(I841:I845))</f>
        <v/>
      </c>
      <c r="R841" s="59" t="s">
        <v>138</v>
      </c>
    </row>
    <row r="842" spans="2:18" ht="23.25" customHeight="1" x14ac:dyDescent="0.4">
      <c r="B842" s="242"/>
      <c r="C842" s="242"/>
      <c r="D842" s="242"/>
      <c r="E842" s="67" t="s">
        <v>38</v>
      </c>
      <c r="F842" s="167" t="str" cm="1">
        <f t="array" ref="F842">_xlfn.IFS(D841="","",F841="","",(D841="小規模事業者"),(MIN(625001,F841)),(D841="中小企業等"),(MIN(666667,F841)))</f>
        <v/>
      </c>
      <c r="G842" s="167" t="str">
        <f t="shared" ref="G842" si="1653">IF(F842="","",IF(D841="小規模事業者",ROUNDDOWN(F842/5*4,0),(ROUNDDOWN(F842/4*3,0))))</f>
        <v/>
      </c>
      <c r="H842" s="167" t="str">
        <f t="shared" ref="H842" si="1654">IF(F842="","",(ROUNDDOWN(MIN(500000,G842),0)))</f>
        <v/>
      </c>
      <c r="I842" s="68"/>
      <c r="J842" s="245"/>
      <c r="R842" s="59" t="s">
        <v>138</v>
      </c>
    </row>
    <row r="843" spans="2:18" ht="23.25" customHeight="1" x14ac:dyDescent="0.4">
      <c r="B843" s="242"/>
      <c r="C843" s="242"/>
      <c r="D843" s="242"/>
      <c r="E843" s="67" t="s">
        <v>39</v>
      </c>
      <c r="F843" s="167" t="str" cm="1">
        <f t="array" ref="F843">_xlfn.IFS(D841="","",F841="","",F841&lt;&gt;"",(F841-F842))</f>
        <v/>
      </c>
      <c r="G843" s="167" t="str">
        <f t="shared" ref="G843" si="1655">IF(F843="","",ROUNDDOWN(F843*2/3,0))</f>
        <v/>
      </c>
      <c r="H843" s="167" t="str">
        <f t="shared" ref="H843" si="1656">IF(F843="","",(ROUNDDOWN(MIN(3000000,G843),0)))</f>
        <v/>
      </c>
      <c r="I843" s="68"/>
      <c r="J843" s="245"/>
      <c r="R843" s="59" t="s">
        <v>138</v>
      </c>
    </row>
    <row r="844" spans="2:18" ht="23.25" customHeight="1" x14ac:dyDescent="0.4">
      <c r="B844" s="242"/>
      <c r="C844" s="242"/>
      <c r="D844" s="242"/>
      <c r="E844" s="71" t="s">
        <v>143</v>
      </c>
      <c r="F844" s="183"/>
      <c r="G844" s="73" t="str">
        <f t="shared" ref="G844:G845" si="1657">IF(F844="","",(ROUNDDOWN(F844/2*1,0)))</f>
        <v/>
      </c>
      <c r="H844" s="73" t="str">
        <f t="shared" ref="H844" si="1658">IF(F844="", "",( ROUNDDOWN(MIN(100000,G844),0)))</f>
        <v/>
      </c>
      <c r="I844" s="183"/>
      <c r="J844" s="245"/>
      <c r="R844" s="59" t="s">
        <v>138</v>
      </c>
    </row>
    <row r="845" spans="2:18" ht="23.25" customHeight="1" thickBot="1" x14ac:dyDescent="0.45">
      <c r="B845" s="243"/>
      <c r="C845" s="243"/>
      <c r="D845" s="243"/>
      <c r="E845" s="76" t="s">
        <v>142</v>
      </c>
      <c r="F845" s="183"/>
      <c r="G845" s="77" t="str">
        <f t="shared" si="1657"/>
        <v/>
      </c>
      <c r="H845" s="77" t="str">
        <f t="shared" ref="H845" si="1659">IF(F845="", "",( ROUNDDOWN(MIN(200000,G845),0)))</f>
        <v/>
      </c>
      <c r="I845" s="184"/>
      <c r="J845" s="246"/>
      <c r="R845" s="59" t="s">
        <v>138</v>
      </c>
    </row>
    <row r="846" spans="2:18" ht="23.25" customHeight="1" x14ac:dyDescent="0.4">
      <c r="B846" s="241"/>
      <c r="C846" s="241"/>
      <c r="D846" s="241"/>
      <c r="E846" s="63" t="s">
        <v>52</v>
      </c>
      <c r="F846" s="182"/>
      <c r="G846" s="170" t="str">
        <f t="shared" ref="G846" si="1660">IF(G847="", "", (G847+G848))</f>
        <v/>
      </c>
      <c r="H846" s="170" t="str">
        <f t="shared" ref="H846" si="1661">IF(H847="","",(H847+H848))</f>
        <v/>
      </c>
      <c r="I846" s="182"/>
      <c r="J846" s="244" t="str">
        <f t="shared" ref="J846" si="1662">IF(I846="","",SUM(I846:I850))</f>
        <v/>
      </c>
      <c r="R846" s="59" t="s">
        <v>138</v>
      </c>
    </row>
    <row r="847" spans="2:18" ht="23.25" customHeight="1" x14ac:dyDescent="0.4">
      <c r="B847" s="242"/>
      <c r="C847" s="242"/>
      <c r="D847" s="242"/>
      <c r="E847" s="67" t="s">
        <v>38</v>
      </c>
      <c r="F847" s="167" t="str" cm="1">
        <f t="array" ref="F847">_xlfn.IFS(D846="","",F846="","",(D846="小規模事業者"),(MIN(625001,F846)),(D846="中小企業等"),(MIN(666667,F846)))</f>
        <v/>
      </c>
      <c r="G847" s="167" t="str">
        <f t="shared" ref="G847" si="1663">IF(F847="","",IF(D846="小規模事業者",ROUNDDOWN(F847/5*4,0),(ROUNDDOWN(F847/4*3,0))))</f>
        <v/>
      </c>
      <c r="H847" s="167" t="str">
        <f t="shared" ref="H847" si="1664">IF(F847="","",(ROUNDDOWN(MIN(500000,G847),0)))</f>
        <v/>
      </c>
      <c r="I847" s="68"/>
      <c r="J847" s="245"/>
      <c r="R847" s="59" t="s">
        <v>138</v>
      </c>
    </row>
    <row r="848" spans="2:18" ht="23.25" customHeight="1" x14ac:dyDescent="0.4">
      <c r="B848" s="242"/>
      <c r="C848" s="242"/>
      <c r="D848" s="242"/>
      <c r="E848" s="67" t="s">
        <v>39</v>
      </c>
      <c r="F848" s="167" t="str" cm="1">
        <f t="array" ref="F848">_xlfn.IFS(D846="","",F846="","",F846&lt;&gt;"",(F846-F847))</f>
        <v/>
      </c>
      <c r="G848" s="167" t="str">
        <f t="shared" ref="G848" si="1665">IF(F848="","",ROUNDDOWN(F848*2/3,0))</f>
        <v/>
      </c>
      <c r="H848" s="167" t="str">
        <f t="shared" ref="H848" si="1666">IF(F848="","",(ROUNDDOWN(MIN(3000000,G848),0)))</f>
        <v/>
      </c>
      <c r="I848" s="68"/>
      <c r="J848" s="245"/>
      <c r="R848" s="59" t="s">
        <v>138</v>
      </c>
    </row>
    <row r="849" spans="2:18" ht="23.25" customHeight="1" x14ac:dyDescent="0.4">
      <c r="B849" s="242"/>
      <c r="C849" s="242"/>
      <c r="D849" s="242"/>
      <c r="E849" s="71" t="s">
        <v>143</v>
      </c>
      <c r="F849" s="183"/>
      <c r="G849" s="73" t="str">
        <f t="shared" ref="G849:G850" si="1667">IF(F849="","",(ROUNDDOWN(F849/2*1,0)))</f>
        <v/>
      </c>
      <c r="H849" s="73" t="str">
        <f t="shared" ref="H849" si="1668">IF(F849="", "",( ROUNDDOWN(MIN(100000,G849),0)))</f>
        <v/>
      </c>
      <c r="I849" s="183"/>
      <c r="J849" s="245"/>
      <c r="R849" s="59" t="s">
        <v>138</v>
      </c>
    </row>
    <row r="850" spans="2:18" ht="23.25" customHeight="1" thickBot="1" x14ac:dyDescent="0.45">
      <c r="B850" s="243"/>
      <c r="C850" s="243"/>
      <c r="D850" s="243"/>
      <c r="E850" s="76" t="s">
        <v>142</v>
      </c>
      <c r="F850" s="183"/>
      <c r="G850" s="77" t="str">
        <f t="shared" si="1667"/>
        <v/>
      </c>
      <c r="H850" s="77" t="str">
        <f t="shared" ref="H850" si="1669">IF(F850="", "",( ROUNDDOWN(MIN(200000,G850),0)))</f>
        <v/>
      </c>
      <c r="I850" s="184"/>
      <c r="J850" s="246"/>
      <c r="R850" s="59" t="s">
        <v>138</v>
      </c>
    </row>
    <row r="851" spans="2:18" ht="23.25" customHeight="1" x14ac:dyDescent="0.4">
      <c r="B851" s="241"/>
      <c r="C851" s="241"/>
      <c r="D851" s="241"/>
      <c r="E851" s="63" t="s">
        <v>52</v>
      </c>
      <c r="F851" s="182"/>
      <c r="G851" s="170" t="str">
        <f t="shared" ref="G851" si="1670">IF(G852="", "", (G852+G853))</f>
        <v/>
      </c>
      <c r="H851" s="170" t="str">
        <f t="shared" ref="H851" si="1671">IF(H852="","",(H852+H853))</f>
        <v/>
      </c>
      <c r="I851" s="182"/>
      <c r="J851" s="244" t="str">
        <f t="shared" ref="J851" si="1672">IF(I851="","",SUM(I851:I855))</f>
        <v/>
      </c>
      <c r="R851" s="59" t="s">
        <v>138</v>
      </c>
    </row>
    <row r="852" spans="2:18" ht="23.25" customHeight="1" x14ac:dyDescent="0.4">
      <c r="B852" s="242"/>
      <c r="C852" s="242"/>
      <c r="D852" s="242"/>
      <c r="E852" s="67" t="s">
        <v>38</v>
      </c>
      <c r="F852" s="167" t="str" cm="1">
        <f t="array" ref="F852">_xlfn.IFS(D851="","",F851="","",(D851="小規模事業者"),(MIN(625001,F851)),(D851="中小企業等"),(MIN(666667,F851)))</f>
        <v/>
      </c>
      <c r="G852" s="167" t="str">
        <f t="shared" ref="G852" si="1673">IF(F852="","",IF(D851="小規模事業者",ROUNDDOWN(F852/5*4,0),(ROUNDDOWN(F852/4*3,0))))</f>
        <v/>
      </c>
      <c r="H852" s="167" t="str">
        <f t="shared" ref="H852" si="1674">IF(F852="","",(ROUNDDOWN(MIN(500000,G852),0)))</f>
        <v/>
      </c>
      <c r="I852" s="68"/>
      <c r="J852" s="245"/>
      <c r="R852" s="59" t="s">
        <v>138</v>
      </c>
    </row>
    <row r="853" spans="2:18" ht="23.25" customHeight="1" x14ac:dyDescent="0.4">
      <c r="B853" s="242"/>
      <c r="C853" s="242"/>
      <c r="D853" s="242"/>
      <c r="E853" s="67" t="s">
        <v>39</v>
      </c>
      <c r="F853" s="167" t="str" cm="1">
        <f t="array" ref="F853">_xlfn.IFS(D851="","",F851="","",F851&lt;&gt;"",(F851-F852))</f>
        <v/>
      </c>
      <c r="G853" s="167" t="str">
        <f t="shared" ref="G853" si="1675">IF(F853="","",ROUNDDOWN(F853*2/3,0))</f>
        <v/>
      </c>
      <c r="H853" s="167" t="str">
        <f t="shared" ref="H853" si="1676">IF(F853="","",(ROUNDDOWN(MIN(3000000,G853),0)))</f>
        <v/>
      </c>
      <c r="I853" s="68"/>
      <c r="J853" s="245"/>
      <c r="R853" s="59" t="s">
        <v>138</v>
      </c>
    </row>
    <row r="854" spans="2:18" ht="23.25" customHeight="1" x14ac:dyDescent="0.4">
      <c r="B854" s="242"/>
      <c r="C854" s="242"/>
      <c r="D854" s="242"/>
      <c r="E854" s="71" t="s">
        <v>143</v>
      </c>
      <c r="F854" s="183"/>
      <c r="G854" s="73" t="str">
        <f t="shared" ref="G854:G855" si="1677">IF(F854="","",(ROUNDDOWN(F854/2*1,0)))</f>
        <v/>
      </c>
      <c r="H854" s="73" t="str">
        <f t="shared" ref="H854" si="1678">IF(F854="", "",( ROUNDDOWN(MIN(100000,G854),0)))</f>
        <v/>
      </c>
      <c r="I854" s="183"/>
      <c r="J854" s="245"/>
      <c r="R854" s="59" t="s">
        <v>138</v>
      </c>
    </row>
    <row r="855" spans="2:18" ht="23.25" customHeight="1" thickBot="1" x14ac:dyDescent="0.45">
      <c r="B855" s="243"/>
      <c r="C855" s="243"/>
      <c r="D855" s="243"/>
      <c r="E855" s="76" t="s">
        <v>142</v>
      </c>
      <c r="F855" s="183"/>
      <c r="G855" s="77" t="str">
        <f t="shared" si="1677"/>
        <v/>
      </c>
      <c r="H855" s="77" t="str">
        <f t="shared" ref="H855" si="1679">IF(F855="", "",( ROUNDDOWN(MIN(200000,G855),0)))</f>
        <v/>
      </c>
      <c r="I855" s="184"/>
      <c r="J855" s="246"/>
      <c r="R855" s="59" t="s">
        <v>138</v>
      </c>
    </row>
    <row r="856" spans="2:18" ht="23.25" customHeight="1" x14ac:dyDescent="0.4">
      <c r="B856" s="241"/>
      <c r="C856" s="241"/>
      <c r="D856" s="241"/>
      <c r="E856" s="63" t="s">
        <v>52</v>
      </c>
      <c r="F856" s="182"/>
      <c r="G856" s="170" t="str">
        <f t="shared" ref="G856" si="1680">IF(G857="", "", (G857+G858))</f>
        <v/>
      </c>
      <c r="H856" s="170" t="str">
        <f t="shared" ref="H856" si="1681">IF(H857="","",(H857+H858))</f>
        <v/>
      </c>
      <c r="I856" s="182"/>
      <c r="J856" s="244" t="str">
        <f t="shared" ref="J856" si="1682">IF(I856="","",SUM(I856:I860))</f>
        <v/>
      </c>
      <c r="R856" s="59" t="s">
        <v>138</v>
      </c>
    </row>
    <row r="857" spans="2:18" ht="23.25" customHeight="1" x14ac:dyDescent="0.4">
      <c r="B857" s="242"/>
      <c r="C857" s="242"/>
      <c r="D857" s="242"/>
      <c r="E857" s="67" t="s">
        <v>38</v>
      </c>
      <c r="F857" s="167" t="str" cm="1">
        <f t="array" ref="F857">_xlfn.IFS(D856="","",F856="","",(D856="小規模事業者"),(MIN(625001,F856)),(D856="中小企業等"),(MIN(666667,F856)))</f>
        <v/>
      </c>
      <c r="G857" s="167" t="str">
        <f t="shared" ref="G857" si="1683">IF(F857="","",IF(D856="小規模事業者",ROUNDDOWN(F857/5*4,0),(ROUNDDOWN(F857/4*3,0))))</f>
        <v/>
      </c>
      <c r="H857" s="167" t="str">
        <f t="shared" ref="H857" si="1684">IF(F857="","",(ROUNDDOWN(MIN(500000,G857),0)))</f>
        <v/>
      </c>
      <c r="I857" s="68"/>
      <c r="J857" s="245"/>
      <c r="R857" s="59" t="s">
        <v>138</v>
      </c>
    </row>
    <row r="858" spans="2:18" ht="23.25" customHeight="1" x14ac:dyDescent="0.4">
      <c r="B858" s="242"/>
      <c r="C858" s="242"/>
      <c r="D858" s="242"/>
      <c r="E858" s="67" t="s">
        <v>39</v>
      </c>
      <c r="F858" s="167" t="str" cm="1">
        <f t="array" ref="F858">_xlfn.IFS(D856="","",F856="","",F856&lt;&gt;"",(F856-F857))</f>
        <v/>
      </c>
      <c r="G858" s="167" t="str">
        <f t="shared" ref="G858" si="1685">IF(F858="","",ROUNDDOWN(F858*2/3,0))</f>
        <v/>
      </c>
      <c r="H858" s="167" t="str">
        <f t="shared" ref="H858" si="1686">IF(F858="","",(ROUNDDOWN(MIN(3000000,G858),0)))</f>
        <v/>
      </c>
      <c r="I858" s="68"/>
      <c r="J858" s="245"/>
      <c r="R858" s="59" t="s">
        <v>138</v>
      </c>
    </row>
    <row r="859" spans="2:18" ht="23.25" customHeight="1" x14ac:dyDescent="0.4">
      <c r="B859" s="242"/>
      <c r="C859" s="242"/>
      <c r="D859" s="242"/>
      <c r="E859" s="71" t="s">
        <v>143</v>
      </c>
      <c r="F859" s="183"/>
      <c r="G859" s="73" t="str">
        <f t="shared" ref="G859:G860" si="1687">IF(F859="","",(ROUNDDOWN(F859/2*1,0)))</f>
        <v/>
      </c>
      <c r="H859" s="73" t="str">
        <f t="shared" ref="H859" si="1688">IF(F859="", "",( ROUNDDOWN(MIN(100000,G859),0)))</f>
        <v/>
      </c>
      <c r="I859" s="183"/>
      <c r="J859" s="245"/>
      <c r="R859" s="59" t="s">
        <v>138</v>
      </c>
    </row>
    <row r="860" spans="2:18" ht="23.25" customHeight="1" thickBot="1" x14ac:dyDescent="0.45">
      <c r="B860" s="243"/>
      <c r="C860" s="243"/>
      <c r="D860" s="243"/>
      <c r="E860" s="76" t="s">
        <v>142</v>
      </c>
      <c r="F860" s="183"/>
      <c r="G860" s="77" t="str">
        <f t="shared" si="1687"/>
        <v/>
      </c>
      <c r="H860" s="77" t="str">
        <f t="shared" ref="H860" si="1689">IF(F860="", "",( ROUNDDOWN(MIN(200000,G860),0)))</f>
        <v/>
      </c>
      <c r="I860" s="184"/>
      <c r="J860" s="246"/>
      <c r="R860" s="59" t="s">
        <v>138</v>
      </c>
    </row>
    <row r="861" spans="2:18" ht="23.25" customHeight="1" x14ac:dyDescent="0.4">
      <c r="B861" s="241"/>
      <c r="C861" s="241"/>
      <c r="D861" s="241"/>
      <c r="E861" s="63" t="s">
        <v>52</v>
      </c>
      <c r="F861" s="182"/>
      <c r="G861" s="170" t="str">
        <f t="shared" ref="G861" si="1690">IF(G862="", "", (G862+G863))</f>
        <v/>
      </c>
      <c r="H861" s="170" t="str">
        <f t="shared" ref="H861" si="1691">IF(H862="","",(H862+H863))</f>
        <v/>
      </c>
      <c r="I861" s="182"/>
      <c r="J861" s="244" t="str">
        <f t="shared" ref="J861" si="1692">IF(I861="","",SUM(I861:I865))</f>
        <v/>
      </c>
      <c r="R861" s="59" t="s">
        <v>138</v>
      </c>
    </row>
    <row r="862" spans="2:18" ht="23.25" customHeight="1" x14ac:dyDescent="0.4">
      <c r="B862" s="242"/>
      <c r="C862" s="242"/>
      <c r="D862" s="242"/>
      <c r="E862" s="67" t="s">
        <v>38</v>
      </c>
      <c r="F862" s="167" t="str" cm="1">
        <f t="array" ref="F862">_xlfn.IFS(D861="","",F861="","",(D861="小規模事業者"),(MIN(625001,F861)),(D861="中小企業等"),(MIN(666667,F861)))</f>
        <v/>
      </c>
      <c r="G862" s="167" t="str">
        <f t="shared" ref="G862" si="1693">IF(F862="","",IF(D861="小規模事業者",ROUNDDOWN(F862/5*4,0),(ROUNDDOWN(F862/4*3,0))))</f>
        <v/>
      </c>
      <c r="H862" s="167" t="str">
        <f t="shared" ref="H862" si="1694">IF(F862="","",(ROUNDDOWN(MIN(500000,G862),0)))</f>
        <v/>
      </c>
      <c r="I862" s="68"/>
      <c r="J862" s="245"/>
      <c r="R862" s="59" t="s">
        <v>138</v>
      </c>
    </row>
    <row r="863" spans="2:18" ht="23.25" customHeight="1" x14ac:dyDescent="0.4">
      <c r="B863" s="242"/>
      <c r="C863" s="242"/>
      <c r="D863" s="242"/>
      <c r="E863" s="67" t="s">
        <v>39</v>
      </c>
      <c r="F863" s="167" t="str" cm="1">
        <f t="array" ref="F863">_xlfn.IFS(D861="","",F861="","",F861&lt;&gt;"",(F861-F862))</f>
        <v/>
      </c>
      <c r="G863" s="167" t="str">
        <f t="shared" ref="G863" si="1695">IF(F863="","",ROUNDDOWN(F863*2/3,0))</f>
        <v/>
      </c>
      <c r="H863" s="167" t="str">
        <f t="shared" ref="H863" si="1696">IF(F863="","",(ROUNDDOWN(MIN(3000000,G863),0)))</f>
        <v/>
      </c>
      <c r="I863" s="68"/>
      <c r="J863" s="245"/>
      <c r="R863" s="59" t="s">
        <v>138</v>
      </c>
    </row>
    <row r="864" spans="2:18" ht="23.25" customHeight="1" x14ac:dyDescent="0.4">
      <c r="B864" s="242"/>
      <c r="C864" s="242"/>
      <c r="D864" s="242"/>
      <c r="E864" s="71" t="s">
        <v>143</v>
      </c>
      <c r="F864" s="183"/>
      <c r="G864" s="73" t="str">
        <f t="shared" ref="G864:G865" si="1697">IF(F864="","",(ROUNDDOWN(F864/2*1,0)))</f>
        <v/>
      </c>
      <c r="H864" s="73" t="str">
        <f t="shared" ref="H864" si="1698">IF(F864="", "",( ROUNDDOWN(MIN(100000,G864),0)))</f>
        <v/>
      </c>
      <c r="I864" s="183"/>
      <c r="J864" s="245"/>
      <c r="R864" s="59" t="s">
        <v>138</v>
      </c>
    </row>
    <row r="865" spans="2:18" ht="23.25" customHeight="1" thickBot="1" x14ac:dyDescent="0.45">
      <c r="B865" s="243"/>
      <c r="C865" s="243"/>
      <c r="D865" s="243"/>
      <c r="E865" s="76" t="s">
        <v>142</v>
      </c>
      <c r="F865" s="183"/>
      <c r="G865" s="77" t="str">
        <f t="shared" si="1697"/>
        <v/>
      </c>
      <c r="H865" s="77" t="str">
        <f t="shared" ref="H865" si="1699">IF(F865="", "",( ROUNDDOWN(MIN(200000,G865),0)))</f>
        <v/>
      </c>
      <c r="I865" s="184"/>
      <c r="J865" s="246"/>
      <c r="R865" s="59" t="s">
        <v>138</v>
      </c>
    </row>
    <row r="866" spans="2:18" ht="23.25" customHeight="1" x14ac:dyDescent="0.4">
      <c r="B866" s="241"/>
      <c r="C866" s="241"/>
      <c r="D866" s="241"/>
      <c r="E866" s="63" t="s">
        <v>52</v>
      </c>
      <c r="F866" s="182"/>
      <c r="G866" s="170" t="str">
        <f t="shared" ref="G866" si="1700">IF(G867="", "", (G867+G868))</f>
        <v/>
      </c>
      <c r="H866" s="170" t="str">
        <f t="shared" ref="H866" si="1701">IF(H867="","",(H867+H868))</f>
        <v/>
      </c>
      <c r="I866" s="182"/>
      <c r="J866" s="244" t="str">
        <f t="shared" ref="J866" si="1702">IF(I866="","",SUM(I866:I870))</f>
        <v/>
      </c>
      <c r="R866" s="59" t="s">
        <v>138</v>
      </c>
    </row>
    <row r="867" spans="2:18" ht="23.25" customHeight="1" x14ac:dyDescent="0.4">
      <c r="B867" s="242"/>
      <c r="C867" s="242"/>
      <c r="D867" s="242"/>
      <c r="E867" s="67" t="s">
        <v>38</v>
      </c>
      <c r="F867" s="167" t="str" cm="1">
        <f t="array" ref="F867">_xlfn.IFS(D866="","",F866="","",(D866="小規模事業者"),(MIN(625001,F866)),(D866="中小企業等"),(MIN(666667,F866)))</f>
        <v/>
      </c>
      <c r="G867" s="167" t="str">
        <f t="shared" ref="G867" si="1703">IF(F867="","",IF(D866="小規模事業者",ROUNDDOWN(F867/5*4,0),(ROUNDDOWN(F867/4*3,0))))</f>
        <v/>
      </c>
      <c r="H867" s="167" t="str">
        <f t="shared" ref="H867" si="1704">IF(F867="","",(ROUNDDOWN(MIN(500000,G867),0)))</f>
        <v/>
      </c>
      <c r="I867" s="68"/>
      <c r="J867" s="245"/>
      <c r="R867" s="59" t="s">
        <v>138</v>
      </c>
    </row>
    <row r="868" spans="2:18" ht="23.25" customHeight="1" x14ac:dyDescent="0.4">
      <c r="B868" s="242"/>
      <c r="C868" s="242"/>
      <c r="D868" s="242"/>
      <c r="E868" s="67" t="s">
        <v>39</v>
      </c>
      <c r="F868" s="167" t="str" cm="1">
        <f t="array" ref="F868">_xlfn.IFS(D866="","",F866="","",F866&lt;&gt;"",(F866-F867))</f>
        <v/>
      </c>
      <c r="G868" s="167" t="str">
        <f t="shared" ref="G868" si="1705">IF(F868="","",ROUNDDOWN(F868*2/3,0))</f>
        <v/>
      </c>
      <c r="H868" s="167" t="str">
        <f t="shared" ref="H868" si="1706">IF(F868="","",(ROUNDDOWN(MIN(3000000,G868),0)))</f>
        <v/>
      </c>
      <c r="I868" s="68"/>
      <c r="J868" s="245"/>
      <c r="R868" s="59" t="s">
        <v>138</v>
      </c>
    </row>
    <row r="869" spans="2:18" ht="23.25" customHeight="1" x14ac:dyDescent="0.4">
      <c r="B869" s="242"/>
      <c r="C869" s="242"/>
      <c r="D869" s="242"/>
      <c r="E869" s="71" t="s">
        <v>143</v>
      </c>
      <c r="F869" s="183"/>
      <c r="G869" s="73" t="str">
        <f t="shared" ref="G869:G870" si="1707">IF(F869="","",(ROUNDDOWN(F869/2*1,0)))</f>
        <v/>
      </c>
      <c r="H869" s="73" t="str">
        <f t="shared" ref="H869" si="1708">IF(F869="", "",( ROUNDDOWN(MIN(100000,G869),0)))</f>
        <v/>
      </c>
      <c r="I869" s="183"/>
      <c r="J869" s="245"/>
      <c r="R869" s="59" t="s">
        <v>138</v>
      </c>
    </row>
    <row r="870" spans="2:18" ht="23.25" customHeight="1" thickBot="1" x14ac:dyDescent="0.45">
      <c r="B870" s="243"/>
      <c r="C870" s="243"/>
      <c r="D870" s="243"/>
      <c r="E870" s="76" t="s">
        <v>142</v>
      </c>
      <c r="F870" s="183"/>
      <c r="G870" s="77" t="str">
        <f t="shared" si="1707"/>
        <v/>
      </c>
      <c r="H870" s="77" t="str">
        <f t="shared" ref="H870" si="1709">IF(F870="", "",( ROUNDDOWN(MIN(200000,G870),0)))</f>
        <v/>
      </c>
      <c r="I870" s="184"/>
      <c r="J870" s="246"/>
      <c r="R870" s="59" t="s">
        <v>138</v>
      </c>
    </row>
    <row r="871" spans="2:18" ht="23.25" customHeight="1" x14ac:dyDescent="0.4">
      <c r="B871" s="241"/>
      <c r="C871" s="241"/>
      <c r="D871" s="241"/>
      <c r="E871" s="63" t="s">
        <v>52</v>
      </c>
      <c r="F871" s="182"/>
      <c r="G871" s="170" t="str">
        <f t="shared" ref="G871" si="1710">IF(G872="", "", (G872+G873))</f>
        <v/>
      </c>
      <c r="H871" s="170" t="str">
        <f t="shared" ref="H871" si="1711">IF(H872="","",(H872+H873))</f>
        <v/>
      </c>
      <c r="I871" s="182"/>
      <c r="J871" s="244" t="str">
        <f t="shared" ref="J871" si="1712">IF(I871="","",SUM(I871:I875))</f>
        <v/>
      </c>
      <c r="R871" s="59" t="s">
        <v>138</v>
      </c>
    </row>
    <row r="872" spans="2:18" ht="23.25" customHeight="1" x14ac:dyDescent="0.4">
      <c r="B872" s="242"/>
      <c r="C872" s="242"/>
      <c r="D872" s="242"/>
      <c r="E872" s="67" t="s">
        <v>38</v>
      </c>
      <c r="F872" s="167" t="str" cm="1">
        <f t="array" ref="F872">_xlfn.IFS(D871="","",F871="","",(D871="小規模事業者"),(MIN(625001,F871)),(D871="中小企業等"),(MIN(666667,F871)))</f>
        <v/>
      </c>
      <c r="G872" s="167" t="str">
        <f t="shared" ref="G872" si="1713">IF(F872="","",IF(D871="小規模事業者",ROUNDDOWN(F872/5*4,0),(ROUNDDOWN(F872/4*3,0))))</f>
        <v/>
      </c>
      <c r="H872" s="167" t="str">
        <f t="shared" ref="H872" si="1714">IF(F872="","",(ROUNDDOWN(MIN(500000,G872),0)))</f>
        <v/>
      </c>
      <c r="I872" s="68"/>
      <c r="J872" s="245"/>
      <c r="R872" s="59" t="s">
        <v>138</v>
      </c>
    </row>
    <row r="873" spans="2:18" ht="23.25" customHeight="1" x14ac:dyDescent="0.4">
      <c r="B873" s="242"/>
      <c r="C873" s="242"/>
      <c r="D873" s="242"/>
      <c r="E873" s="67" t="s">
        <v>39</v>
      </c>
      <c r="F873" s="167" t="str" cm="1">
        <f t="array" ref="F873">_xlfn.IFS(D871="","",F871="","",F871&lt;&gt;"",(F871-F872))</f>
        <v/>
      </c>
      <c r="G873" s="167" t="str">
        <f t="shared" ref="G873" si="1715">IF(F873="","",ROUNDDOWN(F873*2/3,0))</f>
        <v/>
      </c>
      <c r="H873" s="167" t="str">
        <f t="shared" ref="H873" si="1716">IF(F873="","",(ROUNDDOWN(MIN(3000000,G873),0)))</f>
        <v/>
      </c>
      <c r="I873" s="68"/>
      <c r="J873" s="245"/>
      <c r="R873" s="59" t="s">
        <v>138</v>
      </c>
    </row>
    <row r="874" spans="2:18" ht="23.25" customHeight="1" x14ac:dyDescent="0.4">
      <c r="B874" s="242"/>
      <c r="C874" s="242"/>
      <c r="D874" s="242"/>
      <c r="E874" s="71" t="s">
        <v>143</v>
      </c>
      <c r="F874" s="183"/>
      <c r="G874" s="73" t="str">
        <f t="shared" ref="G874:G875" si="1717">IF(F874="","",(ROUNDDOWN(F874/2*1,0)))</f>
        <v/>
      </c>
      <c r="H874" s="73" t="str">
        <f t="shared" ref="H874" si="1718">IF(F874="", "",( ROUNDDOWN(MIN(100000,G874),0)))</f>
        <v/>
      </c>
      <c r="I874" s="183"/>
      <c r="J874" s="245"/>
      <c r="R874" s="59" t="s">
        <v>138</v>
      </c>
    </row>
    <row r="875" spans="2:18" ht="23.25" customHeight="1" thickBot="1" x14ac:dyDescent="0.45">
      <c r="B875" s="243"/>
      <c r="C875" s="243"/>
      <c r="D875" s="243"/>
      <c r="E875" s="76" t="s">
        <v>142</v>
      </c>
      <c r="F875" s="183"/>
      <c r="G875" s="77" t="str">
        <f t="shared" si="1717"/>
        <v/>
      </c>
      <c r="H875" s="77" t="str">
        <f t="shared" ref="H875" si="1719">IF(F875="", "",( ROUNDDOWN(MIN(200000,G875),0)))</f>
        <v/>
      </c>
      <c r="I875" s="184"/>
      <c r="J875" s="246"/>
      <c r="R875" s="59" t="s">
        <v>138</v>
      </c>
    </row>
    <row r="876" spans="2:18" ht="23.25" customHeight="1" x14ac:dyDescent="0.4">
      <c r="B876" s="241"/>
      <c r="C876" s="241"/>
      <c r="D876" s="241"/>
      <c r="E876" s="63" t="s">
        <v>52</v>
      </c>
      <c r="F876" s="182"/>
      <c r="G876" s="170" t="str">
        <f t="shared" ref="G876" si="1720">IF(G877="", "", (G877+G878))</f>
        <v/>
      </c>
      <c r="H876" s="170" t="str">
        <f t="shared" ref="H876" si="1721">IF(H877="","",(H877+H878))</f>
        <v/>
      </c>
      <c r="I876" s="182"/>
      <c r="J876" s="244" t="str">
        <f t="shared" ref="J876" si="1722">IF(I876="","",SUM(I876:I880))</f>
        <v/>
      </c>
      <c r="R876" s="59" t="s">
        <v>138</v>
      </c>
    </row>
    <row r="877" spans="2:18" ht="23.25" customHeight="1" x14ac:dyDescent="0.4">
      <c r="B877" s="242"/>
      <c r="C877" s="242"/>
      <c r="D877" s="242"/>
      <c r="E877" s="67" t="s">
        <v>38</v>
      </c>
      <c r="F877" s="167" t="str" cm="1">
        <f t="array" ref="F877">_xlfn.IFS(D876="","",F876="","",(D876="小規模事業者"),(MIN(625001,F876)),(D876="中小企業等"),(MIN(666667,F876)))</f>
        <v/>
      </c>
      <c r="G877" s="167" t="str">
        <f t="shared" ref="G877" si="1723">IF(F877="","",IF(D876="小規模事業者",ROUNDDOWN(F877/5*4,0),(ROUNDDOWN(F877/4*3,0))))</f>
        <v/>
      </c>
      <c r="H877" s="167" t="str">
        <f t="shared" ref="H877" si="1724">IF(F877="","",(ROUNDDOWN(MIN(500000,G877),0)))</f>
        <v/>
      </c>
      <c r="I877" s="68"/>
      <c r="J877" s="245"/>
      <c r="R877" s="59" t="s">
        <v>138</v>
      </c>
    </row>
    <row r="878" spans="2:18" ht="23.25" customHeight="1" x14ac:dyDescent="0.4">
      <c r="B878" s="242"/>
      <c r="C878" s="242"/>
      <c r="D878" s="242"/>
      <c r="E878" s="67" t="s">
        <v>39</v>
      </c>
      <c r="F878" s="167" t="str" cm="1">
        <f t="array" ref="F878">_xlfn.IFS(D876="","",F876="","",F876&lt;&gt;"",(F876-F877))</f>
        <v/>
      </c>
      <c r="G878" s="167" t="str">
        <f t="shared" ref="G878" si="1725">IF(F878="","",ROUNDDOWN(F878*2/3,0))</f>
        <v/>
      </c>
      <c r="H878" s="167" t="str">
        <f t="shared" ref="H878" si="1726">IF(F878="","",(ROUNDDOWN(MIN(3000000,G878),0)))</f>
        <v/>
      </c>
      <c r="I878" s="68"/>
      <c r="J878" s="245"/>
      <c r="R878" s="59" t="s">
        <v>138</v>
      </c>
    </row>
    <row r="879" spans="2:18" ht="23.25" customHeight="1" x14ac:dyDescent="0.4">
      <c r="B879" s="242"/>
      <c r="C879" s="242"/>
      <c r="D879" s="242"/>
      <c r="E879" s="71" t="s">
        <v>143</v>
      </c>
      <c r="F879" s="183"/>
      <c r="G879" s="73" t="str">
        <f t="shared" ref="G879:G880" si="1727">IF(F879="","",(ROUNDDOWN(F879/2*1,0)))</f>
        <v/>
      </c>
      <c r="H879" s="73" t="str">
        <f t="shared" ref="H879" si="1728">IF(F879="", "",( ROUNDDOWN(MIN(100000,G879),0)))</f>
        <v/>
      </c>
      <c r="I879" s="183"/>
      <c r="J879" s="245"/>
      <c r="R879" s="59" t="s">
        <v>138</v>
      </c>
    </row>
    <row r="880" spans="2:18" ht="23.25" customHeight="1" thickBot="1" x14ac:dyDescent="0.45">
      <c r="B880" s="243"/>
      <c r="C880" s="243"/>
      <c r="D880" s="243"/>
      <c r="E880" s="76" t="s">
        <v>142</v>
      </c>
      <c r="F880" s="183"/>
      <c r="G880" s="77" t="str">
        <f t="shared" si="1727"/>
        <v/>
      </c>
      <c r="H880" s="77" t="str">
        <f t="shared" ref="H880" si="1729">IF(F880="", "",( ROUNDDOWN(MIN(200000,G880),0)))</f>
        <v/>
      </c>
      <c r="I880" s="184"/>
      <c r="J880" s="246"/>
      <c r="R880" s="59" t="s">
        <v>138</v>
      </c>
    </row>
    <row r="881" spans="2:18" ht="23.25" customHeight="1" x14ac:dyDescent="0.4">
      <c r="B881" s="241"/>
      <c r="C881" s="241"/>
      <c r="D881" s="241"/>
      <c r="E881" s="63" t="s">
        <v>52</v>
      </c>
      <c r="F881" s="182"/>
      <c r="G881" s="170" t="str">
        <f t="shared" ref="G881" si="1730">IF(G882="", "", (G882+G883))</f>
        <v/>
      </c>
      <c r="H881" s="170" t="str">
        <f t="shared" ref="H881" si="1731">IF(H882="","",(H882+H883))</f>
        <v/>
      </c>
      <c r="I881" s="182"/>
      <c r="J881" s="244" t="str">
        <f t="shared" ref="J881" si="1732">IF(I881="","",SUM(I881:I885))</f>
        <v/>
      </c>
      <c r="R881" s="59" t="s">
        <v>138</v>
      </c>
    </row>
    <row r="882" spans="2:18" ht="23.25" customHeight="1" x14ac:dyDescent="0.4">
      <c r="B882" s="242"/>
      <c r="C882" s="242"/>
      <c r="D882" s="242"/>
      <c r="E882" s="67" t="s">
        <v>38</v>
      </c>
      <c r="F882" s="167" t="str" cm="1">
        <f t="array" ref="F882">_xlfn.IFS(D881="","",F881="","",(D881="小規模事業者"),(MIN(625001,F881)),(D881="中小企業等"),(MIN(666667,F881)))</f>
        <v/>
      </c>
      <c r="G882" s="167" t="str">
        <f t="shared" ref="G882" si="1733">IF(F882="","",IF(D881="小規模事業者",ROUNDDOWN(F882/5*4,0),(ROUNDDOWN(F882/4*3,0))))</f>
        <v/>
      </c>
      <c r="H882" s="167" t="str">
        <f t="shared" ref="H882" si="1734">IF(F882="","",(ROUNDDOWN(MIN(500000,G882),0)))</f>
        <v/>
      </c>
      <c r="I882" s="68"/>
      <c r="J882" s="245"/>
      <c r="R882" s="59" t="s">
        <v>138</v>
      </c>
    </row>
    <row r="883" spans="2:18" ht="23.25" customHeight="1" x14ac:dyDescent="0.4">
      <c r="B883" s="242"/>
      <c r="C883" s="242"/>
      <c r="D883" s="242"/>
      <c r="E883" s="67" t="s">
        <v>39</v>
      </c>
      <c r="F883" s="167" t="str" cm="1">
        <f t="array" ref="F883">_xlfn.IFS(D881="","",F881="","",F881&lt;&gt;"",(F881-F882))</f>
        <v/>
      </c>
      <c r="G883" s="167" t="str">
        <f t="shared" ref="G883" si="1735">IF(F883="","",ROUNDDOWN(F883*2/3,0))</f>
        <v/>
      </c>
      <c r="H883" s="167" t="str">
        <f t="shared" ref="H883" si="1736">IF(F883="","",(ROUNDDOWN(MIN(3000000,G883),0)))</f>
        <v/>
      </c>
      <c r="I883" s="68"/>
      <c r="J883" s="245"/>
      <c r="R883" s="59" t="s">
        <v>138</v>
      </c>
    </row>
    <row r="884" spans="2:18" ht="23.25" customHeight="1" x14ac:dyDescent="0.4">
      <c r="B884" s="242"/>
      <c r="C884" s="242"/>
      <c r="D884" s="242"/>
      <c r="E884" s="71" t="s">
        <v>143</v>
      </c>
      <c r="F884" s="183"/>
      <c r="G884" s="73" t="str">
        <f t="shared" ref="G884:G885" si="1737">IF(F884="","",(ROUNDDOWN(F884/2*1,0)))</f>
        <v/>
      </c>
      <c r="H884" s="73" t="str">
        <f t="shared" ref="H884" si="1738">IF(F884="", "",( ROUNDDOWN(MIN(100000,G884),0)))</f>
        <v/>
      </c>
      <c r="I884" s="183"/>
      <c r="J884" s="245"/>
      <c r="R884" s="59" t="s">
        <v>138</v>
      </c>
    </row>
    <row r="885" spans="2:18" ht="23.25" customHeight="1" thickBot="1" x14ac:dyDescent="0.45">
      <c r="B885" s="243"/>
      <c r="C885" s="243"/>
      <c r="D885" s="243"/>
      <c r="E885" s="76" t="s">
        <v>142</v>
      </c>
      <c r="F885" s="183"/>
      <c r="G885" s="77" t="str">
        <f t="shared" si="1737"/>
        <v/>
      </c>
      <c r="H885" s="77" t="str">
        <f t="shared" ref="H885" si="1739">IF(F885="", "",( ROUNDDOWN(MIN(200000,G885),0)))</f>
        <v/>
      </c>
      <c r="I885" s="184"/>
      <c r="J885" s="246"/>
      <c r="R885" s="59" t="s">
        <v>138</v>
      </c>
    </row>
    <row r="886" spans="2:18" ht="23.25" customHeight="1" x14ac:dyDescent="0.4">
      <c r="B886" s="241"/>
      <c r="C886" s="241"/>
      <c r="D886" s="241"/>
      <c r="E886" s="63" t="s">
        <v>52</v>
      </c>
      <c r="F886" s="182"/>
      <c r="G886" s="170" t="str">
        <f t="shared" ref="G886" si="1740">IF(G887="", "", (G887+G888))</f>
        <v/>
      </c>
      <c r="H886" s="170" t="str">
        <f t="shared" ref="H886" si="1741">IF(H887="","",(H887+H888))</f>
        <v/>
      </c>
      <c r="I886" s="182"/>
      <c r="J886" s="244" t="str">
        <f t="shared" ref="J886" si="1742">IF(I886="","",SUM(I886:I890))</f>
        <v/>
      </c>
      <c r="R886" s="59" t="s">
        <v>138</v>
      </c>
    </row>
    <row r="887" spans="2:18" ht="23.25" customHeight="1" x14ac:dyDescent="0.4">
      <c r="B887" s="242"/>
      <c r="C887" s="242"/>
      <c r="D887" s="242"/>
      <c r="E887" s="67" t="s">
        <v>38</v>
      </c>
      <c r="F887" s="167" t="str" cm="1">
        <f t="array" ref="F887">_xlfn.IFS(D886="","",F886="","",(D886="小規模事業者"),(MIN(625001,F886)),(D886="中小企業等"),(MIN(666667,F886)))</f>
        <v/>
      </c>
      <c r="G887" s="167" t="str">
        <f t="shared" ref="G887" si="1743">IF(F887="","",IF(D886="小規模事業者",ROUNDDOWN(F887/5*4,0),(ROUNDDOWN(F887/4*3,0))))</f>
        <v/>
      </c>
      <c r="H887" s="167" t="str">
        <f t="shared" ref="H887" si="1744">IF(F887="","",(ROUNDDOWN(MIN(500000,G887),0)))</f>
        <v/>
      </c>
      <c r="I887" s="68"/>
      <c r="J887" s="245"/>
      <c r="R887" s="59" t="s">
        <v>138</v>
      </c>
    </row>
    <row r="888" spans="2:18" ht="23.25" customHeight="1" x14ac:dyDescent="0.4">
      <c r="B888" s="242"/>
      <c r="C888" s="242"/>
      <c r="D888" s="242"/>
      <c r="E888" s="67" t="s">
        <v>39</v>
      </c>
      <c r="F888" s="167" t="str" cm="1">
        <f t="array" ref="F888">_xlfn.IFS(D886="","",F886="","",F886&lt;&gt;"",(F886-F887))</f>
        <v/>
      </c>
      <c r="G888" s="167" t="str">
        <f t="shared" ref="G888" si="1745">IF(F888="","",ROUNDDOWN(F888*2/3,0))</f>
        <v/>
      </c>
      <c r="H888" s="167" t="str">
        <f t="shared" ref="H888" si="1746">IF(F888="","",(ROUNDDOWN(MIN(3000000,G888),0)))</f>
        <v/>
      </c>
      <c r="I888" s="68"/>
      <c r="J888" s="245"/>
      <c r="R888" s="59" t="s">
        <v>138</v>
      </c>
    </row>
    <row r="889" spans="2:18" ht="23.25" customHeight="1" x14ac:dyDescent="0.4">
      <c r="B889" s="242"/>
      <c r="C889" s="242"/>
      <c r="D889" s="242"/>
      <c r="E889" s="71" t="s">
        <v>143</v>
      </c>
      <c r="F889" s="183"/>
      <c r="G889" s="73" t="str">
        <f t="shared" ref="G889:G890" si="1747">IF(F889="","",(ROUNDDOWN(F889/2*1,0)))</f>
        <v/>
      </c>
      <c r="H889" s="73" t="str">
        <f t="shared" ref="H889" si="1748">IF(F889="", "",( ROUNDDOWN(MIN(100000,G889),0)))</f>
        <v/>
      </c>
      <c r="I889" s="183"/>
      <c r="J889" s="245"/>
      <c r="R889" s="59" t="s">
        <v>138</v>
      </c>
    </row>
    <row r="890" spans="2:18" ht="23.25" customHeight="1" thickBot="1" x14ac:dyDescent="0.45">
      <c r="B890" s="243"/>
      <c r="C890" s="243"/>
      <c r="D890" s="243"/>
      <c r="E890" s="76" t="s">
        <v>142</v>
      </c>
      <c r="F890" s="183"/>
      <c r="G890" s="77" t="str">
        <f t="shared" si="1747"/>
        <v/>
      </c>
      <c r="H890" s="77" t="str">
        <f t="shared" ref="H890" si="1749">IF(F890="", "",( ROUNDDOWN(MIN(200000,G890),0)))</f>
        <v/>
      </c>
      <c r="I890" s="184"/>
      <c r="J890" s="246"/>
      <c r="R890" s="59" t="s">
        <v>138</v>
      </c>
    </row>
    <row r="891" spans="2:18" ht="23.25" customHeight="1" x14ac:dyDescent="0.4">
      <c r="B891" s="241"/>
      <c r="C891" s="241"/>
      <c r="D891" s="241"/>
      <c r="E891" s="63" t="s">
        <v>52</v>
      </c>
      <c r="F891" s="182"/>
      <c r="G891" s="170" t="str">
        <f t="shared" ref="G891" si="1750">IF(G892="", "", (G892+G893))</f>
        <v/>
      </c>
      <c r="H891" s="170" t="str">
        <f t="shared" ref="H891" si="1751">IF(H892="","",(H892+H893))</f>
        <v/>
      </c>
      <c r="I891" s="182"/>
      <c r="J891" s="244" t="str">
        <f t="shared" ref="J891" si="1752">IF(I891="","",SUM(I891:I895))</f>
        <v/>
      </c>
      <c r="R891" s="59" t="s">
        <v>138</v>
      </c>
    </row>
    <row r="892" spans="2:18" ht="23.25" customHeight="1" x14ac:dyDescent="0.4">
      <c r="B892" s="242"/>
      <c r="C892" s="242"/>
      <c r="D892" s="242"/>
      <c r="E892" s="67" t="s">
        <v>38</v>
      </c>
      <c r="F892" s="167" t="str" cm="1">
        <f t="array" ref="F892">_xlfn.IFS(D891="","",F891="","",(D891="小規模事業者"),(MIN(625001,F891)),(D891="中小企業等"),(MIN(666667,F891)))</f>
        <v/>
      </c>
      <c r="G892" s="167" t="str">
        <f t="shared" ref="G892" si="1753">IF(F892="","",IF(D891="小規模事業者",ROUNDDOWN(F892/5*4,0),(ROUNDDOWN(F892/4*3,0))))</f>
        <v/>
      </c>
      <c r="H892" s="167" t="str">
        <f t="shared" ref="H892" si="1754">IF(F892="","",(ROUNDDOWN(MIN(500000,G892),0)))</f>
        <v/>
      </c>
      <c r="I892" s="68"/>
      <c r="J892" s="245"/>
      <c r="R892" s="59" t="s">
        <v>138</v>
      </c>
    </row>
    <row r="893" spans="2:18" ht="23.25" customHeight="1" x14ac:dyDescent="0.4">
      <c r="B893" s="242"/>
      <c r="C893" s="242"/>
      <c r="D893" s="242"/>
      <c r="E893" s="67" t="s">
        <v>39</v>
      </c>
      <c r="F893" s="167" t="str" cm="1">
        <f t="array" ref="F893">_xlfn.IFS(D891="","",F891="","",F891&lt;&gt;"",(F891-F892))</f>
        <v/>
      </c>
      <c r="G893" s="167" t="str">
        <f t="shared" ref="G893" si="1755">IF(F893="","",ROUNDDOWN(F893*2/3,0))</f>
        <v/>
      </c>
      <c r="H893" s="167" t="str">
        <f t="shared" ref="H893" si="1756">IF(F893="","",(ROUNDDOWN(MIN(3000000,G893),0)))</f>
        <v/>
      </c>
      <c r="I893" s="68"/>
      <c r="J893" s="245"/>
      <c r="R893" s="59" t="s">
        <v>138</v>
      </c>
    </row>
    <row r="894" spans="2:18" ht="23.25" customHeight="1" x14ac:dyDescent="0.4">
      <c r="B894" s="242"/>
      <c r="C894" s="242"/>
      <c r="D894" s="242"/>
      <c r="E894" s="71" t="s">
        <v>143</v>
      </c>
      <c r="F894" s="183"/>
      <c r="G894" s="73" t="str">
        <f t="shared" ref="G894:G895" si="1757">IF(F894="","",(ROUNDDOWN(F894/2*1,0)))</f>
        <v/>
      </c>
      <c r="H894" s="73" t="str">
        <f t="shared" ref="H894" si="1758">IF(F894="", "",( ROUNDDOWN(MIN(100000,G894),0)))</f>
        <v/>
      </c>
      <c r="I894" s="183"/>
      <c r="J894" s="245"/>
      <c r="R894" s="59" t="s">
        <v>138</v>
      </c>
    </row>
    <row r="895" spans="2:18" ht="23.25" customHeight="1" thickBot="1" x14ac:dyDescent="0.45">
      <c r="B895" s="243"/>
      <c r="C895" s="243"/>
      <c r="D895" s="243"/>
      <c r="E895" s="76" t="s">
        <v>142</v>
      </c>
      <c r="F895" s="183"/>
      <c r="G895" s="77" t="str">
        <f t="shared" si="1757"/>
        <v/>
      </c>
      <c r="H895" s="77" t="str">
        <f t="shared" ref="H895" si="1759">IF(F895="", "",( ROUNDDOWN(MIN(200000,G895),0)))</f>
        <v/>
      </c>
      <c r="I895" s="184"/>
      <c r="J895" s="246"/>
      <c r="R895" s="59" t="s">
        <v>138</v>
      </c>
    </row>
    <row r="896" spans="2:18" ht="23.25" customHeight="1" x14ac:dyDescent="0.4">
      <c r="B896" s="241"/>
      <c r="C896" s="241"/>
      <c r="D896" s="241"/>
      <c r="E896" s="63" t="s">
        <v>52</v>
      </c>
      <c r="F896" s="182"/>
      <c r="G896" s="170" t="str">
        <f t="shared" ref="G896" si="1760">IF(G897="", "", (G897+G898))</f>
        <v/>
      </c>
      <c r="H896" s="170" t="str">
        <f t="shared" ref="H896" si="1761">IF(H897="","",(H897+H898))</f>
        <v/>
      </c>
      <c r="I896" s="182"/>
      <c r="J896" s="244" t="str">
        <f t="shared" ref="J896" si="1762">IF(I896="","",SUM(I896:I900))</f>
        <v/>
      </c>
      <c r="R896" s="59" t="s">
        <v>138</v>
      </c>
    </row>
    <row r="897" spans="2:18" ht="23.25" customHeight="1" x14ac:dyDescent="0.4">
      <c r="B897" s="242"/>
      <c r="C897" s="242"/>
      <c r="D897" s="242"/>
      <c r="E897" s="67" t="s">
        <v>38</v>
      </c>
      <c r="F897" s="167" t="str" cm="1">
        <f t="array" ref="F897">_xlfn.IFS(D896="","",F896="","",(D896="小規模事業者"),(MIN(625001,F896)),(D896="中小企業等"),(MIN(666667,F896)))</f>
        <v/>
      </c>
      <c r="G897" s="167" t="str">
        <f t="shared" ref="G897" si="1763">IF(F897="","",IF(D896="小規模事業者",ROUNDDOWN(F897/5*4,0),(ROUNDDOWN(F897/4*3,0))))</f>
        <v/>
      </c>
      <c r="H897" s="167" t="str">
        <f t="shared" ref="H897" si="1764">IF(F897="","",(ROUNDDOWN(MIN(500000,G897),0)))</f>
        <v/>
      </c>
      <c r="I897" s="68"/>
      <c r="J897" s="245"/>
      <c r="R897" s="59" t="s">
        <v>138</v>
      </c>
    </row>
    <row r="898" spans="2:18" ht="23.25" customHeight="1" x14ac:dyDescent="0.4">
      <c r="B898" s="242"/>
      <c r="C898" s="242"/>
      <c r="D898" s="242"/>
      <c r="E898" s="67" t="s">
        <v>39</v>
      </c>
      <c r="F898" s="167" t="str" cm="1">
        <f t="array" ref="F898">_xlfn.IFS(D896="","",F896="","",F896&lt;&gt;"",(F896-F897))</f>
        <v/>
      </c>
      <c r="G898" s="167" t="str">
        <f t="shared" ref="G898" si="1765">IF(F898="","",ROUNDDOWN(F898*2/3,0))</f>
        <v/>
      </c>
      <c r="H898" s="167" t="str">
        <f t="shared" ref="H898" si="1766">IF(F898="","",(ROUNDDOWN(MIN(3000000,G898),0)))</f>
        <v/>
      </c>
      <c r="I898" s="68"/>
      <c r="J898" s="245"/>
      <c r="R898" s="59" t="s">
        <v>138</v>
      </c>
    </row>
    <row r="899" spans="2:18" ht="23.25" customHeight="1" x14ac:dyDescent="0.4">
      <c r="B899" s="242"/>
      <c r="C899" s="242"/>
      <c r="D899" s="242"/>
      <c r="E899" s="71" t="s">
        <v>143</v>
      </c>
      <c r="F899" s="183"/>
      <c r="G899" s="73" t="str">
        <f t="shared" ref="G899:G900" si="1767">IF(F899="","",(ROUNDDOWN(F899/2*1,0)))</f>
        <v/>
      </c>
      <c r="H899" s="73" t="str">
        <f t="shared" ref="H899" si="1768">IF(F899="", "",( ROUNDDOWN(MIN(100000,G899),0)))</f>
        <v/>
      </c>
      <c r="I899" s="183"/>
      <c r="J899" s="245"/>
      <c r="R899" s="59" t="s">
        <v>138</v>
      </c>
    </row>
    <row r="900" spans="2:18" ht="23.25" customHeight="1" thickBot="1" x14ac:dyDescent="0.45">
      <c r="B900" s="243"/>
      <c r="C900" s="243"/>
      <c r="D900" s="243"/>
      <c r="E900" s="76" t="s">
        <v>142</v>
      </c>
      <c r="F900" s="183"/>
      <c r="G900" s="77" t="str">
        <f t="shared" si="1767"/>
        <v/>
      </c>
      <c r="H900" s="77" t="str">
        <f t="shared" ref="H900" si="1769">IF(F900="", "",( ROUNDDOWN(MIN(200000,G900),0)))</f>
        <v/>
      </c>
      <c r="I900" s="184"/>
      <c r="J900" s="246"/>
      <c r="R900" s="59" t="s">
        <v>138</v>
      </c>
    </row>
    <row r="901" spans="2:18" ht="23.25" customHeight="1" x14ac:dyDescent="0.4">
      <c r="B901" s="241"/>
      <c r="C901" s="241"/>
      <c r="D901" s="241"/>
      <c r="E901" s="63" t="s">
        <v>52</v>
      </c>
      <c r="F901" s="182"/>
      <c r="G901" s="170" t="str">
        <f t="shared" ref="G901" si="1770">IF(G902="", "", (G902+G903))</f>
        <v/>
      </c>
      <c r="H901" s="170" t="str">
        <f t="shared" ref="H901" si="1771">IF(H902="","",(H902+H903))</f>
        <v/>
      </c>
      <c r="I901" s="182"/>
      <c r="J901" s="244" t="str">
        <f t="shared" ref="J901" si="1772">IF(I901="","",SUM(I901:I905))</f>
        <v/>
      </c>
      <c r="R901" s="59" t="s">
        <v>138</v>
      </c>
    </row>
    <row r="902" spans="2:18" ht="23.25" customHeight="1" x14ac:dyDescent="0.4">
      <c r="B902" s="242"/>
      <c r="C902" s="242"/>
      <c r="D902" s="242"/>
      <c r="E902" s="67" t="s">
        <v>38</v>
      </c>
      <c r="F902" s="167" t="str" cm="1">
        <f t="array" ref="F902">_xlfn.IFS(D901="","",F901="","",(D901="小規模事業者"),(MIN(625001,F901)),(D901="中小企業等"),(MIN(666667,F901)))</f>
        <v/>
      </c>
      <c r="G902" s="167" t="str">
        <f t="shared" ref="G902" si="1773">IF(F902="","",IF(D901="小規模事業者",ROUNDDOWN(F902/5*4,0),(ROUNDDOWN(F902/4*3,0))))</f>
        <v/>
      </c>
      <c r="H902" s="167" t="str">
        <f t="shared" ref="H902" si="1774">IF(F902="","",(ROUNDDOWN(MIN(500000,G902),0)))</f>
        <v/>
      </c>
      <c r="I902" s="68"/>
      <c r="J902" s="245"/>
      <c r="R902" s="59" t="s">
        <v>138</v>
      </c>
    </row>
    <row r="903" spans="2:18" ht="23.25" customHeight="1" x14ac:dyDescent="0.4">
      <c r="B903" s="242"/>
      <c r="C903" s="242"/>
      <c r="D903" s="242"/>
      <c r="E903" s="67" t="s">
        <v>39</v>
      </c>
      <c r="F903" s="167" t="str" cm="1">
        <f t="array" ref="F903">_xlfn.IFS(D901="","",F901="","",F901&lt;&gt;"",(F901-F902))</f>
        <v/>
      </c>
      <c r="G903" s="167" t="str">
        <f t="shared" ref="G903" si="1775">IF(F903="","",ROUNDDOWN(F903*2/3,0))</f>
        <v/>
      </c>
      <c r="H903" s="167" t="str">
        <f t="shared" ref="H903" si="1776">IF(F903="","",(ROUNDDOWN(MIN(3000000,G903),0)))</f>
        <v/>
      </c>
      <c r="I903" s="68"/>
      <c r="J903" s="245"/>
      <c r="R903" s="59" t="s">
        <v>138</v>
      </c>
    </row>
    <row r="904" spans="2:18" ht="23.25" customHeight="1" x14ac:dyDescent="0.4">
      <c r="B904" s="242"/>
      <c r="C904" s="242"/>
      <c r="D904" s="242"/>
      <c r="E904" s="71" t="s">
        <v>143</v>
      </c>
      <c r="F904" s="183"/>
      <c r="G904" s="73" t="str">
        <f t="shared" ref="G904:G905" si="1777">IF(F904="","",(ROUNDDOWN(F904/2*1,0)))</f>
        <v/>
      </c>
      <c r="H904" s="73" t="str">
        <f t="shared" ref="H904" si="1778">IF(F904="", "",( ROUNDDOWN(MIN(100000,G904),0)))</f>
        <v/>
      </c>
      <c r="I904" s="183"/>
      <c r="J904" s="245"/>
      <c r="R904" s="59" t="s">
        <v>138</v>
      </c>
    </row>
    <row r="905" spans="2:18" ht="23.25" customHeight="1" thickBot="1" x14ac:dyDescent="0.45">
      <c r="B905" s="243"/>
      <c r="C905" s="243"/>
      <c r="D905" s="243"/>
      <c r="E905" s="76" t="s">
        <v>142</v>
      </c>
      <c r="F905" s="183"/>
      <c r="G905" s="77" t="str">
        <f t="shared" si="1777"/>
        <v/>
      </c>
      <c r="H905" s="77" t="str">
        <f t="shared" ref="H905" si="1779">IF(F905="", "",( ROUNDDOWN(MIN(200000,G905),0)))</f>
        <v/>
      </c>
      <c r="I905" s="184"/>
      <c r="J905" s="246"/>
      <c r="R905" s="59" t="s">
        <v>138</v>
      </c>
    </row>
    <row r="906" spans="2:18" ht="23.25" customHeight="1" x14ac:dyDescent="0.4">
      <c r="B906" s="241"/>
      <c r="C906" s="241"/>
      <c r="D906" s="241"/>
      <c r="E906" s="63" t="s">
        <v>52</v>
      </c>
      <c r="F906" s="182"/>
      <c r="G906" s="170" t="str">
        <f t="shared" ref="G906" si="1780">IF(G907="", "", (G907+G908))</f>
        <v/>
      </c>
      <c r="H906" s="170" t="str">
        <f t="shared" ref="H906" si="1781">IF(H907="","",(H907+H908))</f>
        <v/>
      </c>
      <c r="I906" s="182"/>
      <c r="J906" s="244" t="str">
        <f t="shared" ref="J906" si="1782">IF(I906="","",SUM(I906:I910))</f>
        <v/>
      </c>
      <c r="R906" s="59" t="s">
        <v>138</v>
      </c>
    </row>
    <row r="907" spans="2:18" ht="23.25" customHeight="1" x14ac:dyDescent="0.4">
      <c r="B907" s="242"/>
      <c r="C907" s="242"/>
      <c r="D907" s="242"/>
      <c r="E907" s="67" t="s">
        <v>38</v>
      </c>
      <c r="F907" s="167" t="str" cm="1">
        <f t="array" ref="F907">_xlfn.IFS(D906="","",F906="","",(D906="小規模事業者"),(MIN(625001,F906)),(D906="中小企業等"),(MIN(666667,F906)))</f>
        <v/>
      </c>
      <c r="G907" s="167" t="str">
        <f t="shared" ref="G907" si="1783">IF(F907="","",IF(D906="小規模事業者",ROUNDDOWN(F907/5*4,0),(ROUNDDOWN(F907/4*3,0))))</f>
        <v/>
      </c>
      <c r="H907" s="167" t="str">
        <f t="shared" ref="H907" si="1784">IF(F907="","",(ROUNDDOWN(MIN(500000,G907),0)))</f>
        <v/>
      </c>
      <c r="I907" s="68"/>
      <c r="J907" s="245"/>
      <c r="R907" s="59" t="s">
        <v>138</v>
      </c>
    </row>
    <row r="908" spans="2:18" ht="23.25" customHeight="1" x14ac:dyDescent="0.4">
      <c r="B908" s="242"/>
      <c r="C908" s="242"/>
      <c r="D908" s="242"/>
      <c r="E908" s="67" t="s">
        <v>39</v>
      </c>
      <c r="F908" s="167" t="str" cm="1">
        <f t="array" ref="F908">_xlfn.IFS(D906="","",F906="","",F906&lt;&gt;"",(F906-F907))</f>
        <v/>
      </c>
      <c r="G908" s="167" t="str">
        <f t="shared" ref="G908" si="1785">IF(F908="","",ROUNDDOWN(F908*2/3,0))</f>
        <v/>
      </c>
      <c r="H908" s="167" t="str">
        <f t="shared" ref="H908" si="1786">IF(F908="","",(ROUNDDOWN(MIN(3000000,G908),0)))</f>
        <v/>
      </c>
      <c r="I908" s="68"/>
      <c r="J908" s="245"/>
      <c r="R908" s="59" t="s">
        <v>138</v>
      </c>
    </row>
    <row r="909" spans="2:18" ht="23.25" customHeight="1" x14ac:dyDescent="0.4">
      <c r="B909" s="242"/>
      <c r="C909" s="242"/>
      <c r="D909" s="242"/>
      <c r="E909" s="71" t="s">
        <v>143</v>
      </c>
      <c r="F909" s="183"/>
      <c r="G909" s="73" t="str">
        <f t="shared" ref="G909:G910" si="1787">IF(F909="","",(ROUNDDOWN(F909/2*1,0)))</f>
        <v/>
      </c>
      <c r="H909" s="73" t="str">
        <f t="shared" ref="H909" si="1788">IF(F909="", "",( ROUNDDOWN(MIN(100000,G909),0)))</f>
        <v/>
      </c>
      <c r="I909" s="183"/>
      <c r="J909" s="245"/>
      <c r="R909" s="59" t="s">
        <v>138</v>
      </c>
    </row>
    <row r="910" spans="2:18" ht="23.25" customHeight="1" thickBot="1" x14ac:dyDescent="0.45">
      <c r="B910" s="243"/>
      <c r="C910" s="243"/>
      <c r="D910" s="243"/>
      <c r="E910" s="76" t="s">
        <v>142</v>
      </c>
      <c r="F910" s="183"/>
      <c r="G910" s="77" t="str">
        <f t="shared" si="1787"/>
        <v/>
      </c>
      <c r="H910" s="77" t="str">
        <f t="shared" ref="H910" si="1789">IF(F910="", "",( ROUNDDOWN(MIN(200000,G910),0)))</f>
        <v/>
      </c>
      <c r="I910" s="184"/>
      <c r="J910" s="246"/>
      <c r="R910" s="59" t="s">
        <v>138</v>
      </c>
    </row>
    <row r="911" spans="2:18" ht="23.25" customHeight="1" x14ac:dyDescent="0.4">
      <c r="B911" s="241"/>
      <c r="C911" s="241"/>
      <c r="D911" s="241"/>
      <c r="E911" s="63" t="s">
        <v>52</v>
      </c>
      <c r="F911" s="182"/>
      <c r="G911" s="170" t="str">
        <f t="shared" ref="G911" si="1790">IF(G912="", "", (G912+G913))</f>
        <v/>
      </c>
      <c r="H911" s="170" t="str">
        <f t="shared" ref="H911" si="1791">IF(H912="","",(H912+H913))</f>
        <v/>
      </c>
      <c r="I911" s="182"/>
      <c r="J911" s="244" t="str">
        <f t="shared" ref="J911" si="1792">IF(I911="","",SUM(I911:I915))</f>
        <v/>
      </c>
      <c r="R911" s="59" t="s">
        <v>138</v>
      </c>
    </row>
    <row r="912" spans="2:18" ht="23.25" customHeight="1" x14ac:dyDescent="0.4">
      <c r="B912" s="242"/>
      <c r="C912" s="242"/>
      <c r="D912" s="242"/>
      <c r="E912" s="67" t="s">
        <v>38</v>
      </c>
      <c r="F912" s="167" t="str" cm="1">
        <f t="array" ref="F912">_xlfn.IFS(D911="","",F911="","",(D911="小規模事業者"),(MIN(625001,F911)),(D911="中小企業等"),(MIN(666667,F911)))</f>
        <v/>
      </c>
      <c r="G912" s="167" t="str">
        <f t="shared" ref="G912" si="1793">IF(F912="","",IF(D911="小規模事業者",ROUNDDOWN(F912/5*4,0),(ROUNDDOWN(F912/4*3,0))))</f>
        <v/>
      </c>
      <c r="H912" s="167" t="str">
        <f t="shared" ref="H912" si="1794">IF(F912="","",(ROUNDDOWN(MIN(500000,G912),0)))</f>
        <v/>
      </c>
      <c r="I912" s="68"/>
      <c r="J912" s="245"/>
      <c r="R912" s="59" t="s">
        <v>138</v>
      </c>
    </row>
    <row r="913" spans="2:18" ht="23.25" customHeight="1" x14ac:dyDescent="0.4">
      <c r="B913" s="242"/>
      <c r="C913" s="242"/>
      <c r="D913" s="242"/>
      <c r="E913" s="67" t="s">
        <v>39</v>
      </c>
      <c r="F913" s="167" t="str" cm="1">
        <f t="array" ref="F913">_xlfn.IFS(D911="","",F911="","",F911&lt;&gt;"",(F911-F912))</f>
        <v/>
      </c>
      <c r="G913" s="167" t="str">
        <f t="shared" ref="G913" si="1795">IF(F913="","",ROUNDDOWN(F913*2/3,0))</f>
        <v/>
      </c>
      <c r="H913" s="167" t="str">
        <f t="shared" ref="H913" si="1796">IF(F913="","",(ROUNDDOWN(MIN(3000000,G913),0)))</f>
        <v/>
      </c>
      <c r="I913" s="68"/>
      <c r="J913" s="245"/>
      <c r="R913" s="59" t="s">
        <v>138</v>
      </c>
    </row>
    <row r="914" spans="2:18" ht="23.25" customHeight="1" x14ac:dyDescent="0.4">
      <c r="B914" s="242"/>
      <c r="C914" s="242"/>
      <c r="D914" s="242"/>
      <c r="E914" s="71" t="s">
        <v>143</v>
      </c>
      <c r="F914" s="183"/>
      <c r="G914" s="73" t="str">
        <f t="shared" ref="G914:G915" si="1797">IF(F914="","",(ROUNDDOWN(F914/2*1,0)))</f>
        <v/>
      </c>
      <c r="H914" s="73" t="str">
        <f t="shared" ref="H914" si="1798">IF(F914="", "",( ROUNDDOWN(MIN(100000,G914),0)))</f>
        <v/>
      </c>
      <c r="I914" s="183"/>
      <c r="J914" s="245"/>
      <c r="R914" s="59" t="s">
        <v>138</v>
      </c>
    </row>
    <row r="915" spans="2:18" ht="23.25" customHeight="1" thickBot="1" x14ac:dyDescent="0.45">
      <c r="B915" s="243"/>
      <c r="C915" s="243"/>
      <c r="D915" s="243"/>
      <c r="E915" s="76" t="s">
        <v>142</v>
      </c>
      <c r="F915" s="183"/>
      <c r="G915" s="77" t="str">
        <f t="shared" si="1797"/>
        <v/>
      </c>
      <c r="H915" s="77" t="str">
        <f t="shared" ref="H915" si="1799">IF(F915="", "",( ROUNDDOWN(MIN(200000,G915),0)))</f>
        <v/>
      </c>
      <c r="I915" s="184"/>
      <c r="J915" s="246"/>
      <c r="R915" s="59" t="s">
        <v>138</v>
      </c>
    </row>
    <row r="916" spans="2:18" ht="23.25" customHeight="1" x14ac:dyDescent="0.4">
      <c r="B916" s="241"/>
      <c r="C916" s="241"/>
      <c r="D916" s="241"/>
      <c r="E916" s="63" t="s">
        <v>52</v>
      </c>
      <c r="F916" s="182"/>
      <c r="G916" s="170" t="str">
        <f t="shared" ref="G916" si="1800">IF(G917="", "", (G917+G918))</f>
        <v/>
      </c>
      <c r="H916" s="170" t="str">
        <f t="shared" ref="H916" si="1801">IF(H917="","",(H917+H918))</f>
        <v/>
      </c>
      <c r="I916" s="182"/>
      <c r="J916" s="244" t="str">
        <f t="shared" ref="J916" si="1802">IF(I916="","",SUM(I916:I920))</f>
        <v/>
      </c>
      <c r="R916" s="59" t="s">
        <v>138</v>
      </c>
    </row>
    <row r="917" spans="2:18" ht="23.25" customHeight="1" x14ac:dyDescent="0.4">
      <c r="B917" s="242"/>
      <c r="C917" s="242"/>
      <c r="D917" s="242"/>
      <c r="E917" s="67" t="s">
        <v>38</v>
      </c>
      <c r="F917" s="167" t="str" cm="1">
        <f t="array" ref="F917">_xlfn.IFS(D916="","",F916="","",(D916="小規模事業者"),(MIN(625001,F916)),(D916="中小企業等"),(MIN(666667,F916)))</f>
        <v/>
      </c>
      <c r="G917" s="167" t="str">
        <f t="shared" ref="G917" si="1803">IF(F917="","",IF(D916="小規模事業者",ROUNDDOWN(F917/5*4,0),(ROUNDDOWN(F917/4*3,0))))</f>
        <v/>
      </c>
      <c r="H917" s="167" t="str">
        <f t="shared" ref="H917" si="1804">IF(F917="","",(ROUNDDOWN(MIN(500000,G917),0)))</f>
        <v/>
      </c>
      <c r="I917" s="68"/>
      <c r="J917" s="245"/>
      <c r="R917" s="59" t="s">
        <v>138</v>
      </c>
    </row>
    <row r="918" spans="2:18" ht="23.25" customHeight="1" x14ac:dyDescent="0.4">
      <c r="B918" s="242"/>
      <c r="C918" s="242"/>
      <c r="D918" s="242"/>
      <c r="E918" s="67" t="s">
        <v>39</v>
      </c>
      <c r="F918" s="167" t="str" cm="1">
        <f t="array" ref="F918">_xlfn.IFS(D916="","",F916="","",F916&lt;&gt;"",(F916-F917))</f>
        <v/>
      </c>
      <c r="G918" s="167" t="str">
        <f t="shared" ref="G918" si="1805">IF(F918="","",ROUNDDOWN(F918*2/3,0))</f>
        <v/>
      </c>
      <c r="H918" s="167" t="str">
        <f t="shared" ref="H918" si="1806">IF(F918="","",(ROUNDDOWN(MIN(3000000,G918),0)))</f>
        <v/>
      </c>
      <c r="I918" s="68"/>
      <c r="J918" s="245"/>
      <c r="R918" s="59" t="s">
        <v>138</v>
      </c>
    </row>
    <row r="919" spans="2:18" ht="23.25" customHeight="1" x14ac:dyDescent="0.4">
      <c r="B919" s="242"/>
      <c r="C919" s="242"/>
      <c r="D919" s="242"/>
      <c r="E919" s="71" t="s">
        <v>143</v>
      </c>
      <c r="F919" s="183"/>
      <c r="G919" s="73" t="str">
        <f t="shared" ref="G919:G920" si="1807">IF(F919="","",(ROUNDDOWN(F919/2*1,0)))</f>
        <v/>
      </c>
      <c r="H919" s="73" t="str">
        <f t="shared" ref="H919" si="1808">IF(F919="", "",( ROUNDDOWN(MIN(100000,G919),0)))</f>
        <v/>
      </c>
      <c r="I919" s="183"/>
      <c r="J919" s="245"/>
      <c r="R919" s="59" t="s">
        <v>138</v>
      </c>
    </row>
    <row r="920" spans="2:18" ht="23.25" customHeight="1" thickBot="1" x14ac:dyDescent="0.45">
      <c r="B920" s="243"/>
      <c r="C920" s="243"/>
      <c r="D920" s="243"/>
      <c r="E920" s="76" t="s">
        <v>142</v>
      </c>
      <c r="F920" s="183"/>
      <c r="G920" s="77" t="str">
        <f t="shared" si="1807"/>
        <v/>
      </c>
      <c r="H920" s="77" t="str">
        <f t="shared" ref="H920" si="1809">IF(F920="", "",( ROUNDDOWN(MIN(200000,G920),0)))</f>
        <v/>
      </c>
      <c r="I920" s="184"/>
      <c r="J920" s="246"/>
      <c r="R920" s="59" t="s">
        <v>138</v>
      </c>
    </row>
    <row r="921" spans="2:18" ht="23.25" customHeight="1" x14ac:dyDescent="0.4">
      <c r="B921" s="241"/>
      <c r="C921" s="241"/>
      <c r="D921" s="241"/>
      <c r="E921" s="63" t="s">
        <v>52</v>
      </c>
      <c r="F921" s="182"/>
      <c r="G921" s="170" t="str">
        <f t="shared" ref="G921" si="1810">IF(G922="", "", (G922+G923))</f>
        <v/>
      </c>
      <c r="H921" s="170" t="str">
        <f t="shared" ref="H921" si="1811">IF(H922="","",(H922+H923))</f>
        <v/>
      </c>
      <c r="I921" s="182"/>
      <c r="J921" s="244" t="str">
        <f t="shared" ref="J921" si="1812">IF(I921="","",SUM(I921:I925))</f>
        <v/>
      </c>
      <c r="R921" s="59" t="s">
        <v>138</v>
      </c>
    </row>
    <row r="922" spans="2:18" ht="23.25" customHeight="1" x14ac:dyDescent="0.4">
      <c r="B922" s="242"/>
      <c r="C922" s="242"/>
      <c r="D922" s="242"/>
      <c r="E922" s="67" t="s">
        <v>38</v>
      </c>
      <c r="F922" s="167" t="str" cm="1">
        <f t="array" ref="F922">_xlfn.IFS(D921="","",F921="","",(D921="小規模事業者"),(MIN(625001,F921)),(D921="中小企業等"),(MIN(666667,F921)))</f>
        <v/>
      </c>
      <c r="G922" s="167" t="str">
        <f t="shared" ref="G922" si="1813">IF(F922="","",IF(D921="小規模事業者",ROUNDDOWN(F922/5*4,0),(ROUNDDOWN(F922/4*3,0))))</f>
        <v/>
      </c>
      <c r="H922" s="167" t="str">
        <f t="shared" ref="H922" si="1814">IF(F922="","",(ROUNDDOWN(MIN(500000,G922),0)))</f>
        <v/>
      </c>
      <c r="I922" s="68"/>
      <c r="J922" s="245"/>
      <c r="R922" s="59" t="s">
        <v>138</v>
      </c>
    </row>
    <row r="923" spans="2:18" ht="23.25" customHeight="1" x14ac:dyDescent="0.4">
      <c r="B923" s="242"/>
      <c r="C923" s="242"/>
      <c r="D923" s="242"/>
      <c r="E923" s="67" t="s">
        <v>39</v>
      </c>
      <c r="F923" s="167" t="str" cm="1">
        <f t="array" ref="F923">_xlfn.IFS(D921="","",F921="","",F921&lt;&gt;"",(F921-F922))</f>
        <v/>
      </c>
      <c r="G923" s="167" t="str">
        <f t="shared" ref="G923" si="1815">IF(F923="","",ROUNDDOWN(F923*2/3,0))</f>
        <v/>
      </c>
      <c r="H923" s="167" t="str">
        <f t="shared" ref="H923" si="1816">IF(F923="","",(ROUNDDOWN(MIN(3000000,G923),0)))</f>
        <v/>
      </c>
      <c r="I923" s="68"/>
      <c r="J923" s="245"/>
      <c r="R923" s="59" t="s">
        <v>138</v>
      </c>
    </row>
    <row r="924" spans="2:18" ht="23.25" customHeight="1" x14ac:dyDescent="0.4">
      <c r="B924" s="242"/>
      <c r="C924" s="242"/>
      <c r="D924" s="242"/>
      <c r="E924" s="71" t="s">
        <v>143</v>
      </c>
      <c r="F924" s="183"/>
      <c r="G924" s="73" t="str">
        <f t="shared" ref="G924:G925" si="1817">IF(F924="","",(ROUNDDOWN(F924/2*1,0)))</f>
        <v/>
      </c>
      <c r="H924" s="73" t="str">
        <f t="shared" ref="H924" si="1818">IF(F924="", "",( ROUNDDOWN(MIN(100000,G924),0)))</f>
        <v/>
      </c>
      <c r="I924" s="183"/>
      <c r="J924" s="245"/>
      <c r="R924" s="59" t="s">
        <v>138</v>
      </c>
    </row>
    <row r="925" spans="2:18" ht="23.25" customHeight="1" thickBot="1" x14ac:dyDescent="0.45">
      <c r="B925" s="243"/>
      <c r="C925" s="243"/>
      <c r="D925" s="243"/>
      <c r="E925" s="76" t="s">
        <v>142</v>
      </c>
      <c r="F925" s="183"/>
      <c r="G925" s="77" t="str">
        <f t="shared" si="1817"/>
        <v/>
      </c>
      <c r="H925" s="77" t="str">
        <f t="shared" ref="H925" si="1819">IF(F925="", "",( ROUNDDOWN(MIN(200000,G925),0)))</f>
        <v/>
      </c>
      <c r="I925" s="184"/>
      <c r="J925" s="246"/>
      <c r="R925" s="59" t="s">
        <v>138</v>
      </c>
    </row>
    <row r="926" spans="2:18" ht="23.25" customHeight="1" x14ac:dyDescent="0.4">
      <c r="B926" s="241"/>
      <c r="C926" s="241"/>
      <c r="D926" s="241"/>
      <c r="E926" s="63" t="s">
        <v>52</v>
      </c>
      <c r="F926" s="182"/>
      <c r="G926" s="170" t="str">
        <f t="shared" ref="G926" si="1820">IF(G927="", "", (G927+G928))</f>
        <v/>
      </c>
      <c r="H926" s="170" t="str">
        <f t="shared" ref="H926" si="1821">IF(H927="","",(H927+H928))</f>
        <v/>
      </c>
      <c r="I926" s="182"/>
      <c r="J926" s="244" t="str">
        <f t="shared" ref="J926" si="1822">IF(I926="","",SUM(I926:I930))</f>
        <v/>
      </c>
      <c r="R926" s="59" t="s">
        <v>138</v>
      </c>
    </row>
    <row r="927" spans="2:18" ht="23.25" customHeight="1" x14ac:dyDescent="0.4">
      <c r="B927" s="242"/>
      <c r="C927" s="242"/>
      <c r="D927" s="242"/>
      <c r="E927" s="67" t="s">
        <v>38</v>
      </c>
      <c r="F927" s="167" t="str" cm="1">
        <f t="array" ref="F927">_xlfn.IFS(D926="","",F926="","",(D926="小規模事業者"),(MIN(625001,F926)),(D926="中小企業等"),(MIN(666667,F926)))</f>
        <v/>
      </c>
      <c r="G927" s="167" t="str">
        <f t="shared" ref="G927" si="1823">IF(F927="","",IF(D926="小規模事業者",ROUNDDOWN(F927/5*4,0),(ROUNDDOWN(F927/4*3,0))))</f>
        <v/>
      </c>
      <c r="H927" s="167" t="str">
        <f t="shared" ref="H927" si="1824">IF(F927="","",(ROUNDDOWN(MIN(500000,G927),0)))</f>
        <v/>
      </c>
      <c r="I927" s="68"/>
      <c r="J927" s="245"/>
      <c r="R927" s="59" t="s">
        <v>138</v>
      </c>
    </row>
    <row r="928" spans="2:18" ht="23.25" customHeight="1" x14ac:dyDescent="0.4">
      <c r="B928" s="242"/>
      <c r="C928" s="242"/>
      <c r="D928" s="242"/>
      <c r="E928" s="67" t="s">
        <v>39</v>
      </c>
      <c r="F928" s="167" t="str" cm="1">
        <f t="array" ref="F928">_xlfn.IFS(D926="","",F926="","",F926&lt;&gt;"",(F926-F927))</f>
        <v/>
      </c>
      <c r="G928" s="167" t="str">
        <f t="shared" ref="G928" si="1825">IF(F928="","",ROUNDDOWN(F928*2/3,0))</f>
        <v/>
      </c>
      <c r="H928" s="167" t="str">
        <f t="shared" ref="H928" si="1826">IF(F928="","",(ROUNDDOWN(MIN(3000000,G928),0)))</f>
        <v/>
      </c>
      <c r="I928" s="68"/>
      <c r="J928" s="245"/>
      <c r="R928" s="59" t="s">
        <v>138</v>
      </c>
    </row>
    <row r="929" spans="2:18" ht="23.25" customHeight="1" x14ac:dyDescent="0.4">
      <c r="B929" s="242"/>
      <c r="C929" s="242"/>
      <c r="D929" s="242"/>
      <c r="E929" s="71" t="s">
        <v>143</v>
      </c>
      <c r="F929" s="183"/>
      <c r="G929" s="73" t="str">
        <f t="shared" ref="G929:G930" si="1827">IF(F929="","",(ROUNDDOWN(F929/2*1,0)))</f>
        <v/>
      </c>
      <c r="H929" s="73" t="str">
        <f t="shared" ref="H929" si="1828">IF(F929="", "",( ROUNDDOWN(MIN(100000,G929),0)))</f>
        <v/>
      </c>
      <c r="I929" s="183"/>
      <c r="J929" s="245"/>
      <c r="R929" s="59" t="s">
        <v>138</v>
      </c>
    </row>
    <row r="930" spans="2:18" ht="23.25" customHeight="1" thickBot="1" x14ac:dyDescent="0.45">
      <c r="B930" s="243"/>
      <c r="C930" s="243"/>
      <c r="D930" s="243"/>
      <c r="E930" s="76" t="s">
        <v>142</v>
      </c>
      <c r="F930" s="183"/>
      <c r="G930" s="77" t="str">
        <f t="shared" si="1827"/>
        <v/>
      </c>
      <c r="H930" s="77" t="str">
        <f t="shared" ref="H930" si="1829">IF(F930="", "",( ROUNDDOWN(MIN(200000,G930),0)))</f>
        <v/>
      </c>
      <c r="I930" s="184"/>
      <c r="J930" s="246"/>
      <c r="R930" s="59" t="s">
        <v>138</v>
      </c>
    </row>
    <row r="931" spans="2:18" ht="23.25" customHeight="1" x14ac:dyDescent="0.4">
      <c r="B931" s="241"/>
      <c r="C931" s="241"/>
      <c r="D931" s="241"/>
      <c r="E931" s="63" t="s">
        <v>52</v>
      </c>
      <c r="F931" s="182"/>
      <c r="G931" s="170" t="str">
        <f t="shared" ref="G931" si="1830">IF(G932="", "", (G932+G933))</f>
        <v/>
      </c>
      <c r="H931" s="170" t="str">
        <f t="shared" ref="H931" si="1831">IF(H932="","",(H932+H933))</f>
        <v/>
      </c>
      <c r="I931" s="182"/>
      <c r="J931" s="244" t="str">
        <f t="shared" ref="J931" si="1832">IF(I931="","",SUM(I931:I935))</f>
        <v/>
      </c>
      <c r="R931" s="59" t="s">
        <v>138</v>
      </c>
    </row>
    <row r="932" spans="2:18" ht="23.25" customHeight="1" x14ac:dyDescent="0.4">
      <c r="B932" s="242"/>
      <c r="C932" s="242"/>
      <c r="D932" s="242"/>
      <c r="E932" s="67" t="s">
        <v>38</v>
      </c>
      <c r="F932" s="167" t="str" cm="1">
        <f t="array" ref="F932">_xlfn.IFS(D931="","",F931="","",(D931="小規模事業者"),(MIN(625001,F931)),(D931="中小企業等"),(MIN(666667,F931)))</f>
        <v/>
      </c>
      <c r="G932" s="167" t="str">
        <f t="shared" ref="G932" si="1833">IF(F932="","",IF(D931="小規模事業者",ROUNDDOWN(F932/5*4,0),(ROUNDDOWN(F932/4*3,0))))</f>
        <v/>
      </c>
      <c r="H932" s="167" t="str">
        <f t="shared" ref="H932" si="1834">IF(F932="","",(ROUNDDOWN(MIN(500000,G932),0)))</f>
        <v/>
      </c>
      <c r="I932" s="68"/>
      <c r="J932" s="245"/>
      <c r="R932" s="59" t="s">
        <v>138</v>
      </c>
    </row>
    <row r="933" spans="2:18" ht="23.25" customHeight="1" x14ac:dyDescent="0.4">
      <c r="B933" s="242"/>
      <c r="C933" s="242"/>
      <c r="D933" s="242"/>
      <c r="E933" s="67" t="s">
        <v>39</v>
      </c>
      <c r="F933" s="167" t="str" cm="1">
        <f t="array" ref="F933">_xlfn.IFS(D931="","",F931="","",F931&lt;&gt;"",(F931-F932))</f>
        <v/>
      </c>
      <c r="G933" s="167" t="str">
        <f t="shared" ref="G933" si="1835">IF(F933="","",ROUNDDOWN(F933*2/3,0))</f>
        <v/>
      </c>
      <c r="H933" s="167" t="str">
        <f t="shared" ref="H933" si="1836">IF(F933="","",(ROUNDDOWN(MIN(3000000,G933),0)))</f>
        <v/>
      </c>
      <c r="I933" s="68"/>
      <c r="J933" s="245"/>
      <c r="R933" s="59" t="s">
        <v>138</v>
      </c>
    </row>
    <row r="934" spans="2:18" ht="23.25" customHeight="1" x14ac:dyDescent="0.4">
      <c r="B934" s="242"/>
      <c r="C934" s="242"/>
      <c r="D934" s="242"/>
      <c r="E934" s="71" t="s">
        <v>143</v>
      </c>
      <c r="F934" s="183"/>
      <c r="G934" s="73" t="str">
        <f t="shared" ref="G934:G935" si="1837">IF(F934="","",(ROUNDDOWN(F934/2*1,0)))</f>
        <v/>
      </c>
      <c r="H934" s="73" t="str">
        <f t="shared" ref="H934" si="1838">IF(F934="", "",( ROUNDDOWN(MIN(100000,G934),0)))</f>
        <v/>
      </c>
      <c r="I934" s="183"/>
      <c r="J934" s="245"/>
      <c r="R934" s="59" t="s">
        <v>138</v>
      </c>
    </row>
    <row r="935" spans="2:18" ht="23.25" customHeight="1" thickBot="1" x14ac:dyDescent="0.45">
      <c r="B935" s="243"/>
      <c r="C935" s="243"/>
      <c r="D935" s="243"/>
      <c r="E935" s="76" t="s">
        <v>142</v>
      </c>
      <c r="F935" s="183"/>
      <c r="G935" s="77" t="str">
        <f t="shared" si="1837"/>
        <v/>
      </c>
      <c r="H935" s="77" t="str">
        <f t="shared" ref="H935" si="1839">IF(F935="", "",( ROUNDDOWN(MIN(200000,G935),0)))</f>
        <v/>
      </c>
      <c r="I935" s="184"/>
      <c r="J935" s="246"/>
      <c r="R935" s="59" t="s">
        <v>138</v>
      </c>
    </row>
    <row r="936" spans="2:18" ht="23.25" customHeight="1" x14ac:dyDescent="0.4">
      <c r="B936" s="241"/>
      <c r="C936" s="241"/>
      <c r="D936" s="241"/>
      <c r="E936" s="63" t="s">
        <v>52</v>
      </c>
      <c r="F936" s="182"/>
      <c r="G936" s="170" t="str">
        <f t="shared" ref="G936" si="1840">IF(G937="", "", (G937+G938))</f>
        <v/>
      </c>
      <c r="H936" s="170" t="str">
        <f t="shared" ref="H936" si="1841">IF(H937="","",(H937+H938))</f>
        <v/>
      </c>
      <c r="I936" s="182"/>
      <c r="J936" s="244" t="str">
        <f t="shared" ref="J936" si="1842">IF(I936="","",SUM(I936:I940))</f>
        <v/>
      </c>
      <c r="R936" s="59" t="s">
        <v>138</v>
      </c>
    </row>
    <row r="937" spans="2:18" ht="23.25" customHeight="1" x14ac:dyDescent="0.4">
      <c r="B937" s="242"/>
      <c r="C937" s="242"/>
      <c r="D937" s="242"/>
      <c r="E937" s="67" t="s">
        <v>38</v>
      </c>
      <c r="F937" s="167" t="str" cm="1">
        <f t="array" ref="F937">_xlfn.IFS(D936="","",F936="","",(D936="小規模事業者"),(MIN(625001,F936)),(D936="中小企業等"),(MIN(666667,F936)))</f>
        <v/>
      </c>
      <c r="G937" s="167" t="str">
        <f t="shared" ref="G937" si="1843">IF(F937="","",IF(D936="小規模事業者",ROUNDDOWN(F937/5*4,0),(ROUNDDOWN(F937/4*3,0))))</f>
        <v/>
      </c>
      <c r="H937" s="167" t="str">
        <f t="shared" ref="H937" si="1844">IF(F937="","",(ROUNDDOWN(MIN(500000,G937),0)))</f>
        <v/>
      </c>
      <c r="I937" s="68"/>
      <c r="J937" s="245"/>
      <c r="R937" s="59" t="s">
        <v>138</v>
      </c>
    </row>
    <row r="938" spans="2:18" ht="23.25" customHeight="1" x14ac:dyDescent="0.4">
      <c r="B938" s="242"/>
      <c r="C938" s="242"/>
      <c r="D938" s="242"/>
      <c r="E938" s="67" t="s">
        <v>39</v>
      </c>
      <c r="F938" s="167" t="str" cm="1">
        <f t="array" ref="F938">_xlfn.IFS(D936="","",F936="","",F936&lt;&gt;"",(F936-F937))</f>
        <v/>
      </c>
      <c r="G938" s="167" t="str">
        <f t="shared" ref="G938" si="1845">IF(F938="","",ROUNDDOWN(F938*2/3,0))</f>
        <v/>
      </c>
      <c r="H938" s="167" t="str">
        <f t="shared" ref="H938" si="1846">IF(F938="","",(ROUNDDOWN(MIN(3000000,G938),0)))</f>
        <v/>
      </c>
      <c r="I938" s="68"/>
      <c r="J938" s="245"/>
      <c r="R938" s="59" t="s">
        <v>138</v>
      </c>
    </row>
    <row r="939" spans="2:18" ht="23.25" customHeight="1" x14ac:dyDescent="0.4">
      <c r="B939" s="242"/>
      <c r="C939" s="242"/>
      <c r="D939" s="242"/>
      <c r="E939" s="71" t="s">
        <v>143</v>
      </c>
      <c r="F939" s="183"/>
      <c r="G939" s="73" t="str">
        <f t="shared" ref="G939:G940" si="1847">IF(F939="","",(ROUNDDOWN(F939/2*1,0)))</f>
        <v/>
      </c>
      <c r="H939" s="73" t="str">
        <f t="shared" ref="H939" si="1848">IF(F939="", "",( ROUNDDOWN(MIN(100000,G939),0)))</f>
        <v/>
      </c>
      <c r="I939" s="183"/>
      <c r="J939" s="245"/>
      <c r="R939" s="59" t="s">
        <v>138</v>
      </c>
    </row>
    <row r="940" spans="2:18" ht="23.25" customHeight="1" thickBot="1" x14ac:dyDescent="0.45">
      <c r="B940" s="243"/>
      <c r="C940" s="243"/>
      <c r="D940" s="243"/>
      <c r="E940" s="76" t="s">
        <v>142</v>
      </c>
      <c r="F940" s="183"/>
      <c r="G940" s="77" t="str">
        <f t="shared" si="1847"/>
        <v/>
      </c>
      <c r="H940" s="77" t="str">
        <f t="shared" ref="H940" si="1849">IF(F940="", "",( ROUNDDOWN(MIN(200000,G940),0)))</f>
        <v/>
      </c>
      <c r="I940" s="184"/>
      <c r="J940" s="246"/>
      <c r="R940" s="59" t="s">
        <v>138</v>
      </c>
    </row>
    <row r="941" spans="2:18" ht="23.25" customHeight="1" x14ac:dyDescent="0.4">
      <c r="B941" s="241"/>
      <c r="C941" s="241"/>
      <c r="D941" s="241"/>
      <c r="E941" s="63" t="s">
        <v>52</v>
      </c>
      <c r="F941" s="182"/>
      <c r="G941" s="170" t="str">
        <f t="shared" ref="G941" si="1850">IF(G942="", "", (G942+G943))</f>
        <v/>
      </c>
      <c r="H941" s="170" t="str">
        <f t="shared" ref="H941" si="1851">IF(H942="","",(H942+H943))</f>
        <v/>
      </c>
      <c r="I941" s="182"/>
      <c r="J941" s="244" t="str">
        <f t="shared" ref="J941" si="1852">IF(I941="","",SUM(I941:I945))</f>
        <v/>
      </c>
      <c r="R941" s="59" t="s">
        <v>138</v>
      </c>
    </row>
    <row r="942" spans="2:18" ht="23.25" customHeight="1" x14ac:dyDescent="0.4">
      <c r="B942" s="242"/>
      <c r="C942" s="242"/>
      <c r="D942" s="242"/>
      <c r="E942" s="67" t="s">
        <v>38</v>
      </c>
      <c r="F942" s="167" t="str" cm="1">
        <f t="array" ref="F942">_xlfn.IFS(D941="","",F941="","",(D941="小規模事業者"),(MIN(625001,F941)),(D941="中小企業等"),(MIN(666667,F941)))</f>
        <v/>
      </c>
      <c r="G942" s="167" t="str">
        <f t="shared" ref="G942" si="1853">IF(F942="","",IF(D941="小規模事業者",ROUNDDOWN(F942/5*4,0),(ROUNDDOWN(F942/4*3,0))))</f>
        <v/>
      </c>
      <c r="H942" s="167" t="str">
        <f t="shared" ref="H942" si="1854">IF(F942="","",(ROUNDDOWN(MIN(500000,G942),0)))</f>
        <v/>
      </c>
      <c r="I942" s="68"/>
      <c r="J942" s="245"/>
      <c r="R942" s="59" t="s">
        <v>138</v>
      </c>
    </row>
    <row r="943" spans="2:18" ht="23.25" customHeight="1" x14ac:dyDescent="0.4">
      <c r="B943" s="242"/>
      <c r="C943" s="242"/>
      <c r="D943" s="242"/>
      <c r="E943" s="67" t="s">
        <v>39</v>
      </c>
      <c r="F943" s="167" t="str" cm="1">
        <f t="array" ref="F943">_xlfn.IFS(D941="","",F941="","",F941&lt;&gt;"",(F941-F942))</f>
        <v/>
      </c>
      <c r="G943" s="167" t="str">
        <f t="shared" ref="G943" si="1855">IF(F943="","",ROUNDDOWN(F943*2/3,0))</f>
        <v/>
      </c>
      <c r="H943" s="167" t="str">
        <f t="shared" ref="H943" si="1856">IF(F943="","",(ROUNDDOWN(MIN(3000000,G943),0)))</f>
        <v/>
      </c>
      <c r="I943" s="68"/>
      <c r="J943" s="245"/>
      <c r="R943" s="59" t="s">
        <v>138</v>
      </c>
    </row>
    <row r="944" spans="2:18" ht="23.25" customHeight="1" x14ac:dyDescent="0.4">
      <c r="B944" s="242"/>
      <c r="C944" s="242"/>
      <c r="D944" s="242"/>
      <c r="E944" s="71" t="s">
        <v>143</v>
      </c>
      <c r="F944" s="183"/>
      <c r="G944" s="73" t="str">
        <f t="shared" ref="G944:G945" si="1857">IF(F944="","",(ROUNDDOWN(F944/2*1,0)))</f>
        <v/>
      </c>
      <c r="H944" s="73" t="str">
        <f t="shared" ref="H944" si="1858">IF(F944="", "",( ROUNDDOWN(MIN(100000,G944),0)))</f>
        <v/>
      </c>
      <c r="I944" s="183"/>
      <c r="J944" s="245"/>
      <c r="R944" s="59" t="s">
        <v>138</v>
      </c>
    </row>
    <row r="945" spans="2:18" ht="23.25" customHeight="1" thickBot="1" x14ac:dyDescent="0.45">
      <c r="B945" s="243"/>
      <c r="C945" s="243"/>
      <c r="D945" s="243"/>
      <c r="E945" s="76" t="s">
        <v>142</v>
      </c>
      <c r="F945" s="183"/>
      <c r="G945" s="77" t="str">
        <f t="shared" si="1857"/>
        <v/>
      </c>
      <c r="H945" s="77" t="str">
        <f t="shared" ref="H945" si="1859">IF(F945="", "",( ROUNDDOWN(MIN(200000,G945),0)))</f>
        <v/>
      </c>
      <c r="I945" s="184"/>
      <c r="J945" s="246"/>
      <c r="R945" s="59" t="s">
        <v>138</v>
      </c>
    </row>
    <row r="946" spans="2:18" ht="23.25" customHeight="1" x14ac:dyDescent="0.4">
      <c r="B946" s="241"/>
      <c r="C946" s="241"/>
      <c r="D946" s="241"/>
      <c r="E946" s="63" t="s">
        <v>52</v>
      </c>
      <c r="F946" s="182"/>
      <c r="G946" s="170" t="str">
        <f t="shared" ref="G946" si="1860">IF(G947="", "", (G947+G948))</f>
        <v/>
      </c>
      <c r="H946" s="170" t="str">
        <f t="shared" ref="H946" si="1861">IF(H947="","",(H947+H948))</f>
        <v/>
      </c>
      <c r="I946" s="182"/>
      <c r="J946" s="244" t="str">
        <f t="shared" ref="J946" si="1862">IF(I946="","",SUM(I946:I950))</f>
        <v/>
      </c>
      <c r="R946" s="59" t="s">
        <v>138</v>
      </c>
    </row>
    <row r="947" spans="2:18" ht="23.25" customHeight="1" x14ac:dyDescent="0.4">
      <c r="B947" s="242"/>
      <c r="C947" s="242"/>
      <c r="D947" s="242"/>
      <c r="E947" s="67" t="s">
        <v>38</v>
      </c>
      <c r="F947" s="167" t="str" cm="1">
        <f t="array" ref="F947">_xlfn.IFS(D946="","",F946="","",(D946="小規模事業者"),(MIN(625001,F946)),(D946="中小企業等"),(MIN(666667,F946)))</f>
        <v/>
      </c>
      <c r="G947" s="167" t="str">
        <f t="shared" ref="G947" si="1863">IF(F947="","",IF(D946="小規模事業者",ROUNDDOWN(F947/5*4,0),(ROUNDDOWN(F947/4*3,0))))</f>
        <v/>
      </c>
      <c r="H947" s="167" t="str">
        <f t="shared" ref="H947" si="1864">IF(F947="","",(ROUNDDOWN(MIN(500000,G947),0)))</f>
        <v/>
      </c>
      <c r="I947" s="68"/>
      <c r="J947" s="245"/>
      <c r="R947" s="59" t="s">
        <v>138</v>
      </c>
    </row>
    <row r="948" spans="2:18" ht="23.25" customHeight="1" x14ac:dyDescent="0.4">
      <c r="B948" s="242"/>
      <c r="C948" s="242"/>
      <c r="D948" s="242"/>
      <c r="E948" s="67" t="s">
        <v>39</v>
      </c>
      <c r="F948" s="167" t="str" cm="1">
        <f t="array" ref="F948">_xlfn.IFS(D946="","",F946="","",F946&lt;&gt;"",(F946-F947))</f>
        <v/>
      </c>
      <c r="G948" s="167" t="str">
        <f t="shared" ref="G948" si="1865">IF(F948="","",ROUNDDOWN(F948*2/3,0))</f>
        <v/>
      </c>
      <c r="H948" s="167" t="str">
        <f t="shared" ref="H948" si="1866">IF(F948="","",(ROUNDDOWN(MIN(3000000,G948),0)))</f>
        <v/>
      </c>
      <c r="I948" s="68"/>
      <c r="J948" s="245"/>
      <c r="R948" s="59" t="s">
        <v>138</v>
      </c>
    </row>
    <row r="949" spans="2:18" ht="23.25" customHeight="1" x14ac:dyDescent="0.4">
      <c r="B949" s="242"/>
      <c r="C949" s="242"/>
      <c r="D949" s="242"/>
      <c r="E949" s="71" t="s">
        <v>143</v>
      </c>
      <c r="F949" s="183"/>
      <c r="G949" s="73" t="str">
        <f t="shared" ref="G949:G950" si="1867">IF(F949="","",(ROUNDDOWN(F949/2*1,0)))</f>
        <v/>
      </c>
      <c r="H949" s="73" t="str">
        <f t="shared" ref="H949" si="1868">IF(F949="", "",( ROUNDDOWN(MIN(100000,G949),0)))</f>
        <v/>
      </c>
      <c r="I949" s="183"/>
      <c r="J949" s="245"/>
      <c r="R949" s="59" t="s">
        <v>138</v>
      </c>
    </row>
    <row r="950" spans="2:18" ht="23.25" customHeight="1" thickBot="1" x14ac:dyDescent="0.45">
      <c r="B950" s="243"/>
      <c r="C950" s="243"/>
      <c r="D950" s="243"/>
      <c r="E950" s="76" t="s">
        <v>142</v>
      </c>
      <c r="F950" s="183"/>
      <c r="G950" s="77" t="str">
        <f t="shared" si="1867"/>
        <v/>
      </c>
      <c r="H950" s="77" t="str">
        <f t="shared" ref="H950" si="1869">IF(F950="", "",( ROUNDDOWN(MIN(200000,G950),0)))</f>
        <v/>
      </c>
      <c r="I950" s="184"/>
      <c r="J950" s="246"/>
      <c r="R950" s="59" t="s">
        <v>138</v>
      </c>
    </row>
    <row r="951" spans="2:18" ht="23.25" customHeight="1" x14ac:dyDescent="0.4">
      <c r="B951" s="241"/>
      <c r="C951" s="241"/>
      <c r="D951" s="241"/>
      <c r="E951" s="63" t="s">
        <v>52</v>
      </c>
      <c r="F951" s="182"/>
      <c r="G951" s="170" t="str">
        <f t="shared" ref="G951" si="1870">IF(G952="", "", (G952+G953))</f>
        <v/>
      </c>
      <c r="H951" s="170" t="str">
        <f t="shared" ref="H951" si="1871">IF(H952="","",(H952+H953))</f>
        <v/>
      </c>
      <c r="I951" s="182"/>
      <c r="J951" s="244" t="str">
        <f t="shared" ref="J951" si="1872">IF(I951="","",SUM(I951:I955))</f>
        <v/>
      </c>
      <c r="R951" s="59" t="s">
        <v>138</v>
      </c>
    </row>
    <row r="952" spans="2:18" ht="23.25" customHeight="1" x14ac:dyDescent="0.4">
      <c r="B952" s="242"/>
      <c r="C952" s="242"/>
      <c r="D952" s="242"/>
      <c r="E952" s="67" t="s">
        <v>38</v>
      </c>
      <c r="F952" s="167" t="str" cm="1">
        <f t="array" ref="F952">_xlfn.IFS(D951="","",F951="","",(D951="小規模事業者"),(MIN(625001,F951)),(D951="中小企業等"),(MIN(666667,F951)))</f>
        <v/>
      </c>
      <c r="G952" s="167" t="str">
        <f t="shared" ref="G952" si="1873">IF(F952="","",IF(D951="小規模事業者",ROUNDDOWN(F952/5*4,0),(ROUNDDOWN(F952/4*3,0))))</f>
        <v/>
      </c>
      <c r="H952" s="167" t="str">
        <f t="shared" ref="H952" si="1874">IF(F952="","",(ROUNDDOWN(MIN(500000,G952),0)))</f>
        <v/>
      </c>
      <c r="I952" s="68"/>
      <c r="J952" s="245"/>
      <c r="R952" s="59" t="s">
        <v>138</v>
      </c>
    </row>
    <row r="953" spans="2:18" ht="23.25" customHeight="1" x14ac:dyDescent="0.4">
      <c r="B953" s="242"/>
      <c r="C953" s="242"/>
      <c r="D953" s="242"/>
      <c r="E953" s="67" t="s">
        <v>39</v>
      </c>
      <c r="F953" s="167" t="str" cm="1">
        <f t="array" ref="F953">_xlfn.IFS(D951="","",F951="","",F951&lt;&gt;"",(F951-F952))</f>
        <v/>
      </c>
      <c r="G953" s="167" t="str">
        <f t="shared" ref="G953" si="1875">IF(F953="","",ROUNDDOWN(F953*2/3,0))</f>
        <v/>
      </c>
      <c r="H953" s="167" t="str">
        <f t="shared" ref="H953" si="1876">IF(F953="","",(ROUNDDOWN(MIN(3000000,G953),0)))</f>
        <v/>
      </c>
      <c r="I953" s="68"/>
      <c r="J953" s="245"/>
      <c r="R953" s="59" t="s">
        <v>138</v>
      </c>
    </row>
    <row r="954" spans="2:18" ht="23.25" customHeight="1" x14ac:dyDescent="0.4">
      <c r="B954" s="242"/>
      <c r="C954" s="242"/>
      <c r="D954" s="242"/>
      <c r="E954" s="71" t="s">
        <v>143</v>
      </c>
      <c r="F954" s="183"/>
      <c r="G954" s="73" t="str">
        <f t="shared" ref="G954:G955" si="1877">IF(F954="","",(ROUNDDOWN(F954/2*1,0)))</f>
        <v/>
      </c>
      <c r="H954" s="73" t="str">
        <f t="shared" ref="H954" si="1878">IF(F954="", "",( ROUNDDOWN(MIN(100000,G954),0)))</f>
        <v/>
      </c>
      <c r="I954" s="183"/>
      <c r="J954" s="245"/>
      <c r="R954" s="59" t="s">
        <v>138</v>
      </c>
    </row>
    <row r="955" spans="2:18" ht="23.25" customHeight="1" thickBot="1" x14ac:dyDescent="0.45">
      <c r="B955" s="243"/>
      <c r="C955" s="243"/>
      <c r="D955" s="243"/>
      <c r="E955" s="76" t="s">
        <v>142</v>
      </c>
      <c r="F955" s="183"/>
      <c r="G955" s="77" t="str">
        <f t="shared" si="1877"/>
        <v/>
      </c>
      <c r="H955" s="77" t="str">
        <f t="shared" ref="H955" si="1879">IF(F955="", "",( ROUNDDOWN(MIN(200000,G955),0)))</f>
        <v/>
      </c>
      <c r="I955" s="184"/>
      <c r="J955" s="246"/>
      <c r="R955" s="59" t="s">
        <v>138</v>
      </c>
    </row>
    <row r="956" spans="2:18" ht="23.25" customHeight="1" x14ac:dyDescent="0.4">
      <c r="B956" s="241"/>
      <c r="C956" s="241"/>
      <c r="D956" s="241"/>
      <c r="E956" s="63" t="s">
        <v>52</v>
      </c>
      <c r="F956" s="182"/>
      <c r="G956" s="170" t="str">
        <f t="shared" ref="G956" si="1880">IF(G957="", "", (G957+G958))</f>
        <v/>
      </c>
      <c r="H956" s="170" t="str">
        <f t="shared" ref="H956" si="1881">IF(H957="","",(H957+H958))</f>
        <v/>
      </c>
      <c r="I956" s="182"/>
      <c r="J956" s="244" t="str">
        <f t="shared" ref="J956" si="1882">IF(I956="","",SUM(I956:I960))</f>
        <v/>
      </c>
      <c r="R956" s="59" t="s">
        <v>138</v>
      </c>
    </row>
    <row r="957" spans="2:18" ht="23.25" customHeight="1" x14ac:dyDescent="0.4">
      <c r="B957" s="242"/>
      <c r="C957" s="242"/>
      <c r="D957" s="242"/>
      <c r="E957" s="67" t="s">
        <v>38</v>
      </c>
      <c r="F957" s="167" t="str" cm="1">
        <f t="array" ref="F957">_xlfn.IFS(D956="","",F956="","",(D956="小規模事業者"),(MIN(625001,F956)),(D956="中小企業等"),(MIN(666667,F956)))</f>
        <v/>
      </c>
      <c r="G957" s="167" t="str">
        <f t="shared" ref="G957" si="1883">IF(F957="","",IF(D956="小規模事業者",ROUNDDOWN(F957/5*4,0),(ROUNDDOWN(F957/4*3,0))))</f>
        <v/>
      </c>
      <c r="H957" s="167" t="str">
        <f t="shared" ref="H957" si="1884">IF(F957="","",(ROUNDDOWN(MIN(500000,G957),0)))</f>
        <v/>
      </c>
      <c r="I957" s="68"/>
      <c r="J957" s="245"/>
      <c r="R957" s="59" t="s">
        <v>138</v>
      </c>
    </row>
    <row r="958" spans="2:18" ht="23.25" customHeight="1" x14ac:dyDescent="0.4">
      <c r="B958" s="242"/>
      <c r="C958" s="242"/>
      <c r="D958" s="242"/>
      <c r="E958" s="67" t="s">
        <v>39</v>
      </c>
      <c r="F958" s="167" t="str" cm="1">
        <f t="array" ref="F958">_xlfn.IFS(D956="","",F956="","",F956&lt;&gt;"",(F956-F957))</f>
        <v/>
      </c>
      <c r="G958" s="167" t="str">
        <f t="shared" ref="G958" si="1885">IF(F958="","",ROUNDDOWN(F958*2/3,0))</f>
        <v/>
      </c>
      <c r="H958" s="167" t="str">
        <f t="shared" ref="H958" si="1886">IF(F958="","",(ROUNDDOWN(MIN(3000000,G958),0)))</f>
        <v/>
      </c>
      <c r="I958" s="68"/>
      <c r="J958" s="245"/>
      <c r="R958" s="59" t="s">
        <v>138</v>
      </c>
    </row>
    <row r="959" spans="2:18" ht="23.25" customHeight="1" x14ac:dyDescent="0.4">
      <c r="B959" s="242"/>
      <c r="C959" s="242"/>
      <c r="D959" s="242"/>
      <c r="E959" s="71" t="s">
        <v>143</v>
      </c>
      <c r="F959" s="183"/>
      <c r="G959" s="73" t="str">
        <f t="shared" ref="G959:G960" si="1887">IF(F959="","",(ROUNDDOWN(F959/2*1,0)))</f>
        <v/>
      </c>
      <c r="H959" s="73" t="str">
        <f t="shared" ref="H959" si="1888">IF(F959="", "",( ROUNDDOWN(MIN(100000,G959),0)))</f>
        <v/>
      </c>
      <c r="I959" s="183"/>
      <c r="J959" s="245"/>
      <c r="R959" s="59" t="s">
        <v>138</v>
      </c>
    </row>
    <row r="960" spans="2:18" ht="23.25" customHeight="1" thickBot="1" x14ac:dyDescent="0.45">
      <c r="B960" s="243"/>
      <c r="C960" s="243"/>
      <c r="D960" s="243"/>
      <c r="E960" s="76" t="s">
        <v>142</v>
      </c>
      <c r="F960" s="183"/>
      <c r="G960" s="77" t="str">
        <f t="shared" si="1887"/>
        <v/>
      </c>
      <c r="H960" s="77" t="str">
        <f t="shared" ref="H960" si="1889">IF(F960="", "",( ROUNDDOWN(MIN(200000,G960),0)))</f>
        <v/>
      </c>
      <c r="I960" s="184"/>
      <c r="J960" s="246"/>
      <c r="R960" s="59" t="s">
        <v>138</v>
      </c>
    </row>
    <row r="961" spans="2:18" ht="23.25" customHeight="1" x14ac:dyDescent="0.4">
      <c r="B961" s="241"/>
      <c r="C961" s="241"/>
      <c r="D961" s="241"/>
      <c r="E961" s="63" t="s">
        <v>52</v>
      </c>
      <c r="F961" s="182"/>
      <c r="G961" s="170" t="str">
        <f t="shared" ref="G961" si="1890">IF(G962="", "", (G962+G963))</f>
        <v/>
      </c>
      <c r="H961" s="170" t="str">
        <f t="shared" ref="H961" si="1891">IF(H962="","",(H962+H963))</f>
        <v/>
      </c>
      <c r="I961" s="182"/>
      <c r="J961" s="244" t="str">
        <f t="shared" ref="J961" si="1892">IF(I961="","",SUM(I961:I965))</f>
        <v/>
      </c>
      <c r="R961" s="59" t="s">
        <v>138</v>
      </c>
    </row>
    <row r="962" spans="2:18" ht="23.25" customHeight="1" x14ac:dyDescent="0.4">
      <c r="B962" s="242"/>
      <c r="C962" s="242"/>
      <c r="D962" s="242"/>
      <c r="E962" s="67" t="s">
        <v>38</v>
      </c>
      <c r="F962" s="167" t="str" cm="1">
        <f t="array" ref="F962">_xlfn.IFS(D961="","",F961="","",(D961="小規模事業者"),(MIN(625001,F961)),(D961="中小企業等"),(MIN(666667,F961)))</f>
        <v/>
      </c>
      <c r="G962" s="167" t="str">
        <f t="shared" ref="G962" si="1893">IF(F962="","",IF(D961="小規模事業者",ROUNDDOWN(F962/5*4,0),(ROUNDDOWN(F962/4*3,0))))</f>
        <v/>
      </c>
      <c r="H962" s="167" t="str">
        <f t="shared" ref="H962" si="1894">IF(F962="","",(ROUNDDOWN(MIN(500000,G962),0)))</f>
        <v/>
      </c>
      <c r="I962" s="68"/>
      <c r="J962" s="245"/>
      <c r="R962" s="59" t="s">
        <v>138</v>
      </c>
    </row>
    <row r="963" spans="2:18" ht="23.25" customHeight="1" x14ac:dyDescent="0.4">
      <c r="B963" s="242"/>
      <c r="C963" s="242"/>
      <c r="D963" s="242"/>
      <c r="E963" s="67" t="s">
        <v>39</v>
      </c>
      <c r="F963" s="167" t="str" cm="1">
        <f t="array" ref="F963">_xlfn.IFS(D961="","",F961="","",F961&lt;&gt;"",(F961-F962))</f>
        <v/>
      </c>
      <c r="G963" s="167" t="str">
        <f t="shared" ref="G963" si="1895">IF(F963="","",ROUNDDOWN(F963*2/3,0))</f>
        <v/>
      </c>
      <c r="H963" s="167" t="str">
        <f t="shared" ref="H963" si="1896">IF(F963="","",(ROUNDDOWN(MIN(3000000,G963),0)))</f>
        <v/>
      </c>
      <c r="I963" s="68"/>
      <c r="J963" s="245"/>
      <c r="R963" s="59" t="s">
        <v>138</v>
      </c>
    </row>
    <row r="964" spans="2:18" ht="23.25" customHeight="1" x14ac:dyDescent="0.4">
      <c r="B964" s="242"/>
      <c r="C964" s="242"/>
      <c r="D964" s="242"/>
      <c r="E964" s="71" t="s">
        <v>143</v>
      </c>
      <c r="F964" s="183"/>
      <c r="G964" s="73" t="str">
        <f t="shared" ref="G964:G965" si="1897">IF(F964="","",(ROUNDDOWN(F964/2*1,0)))</f>
        <v/>
      </c>
      <c r="H964" s="73" t="str">
        <f t="shared" ref="H964" si="1898">IF(F964="", "",( ROUNDDOWN(MIN(100000,G964),0)))</f>
        <v/>
      </c>
      <c r="I964" s="183"/>
      <c r="J964" s="245"/>
      <c r="R964" s="59" t="s">
        <v>138</v>
      </c>
    </row>
    <row r="965" spans="2:18" ht="23.25" customHeight="1" thickBot="1" x14ac:dyDescent="0.45">
      <c r="B965" s="243"/>
      <c r="C965" s="243"/>
      <c r="D965" s="243"/>
      <c r="E965" s="76" t="s">
        <v>142</v>
      </c>
      <c r="F965" s="183"/>
      <c r="G965" s="77" t="str">
        <f t="shared" si="1897"/>
        <v/>
      </c>
      <c r="H965" s="77" t="str">
        <f t="shared" ref="H965" si="1899">IF(F965="", "",( ROUNDDOWN(MIN(200000,G965),0)))</f>
        <v/>
      </c>
      <c r="I965" s="184"/>
      <c r="J965" s="246"/>
      <c r="R965" s="59" t="s">
        <v>138</v>
      </c>
    </row>
    <row r="966" spans="2:18" ht="23.25" customHeight="1" x14ac:dyDescent="0.4">
      <c r="B966" s="241"/>
      <c r="C966" s="241"/>
      <c r="D966" s="241"/>
      <c r="E966" s="63" t="s">
        <v>52</v>
      </c>
      <c r="F966" s="182"/>
      <c r="G966" s="170" t="str">
        <f t="shared" ref="G966" si="1900">IF(G967="", "", (G967+G968))</f>
        <v/>
      </c>
      <c r="H966" s="170" t="str">
        <f t="shared" ref="H966" si="1901">IF(H967="","",(H967+H968))</f>
        <v/>
      </c>
      <c r="I966" s="182"/>
      <c r="J966" s="244" t="str">
        <f t="shared" ref="J966" si="1902">IF(I966="","",SUM(I966:I970))</f>
        <v/>
      </c>
      <c r="R966" s="59" t="s">
        <v>138</v>
      </c>
    </row>
    <row r="967" spans="2:18" ht="23.25" customHeight="1" x14ac:dyDescent="0.4">
      <c r="B967" s="242"/>
      <c r="C967" s="242"/>
      <c r="D967" s="242"/>
      <c r="E967" s="67" t="s">
        <v>38</v>
      </c>
      <c r="F967" s="167" t="str" cm="1">
        <f t="array" ref="F967">_xlfn.IFS(D966="","",F966="","",(D966="小規模事業者"),(MIN(625001,F966)),(D966="中小企業等"),(MIN(666667,F966)))</f>
        <v/>
      </c>
      <c r="G967" s="167" t="str">
        <f t="shared" ref="G967" si="1903">IF(F967="","",IF(D966="小規模事業者",ROUNDDOWN(F967/5*4,0),(ROUNDDOWN(F967/4*3,0))))</f>
        <v/>
      </c>
      <c r="H967" s="167" t="str">
        <f t="shared" ref="H967" si="1904">IF(F967="","",(ROUNDDOWN(MIN(500000,G967),0)))</f>
        <v/>
      </c>
      <c r="I967" s="68"/>
      <c r="J967" s="245"/>
      <c r="R967" s="59" t="s">
        <v>138</v>
      </c>
    </row>
    <row r="968" spans="2:18" ht="23.25" customHeight="1" x14ac:dyDescent="0.4">
      <c r="B968" s="242"/>
      <c r="C968" s="242"/>
      <c r="D968" s="242"/>
      <c r="E968" s="67" t="s">
        <v>39</v>
      </c>
      <c r="F968" s="167" t="str" cm="1">
        <f t="array" ref="F968">_xlfn.IFS(D966="","",F966="","",F966&lt;&gt;"",(F966-F967))</f>
        <v/>
      </c>
      <c r="G968" s="167" t="str">
        <f t="shared" ref="G968" si="1905">IF(F968="","",ROUNDDOWN(F968*2/3,0))</f>
        <v/>
      </c>
      <c r="H968" s="167" t="str">
        <f t="shared" ref="H968" si="1906">IF(F968="","",(ROUNDDOWN(MIN(3000000,G968),0)))</f>
        <v/>
      </c>
      <c r="I968" s="68"/>
      <c r="J968" s="245"/>
      <c r="R968" s="59" t="s">
        <v>138</v>
      </c>
    </row>
    <row r="969" spans="2:18" ht="23.25" customHeight="1" x14ac:dyDescent="0.4">
      <c r="B969" s="242"/>
      <c r="C969" s="242"/>
      <c r="D969" s="242"/>
      <c r="E969" s="71" t="s">
        <v>143</v>
      </c>
      <c r="F969" s="183"/>
      <c r="G969" s="73" t="str">
        <f t="shared" ref="G969:G970" si="1907">IF(F969="","",(ROUNDDOWN(F969/2*1,0)))</f>
        <v/>
      </c>
      <c r="H969" s="73" t="str">
        <f t="shared" ref="H969" si="1908">IF(F969="", "",( ROUNDDOWN(MIN(100000,G969),0)))</f>
        <v/>
      </c>
      <c r="I969" s="183"/>
      <c r="J969" s="245"/>
      <c r="R969" s="59" t="s">
        <v>138</v>
      </c>
    </row>
    <row r="970" spans="2:18" ht="23.25" customHeight="1" thickBot="1" x14ac:dyDescent="0.45">
      <c r="B970" s="243"/>
      <c r="C970" s="243"/>
      <c r="D970" s="243"/>
      <c r="E970" s="76" t="s">
        <v>142</v>
      </c>
      <c r="F970" s="183"/>
      <c r="G970" s="77" t="str">
        <f t="shared" si="1907"/>
        <v/>
      </c>
      <c r="H970" s="77" t="str">
        <f t="shared" ref="H970" si="1909">IF(F970="", "",( ROUNDDOWN(MIN(200000,G970),0)))</f>
        <v/>
      </c>
      <c r="I970" s="184"/>
      <c r="J970" s="246"/>
      <c r="R970" s="59" t="s">
        <v>138</v>
      </c>
    </row>
    <row r="971" spans="2:18" ht="23.25" customHeight="1" x14ac:dyDescent="0.4">
      <c r="B971" s="241"/>
      <c r="C971" s="241"/>
      <c r="D971" s="241"/>
      <c r="E971" s="63" t="s">
        <v>52</v>
      </c>
      <c r="F971" s="182"/>
      <c r="G971" s="170" t="str">
        <f t="shared" ref="G971" si="1910">IF(G972="", "", (G972+G973))</f>
        <v/>
      </c>
      <c r="H971" s="170" t="str">
        <f t="shared" ref="H971" si="1911">IF(H972="","",(H972+H973))</f>
        <v/>
      </c>
      <c r="I971" s="182"/>
      <c r="J971" s="244" t="str">
        <f t="shared" ref="J971" si="1912">IF(I971="","",SUM(I971:I975))</f>
        <v/>
      </c>
      <c r="R971" s="59" t="s">
        <v>138</v>
      </c>
    </row>
    <row r="972" spans="2:18" ht="23.25" customHeight="1" x14ac:dyDescent="0.4">
      <c r="B972" s="242"/>
      <c r="C972" s="242"/>
      <c r="D972" s="242"/>
      <c r="E972" s="67" t="s">
        <v>38</v>
      </c>
      <c r="F972" s="167" t="str" cm="1">
        <f t="array" ref="F972">_xlfn.IFS(D971="","",F971="","",(D971="小規模事業者"),(MIN(625001,F971)),(D971="中小企業等"),(MIN(666667,F971)))</f>
        <v/>
      </c>
      <c r="G972" s="167" t="str">
        <f t="shared" ref="G972" si="1913">IF(F972="","",IF(D971="小規模事業者",ROUNDDOWN(F972/5*4,0),(ROUNDDOWN(F972/4*3,0))))</f>
        <v/>
      </c>
      <c r="H972" s="167" t="str">
        <f t="shared" ref="H972" si="1914">IF(F972="","",(ROUNDDOWN(MIN(500000,G972),0)))</f>
        <v/>
      </c>
      <c r="I972" s="68"/>
      <c r="J972" s="245"/>
      <c r="R972" s="59" t="s">
        <v>138</v>
      </c>
    </row>
    <row r="973" spans="2:18" ht="23.25" customHeight="1" x14ac:dyDescent="0.4">
      <c r="B973" s="242"/>
      <c r="C973" s="242"/>
      <c r="D973" s="242"/>
      <c r="E973" s="67" t="s">
        <v>39</v>
      </c>
      <c r="F973" s="167" t="str" cm="1">
        <f t="array" ref="F973">_xlfn.IFS(D971="","",F971="","",F971&lt;&gt;"",(F971-F972))</f>
        <v/>
      </c>
      <c r="G973" s="167" t="str">
        <f t="shared" ref="G973" si="1915">IF(F973="","",ROUNDDOWN(F973*2/3,0))</f>
        <v/>
      </c>
      <c r="H973" s="167" t="str">
        <f t="shared" ref="H973" si="1916">IF(F973="","",(ROUNDDOWN(MIN(3000000,G973),0)))</f>
        <v/>
      </c>
      <c r="I973" s="68"/>
      <c r="J973" s="245"/>
      <c r="R973" s="59" t="s">
        <v>138</v>
      </c>
    </row>
    <row r="974" spans="2:18" ht="23.25" customHeight="1" x14ac:dyDescent="0.4">
      <c r="B974" s="242"/>
      <c r="C974" s="242"/>
      <c r="D974" s="242"/>
      <c r="E974" s="71" t="s">
        <v>143</v>
      </c>
      <c r="F974" s="183"/>
      <c r="G974" s="73" t="str">
        <f t="shared" ref="G974:G975" si="1917">IF(F974="","",(ROUNDDOWN(F974/2*1,0)))</f>
        <v/>
      </c>
      <c r="H974" s="73" t="str">
        <f t="shared" ref="H974" si="1918">IF(F974="", "",( ROUNDDOWN(MIN(100000,G974),0)))</f>
        <v/>
      </c>
      <c r="I974" s="183"/>
      <c r="J974" s="245"/>
      <c r="R974" s="59" t="s">
        <v>138</v>
      </c>
    </row>
    <row r="975" spans="2:18" ht="23.25" customHeight="1" thickBot="1" x14ac:dyDescent="0.45">
      <c r="B975" s="243"/>
      <c r="C975" s="243"/>
      <c r="D975" s="243"/>
      <c r="E975" s="76" t="s">
        <v>142</v>
      </c>
      <c r="F975" s="183"/>
      <c r="G975" s="77" t="str">
        <f t="shared" si="1917"/>
        <v/>
      </c>
      <c r="H975" s="77" t="str">
        <f t="shared" ref="H975" si="1919">IF(F975="", "",( ROUNDDOWN(MIN(200000,G975),0)))</f>
        <v/>
      </c>
      <c r="I975" s="184"/>
      <c r="J975" s="246"/>
      <c r="R975" s="59" t="s">
        <v>138</v>
      </c>
    </row>
    <row r="976" spans="2:18" ht="23.25" customHeight="1" x14ac:dyDescent="0.4">
      <c r="B976" s="241"/>
      <c r="C976" s="241"/>
      <c r="D976" s="241"/>
      <c r="E976" s="63" t="s">
        <v>52</v>
      </c>
      <c r="F976" s="182"/>
      <c r="G976" s="170" t="str">
        <f t="shared" ref="G976" si="1920">IF(G977="", "", (G977+G978))</f>
        <v/>
      </c>
      <c r="H976" s="170" t="str">
        <f t="shared" ref="H976" si="1921">IF(H977="","",(H977+H978))</f>
        <v/>
      </c>
      <c r="I976" s="182"/>
      <c r="J976" s="244" t="str">
        <f t="shared" ref="J976" si="1922">IF(I976="","",SUM(I976:I980))</f>
        <v/>
      </c>
      <c r="R976" s="59" t="s">
        <v>138</v>
      </c>
    </row>
    <row r="977" spans="2:18" ht="23.25" customHeight="1" x14ac:dyDescent="0.4">
      <c r="B977" s="242"/>
      <c r="C977" s="242"/>
      <c r="D977" s="242"/>
      <c r="E977" s="67" t="s">
        <v>38</v>
      </c>
      <c r="F977" s="167" t="str" cm="1">
        <f t="array" ref="F977">_xlfn.IFS(D976="","",F976="","",(D976="小規模事業者"),(MIN(625001,F976)),(D976="中小企業等"),(MIN(666667,F976)))</f>
        <v/>
      </c>
      <c r="G977" s="167" t="str">
        <f t="shared" ref="G977" si="1923">IF(F977="","",IF(D976="小規模事業者",ROUNDDOWN(F977/5*4,0),(ROUNDDOWN(F977/4*3,0))))</f>
        <v/>
      </c>
      <c r="H977" s="167" t="str">
        <f t="shared" ref="H977" si="1924">IF(F977="","",(ROUNDDOWN(MIN(500000,G977),0)))</f>
        <v/>
      </c>
      <c r="I977" s="68"/>
      <c r="J977" s="245"/>
      <c r="R977" s="59" t="s">
        <v>138</v>
      </c>
    </row>
    <row r="978" spans="2:18" ht="23.25" customHeight="1" x14ac:dyDescent="0.4">
      <c r="B978" s="242"/>
      <c r="C978" s="242"/>
      <c r="D978" s="242"/>
      <c r="E978" s="67" t="s">
        <v>39</v>
      </c>
      <c r="F978" s="167" t="str" cm="1">
        <f t="array" ref="F978">_xlfn.IFS(D976="","",F976="","",F976&lt;&gt;"",(F976-F977))</f>
        <v/>
      </c>
      <c r="G978" s="167" t="str">
        <f t="shared" ref="G978" si="1925">IF(F978="","",ROUNDDOWN(F978*2/3,0))</f>
        <v/>
      </c>
      <c r="H978" s="167" t="str">
        <f t="shared" ref="H978" si="1926">IF(F978="","",(ROUNDDOWN(MIN(3000000,G978),0)))</f>
        <v/>
      </c>
      <c r="I978" s="68"/>
      <c r="J978" s="245"/>
      <c r="R978" s="59" t="s">
        <v>138</v>
      </c>
    </row>
    <row r="979" spans="2:18" ht="23.25" customHeight="1" x14ac:dyDescent="0.4">
      <c r="B979" s="242"/>
      <c r="C979" s="242"/>
      <c r="D979" s="242"/>
      <c r="E979" s="71" t="s">
        <v>143</v>
      </c>
      <c r="F979" s="183"/>
      <c r="G979" s="73" t="str">
        <f t="shared" ref="G979:G980" si="1927">IF(F979="","",(ROUNDDOWN(F979/2*1,0)))</f>
        <v/>
      </c>
      <c r="H979" s="73" t="str">
        <f t="shared" ref="H979" si="1928">IF(F979="", "",( ROUNDDOWN(MIN(100000,G979),0)))</f>
        <v/>
      </c>
      <c r="I979" s="183"/>
      <c r="J979" s="245"/>
      <c r="R979" s="59" t="s">
        <v>138</v>
      </c>
    </row>
    <row r="980" spans="2:18" ht="23.25" customHeight="1" thickBot="1" x14ac:dyDescent="0.45">
      <c r="B980" s="243"/>
      <c r="C980" s="243"/>
      <c r="D980" s="243"/>
      <c r="E980" s="76" t="s">
        <v>142</v>
      </c>
      <c r="F980" s="183"/>
      <c r="G980" s="77" t="str">
        <f t="shared" si="1927"/>
        <v/>
      </c>
      <c r="H980" s="77" t="str">
        <f t="shared" ref="H980" si="1929">IF(F980="", "",( ROUNDDOWN(MIN(200000,G980),0)))</f>
        <v/>
      </c>
      <c r="I980" s="184"/>
      <c r="J980" s="246"/>
      <c r="R980" s="59" t="s">
        <v>138</v>
      </c>
    </row>
    <row r="981" spans="2:18" ht="23.25" customHeight="1" x14ac:dyDescent="0.4">
      <c r="B981" s="241"/>
      <c r="C981" s="241"/>
      <c r="D981" s="241"/>
      <c r="E981" s="63" t="s">
        <v>52</v>
      </c>
      <c r="F981" s="182"/>
      <c r="G981" s="170" t="str">
        <f t="shared" ref="G981" si="1930">IF(G982="", "", (G982+G983))</f>
        <v/>
      </c>
      <c r="H981" s="170" t="str">
        <f t="shared" ref="H981" si="1931">IF(H982="","",(H982+H983))</f>
        <v/>
      </c>
      <c r="I981" s="182"/>
      <c r="J981" s="244" t="str">
        <f t="shared" ref="J981" si="1932">IF(I981="","",SUM(I981:I985))</f>
        <v/>
      </c>
      <c r="R981" s="59" t="s">
        <v>138</v>
      </c>
    </row>
    <row r="982" spans="2:18" ht="23.25" customHeight="1" x14ac:dyDescent="0.4">
      <c r="B982" s="242"/>
      <c r="C982" s="242"/>
      <c r="D982" s="242"/>
      <c r="E982" s="67" t="s">
        <v>38</v>
      </c>
      <c r="F982" s="167" t="str" cm="1">
        <f t="array" ref="F982">_xlfn.IFS(D981="","",F981="","",(D981="小規模事業者"),(MIN(625001,F981)),(D981="中小企業等"),(MIN(666667,F981)))</f>
        <v/>
      </c>
      <c r="G982" s="167" t="str">
        <f t="shared" ref="G982" si="1933">IF(F982="","",IF(D981="小規模事業者",ROUNDDOWN(F982/5*4,0),(ROUNDDOWN(F982/4*3,0))))</f>
        <v/>
      </c>
      <c r="H982" s="167" t="str">
        <f t="shared" ref="H982" si="1934">IF(F982="","",(ROUNDDOWN(MIN(500000,G982),0)))</f>
        <v/>
      </c>
      <c r="I982" s="68"/>
      <c r="J982" s="245"/>
      <c r="R982" s="59" t="s">
        <v>138</v>
      </c>
    </row>
    <row r="983" spans="2:18" ht="23.25" customHeight="1" x14ac:dyDescent="0.4">
      <c r="B983" s="242"/>
      <c r="C983" s="242"/>
      <c r="D983" s="242"/>
      <c r="E983" s="67" t="s">
        <v>39</v>
      </c>
      <c r="F983" s="167" t="str" cm="1">
        <f t="array" ref="F983">_xlfn.IFS(D981="","",F981="","",F981&lt;&gt;"",(F981-F982))</f>
        <v/>
      </c>
      <c r="G983" s="167" t="str">
        <f t="shared" ref="G983" si="1935">IF(F983="","",ROUNDDOWN(F983*2/3,0))</f>
        <v/>
      </c>
      <c r="H983" s="167" t="str">
        <f t="shared" ref="H983" si="1936">IF(F983="","",(ROUNDDOWN(MIN(3000000,G983),0)))</f>
        <v/>
      </c>
      <c r="I983" s="68"/>
      <c r="J983" s="245"/>
      <c r="R983" s="59" t="s">
        <v>138</v>
      </c>
    </row>
    <row r="984" spans="2:18" ht="23.25" customHeight="1" x14ac:dyDescent="0.4">
      <c r="B984" s="242"/>
      <c r="C984" s="242"/>
      <c r="D984" s="242"/>
      <c r="E984" s="71" t="s">
        <v>143</v>
      </c>
      <c r="F984" s="183"/>
      <c r="G984" s="73" t="str">
        <f t="shared" ref="G984:G985" si="1937">IF(F984="","",(ROUNDDOWN(F984/2*1,0)))</f>
        <v/>
      </c>
      <c r="H984" s="73" t="str">
        <f t="shared" ref="H984" si="1938">IF(F984="", "",( ROUNDDOWN(MIN(100000,G984),0)))</f>
        <v/>
      </c>
      <c r="I984" s="183"/>
      <c r="J984" s="245"/>
      <c r="R984" s="59" t="s">
        <v>138</v>
      </c>
    </row>
    <row r="985" spans="2:18" ht="23.25" customHeight="1" thickBot="1" x14ac:dyDescent="0.45">
      <c r="B985" s="243"/>
      <c r="C985" s="243"/>
      <c r="D985" s="243"/>
      <c r="E985" s="76" t="s">
        <v>142</v>
      </c>
      <c r="F985" s="183"/>
      <c r="G985" s="77" t="str">
        <f t="shared" si="1937"/>
        <v/>
      </c>
      <c r="H985" s="77" t="str">
        <f t="shared" ref="H985" si="1939">IF(F985="", "",( ROUNDDOWN(MIN(200000,G985),0)))</f>
        <v/>
      </c>
      <c r="I985" s="184"/>
      <c r="J985" s="246"/>
      <c r="R985" s="59" t="s">
        <v>138</v>
      </c>
    </row>
    <row r="986" spans="2:18" ht="23.25" customHeight="1" x14ac:dyDescent="0.4">
      <c r="B986" s="241"/>
      <c r="C986" s="241"/>
      <c r="D986" s="241"/>
      <c r="E986" s="63" t="s">
        <v>52</v>
      </c>
      <c r="F986" s="182"/>
      <c r="G986" s="170" t="str">
        <f t="shared" ref="G986" si="1940">IF(G987="", "", (G987+G988))</f>
        <v/>
      </c>
      <c r="H986" s="170" t="str">
        <f t="shared" ref="H986" si="1941">IF(H987="","",(H987+H988))</f>
        <v/>
      </c>
      <c r="I986" s="182"/>
      <c r="J986" s="244" t="str">
        <f t="shared" ref="J986" si="1942">IF(I986="","",SUM(I986:I990))</f>
        <v/>
      </c>
      <c r="R986" s="59" t="s">
        <v>138</v>
      </c>
    </row>
    <row r="987" spans="2:18" ht="23.25" customHeight="1" x14ac:dyDescent="0.4">
      <c r="B987" s="242"/>
      <c r="C987" s="242"/>
      <c r="D987" s="242"/>
      <c r="E987" s="67" t="s">
        <v>38</v>
      </c>
      <c r="F987" s="167" t="str" cm="1">
        <f t="array" ref="F987">_xlfn.IFS(D986="","",F986="","",(D986="小規模事業者"),(MIN(625001,F986)),(D986="中小企業等"),(MIN(666667,F986)))</f>
        <v/>
      </c>
      <c r="G987" s="167" t="str">
        <f t="shared" ref="G987" si="1943">IF(F987="","",IF(D986="小規模事業者",ROUNDDOWN(F987/5*4,0),(ROUNDDOWN(F987/4*3,0))))</f>
        <v/>
      </c>
      <c r="H987" s="167" t="str">
        <f t="shared" ref="H987" si="1944">IF(F987="","",(ROUNDDOWN(MIN(500000,G987),0)))</f>
        <v/>
      </c>
      <c r="I987" s="68"/>
      <c r="J987" s="245"/>
      <c r="R987" s="59" t="s">
        <v>138</v>
      </c>
    </row>
    <row r="988" spans="2:18" ht="23.25" customHeight="1" x14ac:dyDescent="0.4">
      <c r="B988" s="242"/>
      <c r="C988" s="242"/>
      <c r="D988" s="242"/>
      <c r="E988" s="67" t="s">
        <v>39</v>
      </c>
      <c r="F988" s="167" t="str" cm="1">
        <f t="array" ref="F988">_xlfn.IFS(D986="","",F986="","",F986&lt;&gt;"",(F986-F987))</f>
        <v/>
      </c>
      <c r="G988" s="167" t="str">
        <f t="shared" ref="G988" si="1945">IF(F988="","",ROUNDDOWN(F988*2/3,0))</f>
        <v/>
      </c>
      <c r="H988" s="167" t="str">
        <f t="shared" ref="H988" si="1946">IF(F988="","",(ROUNDDOWN(MIN(3000000,G988),0)))</f>
        <v/>
      </c>
      <c r="I988" s="68"/>
      <c r="J988" s="245"/>
      <c r="R988" s="59" t="s">
        <v>138</v>
      </c>
    </row>
    <row r="989" spans="2:18" ht="23.25" customHeight="1" x14ac:dyDescent="0.4">
      <c r="B989" s="242"/>
      <c r="C989" s="242"/>
      <c r="D989" s="242"/>
      <c r="E989" s="71" t="s">
        <v>143</v>
      </c>
      <c r="F989" s="183"/>
      <c r="G989" s="73" t="str">
        <f t="shared" ref="G989:G990" si="1947">IF(F989="","",(ROUNDDOWN(F989/2*1,0)))</f>
        <v/>
      </c>
      <c r="H989" s="73" t="str">
        <f t="shared" ref="H989" si="1948">IF(F989="", "",( ROUNDDOWN(MIN(100000,G989),0)))</f>
        <v/>
      </c>
      <c r="I989" s="183"/>
      <c r="J989" s="245"/>
      <c r="R989" s="59" t="s">
        <v>138</v>
      </c>
    </row>
    <row r="990" spans="2:18" ht="23.25" customHeight="1" thickBot="1" x14ac:dyDescent="0.45">
      <c r="B990" s="243"/>
      <c r="C990" s="243"/>
      <c r="D990" s="243"/>
      <c r="E990" s="76" t="s">
        <v>142</v>
      </c>
      <c r="F990" s="183"/>
      <c r="G990" s="77" t="str">
        <f t="shared" si="1947"/>
        <v/>
      </c>
      <c r="H990" s="77" t="str">
        <f t="shared" ref="H990" si="1949">IF(F990="", "",( ROUNDDOWN(MIN(200000,G990),0)))</f>
        <v/>
      </c>
      <c r="I990" s="184"/>
      <c r="J990" s="246"/>
      <c r="R990" s="59" t="s">
        <v>138</v>
      </c>
    </row>
    <row r="991" spans="2:18" ht="23.25" customHeight="1" x14ac:dyDescent="0.4">
      <c r="B991" s="241"/>
      <c r="C991" s="241"/>
      <c r="D991" s="241"/>
      <c r="E991" s="63" t="s">
        <v>52</v>
      </c>
      <c r="F991" s="182"/>
      <c r="G991" s="170" t="str">
        <f t="shared" ref="G991" si="1950">IF(G992="", "", (G992+G993))</f>
        <v/>
      </c>
      <c r="H991" s="170" t="str">
        <f t="shared" ref="H991" si="1951">IF(H992="","",(H992+H993))</f>
        <v/>
      </c>
      <c r="I991" s="182"/>
      <c r="J991" s="244" t="str">
        <f t="shared" ref="J991" si="1952">IF(I991="","",SUM(I991:I995))</f>
        <v/>
      </c>
      <c r="R991" s="59" t="s">
        <v>138</v>
      </c>
    </row>
    <row r="992" spans="2:18" ht="23.25" customHeight="1" x14ac:dyDescent="0.4">
      <c r="B992" s="242"/>
      <c r="C992" s="242"/>
      <c r="D992" s="242"/>
      <c r="E992" s="67" t="s">
        <v>38</v>
      </c>
      <c r="F992" s="167" t="str" cm="1">
        <f t="array" ref="F992">_xlfn.IFS(D991="","",F991="","",(D991="小規模事業者"),(MIN(625001,F991)),(D991="中小企業等"),(MIN(666667,F991)))</f>
        <v/>
      </c>
      <c r="G992" s="167" t="str">
        <f t="shared" ref="G992" si="1953">IF(F992="","",IF(D991="小規模事業者",ROUNDDOWN(F992/5*4,0),(ROUNDDOWN(F992/4*3,0))))</f>
        <v/>
      </c>
      <c r="H992" s="167" t="str">
        <f t="shared" ref="H992" si="1954">IF(F992="","",(ROUNDDOWN(MIN(500000,G992),0)))</f>
        <v/>
      </c>
      <c r="I992" s="68"/>
      <c r="J992" s="245"/>
      <c r="R992" s="59" t="s">
        <v>138</v>
      </c>
    </row>
    <row r="993" spans="2:18" ht="23.25" customHeight="1" x14ac:dyDescent="0.4">
      <c r="B993" s="242"/>
      <c r="C993" s="242"/>
      <c r="D993" s="242"/>
      <c r="E993" s="67" t="s">
        <v>39</v>
      </c>
      <c r="F993" s="167" t="str" cm="1">
        <f t="array" ref="F993">_xlfn.IFS(D991="","",F991="","",F991&lt;&gt;"",(F991-F992))</f>
        <v/>
      </c>
      <c r="G993" s="167" t="str">
        <f t="shared" ref="G993" si="1955">IF(F993="","",ROUNDDOWN(F993*2/3,0))</f>
        <v/>
      </c>
      <c r="H993" s="167" t="str">
        <f t="shared" ref="H993" si="1956">IF(F993="","",(ROUNDDOWN(MIN(3000000,G993),0)))</f>
        <v/>
      </c>
      <c r="I993" s="68"/>
      <c r="J993" s="245"/>
      <c r="R993" s="59" t="s">
        <v>138</v>
      </c>
    </row>
    <row r="994" spans="2:18" ht="23.25" customHeight="1" x14ac:dyDescent="0.4">
      <c r="B994" s="242"/>
      <c r="C994" s="242"/>
      <c r="D994" s="242"/>
      <c r="E994" s="71" t="s">
        <v>143</v>
      </c>
      <c r="F994" s="183"/>
      <c r="G994" s="73" t="str">
        <f t="shared" ref="G994:G995" si="1957">IF(F994="","",(ROUNDDOWN(F994/2*1,0)))</f>
        <v/>
      </c>
      <c r="H994" s="73" t="str">
        <f t="shared" ref="H994" si="1958">IF(F994="", "",( ROUNDDOWN(MIN(100000,G994),0)))</f>
        <v/>
      </c>
      <c r="I994" s="183"/>
      <c r="J994" s="245"/>
      <c r="R994" s="59" t="s">
        <v>138</v>
      </c>
    </row>
    <row r="995" spans="2:18" ht="23.25" customHeight="1" thickBot="1" x14ac:dyDescent="0.45">
      <c r="B995" s="243"/>
      <c r="C995" s="243"/>
      <c r="D995" s="243"/>
      <c r="E995" s="76" t="s">
        <v>142</v>
      </c>
      <c r="F995" s="183"/>
      <c r="G995" s="77" t="str">
        <f t="shared" si="1957"/>
        <v/>
      </c>
      <c r="H995" s="77" t="str">
        <f t="shared" ref="H995" si="1959">IF(F995="", "",( ROUNDDOWN(MIN(200000,G995),0)))</f>
        <v/>
      </c>
      <c r="I995" s="184"/>
      <c r="J995" s="246"/>
      <c r="R995" s="59" t="s">
        <v>138</v>
      </c>
    </row>
    <row r="996" spans="2:18" ht="23.25" customHeight="1" x14ac:dyDescent="0.4">
      <c r="B996" s="241"/>
      <c r="C996" s="241"/>
      <c r="D996" s="241"/>
      <c r="E996" s="63" t="s">
        <v>52</v>
      </c>
      <c r="F996" s="182"/>
      <c r="G996" s="170" t="str">
        <f t="shared" ref="G996" si="1960">IF(G997="", "", (G997+G998))</f>
        <v/>
      </c>
      <c r="H996" s="170" t="str">
        <f t="shared" ref="H996" si="1961">IF(H997="","",(H997+H998))</f>
        <v/>
      </c>
      <c r="I996" s="182"/>
      <c r="J996" s="244" t="str">
        <f t="shared" ref="J996" si="1962">IF(I996="","",SUM(I996:I1000))</f>
        <v/>
      </c>
      <c r="R996" s="59" t="s">
        <v>138</v>
      </c>
    </row>
    <row r="997" spans="2:18" ht="23.25" customHeight="1" x14ac:dyDescent="0.4">
      <c r="B997" s="242"/>
      <c r="C997" s="242"/>
      <c r="D997" s="242"/>
      <c r="E997" s="67" t="s">
        <v>38</v>
      </c>
      <c r="F997" s="167" t="str" cm="1">
        <f t="array" ref="F997">_xlfn.IFS(D996="","",F996="","",(D996="小規模事業者"),(MIN(625001,F996)),(D996="中小企業等"),(MIN(666667,F996)))</f>
        <v/>
      </c>
      <c r="G997" s="167" t="str">
        <f t="shared" ref="G997" si="1963">IF(F997="","",IF(D996="小規模事業者",ROUNDDOWN(F997/5*4,0),(ROUNDDOWN(F997/4*3,0))))</f>
        <v/>
      </c>
      <c r="H997" s="167" t="str">
        <f t="shared" ref="H997" si="1964">IF(F997="","",(ROUNDDOWN(MIN(500000,G997),0)))</f>
        <v/>
      </c>
      <c r="I997" s="68"/>
      <c r="J997" s="245"/>
      <c r="R997" s="59" t="s">
        <v>138</v>
      </c>
    </row>
    <row r="998" spans="2:18" ht="23.25" customHeight="1" x14ac:dyDescent="0.4">
      <c r="B998" s="242"/>
      <c r="C998" s="242"/>
      <c r="D998" s="242"/>
      <c r="E998" s="67" t="s">
        <v>39</v>
      </c>
      <c r="F998" s="167" t="str" cm="1">
        <f t="array" ref="F998">_xlfn.IFS(D996="","",F996="","",F996&lt;&gt;"",(F996-F997))</f>
        <v/>
      </c>
      <c r="G998" s="167" t="str">
        <f t="shared" ref="G998" si="1965">IF(F998="","",ROUNDDOWN(F998*2/3,0))</f>
        <v/>
      </c>
      <c r="H998" s="167" t="str">
        <f t="shared" ref="H998" si="1966">IF(F998="","",(ROUNDDOWN(MIN(3000000,G998),0)))</f>
        <v/>
      </c>
      <c r="I998" s="68"/>
      <c r="J998" s="245"/>
      <c r="R998" s="59" t="s">
        <v>138</v>
      </c>
    </row>
    <row r="999" spans="2:18" ht="23.25" customHeight="1" x14ac:dyDescent="0.4">
      <c r="B999" s="242"/>
      <c r="C999" s="242"/>
      <c r="D999" s="242"/>
      <c r="E999" s="71" t="s">
        <v>143</v>
      </c>
      <c r="F999" s="183"/>
      <c r="G999" s="73" t="str">
        <f t="shared" ref="G999:G1000" si="1967">IF(F999="","",(ROUNDDOWN(F999/2*1,0)))</f>
        <v/>
      </c>
      <c r="H999" s="73" t="str">
        <f t="shared" ref="H999" si="1968">IF(F999="", "",( ROUNDDOWN(MIN(100000,G999),0)))</f>
        <v/>
      </c>
      <c r="I999" s="183"/>
      <c r="J999" s="245"/>
      <c r="R999" s="59" t="s">
        <v>138</v>
      </c>
    </row>
    <row r="1000" spans="2:18" ht="23.25" customHeight="1" thickBot="1" x14ac:dyDescent="0.45">
      <c r="B1000" s="243"/>
      <c r="C1000" s="243"/>
      <c r="D1000" s="243"/>
      <c r="E1000" s="76" t="s">
        <v>142</v>
      </c>
      <c r="F1000" s="183"/>
      <c r="G1000" s="77" t="str">
        <f t="shared" si="1967"/>
        <v/>
      </c>
      <c r="H1000" s="77" t="str">
        <f t="shared" ref="H1000" si="1969">IF(F1000="", "",( ROUNDDOWN(MIN(200000,G1000),0)))</f>
        <v/>
      </c>
      <c r="I1000" s="184"/>
      <c r="J1000" s="246"/>
      <c r="R1000" s="59" t="s">
        <v>138</v>
      </c>
    </row>
    <row r="1001" spans="2:18" ht="23.25" customHeight="1" x14ac:dyDescent="0.4">
      <c r="B1001" s="241"/>
      <c r="C1001" s="241"/>
      <c r="D1001" s="241"/>
      <c r="E1001" s="63" t="s">
        <v>52</v>
      </c>
      <c r="F1001" s="182"/>
      <c r="G1001" s="170" t="str">
        <f t="shared" ref="G1001" si="1970">IF(G1002="", "", (G1002+G1003))</f>
        <v/>
      </c>
      <c r="H1001" s="170" t="str">
        <f t="shared" ref="H1001" si="1971">IF(H1002="","",(H1002+H1003))</f>
        <v/>
      </c>
      <c r="I1001" s="182"/>
      <c r="J1001" s="244" t="str">
        <f t="shared" ref="J1001" si="1972">IF(I1001="","",SUM(I1001:I1005))</f>
        <v/>
      </c>
      <c r="R1001" s="59" t="s">
        <v>138</v>
      </c>
    </row>
    <row r="1002" spans="2:18" ht="23.25" customHeight="1" x14ac:dyDescent="0.4">
      <c r="B1002" s="242"/>
      <c r="C1002" s="242"/>
      <c r="D1002" s="242"/>
      <c r="E1002" s="67" t="s">
        <v>38</v>
      </c>
      <c r="F1002" s="167" t="str" cm="1">
        <f t="array" ref="F1002">_xlfn.IFS(D1001="","",F1001="","",(D1001="小規模事業者"),(MIN(625001,F1001)),(D1001="中小企業等"),(MIN(666667,F1001)))</f>
        <v/>
      </c>
      <c r="G1002" s="167" t="str">
        <f t="shared" ref="G1002" si="1973">IF(F1002="","",IF(D1001="小規模事業者",ROUNDDOWN(F1002/5*4,0),(ROUNDDOWN(F1002/4*3,0))))</f>
        <v/>
      </c>
      <c r="H1002" s="167" t="str">
        <f t="shared" ref="H1002" si="1974">IF(F1002="","",(ROUNDDOWN(MIN(500000,G1002),0)))</f>
        <v/>
      </c>
      <c r="I1002" s="68"/>
      <c r="J1002" s="245"/>
      <c r="R1002" s="59" t="s">
        <v>138</v>
      </c>
    </row>
    <row r="1003" spans="2:18" ht="23.25" customHeight="1" x14ac:dyDescent="0.4">
      <c r="B1003" s="242"/>
      <c r="C1003" s="242"/>
      <c r="D1003" s="242"/>
      <c r="E1003" s="67" t="s">
        <v>39</v>
      </c>
      <c r="F1003" s="167" t="str" cm="1">
        <f t="array" ref="F1003">_xlfn.IFS(D1001="","",F1001="","",F1001&lt;&gt;"",(F1001-F1002))</f>
        <v/>
      </c>
      <c r="G1003" s="167" t="str">
        <f t="shared" ref="G1003" si="1975">IF(F1003="","",ROUNDDOWN(F1003*2/3,0))</f>
        <v/>
      </c>
      <c r="H1003" s="167" t="str">
        <f t="shared" ref="H1003" si="1976">IF(F1003="","",(ROUNDDOWN(MIN(3000000,G1003),0)))</f>
        <v/>
      </c>
      <c r="I1003" s="68"/>
      <c r="J1003" s="245"/>
      <c r="R1003" s="59" t="s">
        <v>138</v>
      </c>
    </row>
    <row r="1004" spans="2:18" ht="23.25" customHeight="1" x14ac:dyDescent="0.4">
      <c r="B1004" s="242"/>
      <c r="C1004" s="242"/>
      <c r="D1004" s="242"/>
      <c r="E1004" s="71" t="s">
        <v>143</v>
      </c>
      <c r="F1004" s="183"/>
      <c r="G1004" s="73" t="str">
        <f t="shared" ref="G1004:G1005" si="1977">IF(F1004="","",(ROUNDDOWN(F1004/2*1,0)))</f>
        <v/>
      </c>
      <c r="H1004" s="73" t="str">
        <f t="shared" ref="H1004" si="1978">IF(F1004="", "",( ROUNDDOWN(MIN(100000,G1004),0)))</f>
        <v/>
      </c>
      <c r="I1004" s="183"/>
      <c r="J1004" s="245"/>
      <c r="R1004" s="59" t="s">
        <v>138</v>
      </c>
    </row>
    <row r="1005" spans="2:18" ht="23.25" customHeight="1" thickBot="1" x14ac:dyDescent="0.45">
      <c r="B1005" s="243"/>
      <c r="C1005" s="243"/>
      <c r="D1005" s="243"/>
      <c r="E1005" s="76" t="s">
        <v>142</v>
      </c>
      <c r="F1005" s="183"/>
      <c r="G1005" s="77" t="str">
        <f t="shared" si="1977"/>
        <v/>
      </c>
      <c r="H1005" s="77" t="str">
        <f t="shared" ref="H1005" si="1979">IF(F1005="", "",( ROUNDDOWN(MIN(200000,G1005),0)))</f>
        <v/>
      </c>
      <c r="I1005" s="184"/>
      <c r="J1005" s="246"/>
      <c r="R1005" s="59" t="s">
        <v>138</v>
      </c>
    </row>
    <row r="1006" spans="2:18" ht="23.25" customHeight="1" x14ac:dyDescent="0.4">
      <c r="B1006" s="241"/>
      <c r="C1006" s="241"/>
      <c r="D1006" s="241"/>
      <c r="E1006" s="63" t="s">
        <v>52</v>
      </c>
      <c r="F1006" s="182"/>
      <c r="G1006" s="170" t="str">
        <f t="shared" ref="G1006" si="1980">IF(G1007="", "", (G1007+G1008))</f>
        <v/>
      </c>
      <c r="H1006" s="170" t="str">
        <f t="shared" ref="H1006" si="1981">IF(H1007="","",(H1007+H1008))</f>
        <v/>
      </c>
      <c r="I1006" s="182"/>
      <c r="J1006" s="244" t="str">
        <f t="shared" ref="J1006" si="1982">IF(I1006="","",SUM(I1006:I1010))</f>
        <v/>
      </c>
      <c r="R1006" s="59" t="s">
        <v>138</v>
      </c>
    </row>
    <row r="1007" spans="2:18" ht="23.25" customHeight="1" x14ac:dyDescent="0.4">
      <c r="B1007" s="242"/>
      <c r="C1007" s="242"/>
      <c r="D1007" s="242"/>
      <c r="E1007" s="67" t="s">
        <v>38</v>
      </c>
      <c r="F1007" s="167" t="str" cm="1">
        <f t="array" ref="F1007">_xlfn.IFS(D1006="","",F1006="","",(D1006="小規模事業者"),(MIN(625001,F1006)),(D1006="中小企業等"),(MIN(666667,F1006)))</f>
        <v/>
      </c>
      <c r="G1007" s="167" t="str">
        <f t="shared" ref="G1007" si="1983">IF(F1007="","",IF(D1006="小規模事業者",ROUNDDOWN(F1007/5*4,0),(ROUNDDOWN(F1007/4*3,0))))</f>
        <v/>
      </c>
      <c r="H1007" s="167" t="str">
        <f t="shared" ref="H1007" si="1984">IF(F1007="","",(ROUNDDOWN(MIN(500000,G1007),0)))</f>
        <v/>
      </c>
      <c r="I1007" s="68"/>
      <c r="J1007" s="245"/>
      <c r="R1007" s="59" t="s">
        <v>138</v>
      </c>
    </row>
    <row r="1008" spans="2:18" ht="23.25" customHeight="1" x14ac:dyDescent="0.4">
      <c r="B1008" s="242"/>
      <c r="C1008" s="242"/>
      <c r="D1008" s="242"/>
      <c r="E1008" s="67" t="s">
        <v>39</v>
      </c>
      <c r="F1008" s="167" t="str" cm="1">
        <f t="array" ref="F1008">_xlfn.IFS(D1006="","",F1006="","",F1006&lt;&gt;"",(F1006-F1007))</f>
        <v/>
      </c>
      <c r="G1008" s="167" t="str">
        <f t="shared" ref="G1008" si="1985">IF(F1008="","",ROUNDDOWN(F1008*2/3,0))</f>
        <v/>
      </c>
      <c r="H1008" s="167" t="str">
        <f t="shared" ref="H1008" si="1986">IF(F1008="","",(ROUNDDOWN(MIN(3000000,G1008),0)))</f>
        <v/>
      </c>
      <c r="I1008" s="68"/>
      <c r="J1008" s="245"/>
      <c r="R1008" s="59" t="s">
        <v>138</v>
      </c>
    </row>
    <row r="1009" spans="1:18" ht="23.25" customHeight="1" x14ac:dyDescent="0.4">
      <c r="B1009" s="242"/>
      <c r="C1009" s="242"/>
      <c r="D1009" s="242"/>
      <c r="E1009" s="71" t="s">
        <v>143</v>
      </c>
      <c r="F1009" s="183"/>
      <c r="G1009" s="73" t="str">
        <f t="shared" ref="G1009:G1010" si="1987">IF(F1009="","",(ROUNDDOWN(F1009/2*1,0)))</f>
        <v/>
      </c>
      <c r="H1009" s="73" t="str">
        <f t="shared" ref="H1009" si="1988">IF(F1009="", "",( ROUNDDOWN(MIN(100000,G1009),0)))</f>
        <v/>
      </c>
      <c r="I1009" s="183"/>
      <c r="J1009" s="245"/>
      <c r="R1009" s="59" t="s">
        <v>138</v>
      </c>
    </row>
    <row r="1010" spans="1:18" ht="23.25" customHeight="1" thickBot="1" x14ac:dyDescent="0.45">
      <c r="B1010" s="243"/>
      <c r="C1010" s="243"/>
      <c r="D1010" s="243"/>
      <c r="E1010" s="76" t="s">
        <v>142</v>
      </c>
      <c r="F1010" s="183"/>
      <c r="G1010" s="77" t="str">
        <f t="shared" si="1987"/>
        <v/>
      </c>
      <c r="H1010" s="77" t="str">
        <f t="shared" ref="H1010" si="1989">IF(F1010="", "",( ROUNDDOWN(MIN(200000,G1010),0)))</f>
        <v/>
      </c>
      <c r="I1010" s="184"/>
      <c r="J1010" s="246"/>
      <c r="R1010" s="59" t="s">
        <v>138</v>
      </c>
    </row>
    <row r="1011" spans="1:18" x14ac:dyDescent="0.4">
      <c r="R1011" s="59" t="s">
        <v>141</v>
      </c>
    </row>
    <row r="1012" spans="1:18" x14ac:dyDescent="0.4">
      <c r="A1012" s="59" t="s">
        <v>141</v>
      </c>
      <c r="B1012" s="59" t="s">
        <v>138</v>
      </c>
      <c r="C1012" s="59" t="s">
        <v>141</v>
      </c>
      <c r="D1012" s="59" t="s">
        <v>138</v>
      </c>
      <c r="E1012" s="59" t="s">
        <v>138</v>
      </c>
      <c r="F1012" s="59" t="s">
        <v>141</v>
      </c>
      <c r="G1012" s="59" t="s">
        <v>141</v>
      </c>
      <c r="H1012" s="59" t="s">
        <v>141</v>
      </c>
      <c r="I1012" s="59" t="s">
        <v>141</v>
      </c>
      <c r="J1012" s="59" t="s">
        <v>141</v>
      </c>
      <c r="K1012" s="59" t="s">
        <v>141</v>
      </c>
      <c r="L1012" s="59" t="s">
        <v>141</v>
      </c>
      <c r="M1012" s="59" t="s">
        <v>141</v>
      </c>
      <c r="N1012" s="59" t="s">
        <v>141</v>
      </c>
      <c r="O1012" s="59" t="s">
        <v>141</v>
      </c>
      <c r="P1012" s="59" t="s">
        <v>141</v>
      </c>
      <c r="Q1012" s="59" t="s">
        <v>141</v>
      </c>
      <c r="R1012" s="59" t="s">
        <v>141</v>
      </c>
    </row>
  </sheetData>
  <sheetProtection algorithmName="SHA-512" hashValue="d3SqI0Bnj6zvoBIEKQjA0bNNDd32R3+tlBOBQF6xhOFZlcX1zbn+1zfj+c7InlREyI8SG2oULPyhBznkVEjkfg==" saltValue="804fqDD6yMuufI4LP4LNoQ==" spinCount="100000" sheet="1" objects="1" scenarios="1"/>
  <mergeCells count="801">
    <mergeCell ref="B951:B955"/>
    <mergeCell ref="C951:C955"/>
    <mergeCell ref="D951:D955"/>
    <mergeCell ref="J951:J955"/>
    <mergeCell ref="B956:B960"/>
    <mergeCell ref="C956:C960"/>
    <mergeCell ref="D956:D960"/>
    <mergeCell ref="J956:J960"/>
    <mergeCell ref="B961:B965"/>
    <mergeCell ref="C961:C965"/>
    <mergeCell ref="D961:D965"/>
    <mergeCell ref="J961:J965"/>
    <mergeCell ref="B936:B940"/>
    <mergeCell ref="C936:C940"/>
    <mergeCell ref="D936:D940"/>
    <mergeCell ref="J936:J940"/>
    <mergeCell ref="B941:B945"/>
    <mergeCell ref="C941:C945"/>
    <mergeCell ref="D941:D945"/>
    <mergeCell ref="J941:J945"/>
    <mergeCell ref="B946:B950"/>
    <mergeCell ref="C946:C950"/>
    <mergeCell ref="D946:D950"/>
    <mergeCell ref="J946:J950"/>
    <mergeCell ref="B481:B485"/>
    <mergeCell ref="C481:C485"/>
    <mergeCell ref="D481:D485"/>
    <mergeCell ref="J481:J485"/>
    <mergeCell ref="B486:B490"/>
    <mergeCell ref="C486:C490"/>
    <mergeCell ref="D486:D490"/>
    <mergeCell ref="J486:J490"/>
    <mergeCell ref="B491:B495"/>
    <mergeCell ref="C491:C495"/>
    <mergeCell ref="D491:D495"/>
    <mergeCell ref="J491:J495"/>
    <mergeCell ref="B466:B470"/>
    <mergeCell ref="C466:C470"/>
    <mergeCell ref="D466:D470"/>
    <mergeCell ref="J466:J470"/>
    <mergeCell ref="B471:B475"/>
    <mergeCell ref="C471:C475"/>
    <mergeCell ref="D471:D475"/>
    <mergeCell ref="J471:J475"/>
    <mergeCell ref="B476:B480"/>
    <mergeCell ref="C476:C480"/>
    <mergeCell ref="D476:D480"/>
    <mergeCell ref="J476:J480"/>
    <mergeCell ref="B451:B455"/>
    <mergeCell ref="C451:C455"/>
    <mergeCell ref="D451:D455"/>
    <mergeCell ref="J451:J455"/>
    <mergeCell ref="B456:B460"/>
    <mergeCell ref="C456:C460"/>
    <mergeCell ref="D456:D460"/>
    <mergeCell ref="J456:J460"/>
    <mergeCell ref="B461:B465"/>
    <mergeCell ref="C461:C465"/>
    <mergeCell ref="D461:D465"/>
    <mergeCell ref="J461:J465"/>
    <mergeCell ref="B436:B440"/>
    <mergeCell ref="C436:C440"/>
    <mergeCell ref="D436:D440"/>
    <mergeCell ref="J436:J440"/>
    <mergeCell ref="B441:B445"/>
    <mergeCell ref="C441:C445"/>
    <mergeCell ref="D441:D445"/>
    <mergeCell ref="J441:J445"/>
    <mergeCell ref="B446:B450"/>
    <mergeCell ref="C446:C450"/>
    <mergeCell ref="D446:D450"/>
    <mergeCell ref="J446:J450"/>
    <mergeCell ref="B421:B425"/>
    <mergeCell ref="C421:C425"/>
    <mergeCell ref="D421:D425"/>
    <mergeCell ref="J421:J425"/>
    <mergeCell ref="B426:B430"/>
    <mergeCell ref="C426:C430"/>
    <mergeCell ref="D426:D430"/>
    <mergeCell ref="J426:J430"/>
    <mergeCell ref="B431:B435"/>
    <mergeCell ref="C431:C435"/>
    <mergeCell ref="D431:D435"/>
    <mergeCell ref="J431:J435"/>
    <mergeCell ref="B406:B410"/>
    <mergeCell ref="C406:C410"/>
    <mergeCell ref="D406:D410"/>
    <mergeCell ref="J406:J410"/>
    <mergeCell ref="B411:B415"/>
    <mergeCell ref="C411:C415"/>
    <mergeCell ref="D411:D415"/>
    <mergeCell ref="J411:J415"/>
    <mergeCell ref="B416:B420"/>
    <mergeCell ref="C416:C420"/>
    <mergeCell ref="D416:D420"/>
    <mergeCell ref="J416:J420"/>
    <mergeCell ref="B391:B395"/>
    <mergeCell ref="C391:C395"/>
    <mergeCell ref="D391:D395"/>
    <mergeCell ref="J391:J395"/>
    <mergeCell ref="B396:B400"/>
    <mergeCell ref="C396:C400"/>
    <mergeCell ref="D396:D400"/>
    <mergeCell ref="J396:J400"/>
    <mergeCell ref="B401:B405"/>
    <mergeCell ref="C401:C405"/>
    <mergeCell ref="D401:D405"/>
    <mergeCell ref="J401:J405"/>
    <mergeCell ref="B376:B380"/>
    <mergeCell ref="C376:C380"/>
    <mergeCell ref="D376:D380"/>
    <mergeCell ref="J376:J380"/>
    <mergeCell ref="B381:B385"/>
    <mergeCell ref="C381:C385"/>
    <mergeCell ref="D381:D385"/>
    <mergeCell ref="J381:J385"/>
    <mergeCell ref="B386:B390"/>
    <mergeCell ref="C386:C390"/>
    <mergeCell ref="D386:D390"/>
    <mergeCell ref="J386:J390"/>
    <mergeCell ref="B361:B365"/>
    <mergeCell ref="C361:C365"/>
    <mergeCell ref="D361:D365"/>
    <mergeCell ref="J361:J365"/>
    <mergeCell ref="B366:B370"/>
    <mergeCell ref="C366:C370"/>
    <mergeCell ref="D366:D370"/>
    <mergeCell ref="J366:J370"/>
    <mergeCell ref="B371:B375"/>
    <mergeCell ref="C371:C375"/>
    <mergeCell ref="D371:D375"/>
    <mergeCell ref="J371:J375"/>
    <mergeCell ref="B346:B350"/>
    <mergeCell ref="C346:C350"/>
    <mergeCell ref="D346:D350"/>
    <mergeCell ref="J346:J350"/>
    <mergeCell ref="B351:B355"/>
    <mergeCell ref="C351:C355"/>
    <mergeCell ref="D351:D355"/>
    <mergeCell ref="J351:J355"/>
    <mergeCell ref="B356:B360"/>
    <mergeCell ref="C356:C360"/>
    <mergeCell ref="D356:D360"/>
    <mergeCell ref="J356:J360"/>
    <mergeCell ref="B331:B335"/>
    <mergeCell ref="C331:C335"/>
    <mergeCell ref="D331:D335"/>
    <mergeCell ref="J331:J335"/>
    <mergeCell ref="B336:B340"/>
    <mergeCell ref="C336:C340"/>
    <mergeCell ref="D336:D340"/>
    <mergeCell ref="J336:J340"/>
    <mergeCell ref="B341:B345"/>
    <mergeCell ref="C341:C345"/>
    <mergeCell ref="D341:D345"/>
    <mergeCell ref="J341:J345"/>
    <mergeCell ref="B316:B320"/>
    <mergeCell ref="C316:C320"/>
    <mergeCell ref="D316:D320"/>
    <mergeCell ref="J316:J320"/>
    <mergeCell ref="B321:B325"/>
    <mergeCell ref="C321:C325"/>
    <mergeCell ref="D321:D325"/>
    <mergeCell ref="J321:J325"/>
    <mergeCell ref="B326:B330"/>
    <mergeCell ref="C326:C330"/>
    <mergeCell ref="D326:D330"/>
    <mergeCell ref="J326:J330"/>
    <mergeCell ref="B301:B305"/>
    <mergeCell ref="C301:C305"/>
    <mergeCell ref="D301:D305"/>
    <mergeCell ref="J301:J305"/>
    <mergeCell ref="B306:B310"/>
    <mergeCell ref="C306:C310"/>
    <mergeCell ref="D306:D310"/>
    <mergeCell ref="J306:J310"/>
    <mergeCell ref="B311:B315"/>
    <mergeCell ref="C311:C315"/>
    <mergeCell ref="D311:D315"/>
    <mergeCell ref="J311:J315"/>
    <mergeCell ref="B286:B290"/>
    <mergeCell ref="C286:C290"/>
    <mergeCell ref="D286:D290"/>
    <mergeCell ref="J286:J290"/>
    <mergeCell ref="B291:B295"/>
    <mergeCell ref="C291:C295"/>
    <mergeCell ref="D291:D295"/>
    <mergeCell ref="J291:J295"/>
    <mergeCell ref="B296:B300"/>
    <mergeCell ref="C296:C300"/>
    <mergeCell ref="D296:D300"/>
    <mergeCell ref="J296:J300"/>
    <mergeCell ref="B726:B730"/>
    <mergeCell ref="C726:C730"/>
    <mergeCell ref="D726:D730"/>
    <mergeCell ref="J726:J730"/>
    <mergeCell ref="B261:B265"/>
    <mergeCell ref="C261:C265"/>
    <mergeCell ref="D261:D265"/>
    <mergeCell ref="J261:J265"/>
    <mergeCell ref="B266:B270"/>
    <mergeCell ref="C266:C270"/>
    <mergeCell ref="D266:D270"/>
    <mergeCell ref="J266:J270"/>
    <mergeCell ref="B271:B275"/>
    <mergeCell ref="C271:C275"/>
    <mergeCell ref="D271:D275"/>
    <mergeCell ref="J271:J275"/>
    <mergeCell ref="B276:B280"/>
    <mergeCell ref="C276:C280"/>
    <mergeCell ref="D276:D280"/>
    <mergeCell ref="J276:J280"/>
    <mergeCell ref="B281:B285"/>
    <mergeCell ref="C281:C285"/>
    <mergeCell ref="D281:D285"/>
    <mergeCell ref="J281:J285"/>
    <mergeCell ref="B711:B715"/>
    <mergeCell ref="C711:C715"/>
    <mergeCell ref="D711:D715"/>
    <mergeCell ref="J711:J715"/>
    <mergeCell ref="B716:B720"/>
    <mergeCell ref="C716:C720"/>
    <mergeCell ref="D716:D720"/>
    <mergeCell ref="J716:J720"/>
    <mergeCell ref="B721:B725"/>
    <mergeCell ref="C721:C725"/>
    <mergeCell ref="D721:D725"/>
    <mergeCell ref="J721:J725"/>
    <mergeCell ref="B696:B700"/>
    <mergeCell ref="C696:C700"/>
    <mergeCell ref="D696:D700"/>
    <mergeCell ref="J696:J700"/>
    <mergeCell ref="B701:B705"/>
    <mergeCell ref="C701:C705"/>
    <mergeCell ref="D701:D705"/>
    <mergeCell ref="J701:J705"/>
    <mergeCell ref="B706:B710"/>
    <mergeCell ref="C706:C710"/>
    <mergeCell ref="D706:D710"/>
    <mergeCell ref="J706:J710"/>
    <mergeCell ref="B681:B685"/>
    <mergeCell ref="C681:C685"/>
    <mergeCell ref="D681:D685"/>
    <mergeCell ref="J681:J685"/>
    <mergeCell ref="B686:B690"/>
    <mergeCell ref="C686:C690"/>
    <mergeCell ref="D686:D690"/>
    <mergeCell ref="J686:J690"/>
    <mergeCell ref="B691:B695"/>
    <mergeCell ref="C691:C695"/>
    <mergeCell ref="D691:D695"/>
    <mergeCell ref="J691:J695"/>
    <mergeCell ref="B666:B670"/>
    <mergeCell ref="C666:C670"/>
    <mergeCell ref="D666:D670"/>
    <mergeCell ref="J666:J670"/>
    <mergeCell ref="B671:B675"/>
    <mergeCell ref="C671:C675"/>
    <mergeCell ref="D671:D675"/>
    <mergeCell ref="J671:J675"/>
    <mergeCell ref="B676:B680"/>
    <mergeCell ref="C676:C680"/>
    <mergeCell ref="D676:D680"/>
    <mergeCell ref="J676:J680"/>
    <mergeCell ref="B651:B655"/>
    <mergeCell ref="C651:C655"/>
    <mergeCell ref="D651:D655"/>
    <mergeCell ref="J651:J655"/>
    <mergeCell ref="B656:B660"/>
    <mergeCell ref="C656:C660"/>
    <mergeCell ref="D656:D660"/>
    <mergeCell ref="J656:J660"/>
    <mergeCell ref="B661:B665"/>
    <mergeCell ref="C661:C665"/>
    <mergeCell ref="D661:D665"/>
    <mergeCell ref="J661:J665"/>
    <mergeCell ref="B636:B640"/>
    <mergeCell ref="C636:C640"/>
    <mergeCell ref="D636:D640"/>
    <mergeCell ref="J636:J640"/>
    <mergeCell ref="B641:B645"/>
    <mergeCell ref="C641:C645"/>
    <mergeCell ref="D641:D645"/>
    <mergeCell ref="J641:J645"/>
    <mergeCell ref="B646:B650"/>
    <mergeCell ref="C646:C650"/>
    <mergeCell ref="D646:D650"/>
    <mergeCell ref="J646:J650"/>
    <mergeCell ref="B621:B625"/>
    <mergeCell ref="C621:C625"/>
    <mergeCell ref="D621:D625"/>
    <mergeCell ref="J621:J625"/>
    <mergeCell ref="B626:B630"/>
    <mergeCell ref="C626:C630"/>
    <mergeCell ref="D626:D630"/>
    <mergeCell ref="J626:J630"/>
    <mergeCell ref="B631:B635"/>
    <mergeCell ref="C631:C635"/>
    <mergeCell ref="D631:D635"/>
    <mergeCell ref="J631:J635"/>
    <mergeCell ref="B606:B610"/>
    <mergeCell ref="C606:C610"/>
    <mergeCell ref="D606:D610"/>
    <mergeCell ref="J606:J610"/>
    <mergeCell ref="B611:B615"/>
    <mergeCell ref="C611:C615"/>
    <mergeCell ref="D611:D615"/>
    <mergeCell ref="J611:J615"/>
    <mergeCell ref="B616:B620"/>
    <mergeCell ref="C616:C620"/>
    <mergeCell ref="D616:D620"/>
    <mergeCell ref="J616:J620"/>
    <mergeCell ref="B591:B595"/>
    <mergeCell ref="C591:C595"/>
    <mergeCell ref="D591:D595"/>
    <mergeCell ref="J591:J595"/>
    <mergeCell ref="B596:B600"/>
    <mergeCell ref="C596:C600"/>
    <mergeCell ref="D596:D600"/>
    <mergeCell ref="J596:J600"/>
    <mergeCell ref="B601:B605"/>
    <mergeCell ref="C601:C605"/>
    <mergeCell ref="D601:D605"/>
    <mergeCell ref="J601:J605"/>
    <mergeCell ref="B576:B580"/>
    <mergeCell ref="C576:C580"/>
    <mergeCell ref="D576:D580"/>
    <mergeCell ref="J576:J580"/>
    <mergeCell ref="B581:B585"/>
    <mergeCell ref="C581:C585"/>
    <mergeCell ref="D581:D585"/>
    <mergeCell ref="J581:J585"/>
    <mergeCell ref="B586:B590"/>
    <mergeCell ref="C586:C590"/>
    <mergeCell ref="D586:D590"/>
    <mergeCell ref="J586:J590"/>
    <mergeCell ref="B561:B565"/>
    <mergeCell ref="C561:C565"/>
    <mergeCell ref="D561:D565"/>
    <mergeCell ref="J561:J565"/>
    <mergeCell ref="B566:B570"/>
    <mergeCell ref="C566:C570"/>
    <mergeCell ref="D566:D570"/>
    <mergeCell ref="J566:J570"/>
    <mergeCell ref="B571:B575"/>
    <mergeCell ref="C571:C575"/>
    <mergeCell ref="D571:D575"/>
    <mergeCell ref="J571:J575"/>
    <mergeCell ref="B546:B550"/>
    <mergeCell ref="C546:C550"/>
    <mergeCell ref="D546:D550"/>
    <mergeCell ref="J546:J550"/>
    <mergeCell ref="B551:B555"/>
    <mergeCell ref="C551:C555"/>
    <mergeCell ref="D551:D555"/>
    <mergeCell ref="J551:J555"/>
    <mergeCell ref="B556:B560"/>
    <mergeCell ref="C556:C560"/>
    <mergeCell ref="D556:D560"/>
    <mergeCell ref="J556:J560"/>
    <mergeCell ref="B531:B535"/>
    <mergeCell ref="C531:C535"/>
    <mergeCell ref="D531:D535"/>
    <mergeCell ref="J531:J535"/>
    <mergeCell ref="B536:B540"/>
    <mergeCell ref="C536:C540"/>
    <mergeCell ref="D536:D540"/>
    <mergeCell ref="J536:J540"/>
    <mergeCell ref="B541:B545"/>
    <mergeCell ref="C541:C545"/>
    <mergeCell ref="D541:D545"/>
    <mergeCell ref="J541:J545"/>
    <mergeCell ref="B516:B520"/>
    <mergeCell ref="C516:C520"/>
    <mergeCell ref="D516:D520"/>
    <mergeCell ref="J516:J520"/>
    <mergeCell ref="B521:B525"/>
    <mergeCell ref="C521:C525"/>
    <mergeCell ref="D521:D525"/>
    <mergeCell ref="J521:J525"/>
    <mergeCell ref="B526:B530"/>
    <mergeCell ref="C526:C530"/>
    <mergeCell ref="D526:D530"/>
    <mergeCell ref="J526:J530"/>
    <mergeCell ref="B1001:B1005"/>
    <mergeCell ref="C1001:C1005"/>
    <mergeCell ref="D1001:D1005"/>
    <mergeCell ref="J1001:J1005"/>
    <mergeCell ref="B1006:B1010"/>
    <mergeCell ref="C1006:C1010"/>
    <mergeCell ref="D1006:D1010"/>
    <mergeCell ref="J1006:J1010"/>
    <mergeCell ref="B496:B500"/>
    <mergeCell ref="C496:C500"/>
    <mergeCell ref="D496:D500"/>
    <mergeCell ref="J496:J500"/>
    <mergeCell ref="B501:B505"/>
    <mergeCell ref="C501:C505"/>
    <mergeCell ref="D501:D505"/>
    <mergeCell ref="J501:J505"/>
    <mergeCell ref="B506:B510"/>
    <mergeCell ref="C506:C510"/>
    <mergeCell ref="D506:D510"/>
    <mergeCell ref="J506:J510"/>
    <mergeCell ref="B511:B515"/>
    <mergeCell ref="C511:C515"/>
    <mergeCell ref="D511:D515"/>
    <mergeCell ref="J511:J515"/>
    <mergeCell ref="B986:B990"/>
    <mergeCell ref="C986:C990"/>
    <mergeCell ref="D986:D990"/>
    <mergeCell ref="J986:J990"/>
    <mergeCell ref="B991:B995"/>
    <mergeCell ref="C991:C995"/>
    <mergeCell ref="D991:D995"/>
    <mergeCell ref="J991:J995"/>
    <mergeCell ref="B996:B1000"/>
    <mergeCell ref="C996:C1000"/>
    <mergeCell ref="D996:D1000"/>
    <mergeCell ref="J996:J1000"/>
    <mergeCell ref="B971:B975"/>
    <mergeCell ref="C971:C975"/>
    <mergeCell ref="D971:D975"/>
    <mergeCell ref="J971:J975"/>
    <mergeCell ref="B976:B980"/>
    <mergeCell ref="C976:C980"/>
    <mergeCell ref="D976:D980"/>
    <mergeCell ref="J976:J980"/>
    <mergeCell ref="B981:B985"/>
    <mergeCell ref="C981:C985"/>
    <mergeCell ref="D981:D985"/>
    <mergeCell ref="J981:J985"/>
    <mergeCell ref="B911:B915"/>
    <mergeCell ref="C911:C915"/>
    <mergeCell ref="D911:D915"/>
    <mergeCell ref="J911:J915"/>
    <mergeCell ref="B916:B920"/>
    <mergeCell ref="C916:C920"/>
    <mergeCell ref="D916:D920"/>
    <mergeCell ref="J916:J920"/>
    <mergeCell ref="B966:B970"/>
    <mergeCell ref="C966:C970"/>
    <mergeCell ref="D966:D970"/>
    <mergeCell ref="J966:J970"/>
    <mergeCell ref="B921:B925"/>
    <mergeCell ref="C921:C925"/>
    <mergeCell ref="D921:D925"/>
    <mergeCell ref="J921:J925"/>
    <mergeCell ref="B926:B930"/>
    <mergeCell ref="C926:C930"/>
    <mergeCell ref="D926:D930"/>
    <mergeCell ref="J926:J930"/>
    <mergeCell ref="B931:B935"/>
    <mergeCell ref="C931:C935"/>
    <mergeCell ref="D931:D935"/>
    <mergeCell ref="J931:J935"/>
    <mergeCell ref="B896:B900"/>
    <mergeCell ref="C896:C900"/>
    <mergeCell ref="D896:D900"/>
    <mergeCell ref="J896:J900"/>
    <mergeCell ref="B901:B905"/>
    <mergeCell ref="C901:C905"/>
    <mergeCell ref="D901:D905"/>
    <mergeCell ref="J901:J905"/>
    <mergeCell ref="B906:B910"/>
    <mergeCell ref="C906:C910"/>
    <mergeCell ref="D906:D910"/>
    <mergeCell ref="J906:J910"/>
    <mergeCell ref="B881:B885"/>
    <mergeCell ref="C881:C885"/>
    <mergeCell ref="D881:D885"/>
    <mergeCell ref="J881:J885"/>
    <mergeCell ref="B886:B890"/>
    <mergeCell ref="C886:C890"/>
    <mergeCell ref="D886:D890"/>
    <mergeCell ref="J886:J890"/>
    <mergeCell ref="B891:B895"/>
    <mergeCell ref="C891:C895"/>
    <mergeCell ref="D891:D895"/>
    <mergeCell ref="J891:J895"/>
    <mergeCell ref="B866:B870"/>
    <mergeCell ref="C866:C870"/>
    <mergeCell ref="D866:D870"/>
    <mergeCell ref="J866:J870"/>
    <mergeCell ref="B871:B875"/>
    <mergeCell ref="C871:C875"/>
    <mergeCell ref="D871:D875"/>
    <mergeCell ref="J871:J875"/>
    <mergeCell ref="B876:B880"/>
    <mergeCell ref="C876:C880"/>
    <mergeCell ref="D876:D880"/>
    <mergeCell ref="J876:J880"/>
    <mergeCell ref="B851:B855"/>
    <mergeCell ref="C851:C855"/>
    <mergeCell ref="D851:D855"/>
    <mergeCell ref="J851:J855"/>
    <mergeCell ref="B856:B860"/>
    <mergeCell ref="C856:C860"/>
    <mergeCell ref="D856:D860"/>
    <mergeCell ref="J856:J860"/>
    <mergeCell ref="B861:B865"/>
    <mergeCell ref="C861:C865"/>
    <mergeCell ref="D861:D865"/>
    <mergeCell ref="J861:J865"/>
    <mergeCell ref="B836:B840"/>
    <mergeCell ref="C836:C840"/>
    <mergeCell ref="D836:D840"/>
    <mergeCell ref="J836:J840"/>
    <mergeCell ref="B841:B845"/>
    <mergeCell ref="C841:C845"/>
    <mergeCell ref="D841:D845"/>
    <mergeCell ref="J841:J845"/>
    <mergeCell ref="B846:B850"/>
    <mergeCell ref="C846:C850"/>
    <mergeCell ref="D846:D850"/>
    <mergeCell ref="J846:J850"/>
    <mergeCell ref="B821:B825"/>
    <mergeCell ref="C821:C825"/>
    <mergeCell ref="D821:D825"/>
    <mergeCell ref="J821:J825"/>
    <mergeCell ref="B826:B830"/>
    <mergeCell ref="C826:C830"/>
    <mergeCell ref="D826:D830"/>
    <mergeCell ref="J826:J830"/>
    <mergeCell ref="B831:B835"/>
    <mergeCell ref="C831:C835"/>
    <mergeCell ref="D831:D835"/>
    <mergeCell ref="J831:J835"/>
    <mergeCell ref="B806:B810"/>
    <mergeCell ref="C806:C810"/>
    <mergeCell ref="D806:D810"/>
    <mergeCell ref="J806:J810"/>
    <mergeCell ref="B811:B815"/>
    <mergeCell ref="C811:C815"/>
    <mergeCell ref="D811:D815"/>
    <mergeCell ref="J811:J815"/>
    <mergeCell ref="B816:B820"/>
    <mergeCell ref="C816:C820"/>
    <mergeCell ref="D816:D820"/>
    <mergeCell ref="J816:J820"/>
    <mergeCell ref="B791:B795"/>
    <mergeCell ref="C791:C795"/>
    <mergeCell ref="D791:D795"/>
    <mergeCell ref="J791:J795"/>
    <mergeCell ref="B796:B800"/>
    <mergeCell ref="C796:C800"/>
    <mergeCell ref="D796:D800"/>
    <mergeCell ref="J796:J800"/>
    <mergeCell ref="B801:B805"/>
    <mergeCell ref="C801:C805"/>
    <mergeCell ref="D801:D805"/>
    <mergeCell ref="J801:J805"/>
    <mergeCell ref="B776:B780"/>
    <mergeCell ref="C776:C780"/>
    <mergeCell ref="D776:D780"/>
    <mergeCell ref="J776:J780"/>
    <mergeCell ref="B781:B785"/>
    <mergeCell ref="C781:C785"/>
    <mergeCell ref="D781:D785"/>
    <mergeCell ref="J781:J785"/>
    <mergeCell ref="B786:B790"/>
    <mergeCell ref="C786:C790"/>
    <mergeCell ref="D786:D790"/>
    <mergeCell ref="J786:J790"/>
    <mergeCell ref="B761:B765"/>
    <mergeCell ref="C761:C765"/>
    <mergeCell ref="D761:D765"/>
    <mergeCell ref="J761:J765"/>
    <mergeCell ref="B766:B770"/>
    <mergeCell ref="C766:C770"/>
    <mergeCell ref="D766:D770"/>
    <mergeCell ref="J766:J770"/>
    <mergeCell ref="B771:B775"/>
    <mergeCell ref="C771:C775"/>
    <mergeCell ref="D771:D775"/>
    <mergeCell ref="J771:J775"/>
    <mergeCell ref="B746:B750"/>
    <mergeCell ref="C746:C750"/>
    <mergeCell ref="D746:D750"/>
    <mergeCell ref="J746:J750"/>
    <mergeCell ref="B751:B755"/>
    <mergeCell ref="C751:C755"/>
    <mergeCell ref="D751:D755"/>
    <mergeCell ref="J751:J755"/>
    <mergeCell ref="B756:B760"/>
    <mergeCell ref="C756:C760"/>
    <mergeCell ref="D756:D760"/>
    <mergeCell ref="J756:J760"/>
    <mergeCell ref="B731:B735"/>
    <mergeCell ref="C731:C735"/>
    <mergeCell ref="D731:D735"/>
    <mergeCell ref="J731:J735"/>
    <mergeCell ref="B736:B740"/>
    <mergeCell ref="C736:C740"/>
    <mergeCell ref="D736:D740"/>
    <mergeCell ref="J736:J740"/>
    <mergeCell ref="B741:B745"/>
    <mergeCell ref="C741:C745"/>
    <mergeCell ref="D741:D745"/>
    <mergeCell ref="J741:J745"/>
    <mergeCell ref="B236:B240"/>
    <mergeCell ref="B241:B245"/>
    <mergeCell ref="B246:B250"/>
    <mergeCell ref="B251:B255"/>
    <mergeCell ref="B256:B260"/>
    <mergeCell ref="B211:B215"/>
    <mergeCell ref="B216:B220"/>
    <mergeCell ref="B221:B225"/>
    <mergeCell ref="B226:B230"/>
    <mergeCell ref="B231:B235"/>
    <mergeCell ref="B186:B190"/>
    <mergeCell ref="B191:B195"/>
    <mergeCell ref="B196:B200"/>
    <mergeCell ref="B201:B205"/>
    <mergeCell ref="B206:B210"/>
    <mergeCell ref="B161:B165"/>
    <mergeCell ref="B166:B170"/>
    <mergeCell ref="B171:B175"/>
    <mergeCell ref="B176:B180"/>
    <mergeCell ref="B181:B185"/>
    <mergeCell ref="B136:B140"/>
    <mergeCell ref="B141:B145"/>
    <mergeCell ref="B146:B150"/>
    <mergeCell ref="B151:B155"/>
    <mergeCell ref="B156:B160"/>
    <mergeCell ref="B111:B115"/>
    <mergeCell ref="B116:B120"/>
    <mergeCell ref="B121:B125"/>
    <mergeCell ref="B126:B130"/>
    <mergeCell ref="B131:B135"/>
    <mergeCell ref="B86:B90"/>
    <mergeCell ref="B91:B95"/>
    <mergeCell ref="B96:B100"/>
    <mergeCell ref="B101:B105"/>
    <mergeCell ref="B106:B110"/>
    <mergeCell ref="B61:B65"/>
    <mergeCell ref="B66:B70"/>
    <mergeCell ref="B71:B75"/>
    <mergeCell ref="B76:B80"/>
    <mergeCell ref="B81:B85"/>
    <mergeCell ref="B36:B40"/>
    <mergeCell ref="B41:B45"/>
    <mergeCell ref="B46:B50"/>
    <mergeCell ref="B51:B55"/>
    <mergeCell ref="B56:B60"/>
    <mergeCell ref="B11:B15"/>
    <mergeCell ref="B16:B20"/>
    <mergeCell ref="B21:B25"/>
    <mergeCell ref="B26:B30"/>
    <mergeCell ref="B31:B35"/>
    <mergeCell ref="C251:C255"/>
    <mergeCell ref="D251:D255"/>
    <mergeCell ref="J251:J255"/>
    <mergeCell ref="C256:C260"/>
    <mergeCell ref="D256:D260"/>
    <mergeCell ref="J256:J260"/>
    <mergeCell ref="C241:C245"/>
    <mergeCell ref="D241:D245"/>
    <mergeCell ref="J241:J245"/>
    <mergeCell ref="C246:C250"/>
    <mergeCell ref="D246:D250"/>
    <mergeCell ref="J246:J250"/>
    <mergeCell ref="C231:C235"/>
    <mergeCell ref="D231:D235"/>
    <mergeCell ref="J231:J235"/>
    <mergeCell ref="C236:C240"/>
    <mergeCell ref="D236:D240"/>
    <mergeCell ref="J236:J240"/>
    <mergeCell ref="C221:C225"/>
    <mergeCell ref="D221:D225"/>
    <mergeCell ref="J221:J225"/>
    <mergeCell ref="C226:C230"/>
    <mergeCell ref="D226:D230"/>
    <mergeCell ref="J226:J230"/>
    <mergeCell ref="C211:C215"/>
    <mergeCell ref="D211:D215"/>
    <mergeCell ref="J211:J215"/>
    <mergeCell ref="C216:C220"/>
    <mergeCell ref="D216:D220"/>
    <mergeCell ref="J216:J220"/>
    <mergeCell ref="C201:C205"/>
    <mergeCell ref="D201:D205"/>
    <mergeCell ref="J201:J205"/>
    <mergeCell ref="C206:C210"/>
    <mergeCell ref="D206:D210"/>
    <mergeCell ref="J206:J210"/>
    <mergeCell ref="C191:C195"/>
    <mergeCell ref="D191:D195"/>
    <mergeCell ref="J191:J195"/>
    <mergeCell ref="C196:C200"/>
    <mergeCell ref="D196:D200"/>
    <mergeCell ref="J196:J200"/>
    <mergeCell ref="C181:C185"/>
    <mergeCell ref="D181:D185"/>
    <mergeCell ref="J181:J185"/>
    <mergeCell ref="C186:C190"/>
    <mergeCell ref="D186:D190"/>
    <mergeCell ref="J186:J190"/>
    <mergeCell ref="C171:C175"/>
    <mergeCell ref="D171:D175"/>
    <mergeCell ref="J171:J175"/>
    <mergeCell ref="C176:C180"/>
    <mergeCell ref="D176:D180"/>
    <mergeCell ref="J176:J180"/>
    <mergeCell ref="C161:C165"/>
    <mergeCell ref="D161:D165"/>
    <mergeCell ref="J161:J165"/>
    <mergeCell ref="C166:C170"/>
    <mergeCell ref="D166:D170"/>
    <mergeCell ref="J166:J170"/>
    <mergeCell ref="C151:C155"/>
    <mergeCell ref="D151:D155"/>
    <mergeCell ref="J151:J155"/>
    <mergeCell ref="C156:C160"/>
    <mergeCell ref="D156:D160"/>
    <mergeCell ref="J156:J160"/>
    <mergeCell ref="C141:C145"/>
    <mergeCell ref="D141:D145"/>
    <mergeCell ref="J141:J145"/>
    <mergeCell ref="C146:C150"/>
    <mergeCell ref="D146:D150"/>
    <mergeCell ref="J146:J150"/>
    <mergeCell ref="C131:C135"/>
    <mergeCell ref="D131:D135"/>
    <mergeCell ref="J131:J135"/>
    <mergeCell ref="C136:C140"/>
    <mergeCell ref="D136:D140"/>
    <mergeCell ref="J136:J140"/>
    <mergeCell ref="C121:C125"/>
    <mergeCell ref="D121:D125"/>
    <mergeCell ref="J121:J125"/>
    <mergeCell ref="C126:C130"/>
    <mergeCell ref="D126:D130"/>
    <mergeCell ref="J126:J130"/>
    <mergeCell ref="C111:C115"/>
    <mergeCell ref="D111:D115"/>
    <mergeCell ref="J111:J115"/>
    <mergeCell ref="C116:C120"/>
    <mergeCell ref="D116:D120"/>
    <mergeCell ref="J116:J120"/>
    <mergeCell ref="L18:P24"/>
    <mergeCell ref="C11:C15"/>
    <mergeCell ref="J11:J15"/>
    <mergeCell ref="C16:C20"/>
    <mergeCell ref="J16:J20"/>
    <mergeCell ref="C21:C25"/>
    <mergeCell ref="J21:J25"/>
    <mergeCell ref="D11:D15"/>
    <mergeCell ref="D16:D20"/>
    <mergeCell ref="D21:D25"/>
    <mergeCell ref="C26:C30"/>
    <mergeCell ref="J26:J30"/>
    <mergeCell ref="C31:C35"/>
    <mergeCell ref="J31:J35"/>
    <mergeCell ref="C36:C40"/>
    <mergeCell ref="J36:J40"/>
    <mergeCell ref="D26:D30"/>
    <mergeCell ref="D31:D35"/>
    <mergeCell ref="D36:D40"/>
    <mergeCell ref="C56:C60"/>
    <mergeCell ref="J56:J60"/>
    <mergeCell ref="C41:C45"/>
    <mergeCell ref="J41:J45"/>
    <mergeCell ref="C46:C50"/>
    <mergeCell ref="J46:J50"/>
    <mergeCell ref="C51:C55"/>
    <mergeCell ref="J51:J55"/>
    <mergeCell ref="D41:D45"/>
    <mergeCell ref="D46:D50"/>
    <mergeCell ref="D51:D55"/>
    <mergeCell ref="D56:D60"/>
    <mergeCell ref="C61:C65"/>
    <mergeCell ref="J61:J65"/>
    <mergeCell ref="C66:C70"/>
    <mergeCell ref="J66:J70"/>
    <mergeCell ref="C71:C75"/>
    <mergeCell ref="J71:J75"/>
    <mergeCell ref="D61:D65"/>
    <mergeCell ref="D66:D70"/>
    <mergeCell ref="D71:D75"/>
    <mergeCell ref="C76:C80"/>
    <mergeCell ref="J76:J80"/>
    <mergeCell ref="C81:C85"/>
    <mergeCell ref="J81:J85"/>
    <mergeCell ref="C86:C90"/>
    <mergeCell ref="J86:J90"/>
    <mergeCell ref="D76:D80"/>
    <mergeCell ref="D81:D85"/>
    <mergeCell ref="D86:D90"/>
    <mergeCell ref="C106:C110"/>
    <mergeCell ref="J106:J110"/>
    <mergeCell ref="C91:C95"/>
    <mergeCell ref="J91:J95"/>
    <mergeCell ref="C96:C100"/>
    <mergeCell ref="J96:J100"/>
    <mergeCell ref="C101:C105"/>
    <mergeCell ref="J101:J105"/>
    <mergeCell ref="D91:D95"/>
    <mergeCell ref="D96:D100"/>
    <mergeCell ref="D101:D105"/>
    <mergeCell ref="D106:D110"/>
  </mergeCells>
  <phoneticPr fontId="3"/>
  <conditionalFormatting sqref="O11">
    <cfRule type="expression" dxfId="51" priority="3170">
      <formula>OR(O11&gt;N11,O11&gt;30000000)</formula>
    </cfRule>
  </conditionalFormatting>
  <conditionalFormatting sqref="O11:O14">
    <cfRule type="expression" priority="1872" stopIfTrue="1">
      <formula>O11=""</formula>
    </cfRule>
    <cfRule type="expression" dxfId="50" priority="2579">
      <formula>IF(N11="",0&lt;O11)</formula>
    </cfRule>
  </conditionalFormatting>
  <conditionalFormatting sqref="O12:O14">
    <cfRule type="expression" dxfId="49" priority="2578">
      <formula>O12&gt;N12</formula>
    </cfRule>
  </conditionalFormatting>
  <conditionalFormatting sqref="F15">
    <cfRule type="expression" dxfId="48" priority="44">
      <formula>OR(F11="",F11=0)</formula>
    </cfRule>
  </conditionalFormatting>
  <conditionalFormatting sqref="F14:G15">
    <cfRule type="expression" priority="37" stopIfTrue="1">
      <formula>F14=""</formula>
    </cfRule>
  </conditionalFormatting>
  <conditionalFormatting sqref="G11">
    <cfRule type="expression" priority="46" stopIfTrue="1">
      <formula>G11=""</formula>
    </cfRule>
    <cfRule type="expression" dxfId="47" priority="49">
      <formula>G11&gt;3500000</formula>
    </cfRule>
  </conditionalFormatting>
  <conditionalFormatting sqref="G14">
    <cfRule type="expression" dxfId="46" priority="48">
      <formula>G14&gt;100000</formula>
    </cfRule>
  </conditionalFormatting>
  <conditionalFormatting sqref="G15">
    <cfRule type="expression" dxfId="45" priority="47">
      <formula>G15&gt;200000</formula>
    </cfRule>
  </conditionalFormatting>
  <conditionalFormatting sqref="I11">
    <cfRule type="expression" dxfId="44" priority="45">
      <formula>IF(H11="",0&lt;I11)</formula>
    </cfRule>
    <cfRule type="expression" dxfId="43" priority="52">
      <formula>OR(I11&gt;3500000,I11&gt;H11)</formula>
    </cfRule>
  </conditionalFormatting>
  <conditionalFormatting sqref="I14">
    <cfRule type="expression" priority="35" stopIfTrue="1">
      <formula>I14=""</formula>
    </cfRule>
    <cfRule type="expression" dxfId="42" priority="36">
      <formula>OR(I11="",I11=0)</formula>
    </cfRule>
    <cfRule type="expression" dxfId="41" priority="51">
      <formula>OR(I14&gt;100000,I14&gt;H14)</formula>
    </cfRule>
  </conditionalFormatting>
  <conditionalFormatting sqref="I14:I15">
    <cfRule type="expression" dxfId="40" priority="42">
      <formula>IF(H14="",0&lt;I14)</formula>
    </cfRule>
  </conditionalFormatting>
  <conditionalFormatting sqref="I15">
    <cfRule type="expression" priority="33" stopIfTrue="1">
      <formula>I15=""</formula>
    </cfRule>
    <cfRule type="expression" dxfId="39" priority="34">
      <formula>OR(I11="",I11=0)</formula>
    </cfRule>
    <cfRule type="expression" dxfId="38" priority="50">
      <formula>OR(I15&gt;200000,I15&gt;H15)</formula>
    </cfRule>
  </conditionalFormatting>
  <conditionalFormatting sqref="J11:J1010">
    <cfRule type="expression" priority="38" stopIfTrue="1">
      <formula>I11+I14+I15=0</formula>
    </cfRule>
    <cfRule type="expression" dxfId="37" priority="39">
      <formula>J11&gt;SUM(H11:H15)-H12-H13</formula>
    </cfRule>
    <cfRule type="expression" dxfId="36" priority="40">
      <formula>IF(H11="",J11&gt;0)</formula>
    </cfRule>
    <cfRule type="expression" dxfId="35" priority="41">
      <formula>J11&gt;3800000</formula>
    </cfRule>
  </conditionalFormatting>
  <conditionalFormatting sqref="F14">
    <cfRule type="expression" dxfId="34" priority="43">
      <formula>OR(F11="",F11=0)</formula>
    </cfRule>
  </conditionalFormatting>
  <conditionalFormatting sqref="F20 F25 F30 F35 F40 F45 F50 F55 F60 F65 F70 F75 F80 F85 F90 F95 F100 F105 F110 F115 F120 F125 F130 F135 F140 F145 F150 F155 F160 F165 F170 F175 F180 F185 F190 F195 F200 F205 F210 F215 F220 F225 F230 F235 F240 F245 F250 F255 F260 F265 F270 F275 F280 F285 F290 F295 F300 F305 F310 F315 F320 F325 F330 F335 F340 F345 F350 F355 F360 F365 F370 F375 F380 F385 F390 F395 F400 F405 F410 F415 F420 F425 F430 F435 F440 F445 F450 F455 F460 F465 F470 F475 F480 F485 F490 F495 F500 F505 F510 F515 F520 F525 F530 F535 F540 F545 F550 F555 F560 F565 F570 F575 F580 F585 F590 F595 F600 F605 F610 F615 F620 F625 F630 F635 F640 F645 F650 F655 F660 F665 F670 F675 F680 F685 F690 F695 F700 F705 F710 F715 F720 F725 F730 F735 F740 F745 F750 F755 F760 F765 F770 F775 F780 F785 F790 F795 F800 F805 F810 F815 F820 F825 F830 F835 F840 F845 F850 F855 F860 F865 F870 F875 F880 F885 F890 F895 F900 F905 F910 F915 F920 F925 F930 F935 F940 F945 F950 F955 F960 F965 F970 F975 F980 F985 F990 F995 F1000 F1005 F1010">
    <cfRule type="expression" dxfId="33" priority="8">
      <formula>OR(F16="",F16=0)</formula>
    </cfRule>
  </conditionalFormatting>
  <conditionalFormatting sqref="F19:G20 F24:G25 F29:G30 F34:G35 F39:G40 F44:G45 F49:G50 F54:G55 F59:G60 F64:G65 F69:G70 F74:G75 F79:G80 F84:G85 F89:G90 F94:G95 F99:G100 F104:G105 F109:G110 F114:G115 F119:G120 F124:G125 F129:G130 F134:G135 F139:G140 F144:G145 F149:G150 F154:G155 F159:G160 F164:G165 F169:G170 F174:G175 F179:G180 F184:G185 F189:G190 F194:G195 F199:G200 F204:G205 F209:G210 F214:G215 F219:G220 F224:G225 F229:G230 F234:G235 F239:G240 F244:G245 F249:G250 F254:G255 F259:G260 F264:G265 F269:G270 F274:G275 F279:G280 F284:G285 F289:G290 F294:G295 F299:G300 F304:G305 F309:G310 F314:G315 F319:G320 F324:G325 F329:G330 F334:G335 F339:G340 F344:G345 F349:G350 F354:G355 F359:G360 F364:G365 F369:G370 F374:G375 F379:G380 F384:G385 F389:G390 F394:G395 F399:G400 F404:G405 F409:G410 F414:G415 F419:G420 F424:G425 F429:G430 F434:G435 F439:G440 F444:G445 F449:G450 F454:G455 F459:G460 F464:G465 F469:G470 F474:G475 F479:G480 F484:G485 F489:G490 F494:G495 F499:G500 F504:G505 F509:G510 F514:G515 F519:G520 F524:G525 F529:G530 F534:G535 F539:G540 F544:G545 F549:G550 F554:G555 F559:G560 F564:G565 F569:G570 F574:G575 F579:G580 F584:G585 F589:G590 F594:G595 F599:G600 F604:G605 F609:G610 F614:G615 F619:G620 F624:G625 F629:G630 F634:G635 F639:G640 F644:G645 F649:G650 F654:G655 F659:G660 F664:G665 F669:G670 F674:G675 F679:G680 F684:G685 F689:G690 F694:G695 F699:G700 F704:G705 F709:G710 F714:G715 F719:G720 F724:G725 F729:G730 F734:G735 F739:G740 F744:G745 F749:G750 F754:G755 F759:G760 F764:G765 F769:G770 F774:G775 F779:G780 F784:G785 F789:G790 F794:G795 F799:G800 F804:G805 F809:G810 F814:G815 F819:G820 F824:G825 F829:G830 F834:G835 F839:G840 F844:G845 F849:G850 F854:G855 F859:G860 F864:G865 F869:G870 F874:G875 F879:G880 F884:G885 F889:G890 F894:G895 F899:G900 F904:G905 F909:G910 F914:G915 F919:G920 F924:G925 F929:G930 F934:G935 F939:G940 F944:G945 F949:G950 F954:G955 F959:G960 F964:G965 F969:G970 F974:G975 F979:G980 F984:G985 F989:G990 F994:G995 F999:G1000 F1004:G1005 F1009:G1010">
    <cfRule type="expression" priority="5" stopIfTrue="1">
      <formula>F19=""</formula>
    </cfRule>
  </conditionalFormatting>
  <conditionalFormatting sqref="G16 G21 G26 G31 G36 G41 G46 G51 G56 G61 G66 G71 G76 G81 G86 G91 G96 G101 G106 G111 G116 G121 G126 G131 G136 G141 G146 G151 G156 G161 G166 G171 G176 G181 G186 G191 G196 G201 G206 G211 G216 G221 G226 G231 G236 G241 G246 G251 G256 G261 G266 G271 G276 G281 G286 G291 G296 G301 G306 G311 G316 G321 G326 G331 G336 G341 G346 G351 G356 G361 G366 G371 G376 G381 G386 G391 G396 G401 G406 G411 G416 G421 G426 G431 G436 G441 G446 G451 G456 G461 G466 G471 G476 G481 G486 G491 G496 G501 G506 G511 G516 G521 G526 G531 G536 G541 G546 G551 G556 G561 G566 G571 G576 G581 G586 G591 G596 G601 G606 G611 G616 G621 G626 G631 G636 G641 G646 G651 G656 G661 G666 G671 G676 G681 G686 G691 G696 G701 G706 G711 G716 G721 G726 G731 G736 G741 G746 G751 G756 G761 G766 G771 G776 G781 G786 G791 G796 G801 G806 G811 G816 G821 G826 G831 G836 G841 G846 G851 G856 G861 G866 G871 G876 G881 G886 G891 G896 G901 G906 G911 G916 G921 G926 G931 G936 G941 G946 G951 G956 G961 G966 G971 G976 G981 G986 G991 G996 G1001 G1006">
    <cfRule type="expression" priority="10" stopIfTrue="1">
      <formula>G16=""</formula>
    </cfRule>
    <cfRule type="expression" dxfId="32" priority="13">
      <formula>G16&gt;3500000</formula>
    </cfRule>
  </conditionalFormatting>
  <conditionalFormatting sqref="G19 G24 G29 G34 G39 G44 G49 G54 G59 G64 G69 G74 G79 G84 G89 G94 G99 G104 G109 G114 G119 G124 G129 G134 G139 G144 G149 G154 G159 G164 G169 G174 G179 G184 G189 G194 G199 G204 G209 G214 G219 G224 G229 G234 G239 G244 G249 G254 G259 G264 G269 G274 G279 G284 G289 G294 G299 G304 G309 G314 G319 G324 G329 G334 G339 G344 G349 G354 G359 G364 G369 G374 G379 G384 G389 G394 G399 G404 G409 G414 G419 G424 G429 G434 G439 G444 G449 G454 G459 G464 G469 G474 G479 G484 G489 G494 G499 G504 G509 G514 G519 G524 G529 G534 G539 G544 G549 G554 G559 G564 G569 G574 G579 G584 G589 G594 G599 G604 G609 G614 G619 G624 G629 G634 G639 G644 G649 G654 G659 G664 G669 G674 G679 G684 G689 G694 G699 G704 G709 G714 G719 G724 G729 G734 G739 G744 G749 G754 G759 G764 G769 G774 G779 G784 G789 G794 G799 G804 G809 G814 G819 G824 G829 G834 G839 G844 G849 G854 G859 G864 G869 G874 G879 G884 G889 G894 G899 G904 G909 G914 G919 G924 G929 G934 G939 G944 G949 G954 G959 G964 G969 G974 G979 G984 G989 G994 G999 G1004 G1009">
    <cfRule type="expression" dxfId="31" priority="12">
      <formula>G19&gt;100000</formula>
    </cfRule>
  </conditionalFormatting>
  <conditionalFormatting sqref="G20 G25 G30 G35 G40 G45 G50 G55 G60 G65 G70 G75 G80 G85 G90 G95 G100 G105 G110 G115 G120 G125 G130 G135 G140 G145 G150 G155 G160 G165 G170 G175 G180 G185 G190 G195 G200 G205 G210 G215 G220 G225 G230 G235 G240 G245 G250 G255 G260 G265 G270 G275 G280 G285 G290 G295 G300 G305 G310 G315 G320 G325 G330 G335 G340 G345 G350 G355 G360 G365 G370 G375 G380 G385 G390 G395 G400 G405 G410 G415 G420 G425 G430 G435 G440 G445 G450 G455 G460 G465 G470 G475 G480 G485 G490 G495 G500 G505 G510 G515 G520 G525 G530 G535 G540 G545 G550 G555 G560 G565 G570 G575 G580 G585 G590 G595 G600 G605 G610 G615 G620 G625 G630 G635 G640 G645 G650 G655 G660 G665 G670 G675 G680 G685 G690 G695 G700 G705 G710 G715 G720 G725 G730 G735 G740 G745 G750 G755 G760 G765 G770 G775 G780 G785 G790 G795 G800 G805 G810 G815 G820 G825 G830 G835 G840 G845 G850 G855 G860 G865 G870 G875 G880 G885 G890 G895 G900 G905 G910 G915 G920 G925 G930 G935 G940 G945 G950 G955 G960 G965 G970 G975 G980 G985 G990 G995 G1000 G1005 G1010">
    <cfRule type="expression" dxfId="30" priority="11">
      <formula>G20&gt;200000</formula>
    </cfRule>
  </conditionalFormatting>
  <conditionalFormatting sqref="I16 I21 I26 I31 I36 I41 I46 I51 I56 I61 I66 I71 I76 I81 I86 I91 I96 I101 I106 I111 I116 I121 I126 I131 I136 I141 I146 I151 I156 I161 I166 I171 I176 I181 I186 I191 I196 I201 I206 I211 I216 I221 I226 I231 I236 I241 I246 I251 I256 I261 I266 I271 I276 I281 I286 I291 I296 I301 I306 I311 I316 I321 I326 I331 I336 I341 I346 I351 I356 I361 I366 I371 I376 I381 I386 I391 I396 I401 I406 I411 I416 I421 I426 I431 I436 I441 I446 I451 I456 I461 I466 I471 I476 I481 I486 I491 I496 I501 I506 I511 I516 I521 I526 I531 I536 I541 I546 I551 I556 I561 I566 I571 I576 I581 I586 I591 I596 I601 I606 I611 I616 I621 I626 I631 I636 I641 I646 I651 I656 I661 I666 I671 I676 I681 I686 I691 I696 I701 I706 I711 I716 I721 I726 I731 I736 I741 I746 I751 I756 I761 I766 I771 I776 I781 I786 I791 I796 I801 I806 I811 I816 I821 I826 I831 I836 I841 I846 I851 I856 I861 I866 I871 I876 I881 I886 I891 I896 I901 I906 I911 I916 I921 I926 I931 I936 I941 I946 I951 I956 I961 I966 I971 I976 I981 I986 I991 I996 I1001 I1006">
    <cfRule type="expression" dxfId="29" priority="9">
      <formula>IF(H16="",0&lt;I16)</formula>
    </cfRule>
    <cfRule type="expression" dxfId="28" priority="16">
      <formula>OR(I16&gt;3500000,I16&gt;H16)</formula>
    </cfRule>
  </conditionalFormatting>
  <conditionalFormatting sqref="I19 I24 I29 I34 I39 I44 I49 I54 I59 I64 I69 I74 I79 I84 I89 I94 I99 I104 I109 I114 I119 I124 I129 I134 I139 I144 I149 I154 I159 I164 I169 I174 I179 I184 I189 I194 I199 I204 I209 I214 I219 I224 I229 I234 I239 I244 I249 I254 I259 I264 I269 I274 I279 I284 I289 I294 I299 I304 I309 I314 I319 I324 I329 I334 I339 I344 I349 I354 I359 I364 I369 I374 I379 I384 I389 I394 I399 I404 I409 I414 I419 I424 I429 I434 I439 I444 I449 I454 I459 I464 I469 I474 I479 I484 I489 I494 I499 I504 I509 I514 I519 I524 I529 I534 I539 I544 I549 I554 I559 I564 I569 I574 I579 I584 I589 I594 I599 I604 I609 I614 I619 I624 I629 I634 I639 I644 I649 I654 I659 I664 I669 I674 I679 I684 I689 I694 I699 I704 I709 I714 I719 I724 I729 I734 I739 I744 I749 I754 I759 I764 I769 I774 I779 I784 I789 I794 I799 I804 I809 I814 I819 I824 I829 I834 I839 I844 I849 I854 I859 I864 I869 I874 I879 I884 I889 I894 I899 I904 I909 I914 I919 I924 I929 I934 I939 I944 I949 I954 I959 I964 I969 I974 I979 I984 I989 I994 I999 I1004 I1009">
    <cfRule type="expression" priority="3" stopIfTrue="1">
      <formula>I19=""</formula>
    </cfRule>
    <cfRule type="expression" dxfId="27" priority="4">
      <formula>OR(I16="",I16=0)</formula>
    </cfRule>
    <cfRule type="expression" dxfId="26" priority="15">
      <formula>OR(I19&gt;100000,I19&gt;H19)</formula>
    </cfRule>
  </conditionalFormatting>
  <conditionalFormatting sqref="I19:I20 I24:I25 I29:I30 I34:I35 I39:I40 I44:I45 I49:I50 I54:I55 I59:I60 I64:I65 I69:I70 I74:I75 I79:I80 I84:I85 I89:I90 I94:I95 I99:I100 I104:I105 I109:I110 I114:I115 I119:I120 I124:I125 I129:I130 I134:I135 I139:I140 I144:I145 I149:I150 I154:I155 I159:I160 I164:I165 I169:I170 I174:I175 I179:I180 I184:I185 I189:I190 I194:I195 I199:I200 I204:I205 I209:I210 I214:I215 I219:I220 I224:I225 I229:I230 I234:I235 I239:I240 I244:I245 I249:I250 I254:I255 I259:I260 I264:I265 I269:I270 I274:I275 I279:I280 I284:I285 I289:I290 I294:I295 I299:I300 I304:I305 I309:I310 I314:I315 I319:I320 I324:I325 I329:I330 I334:I335 I339:I340 I344:I345 I349:I350 I354:I355 I359:I360 I364:I365 I369:I370 I374:I375 I379:I380 I384:I385 I389:I390 I394:I395 I399:I400 I404:I405 I409:I410 I414:I415 I419:I420 I424:I425 I429:I430 I434:I435 I439:I440 I444:I445 I449:I450 I454:I455 I459:I460 I464:I465 I469:I470 I474:I475 I479:I480 I484:I485 I489:I490 I494:I495 I499:I500 I504:I505 I509:I510 I514:I515 I519:I520 I524:I525 I529:I530 I534:I535 I539:I540 I544:I545 I549:I550 I554:I555 I559:I560 I564:I565 I569:I570 I574:I575 I579:I580 I584:I585 I589:I590 I594:I595 I599:I600 I604:I605 I609:I610 I614:I615 I619:I620 I624:I625 I629:I630 I634:I635 I639:I640 I644:I645 I649:I650 I654:I655 I659:I660 I664:I665 I669:I670 I674:I675 I679:I680 I684:I685 I689:I690 I694:I695 I699:I700 I704:I705 I709:I710 I714:I715 I719:I720 I724:I725 I729:I730 I734:I735 I739:I740 I744:I745 I749:I750 I754:I755 I759:I760 I764:I765 I769:I770 I774:I775 I779:I780 I784:I785 I789:I790 I794:I795 I799:I800 I804:I805 I809:I810 I814:I815 I819:I820 I824:I825 I829:I830 I834:I835 I839:I840 I844:I845 I849:I850 I854:I855 I859:I860 I864:I865 I869:I870 I874:I875 I879:I880 I884:I885 I889:I890 I894:I895 I899:I900 I904:I905 I909:I910 I914:I915 I919:I920 I924:I925 I929:I930 I934:I935 I939:I940 I944:I945 I949:I950 I954:I955 I959:I960 I964:I965 I969:I970 I974:I975 I979:I980 I984:I985 I989:I990 I994:I995 I999:I1000 I1004:I1005 I1009:I1010">
    <cfRule type="expression" dxfId="25" priority="6">
      <formula>IF(H19="",0&lt;I19)</formula>
    </cfRule>
  </conditionalFormatting>
  <conditionalFormatting sqref="I20 I25 I30 I35 I40 I45 I50 I55 I60 I65 I70 I75 I80 I85 I90 I95 I100 I105 I110 I115 I120 I125 I130 I135 I140 I145 I150 I155 I160 I165 I170 I175 I180 I185 I190 I195 I200 I205 I210 I215 I220 I225 I230 I235 I240 I245 I250 I255 I260 I265 I270 I275 I280 I285 I290 I295 I300 I305 I310 I315 I320 I325 I330 I335 I340 I345 I350 I355 I360 I365 I370 I375 I380 I385 I390 I395 I400 I405 I410 I415 I420 I425 I430 I435 I440 I445 I450 I455 I460 I465 I470 I475 I480 I485 I490 I495 I500 I505 I510 I515 I520 I525 I530 I535 I540 I545 I550 I555 I560 I565 I570 I575 I580 I585 I590 I595 I600 I605 I610 I615 I620 I625 I630 I635 I640 I645 I650 I655 I660 I665 I670 I675 I680 I685 I690 I695 I700 I705 I710 I715 I720 I725 I730 I735 I740 I745 I750 I755 I760 I765 I770 I775 I780 I785 I790 I795 I800 I805 I810 I815 I820 I825 I830 I835 I840 I845 I850 I855 I860 I865 I870 I875 I880 I885 I890 I895 I900 I905 I910 I915 I920 I925 I930 I935 I940 I945 I950 I955 I960 I965 I970 I975 I980 I985 I990 I995 I1000 I1005 I1010">
    <cfRule type="expression" priority="1" stopIfTrue="1">
      <formula>I20=""</formula>
    </cfRule>
    <cfRule type="expression" dxfId="24" priority="2">
      <formula>OR(I16="",I16=0)</formula>
    </cfRule>
    <cfRule type="expression" dxfId="23" priority="14">
      <formula>OR(I20&gt;200000,I20&gt;H20)</formula>
    </cfRule>
  </conditionalFormatting>
  <conditionalFormatting sqref="F19 F24 F29 F34 F39 F44 F49 F54 F59 F64 F69 F74 F79 F84 F89 F94 F99 F104 F109 F114 F119 F124 F129 F134 F139 F144 F149 F154 F159 F164 F169 F174 F179 F184 F189 F194 F199 F204 F209 F214 F219 F224 F229 F234 F239 F244 F249 F254 F259 F264 F269 F274 F279 F284 F289 F294 F299 F304 F309 F314 F319 F324 F329 F334 F339 F344 F349 F354 F359 F364 F369 F374 F379 F384 F389 F394 F399 F404 F409 F414 F419 F424 F429 F434 F439 F444 F449 F454 F459 F464 F469 F474 F479 F484 F489 F494 F499 F504 F509 F514 F519 F524 F529 F534 F539 F544 F549 F554 F559 F564 F569 F574 F579 F584 F589 F594 F599 F604 F609 F614 F619 F624 F629 F634 F639 F644 F649 F654 F659 F664 F669 F674 F679 F684 F689 F694 F699 F704 F709 F714 F719 F724 F729 F734 F739 F744 F749 F754 F759 F764 F769 F774 F779 F784 F789 F794 F799 F804 F809 F814 F819 F824 F829 F834 F839 F844 F849 F854 F859 F864 F869 F874 F879 F884 F889 F894 F899 F904 F909 F914 F919 F924 F929 F934 F939 F944 F949 F954 F959 F964 F969 F974 F979 F984 F989 F994 F999 F1004 F1009">
    <cfRule type="expression" dxfId="22" priority="7">
      <formula>OR(F16="",F16=0)</formula>
    </cfRule>
  </conditionalFormatting>
  <dataValidations count="1">
    <dataValidation type="list" allowBlank="1" showInputMessage="1" showErrorMessage="1" sqref="D11:D1010" xr:uid="{AB1F77F1-11C0-45D6-8660-7404D329A513}">
      <formula1>"中小企業等,小規模事業者"</formula1>
    </dataValidation>
  </dataValidations>
  <hyperlinks>
    <hyperlink ref="J2" location="様式・計算用ツール一覧!A1" display="一覧に戻る" xr:uid="{89ECB136-A6A8-4249-965F-2CC0DAEED013}"/>
  </hyperlinks>
  <pageMargins left="0.70866141732283472" right="0.70866141732283472" top="0.74803149606299213" bottom="0.74803149606299213" header="0.31496062992125984" footer="0.31496062992125984"/>
  <pageSetup paperSize="9" scale="34" fitToHeight="0" orientation="landscape" r:id="rId1"/>
  <rowBreaks count="17" manualBreakCount="17">
    <brk id="60" max="16" man="1"/>
    <brk id="110" max="16" man="1"/>
    <brk id="160" max="16" man="1"/>
    <brk id="210" max="16" man="1"/>
    <brk id="270" max="16" man="1"/>
    <brk id="330" max="16" man="1"/>
    <brk id="390" max="16" man="1"/>
    <brk id="450" max="16" man="1"/>
    <brk id="510" max="16" man="1"/>
    <brk id="570" max="16" man="1"/>
    <brk id="630" max="16" man="1"/>
    <brk id="690" max="16" man="1"/>
    <brk id="750" max="16" man="1"/>
    <brk id="810" max="16" man="1"/>
    <brk id="870" max="16" man="1"/>
    <brk id="930" max="16" man="1"/>
    <brk id="990" max="16"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68A38-2DA5-4495-AEE1-043F2B4FD001}">
  <sheetPr>
    <pageSetUpPr fitToPage="1"/>
  </sheetPr>
  <dimension ref="A1:J54"/>
  <sheetViews>
    <sheetView showGridLines="0" view="pageBreakPreview" zoomScaleNormal="100" zoomScaleSheetLayoutView="100" workbookViewId="0"/>
  </sheetViews>
  <sheetFormatPr defaultColWidth="9" defaultRowHeight="13.5" x14ac:dyDescent="0.4"/>
  <cols>
    <col min="1" max="1" width="1.625" style="10" customWidth="1"/>
    <col min="2" max="2" width="26.375" style="10" customWidth="1"/>
    <col min="3" max="3" width="22.5" style="10" customWidth="1"/>
    <col min="4" max="4" width="38.75" style="10" customWidth="1"/>
    <col min="5" max="5" width="29.125" style="10" customWidth="1"/>
    <col min="6" max="6" width="6.25" style="10" customWidth="1"/>
    <col min="7" max="7" width="31.25" style="15" customWidth="1"/>
    <col min="8" max="8" width="17.375" style="41" customWidth="1"/>
    <col min="9" max="9" width="1.625" style="10" customWidth="1"/>
    <col min="10" max="16384" width="9" style="10"/>
  </cols>
  <sheetData>
    <row r="1" spans="2:10" ht="7.5" customHeight="1" x14ac:dyDescent="0.4">
      <c r="J1" s="10" t="s">
        <v>138</v>
      </c>
    </row>
    <row r="2" spans="2:10" ht="16.5" x14ac:dyDescent="0.4">
      <c r="B2" s="6" t="s">
        <v>218</v>
      </c>
      <c r="E2" s="12" t="s">
        <v>123</v>
      </c>
      <c r="J2" s="10" t="s">
        <v>138</v>
      </c>
    </row>
    <row r="3" spans="2:10" ht="7.5" customHeight="1" x14ac:dyDescent="0.4">
      <c r="J3" s="10" t="s">
        <v>138</v>
      </c>
    </row>
    <row r="4" spans="2:10" x14ac:dyDescent="0.4">
      <c r="B4" s="10" t="s">
        <v>202</v>
      </c>
      <c r="J4" s="10" t="s">
        <v>138</v>
      </c>
    </row>
    <row r="5" spans="2:10" x14ac:dyDescent="0.4">
      <c r="B5" s="10" t="s">
        <v>219</v>
      </c>
      <c r="J5" s="10" t="s">
        <v>138</v>
      </c>
    </row>
    <row r="6" spans="2:10" x14ac:dyDescent="0.4">
      <c r="B6" s="198" t="s">
        <v>207</v>
      </c>
    </row>
    <row r="7" spans="2:10" ht="7.5" customHeight="1" x14ac:dyDescent="0.4">
      <c r="J7" s="10" t="s">
        <v>138</v>
      </c>
    </row>
    <row r="8" spans="2:10" x14ac:dyDescent="0.4">
      <c r="B8" s="8" t="s">
        <v>58</v>
      </c>
      <c r="C8" s="259"/>
      <c r="D8" s="259"/>
      <c r="J8" s="10" t="s">
        <v>138</v>
      </c>
    </row>
    <row r="9" spans="2:10" ht="7.5" customHeight="1" x14ac:dyDescent="0.4">
      <c r="J9" s="10" t="s">
        <v>138</v>
      </c>
    </row>
    <row r="10" spans="2:10" x14ac:dyDescent="0.4">
      <c r="B10" s="20" t="s">
        <v>29</v>
      </c>
      <c r="G10" s="45" t="s">
        <v>220</v>
      </c>
      <c r="J10" s="10" t="s">
        <v>138</v>
      </c>
    </row>
    <row r="11" spans="2:10" ht="14.25" thickBot="1" x14ac:dyDescent="0.45">
      <c r="B11" s="3" t="s">
        <v>66</v>
      </c>
      <c r="C11" s="3" t="s">
        <v>28</v>
      </c>
      <c r="D11" s="3" t="s">
        <v>30</v>
      </c>
      <c r="E11" s="3" t="s">
        <v>31</v>
      </c>
      <c r="G11" s="3" t="s">
        <v>32</v>
      </c>
      <c r="H11" s="123" t="s">
        <v>33</v>
      </c>
      <c r="J11" s="10" t="s">
        <v>138</v>
      </c>
    </row>
    <row r="12" spans="2:10" x14ac:dyDescent="0.4">
      <c r="B12" s="189"/>
      <c r="C12" s="194"/>
      <c r="D12" s="195"/>
      <c r="E12" s="46">
        <f t="shared" ref="E12:E18" si="0">D12*C12</f>
        <v>0</v>
      </c>
      <c r="G12" s="47" t="s">
        <v>37</v>
      </c>
      <c r="H12" s="139">
        <f>E19+E30</f>
        <v>0</v>
      </c>
      <c r="J12" s="10" t="s">
        <v>138</v>
      </c>
    </row>
    <row r="13" spans="2:10" ht="14.25" thickBot="1" x14ac:dyDescent="0.45">
      <c r="B13" s="189"/>
      <c r="C13" s="194"/>
      <c r="D13" s="195"/>
      <c r="E13" s="46">
        <f t="shared" si="0"/>
        <v>0</v>
      </c>
      <c r="G13" s="47" t="s">
        <v>45</v>
      </c>
      <c r="H13" s="140">
        <f>E41+E52</f>
        <v>0</v>
      </c>
      <c r="J13" s="10" t="s">
        <v>138</v>
      </c>
    </row>
    <row r="14" spans="2:10" ht="14.25" thickTop="1" x14ac:dyDescent="0.4">
      <c r="B14" s="189"/>
      <c r="C14" s="194"/>
      <c r="D14" s="195"/>
      <c r="E14" s="46">
        <f t="shared" si="0"/>
        <v>0</v>
      </c>
      <c r="G14" s="54" t="s">
        <v>221</v>
      </c>
      <c r="H14" s="141">
        <f>SUM(H12:H13)</f>
        <v>0</v>
      </c>
      <c r="J14" s="10" t="s">
        <v>138</v>
      </c>
    </row>
    <row r="15" spans="2:10" x14ac:dyDescent="0.4">
      <c r="B15" s="194"/>
      <c r="C15" s="194"/>
      <c r="D15" s="195"/>
      <c r="E15" s="46">
        <f t="shared" si="0"/>
        <v>0</v>
      </c>
      <c r="G15" s="10"/>
      <c r="H15" s="142"/>
      <c r="J15" s="10" t="s">
        <v>138</v>
      </c>
    </row>
    <row r="16" spans="2:10" x14ac:dyDescent="0.4">
      <c r="B16" s="194"/>
      <c r="C16" s="194"/>
      <c r="D16" s="195"/>
      <c r="E16" s="46">
        <f t="shared" si="0"/>
        <v>0</v>
      </c>
      <c r="G16" s="10"/>
      <c r="J16" s="10" t="s">
        <v>138</v>
      </c>
    </row>
    <row r="17" spans="2:10" x14ac:dyDescent="0.4">
      <c r="B17" s="194"/>
      <c r="C17" s="194"/>
      <c r="D17" s="195"/>
      <c r="E17" s="46">
        <f t="shared" si="0"/>
        <v>0</v>
      </c>
      <c r="G17" s="10"/>
      <c r="J17" s="10" t="s">
        <v>138</v>
      </c>
    </row>
    <row r="18" spans="2:10" x14ac:dyDescent="0.4">
      <c r="B18" s="194"/>
      <c r="C18" s="194"/>
      <c r="D18" s="195"/>
      <c r="E18" s="46">
        <f t="shared" si="0"/>
        <v>0</v>
      </c>
      <c r="J18" s="10" t="s">
        <v>138</v>
      </c>
    </row>
    <row r="19" spans="2:10" x14ac:dyDescent="0.4">
      <c r="D19" s="57" t="s">
        <v>29</v>
      </c>
      <c r="E19" s="46">
        <f>SUM(E12:E18)</f>
        <v>0</v>
      </c>
      <c r="J19" s="10" t="s">
        <v>138</v>
      </c>
    </row>
    <row r="20" spans="2:10" x14ac:dyDescent="0.4">
      <c r="G20" s="10"/>
      <c r="J20" s="10" t="s">
        <v>138</v>
      </c>
    </row>
    <row r="21" spans="2:10" x14ac:dyDescent="0.4">
      <c r="B21" s="20" t="s">
        <v>46</v>
      </c>
      <c r="G21" s="10"/>
      <c r="J21" s="10" t="s">
        <v>138</v>
      </c>
    </row>
    <row r="22" spans="2:10" x14ac:dyDescent="0.4">
      <c r="B22" s="3" t="s">
        <v>66</v>
      </c>
      <c r="C22" s="3" t="s">
        <v>28</v>
      </c>
      <c r="D22" s="3" t="s">
        <v>30</v>
      </c>
      <c r="E22" s="3" t="s">
        <v>31</v>
      </c>
      <c r="G22" s="10"/>
      <c r="J22" s="10" t="s">
        <v>138</v>
      </c>
    </row>
    <row r="23" spans="2:10" x14ac:dyDescent="0.4">
      <c r="B23" s="189"/>
      <c r="C23" s="194"/>
      <c r="D23" s="195"/>
      <c r="E23" s="46">
        <f t="shared" ref="E23:E29" si="1">D23*C23</f>
        <v>0</v>
      </c>
      <c r="G23" s="10"/>
      <c r="J23" s="10" t="s">
        <v>138</v>
      </c>
    </row>
    <row r="24" spans="2:10" x14ac:dyDescent="0.4">
      <c r="B24" s="189"/>
      <c r="C24" s="194"/>
      <c r="D24" s="195"/>
      <c r="E24" s="46">
        <f t="shared" si="1"/>
        <v>0</v>
      </c>
      <c r="G24" s="10"/>
      <c r="J24" s="10" t="s">
        <v>138</v>
      </c>
    </row>
    <row r="25" spans="2:10" x14ac:dyDescent="0.4">
      <c r="B25" s="189"/>
      <c r="C25" s="194"/>
      <c r="D25" s="195"/>
      <c r="E25" s="46">
        <f t="shared" si="1"/>
        <v>0</v>
      </c>
      <c r="G25" s="10"/>
      <c r="J25" s="10" t="s">
        <v>138</v>
      </c>
    </row>
    <row r="26" spans="2:10" x14ac:dyDescent="0.4">
      <c r="B26" s="189"/>
      <c r="C26" s="194"/>
      <c r="D26" s="195"/>
      <c r="E26" s="46">
        <f t="shared" si="1"/>
        <v>0</v>
      </c>
      <c r="G26" s="10"/>
      <c r="J26" s="10" t="s">
        <v>138</v>
      </c>
    </row>
    <row r="27" spans="2:10" x14ac:dyDescent="0.4">
      <c r="B27" s="189"/>
      <c r="C27" s="194"/>
      <c r="D27" s="195"/>
      <c r="E27" s="46">
        <f t="shared" si="1"/>
        <v>0</v>
      </c>
      <c r="G27" s="10"/>
      <c r="J27" s="10" t="s">
        <v>138</v>
      </c>
    </row>
    <row r="28" spans="2:10" x14ac:dyDescent="0.4">
      <c r="B28" s="189"/>
      <c r="C28" s="194"/>
      <c r="D28" s="195"/>
      <c r="E28" s="46">
        <f t="shared" si="1"/>
        <v>0</v>
      </c>
      <c r="G28" s="10"/>
      <c r="J28" s="10" t="s">
        <v>138</v>
      </c>
    </row>
    <row r="29" spans="2:10" x14ac:dyDescent="0.4">
      <c r="B29" s="189"/>
      <c r="C29" s="194"/>
      <c r="D29" s="195"/>
      <c r="E29" s="46">
        <f t="shared" si="1"/>
        <v>0</v>
      </c>
      <c r="J29" s="10" t="s">
        <v>138</v>
      </c>
    </row>
    <row r="30" spans="2:10" x14ac:dyDescent="0.4">
      <c r="D30" s="57" t="s">
        <v>46</v>
      </c>
      <c r="E30" s="46">
        <f>SUM(E23:E29)</f>
        <v>0</v>
      </c>
      <c r="J30" s="10" t="s">
        <v>138</v>
      </c>
    </row>
    <row r="31" spans="2:10" x14ac:dyDescent="0.4">
      <c r="E31" s="58"/>
      <c r="G31" s="10"/>
      <c r="J31" s="10" t="s">
        <v>138</v>
      </c>
    </row>
    <row r="32" spans="2:10" x14ac:dyDescent="0.4">
      <c r="B32" s="20" t="s">
        <v>47</v>
      </c>
      <c r="G32" s="10"/>
      <c r="J32" s="10" t="s">
        <v>138</v>
      </c>
    </row>
    <row r="33" spans="2:10" x14ac:dyDescent="0.4">
      <c r="B33" s="3" t="s">
        <v>66</v>
      </c>
      <c r="C33" s="3" t="s">
        <v>28</v>
      </c>
      <c r="D33" s="3" t="s">
        <v>30</v>
      </c>
      <c r="E33" s="3" t="s">
        <v>31</v>
      </c>
      <c r="G33" s="10"/>
      <c r="J33" s="10" t="s">
        <v>138</v>
      </c>
    </row>
    <row r="34" spans="2:10" x14ac:dyDescent="0.4">
      <c r="B34" s="189"/>
      <c r="C34" s="194"/>
      <c r="D34" s="195"/>
      <c r="E34" s="46">
        <f t="shared" ref="E34:E40" si="2">D34*C34</f>
        <v>0</v>
      </c>
      <c r="G34" s="10"/>
      <c r="J34" s="10" t="s">
        <v>138</v>
      </c>
    </row>
    <row r="35" spans="2:10" x14ac:dyDescent="0.4">
      <c r="B35" s="189"/>
      <c r="C35" s="194"/>
      <c r="D35" s="195"/>
      <c r="E35" s="46">
        <f t="shared" si="2"/>
        <v>0</v>
      </c>
      <c r="G35" s="10"/>
      <c r="J35" s="10" t="s">
        <v>138</v>
      </c>
    </row>
    <row r="36" spans="2:10" x14ac:dyDescent="0.4">
      <c r="B36" s="189"/>
      <c r="C36" s="194"/>
      <c r="D36" s="195"/>
      <c r="E36" s="46">
        <f t="shared" si="2"/>
        <v>0</v>
      </c>
      <c r="G36" s="10"/>
      <c r="J36" s="10" t="s">
        <v>138</v>
      </c>
    </row>
    <row r="37" spans="2:10" x14ac:dyDescent="0.4">
      <c r="B37" s="189"/>
      <c r="C37" s="194"/>
      <c r="D37" s="195"/>
      <c r="E37" s="46">
        <f t="shared" si="2"/>
        <v>0</v>
      </c>
      <c r="G37" s="10"/>
      <c r="J37" s="10" t="s">
        <v>138</v>
      </c>
    </row>
    <row r="38" spans="2:10" x14ac:dyDescent="0.4">
      <c r="B38" s="189"/>
      <c r="C38" s="194"/>
      <c r="D38" s="195"/>
      <c r="E38" s="46">
        <f t="shared" si="2"/>
        <v>0</v>
      </c>
      <c r="G38" s="10"/>
      <c r="J38" s="10" t="s">
        <v>138</v>
      </c>
    </row>
    <row r="39" spans="2:10" x14ac:dyDescent="0.4">
      <c r="B39" s="189"/>
      <c r="C39" s="194"/>
      <c r="D39" s="195"/>
      <c r="E39" s="46">
        <f t="shared" si="2"/>
        <v>0</v>
      </c>
      <c r="G39" s="10"/>
      <c r="J39" s="10" t="s">
        <v>138</v>
      </c>
    </row>
    <row r="40" spans="2:10" x14ac:dyDescent="0.4">
      <c r="B40" s="189"/>
      <c r="C40" s="194"/>
      <c r="D40" s="195"/>
      <c r="E40" s="46">
        <f t="shared" si="2"/>
        <v>0</v>
      </c>
      <c r="J40" s="10" t="s">
        <v>138</v>
      </c>
    </row>
    <row r="41" spans="2:10" x14ac:dyDescent="0.4">
      <c r="D41" s="57" t="s">
        <v>48</v>
      </c>
      <c r="E41" s="46">
        <f>SUM(E34:E40)</f>
        <v>0</v>
      </c>
      <c r="J41" s="10" t="s">
        <v>138</v>
      </c>
    </row>
    <row r="42" spans="2:10" x14ac:dyDescent="0.4">
      <c r="G42" s="10"/>
      <c r="J42" s="10" t="s">
        <v>138</v>
      </c>
    </row>
    <row r="43" spans="2:10" x14ac:dyDescent="0.4">
      <c r="B43" s="20" t="s">
        <v>49</v>
      </c>
      <c r="G43" s="10"/>
      <c r="J43" s="10" t="s">
        <v>138</v>
      </c>
    </row>
    <row r="44" spans="2:10" x14ac:dyDescent="0.4">
      <c r="B44" s="3" t="s">
        <v>66</v>
      </c>
      <c r="C44" s="3" t="s">
        <v>28</v>
      </c>
      <c r="D44" s="3" t="s">
        <v>30</v>
      </c>
      <c r="E44" s="3" t="s">
        <v>31</v>
      </c>
      <c r="G44" s="10"/>
      <c r="J44" s="10" t="s">
        <v>138</v>
      </c>
    </row>
    <row r="45" spans="2:10" x14ac:dyDescent="0.4">
      <c r="B45" s="189"/>
      <c r="C45" s="194"/>
      <c r="D45" s="195"/>
      <c r="E45" s="46">
        <f t="shared" ref="E45:E51" si="3">D45*C45</f>
        <v>0</v>
      </c>
      <c r="G45" s="10"/>
      <c r="J45" s="10" t="s">
        <v>138</v>
      </c>
    </row>
    <row r="46" spans="2:10" x14ac:dyDescent="0.4">
      <c r="B46" s="189"/>
      <c r="C46" s="194"/>
      <c r="D46" s="195"/>
      <c r="E46" s="46">
        <f t="shared" si="3"/>
        <v>0</v>
      </c>
      <c r="G46" s="10"/>
      <c r="J46" s="10" t="s">
        <v>138</v>
      </c>
    </row>
    <row r="47" spans="2:10" x14ac:dyDescent="0.4">
      <c r="B47" s="189"/>
      <c r="C47" s="194"/>
      <c r="D47" s="195"/>
      <c r="E47" s="46">
        <f t="shared" si="3"/>
        <v>0</v>
      </c>
      <c r="G47" s="10"/>
      <c r="J47" s="10" t="s">
        <v>138</v>
      </c>
    </row>
    <row r="48" spans="2:10" x14ac:dyDescent="0.4">
      <c r="B48" s="189"/>
      <c r="C48" s="194"/>
      <c r="D48" s="195"/>
      <c r="E48" s="46">
        <f t="shared" si="3"/>
        <v>0</v>
      </c>
      <c r="G48" s="10"/>
      <c r="J48" s="10" t="s">
        <v>138</v>
      </c>
    </row>
    <row r="49" spans="1:10" x14ac:dyDescent="0.4">
      <c r="B49" s="189"/>
      <c r="C49" s="194"/>
      <c r="D49" s="195"/>
      <c r="E49" s="46">
        <f t="shared" si="3"/>
        <v>0</v>
      </c>
      <c r="G49" s="10"/>
      <c r="J49" s="10" t="s">
        <v>138</v>
      </c>
    </row>
    <row r="50" spans="1:10" x14ac:dyDescent="0.4">
      <c r="B50" s="189"/>
      <c r="C50" s="194"/>
      <c r="D50" s="195"/>
      <c r="E50" s="46">
        <f t="shared" si="3"/>
        <v>0</v>
      </c>
      <c r="G50" s="10"/>
      <c r="J50" s="10" t="s">
        <v>138</v>
      </c>
    </row>
    <row r="51" spans="1:10" x14ac:dyDescent="0.4">
      <c r="B51" s="189"/>
      <c r="C51" s="194"/>
      <c r="D51" s="195"/>
      <c r="E51" s="46">
        <f t="shared" si="3"/>
        <v>0</v>
      </c>
      <c r="J51" s="10" t="s">
        <v>138</v>
      </c>
    </row>
    <row r="52" spans="1:10" x14ac:dyDescent="0.4">
      <c r="D52" s="57" t="s">
        <v>49</v>
      </c>
      <c r="E52" s="46">
        <f>SUM(E45:E51)</f>
        <v>0</v>
      </c>
      <c r="J52" s="10" t="s">
        <v>138</v>
      </c>
    </row>
    <row r="53" spans="1:10" x14ac:dyDescent="0.4">
      <c r="J53" s="10" t="s">
        <v>138</v>
      </c>
    </row>
    <row r="54" spans="1:10" x14ac:dyDescent="0.4">
      <c r="A54" s="10" t="s">
        <v>138</v>
      </c>
      <c r="B54" s="10" t="s">
        <v>138</v>
      </c>
      <c r="C54" s="10" t="s">
        <v>138</v>
      </c>
      <c r="D54" s="10" t="s">
        <v>138</v>
      </c>
      <c r="E54" s="10" t="s">
        <v>138</v>
      </c>
      <c r="F54" s="10" t="s">
        <v>138</v>
      </c>
      <c r="G54" s="10" t="s">
        <v>138</v>
      </c>
      <c r="H54" s="10" t="s">
        <v>138</v>
      </c>
      <c r="I54" s="10" t="s">
        <v>138</v>
      </c>
      <c r="J54" s="10" t="s">
        <v>138</v>
      </c>
    </row>
  </sheetData>
  <sheetProtection algorithmName="SHA-512" hashValue="dA+k7G2RJ0NLngi55TJBZWU9EvDAySS4izpLp0UMBKPaRsLj+tZENRInG+j97i4r5JbLNzqOHmLVwa2VShYHjw==" saltValue="WrN3ai0icCVv6K5SgYmxGA==" spinCount="100000" sheet="1"/>
  <mergeCells count="1">
    <mergeCell ref="C8:D8"/>
  </mergeCells>
  <phoneticPr fontId="3"/>
  <hyperlinks>
    <hyperlink ref="E2" location="様式・計算用ツール一覧!A1" display="一覧に戻る" xr:uid="{F6A4DCB3-B902-4476-9A03-E47C8F2F177F}"/>
  </hyperlinks>
  <pageMargins left="0.70866141732283472" right="0.70866141732283472" top="0.74803149606299213" bottom="0.11811023622047245" header="0.31496062992125984" footer="0.31496062992125984"/>
  <pageSetup paperSize="9" scale="69"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8963F-5A31-4B0D-9397-1692A370C5CF}">
  <sheetPr>
    <pageSetUpPr fitToPage="1"/>
  </sheetPr>
  <dimension ref="A1:P417"/>
  <sheetViews>
    <sheetView showGridLines="0" view="pageBreakPreview" zoomScale="85" zoomScaleNormal="85" zoomScaleSheetLayoutView="85" workbookViewId="0"/>
  </sheetViews>
  <sheetFormatPr defaultColWidth="9" defaultRowHeight="13.5" x14ac:dyDescent="0.4"/>
  <cols>
    <col min="1" max="1" width="1.625" style="10" customWidth="1"/>
    <col min="2" max="2" width="4" style="10" customWidth="1"/>
    <col min="3" max="3" width="30" style="10" customWidth="1"/>
    <col min="4" max="4" width="38.75" style="10" customWidth="1"/>
    <col min="5" max="6" width="25" style="10" customWidth="1"/>
    <col min="7" max="7" width="27.25" style="10" customWidth="1"/>
    <col min="8" max="8" width="25" style="10" customWidth="1"/>
    <col min="9" max="9" width="6.25" style="10" customWidth="1"/>
    <col min="10" max="10" width="38.75" style="10" customWidth="1"/>
    <col min="11" max="13" width="18.75" style="43" customWidth="1"/>
    <col min="14" max="14" width="9" style="10"/>
    <col min="15" max="15" width="1.625" style="10" customWidth="1"/>
    <col min="16" max="16384" width="9" style="10"/>
  </cols>
  <sheetData>
    <row r="1" spans="2:16" ht="13.5" customHeight="1" x14ac:dyDescent="0.4">
      <c r="C1" s="83"/>
      <c r="P1" s="10" t="s">
        <v>138</v>
      </c>
    </row>
    <row r="2" spans="2:16" ht="29.25" customHeight="1" x14ac:dyDescent="0.4">
      <c r="C2" s="6" t="s">
        <v>209</v>
      </c>
      <c r="G2" s="12" t="s">
        <v>123</v>
      </c>
      <c r="P2" s="10" t="s">
        <v>138</v>
      </c>
    </row>
    <row r="3" spans="2:16" ht="9" customHeight="1" x14ac:dyDescent="0.4">
      <c r="P3" s="10" t="s">
        <v>138</v>
      </c>
    </row>
    <row r="4" spans="2:16" ht="13.5" customHeight="1" x14ac:dyDescent="0.4">
      <c r="C4" s="10" t="s">
        <v>210</v>
      </c>
      <c r="P4" s="10" t="s">
        <v>138</v>
      </c>
    </row>
    <row r="5" spans="2:16" ht="13.5" customHeight="1" x14ac:dyDescent="0.4">
      <c r="C5" s="10" t="s">
        <v>154</v>
      </c>
      <c r="P5" s="10" t="s">
        <v>138</v>
      </c>
    </row>
    <row r="6" spans="2:16" ht="13.5" customHeight="1" x14ac:dyDescent="0.4">
      <c r="C6" s="10" t="s">
        <v>229</v>
      </c>
      <c r="P6" s="10" t="s">
        <v>138</v>
      </c>
    </row>
    <row r="7" spans="2:16" ht="13.5" customHeight="1" x14ac:dyDescent="0.4">
      <c r="C7" s="10" t="s">
        <v>63</v>
      </c>
      <c r="P7" s="10" t="s">
        <v>138</v>
      </c>
    </row>
    <row r="8" spans="2:16" ht="13.5" customHeight="1" x14ac:dyDescent="0.4">
      <c r="C8" s="198" t="s">
        <v>207</v>
      </c>
      <c r="P8" s="10" t="s">
        <v>138</v>
      </c>
    </row>
    <row r="9" spans="2:16" ht="13.5" customHeight="1" x14ac:dyDescent="0.4"/>
    <row r="10" spans="2:16" x14ac:dyDescent="0.4">
      <c r="C10" s="20" t="s">
        <v>211</v>
      </c>
      <c r="P10" s="10" t="s">
        <v>138</v>
      </c>
    </row>
    <row r="11" spans="2:16" x14ac:dyDescent="0.4">
      <c r="C11" s="3" t="s">
        <v>175</v>
      </c>
      <c r="D11" s="3" t="s">
        <v>55</v>
      </c>
      <c r="P11" s="10" t="s">
        <v>138</v>
      </c>
    </row>
    <row r="12" spans="2:16" x14ac:dyDescent="0.4">
      <c r="C12" s="185"/>
      <c r="D12" s="84" t="str">
        <f>IF(C12="","",MIN(30000000,C12*500000))</f>
        <v/>
      </c>
      <c r="P12" s="10" t="s">
        <v>138</v>
      </c>
    </row>
    <row r="14" spans="2:16" ht="14.25" thickBot="1" x14ac:dyDescent="0.45">
      <c r="B14" s="20" t="s">
        <v>149</v>
      </c>
      <c r="J14" s="20" t="s">
        <v>212</v>
      </c>
      <c r="P14" s="10" t="s">
        <v>138</v>
      </c>
    </row>
    <row r="15" spans="2:16" ht="27.75" thickBot="1" x14ac:dyDescent="0.45">
      <c r="B15" s="78" t="s">
        <v>147</v>
      </c>
      <c r="C15" s="78" t="s">
        <v>23</v>
      </c>
      <c r="D15" s="80" t="s">
        <v>32</v>
      </c>
      <c r="E15" s="80" t="s">
        <v>33</v>
      </c>
      <c r="F15" s="80" t="s">
        <v>56</v>
      </c>
      <c r="G15" s="99" t="s">
        <v>64</v>
      </c>
      <c r="H15" s="81" t="s">
        <v>51</v>
      </c>
      <c r="J15" s="3" t="s">
        <v>32</v>
      </c>
      <c r="K15" s="82" t="s">
        <v>33</v>
      </c>
      <c r="L15" s="82" t="s">
        <v>34</v>
      </c>
      <c r="M15" s="82" t="s">
        <v>51</v>
      </c>
      <c r="N15" s="100" t="s">
        <v>35</v>
      </c>
      <c r="P15" s="10" t="s">
        <v>138</v>
      </c>
    </row>
    <row r="16" spans="2:16" ht="23.25" customHeight="1" x14ac:dyDescent="0.4">
      <c r="B16" s="275"/>
      <c r="C16" s="262"/>
      <c r="D16" s="85" t="s">
        <v>36</v>
      </c>
      <c r="E16" s="148"/>
      <c r="F16" s="264" t="str">
        <f>IF(SUM(E16:E17)=0,"",SUM(E16:E17))</f>
        <v/>
      </c>
      <c r="G16" s="264" t="str">
        <f>IF(F16="", "",( ROUNDDOWN(MIN(30000000,F16/3*2),0)))</f>
        <v/>
      </c>
      <c r="H16" s="260"/>
      <c r="J16" s="86" t="s">
        <v>213</v>
      </c>
      <c r="K16" s="87" t="str">
        <f>IF(SUM(K17:K18)=0,"",SUM(K17:K18))</f>
        <v/>
      </c>
      <c r="L16" s="87" t="str">
        <f>IF(K16="","",MIN(30000000,D12,ROUNDDOWN(K16/3*2,0)))</f>
        <v/>
      </c>
      <c r="M16" s="211"/>
      <c r="N16" s="86" t="s">
        <v>40</v>
      </c>
      <c r="P16" s="10" t="s">
        <v>138</v>
      </c>
    </row>
    <row r="17" spans="2:16" ht="23.25" customHeight="1" thickBot="1" x14ac:dyDescent="0.45">
      <c r="B17" s="276"/>
      <c r="C17" s="263"/>
      <c r="D17" s="88" t="s">
        <v>44</v>
      </c>
      <c r="E17" s="150"/>
      <c r="F17" s="265"/>
      <c r="G17" s="265"/>
      <c r="H17" s="261"/>
      <c r="J17" s="89" t="s">
        <v>36</v>
      </c>
      <c r="K17" s="90" t="str">
        <f>IF(SUMIF(D:D,J17,E:E)=0,"",SUMIF(D:D,J17,E:E))</f>
        <v/>
      </c>
      <c r="L17" s="91"/>
      <c r="M17" s="92"/>
      <c r="N17" s="93"/>
      <c r="P17" s="10" t="s">
        <v>138</v>
      </c>
    </row>
    <row r="18" spans="2:16" ht="23.25" customHeight="1" x14ac:dyDescent="0.4">
      <c r="B18" s="275"/>
      <c r="C18" s="262"/>
      <c r="D18" s="85" t="s">
        <v>36</v>
      </c>
      <c r="E18" s="148"/>
      <c r="F18" s="264" t="str">
        <f t="shared" ref="F18" si="0">IF(SUM(E18:E19)=0,"",SUM(E18:E19))</f>
        <v/>
      </c>
      <c r="G18" s="264" t="str">
        <f t="shared" ref="G18" si="1">IF(F18="", "",( ROUNDDOWN(MIN(30000000,F18/3*2),0)))</f>
        <v/>
      </c>
      <c r="H18" s="260"/>
      <c r="J18" s="94" t="s">
        <v>44</v>
      </c>
      <c r="K18" s="95" t="str">
        <f>IF(SUMIF(D:D,J18,E:E)=0,"",SUMIF(D:D,J18,E:E))</f>
        <v/>
      </c>
      <c r="L18" s="96"/>
      <c r="M18" s="97"/>
      <c r="N18" s="98"/>
      <c r="P18" s="10" t="s">
        <v>138</v>
      </c>
    </row>
    <row r="19" spans="2:16" ht="23.25" customHeight="1" thickBot="1" x14ac:dyDescent="0.45">
      <c r="B19" s="276"/>
      <c r="C19" s="263"/>
      <c r="D19" s="88" t="s">
        <v>44</v>
      </c>
      <c r="E19" s="150"/>
      <c r="F19" s="265"/>
      <c r="G19" s="265"/>
      <c r="H19" s="261"/>
      <c r="K19" s="10"/>
      <c r="L19" s="10"/>
      <c r="M19" s="10"/>
      <c r="P19" s="10" t="s">
        <v>138</v>
      </c>
    </row>
    <row r="20" spans="2:16" ht="23.25" customHeight="1" x14ac:dyDescent="0.4">
      <c r="B20" s="275"/>
      <c r="C20" s="262"/>
      <c r="D20" s="85" t="s">
        <v>36</v>
      </c>
      <c r="E20" s="148"/>
      <c r="F20" s="264" t="str">
        <f t="shared" ref="F20" si="2">IF(SUM(E20:E21)=0,"",SUM(E20:E21))</f>
        <v/>
      </c>
      <c r="G20" s="264" t="str">
        <f t="shared" ref="G20" si="3">IF(F20="", "",( ROUNDDOWN(MIN(30000000,F20/3*2),0)))</f>
        <v/>
      </c>
      <c r="H20" s="260"/>
      <c r="J20" s="20" t="s">
        <v>150</v>
      </c>
      <c r="K20" s="10"/>
      <c r="L20" s="10"/>
      <c r="M20" s="10"/>
      <c r="P20" s="10" t="s">
        <v>138</v>
      </c>
    </row>
    <row r="21" spans="2:16" ht="23.25" customHeight="1" thickBot="1" x14ac:dyDescent="0.45">
      <c r="B21" s="276"/>
      <c r="C21" s="263"/>
      <c r="D21" s="88" t="s">
        <v>44</v>
      </c>
      <c r="E21" s="150"/>
      <c r="F21" s="265"/>
      <c r="G21" s="265"/>
      <c r="H21" s="261"/>
      <c r="J21" s="266"/>
      <c r="K21" s="267"/>
      <c r="L21" s="267"/>
      <c r="M21" s="267"/>
      <c r="N21" s="268"/>
      <c r="P21" s="10" t="s">
        <v>138</v>
      </c>
    </row>
    <row r="22" spans="2:16" ht="23.25" customHeight="1" x14ac:dyDescent="0.4">
      <c r="B22" s="275"/>
      <c r="C22" s="262"/>
      <c r="D22" s="85" t="s">
        <v>36</v>
      </c>
      <c r="E22" s="148"/>
      <c r="F22" s="264" t="str">
        <f t="shared" ref="F22" si="4">IF(SUM(E22:E23)=0,"",SUM(E22:E23))</f>
        <v/>
      </c>
      <c r="G22" s="264" t="str">
        <f t="shared" ref="G22" si="5">IF(F22="", "",( ROUNDDOWN(MIN(30000000,F22/3*2),0)))</f>
        <v/>
      </c>
      <c r="H22" s="260"/>
      <c r="J22" s="269"/>
      <c r="K22" s="270"/>
      <c r="L22" s="270"/>
      <c r="M22" s="270"/>
      <c r="N22" s="271"/>
      <c r="P22" s="10" t="s">
        <v>138</v>
      </c>
    </row>
    <row r="23" spans="2:16" ht="23.25" customHeight="1" thickBot="1" x14ac:dyDescent="0.45">
      <c r="B23" s="276"/>
      <c r="C23" s="263"/>
      <c r="D23" s="88" t="s">
        <v>44</v>
      </c>
      <c r="E23" s="150"/>
      <c r="F23" s="265"/>
      <c r="G23" s="265"/>
      <c r="H23" s="261"/>
      <c r="J23" s="269"/>
      <c r="K23" s="270"/>
      <c r="L23" s="270"/>
      <c r="M23" s="270"/>
      <c r="N23" s="271"/>
      <c r="P23" s="10" t="s">
        <v>138</v>
      </c>
    </row>
    <row r="24" spans="2:16" ht="23.25" customHeight="1" x14ac:dyDescent="0.4">
      <c r="B24" s="275"/>
      <c r="C24" s="262"/>
      <c r="D24" s="85" t="s">
        <v>36</v>
      </c>
      <c r="E24" s="148"/>
      <c r="F24" s="264" t="str">
        <f t="shared" ref="F24" si="6">IF(SUM(E24:E25)=0,"",SUM(E24:E25))</f>
        <v/>
      </c>
      <c r="G24" s="264" t="str">
        <f t="shared" ref="G24" si="7">IF(F24="", "",( ROUNDDOWN(MIN(30000000,F24/3*2),0)))</f>
        <v/>
      </c>
      <c r="H24" s="260"/>
      <c r="J24" s="269"/>
      <c r="K24" s="270"/>
      <c r="L24" s="270"/>
      <c r="M24" s="270"/>
      <c r="N24" s="271"/>
      <c r="P24" s="10" t="s">
        <v>138</v>
      </c>
    </row>
    <row r="25" spans="2:16" ht="23.25" customHeight="1" thickBot="1" x14ac:dyDescent="0.45">
      <c r="B25" s="276"/>
      <c r="C25" s="263"/>
      <c r="D25" s="88" t="s">
        <v>44</v>
      </c>
      <c r="E25" s="150"/>
      <c r="F25" s="265"/>
      <c r="G25" s="265"/>
      <c r="H25" s="261"/>
      <c r="J25" s="269"/>
      <c r="K25" s="270"/>
      <c r="L25" s="270"/>
      <c r="M25" s="270"/>
      <c r="N25" s="271"/>
      <c r="P25" s="10" t="s">
        <v>138</v>
      </c>
    </row>
    <row r="26" spans="2:16" ht="23.25" customHeight="1" x14ac:dyDescent="0.4">
      <c r="B26" s="275"/>
      <c r="C26" s="262"/>
      <c r="D26" s="85" t="s">
        <v>36</v>
      </c>
      <c r="E26" s="148"/>
      <c r="F26" s="264" t="str">
        <f t="shared" ref="F26" si="8">IF(SUM(E26:E27)=0,"",SUM(E26:E27))</f>
        <v/>
      </c>
      <c r="G26" s="264" t="str">
        <f t="shared" ref="G26" si="9">IF(F26="", "",( ROUNDDOWN(MIN(30000000,F26/3*2),0)))</f>
        <v/>
      </c>
      <c r="H26" s="260"/>
      <c r="J26" s="269"/>
      <c r="K26" s="270"/>
      <c r="L26" s="270"/>
      <c r="M26" s="270"/>
      <c r="N26" s="271"/>
      <c r="P26" s="10" t="s">
        <v>138</v>
      </c>
    </row>
    <row r="27" spans="2:16" ht="23.25" customHeight="1" thickBot="1" x14ac:dyDescent="0.45">
      <c r="B27" s="276"/>
      <c r="C27" s="263"/>
      <c r="D27" s="88" t="s">
        <v>44</v>
      </c>
      <c r="E27" s="150"/>
      <c r="F27" s="265"/>
      <c r="G27" s="265"/>
      <c r="H27" s="261"/>
      <c r="J27" s="272"/>
      <c r="K27" s="273"/>
      <c r="L27" s="273"/>
      <c r="M27" s="273"/>
      <c r="N27" s="274"/>
      <c r="P27" s="10" t="s">
        <v>138</v>
      </c>
    </row>
    <row r="28" spans="2:16" ht="23.25" customHeight="1" x14ac:dyDescent="0.4">
      <c r="B28" s="275"/>
      <c r="C28" s="262"/>
      <c r="D28" s="85" t="s">
        <v>36</v>
      </c>
      <c r="E28" s="148"/>
      <c r="F28" s="264" t="str">
        <f t="shared" ref="F28" si="10">IF(SUM(E28:E29)=0,"",SUM(E28:E29))</f>
        <v/>
      </c>
      <c r="G28" s="264" t="str">
        <f t="shared" ref="G28" si="11">IF(F28="", "",( ROUNDDOWN(MIN(30000000,F28/3*2),0)))</f>
        <v/>
      </c>
      <c r="H28" s="260"/>
      <c r="P28" s="10" t="s">
        <v>138</v>
      </c>
    </row>
    <row r="29" spans="2:16" ht="23.25" customHeight="1" thickBot="1" x14ac:dyDescent="0.45">
      <c r="B29" s="276"/>
      <c r="C29" s="263"/>
      <c r="D29" s="88" t="s">
        <v>44</v>
      </c>
      <c r="E29" s="150"/>
      <c r="F29" s="265"/>
      <c r="G29" s="265"/>
      <c r="H29" s="261"/>
      <c r="P29" s="10" t="s">
        <v>138</v>
      </c>
    </row>
    <row r="30" spans="2:16" ht="23.25" customHeight="1" x14ac:dyDescent="0.4">
      <c r="B30" s="275"/>
      <c r="C30" s="262"/>
      <c r="D30" s="85" t="s">
        <v>36</v>
      </c>
      <c r="E30" s="148"/>
      <c r="F30" s="264" t="str">
        <f t="shared" ref="F30" si="12">IF(SUM(E30:E31)=0,"",SUM(E30:E31))</f>
        <v/>
      </c>
      <c r="G30" s="264" t="str">
        <f t="shared" ref="G30" si="13">IF(F30="", "",( ROUNDDOWN(MIN(30000000,F30/3*2),0)))</f>
        <v/>
      </c>
      <c r="H30" s="260"/>
      <c r="P30" s="10" t="s">
        <v>138</v>
      </c>
    </row>
    <row r="31" spans="2:16" ht="23.25" customHeight="1" thickBot="1" x14ac:dyDescent="0.45">
      <c r="B31" s="276"/>
      <c r="C31" s="263"/>
      <c r="D31" s="88" t="s">
        <v>44</v>
      </c>
      <c r="E31" s="150"/>
      <c r="F31" s="265"/>
      <c r="G31" s="265"/>
      <c r="H31" s="261"/>
      <c r="P31" s="10" t="s">
        <v>138</v>
      </c>
    </row>
    <row r="32" spans="2:16" ht="23.25" customHeight="1" x14ac:dyDescent="0.4">
      <c r="B32" s="275"/>
      <c r="C32" s="262"/>
      <c r="D32" s="85" t="s">
        <v>36</v>
      </c>
      <c r="E32" s="148"/>
      <c r="F32" s="264" t="str">
        <f t="shared" ref="F32" si="14">IF(SUM(E32:E33)=0,"",SUM(E32:E33))</f>
        <v/>
      </c>
      <c r="G32" s="264" t="str">
        <f t="shared" ref="G32" si="15">IF(F32="", "",( ROUNDDOWN(MIN(30000000,F32/3*2),0)))</f>
        <v/>
      </c>
      <c r="H32" s="260"/>
      <c r="P32" s="10" t="s">
        <v>138</v>
      </c>
    </row>
    <row r="33" spans="2:16" ht="23.25" customHeight="1" thickBot="1" x14ac:dyDescent="0.45">
      <c r="B33" s="276"/>
      <c r="C33" s="263"/>
      <c r="D33" s="88" t="s">
        <v>44</v>
      </c>
      <c r="E33" s="150"/>
      <c r="F33" s="265"/>
      <c r="G33" s="265"/>
      <c r="H33" s="261"/>
      <c r="P33" s="10" t="s">
        <v>138</v>
      </c>
    </row>
    <row r="34" spans="2:16" ht="23.25" customHeight="1" x14ac:dyDescent="0.4">
      <c r="B34" s="275"/>
      <c r="C34" s="262"/>
      <c r="D34" s="85" t="s">
        <v>36</v>
      </c>
      <c r="E34" s="148"/>
      <c r="F34" s="264" t="str">
        <f t="shared" ref="F34" si="16">IF(SUM(E34:E35)=0,"",SUM(E34:E35))</f>
        <v/>
      </c>
      <c r="G34" s="264" t="str">
        <f t="shared" ref="G34" si="17">IF(F34="", "",( ROUNDDOWN(MIN(30000000,F34/3*2),0)))</f>
        <v/>
      </c>
      <c r="H34" s="260"/>
      <c r="P34" s="10" t="s">
        <v>138</v>
      </c>
    </row>
    <row r="35" spans="2:16" ht="23.25" customHeight="1" thickBot="1" x14ac:dyDescent="0.45">
      <c r="B35" s="276"/>
      <c r="C35" s="263"/>
      <c r="D35" s="88" t="s">
        <v>44</v>
      </c>
      <c r="E35" s="150"/>
      <c r="F35" s="265"/>
      <c r="G35" s="265"/>
      <c r="H35" s="261"/>
      <c r="P35" s="10" t="s">
        <v>138</v>
      </c>
    </row>
    <row r="36" spans="2:16" ht="23.25" customHeight="1" x14ac:dyDescent="0.4">
      <c r="B36" s="275"/>
      <c r="C36" s="262"/>
      <c r="D36" s="85" t="s">
        <v>36</v>
      </c>
      <c r="E36" s="148"/>
      <c r="F36" s="264" t="str">
        <f t="shared" ref="F36" si="18">IF(SUM(E36:E37)=0,"",SUM(E36:E37))</f>
        <v/>
      </c>
      <c r="G36" s="264" t="str">
        <f t="shared" ref="G36" si="19">IF(F36="", "",( ROUNDDOWN(MIN(30000000,F36/3*2),0)))</f>
        <v/>
      </c>
      <c r="H36" s="260"/>
      <c r="P36" s="10" t="s">
        <v>138</v>
      </c>
    </row>
    <row r="37" spans="2:16" ht="23.25" customHeight="1" thickBot="1" x14ac:dyDescent="0.45">
      <c r="B37" s="276"/>
      <c r="C37" s="263"/>
      <c r="D37" s="88" t="s">
        <v>44</v>
      </c>
      <c r="E37" s="150"/>
      <c r="F37" s="265"/>
      <c r="G37" s="265"/>
      <c r="H37" s="261"/>
      <c r="P37" s="10" t="s">
        <v>138</v>
      </c>
    </row>
    <row r="38" spans="2:16" ht="23.25" customHeight="1" x14ac:dyDescent="0.4">
      <c r="B38" s="275"/>
      <c r="C38" s="262"/>
      <c r="D38" s="85" t="s">
        <v>36</v>
      </c>
      <c r="E38" s="148"/>
      <c r="F38" s="264" t="str">
        <f t="shared" ref="F38" si="20">IF(SUM(E38:E39)=0,"",SUM(E38:E39))</f>
        <v/>
      </c>
      <c r="G38" s="264" t="str">
        <f t="shared" ref="G38" si="21">IF(F38="", "",( ROUNDDOWN(MIN(30000000,F38/3*2),0)))</f>
        <v/>
      </c>
      <c r="H38" s="260"/>
      <c r="P38" s="10" t="s">
        <v>138</v>
      </c>
    </row>
    <row r="39" spans="2:16" ht="23.25" customHeight="1" thickBot="1" x14ac:dyDescent="0.45">
      <c r="B39" s="276"/>
      <c r="C39" s="263"/>
      <c r="D39" s="88" t="s">
        <v>44</v>
      </c>
      <c r="E39" s="150"/>
      <c r="F39" s="265"/>
      <c r="G39" s="265"/>
      <c r="H39" s="261"/>
      <c r="P39" s="10" t="s">
        <v>138</v>
      </c>
    </row>
    <row r="40" spans="2:16" ht="23.25" customHeight="1" x14ac:dyDescent="0.4">
      <c r="B40" s="275"/>
      <c r="C40" s="262"/>
      <c r="D40" s="85" t="s">
        <v>36</v>
      </c>
      <c r="E40" s="148"/>
      <c r="F40" s="264" t="str">
        <f t="shared" ref="F40" si="22">IF(SUM(E40:E41)=0,"",SUM(E40:E41))</f>
        <v/>
      </c>
      <c r="G40" s="264" t="str">
        <f t="shared" ref="G40" si="23">IF(F40="", "",( ROUNDDOWN(MIN(30000000,F40/3*2),0)))</f>
        <v/>
      </c>
      <c r="H40" s="260"/>
      <c r="P40" s="10" t="s">
        <v>138</v>
      </c>
    </row>
    <row r="41" spans="2:16" ht="23.25" customHeight="1" thickBot="1" x14ac:dyDescent="0.45">
      <c r="B41" s="276"/>
      <c r="C41" s="263"/>
      <c r="D41" s="88" t="s">
        <v>44</v>
      </c>
      <c r="E41" s="150"/>
      <c r="F41" s="265"/>
      <c r="G41" s="265"/>
      <c r="H41" s="261"/>
      <c r="P41" s="10" t="s">
        <v>138</v>
      </c>
    </row>
    <row r="42" spans="2:16" ht="23.25" customHeight="1" x14ac:dyDescent="0.4">
      <c r="B42" s="275"/>
      <c r="C42" s="262"/>
      <c r="D42" s="85" t="s">
        <v>36</v>
      </c>
      <c r="E42" s="148"/>
      <c r="F42" s="264" t="str">
        <f t="shared" ref="F42" si="24">IF(SUM(E42:E43)=0,"",SUM(E42:E43))</f>
        <v/>
      </c>
      <c r="G42" s="264" t="str">
        <f t="shared" ref="G42" si="25">IF(F42="", "",( ROUNDDOWN(MIN(30000000,F42/3*2),0)))</f>
        <v/>
      </c>
      <c r="H42" s="260"/>
      <c r="P42" s="10" t="s">
        <v>138</v>
      </c>
    </row>
    <row r="43" spans="2:16" ht="23.25" customHeight="1" thickBot="1" x14ac:dyDescent="0.45">
      <c r="B43" s="276"/>
      <c r="C43" s="263"/>
      <c r="D43" s="88" t="s">
        <v>44</v>
      </c>
      <c r="E43" s="150"/>
      <c r="F43" s="265"/>
      <c r="G43" s="265"/>
      <c r="H43" s="261"/>
      <c r="P43" s="10" t="s">
        <v>138</v>
      </c>
    </row>
    <row r="44" spans="2:16" ht="23.25" customHeight="1" x14ac:dyDescent="0.4">
      <c r="B44" s="275"/>
      <c r="C44" s="262"/>
      <c r="D44" s="85" t="s">
        <v>36</v>
      </c>
      <c r="E44" s="148"/>
      <c r="F44" s="264" t="str">
        <f t="shared" ref="F44" si="26">IF(SUM(E44:E45)=0,"",SUM(E44:E45))</f>
        <v/>
      </c>
      <c r="G44" s="264" t="str">
        <f t="shared" ref="G44" si="27">IF(F44="", "",( ROUNDDOWN(MIN(30000000,F44/3*2),0)))</f>
        <v/>
      </c>
      <c r="H44" s="260"/>
      <c r="P44" s="10" t="s">
        <v>138</v>
      </c>
    </row>
    <row r="45" spans="2:16" ht="23.25" customHeight="1" thickBot="1" x14ac:dyDescent="0.45">
      <c r="B45" s="276"/>
      <c r="C45" s="263"/>
      <c r="D45" s="88" t="s">
        <v>44</v>
      </c>
      <c r="E45" s="150"/>
      <c r="F45" s="265"/>
      <c r="G45" s="265"/>
      <c r="H45" s="261"/>
      <c r="P45" s="10" t="s">
        <v>138</v>
      </c>
    </row>
    <row r="46" spans="2:16" ht="23.25" customHeight="1" x14ac:dyDescent="0.4">
      <c r="B46" s="275"/>
      <c r="C46" s="262"/>
      <c r="D46" s="85" t="s">
        <v>36</v>
      </c>
      <c r="E46" s="148"/>
      <c r="F46" s="264" t="str">
        <f t="shared" ref="F46" si="28">IF(SUM(E46:E47)=0,"",SUM(E46:E47))</f>
        <v/>
      </c>
      <c r="G46" s="264" t="str">
        <f t="shared" ref="G46" si="29">IF(F46="", "",( ROUNDDOWN(MIN(30000000,F46/3*2),0)))</f>
        <v/>
      </c>
      <c r="H46" s="260"/>
      <c r="P46" s="10" t="s">
        <v>138</v>
      </c>
    </row>
    <row r="47" spans="2:16" ht="23.25" customHeight="1" thickBot="1" x14ac:dyDescent="0.45">
      <c r="B47" s="276"/>
      <c r="C47" s="263"/>
      <c r="D47" s="88" t="s">
        <v>44</v>
      </c>
      <c r="E47" s="150"/>
      <c r="F47" s="265"/>
      <c r="G47" s="265"/>
      <c r="H47" s="261"/>
      <c r="P47" s="10" t="s">
        <v>138</v>
      </c>
    </row>
    <row r="48" spans="2:16" ht="23.25" customHeight="1" x14ac:dyDescent="0.4">
      <c r="B48" s="275"/>
      <c r="C48" s="262"/>
      <c r="D48" s="85" t="s">
        <v>36</v>
      </c>
      <c r="E48" s="148"/>
      <c r="F48" s="264" t="str">
        <f t="shared" ref="F48" si="30">IF(SUM(E48:E49)=0,"",SUM(E48:E49))</f>
        <v/>
      </c>
      <c r="G48" s="264" t="str">
        <f t="shared" ref="G48" si="31">IF(F48="", "",( ROUNDDOWN(MIN(30000000,F48/3*2),0)))</f>
        <v/>
      </c>
      <c r="H48" s="260"/>
      <c r="P48" s="10" t="s">
        <v>138</v>
      </c>
    </row>
    <row r="49" spans="2:16" ht="23.25" customHeight="1" thickBot="1" x14ac:dyDescent="0.45">
      <c r="B49" s="276"/>
      <c r="C49" s="263"/>
      <c r="D49" s="88" t="s">
        <v>44</v>
      </c>
      <c r="E49" s="150"/>
      <c r="F49" s="265"/>
      <c r="G49" s="265"/>
      <c r="H49" s="261"/>
      <c r="P49" s="10" t="s">
        <v>138</v>
      </c>
    </row>
    <row r="50" spans="2:16" ht="23.25" customHeight="1" x14ac:dyDescent="0.4">
      <c r="B50" s="275"/>
      <c r="C50" s="262"/>
      <c r="D50" s="85" t="s">
        <v>36</v>
      </c>
      <c r="E50" s="148"/>
      <c r="F50" s="264" t="str">
        <f t="shared" ref="F50" si="32">IF(SUM(E50:E51)=0,"",SUM(E50:E51))</f>
        <v/>
      </c>
      <c r="G50" s="264" t="str">
        <f t="shared" ref="G50" si="33">IF(F50="", "",( ROUNDDOWN(MIN(30000000,F50/3*2),0)))</f>
        <v/>
      </c>
      <c r="H50" s="260"/>
      <c r="P50" s="10" t="s">
        <v>138</v>
      </c>
    </row>
    <row r="51" spans="2:16" ht="23.25" customHeight="1" thickBot="1" x14ac:dyDescent="0.45">
      <c r="B51" s="276"/>
      <c r="C51" s="263"/>
      <c r="D51" s="88" t="s">
        <v>44</v>
      </c>
      <c r="E51" s="150"/>
      <c r="F51" s="265"/>
      <c r="G51" s="265"/>
      <c r="H51" s="261"/>
      <c r="P51" s="10" t="s">
        <v>138</v>
      </c>
    </row>
    <row r="52" spans="2:16" ht="23.25" customHeight="1" x14ac:dyDescent="0.4">
      <c r="B52" s="275"/>
      <c r="C52" s="262"/>
      <c r="D52" s="85" t="s">
        <v>36</v>
      </c>
      <c r="E52" s="148"/>
      <c r="F52" s="264" t="str">
        <f t="shared" ref="F52" si="34">IF(SUM(E52:E53)=0,"",SUM(E52:E53))</f>
        <v/>
      </c>
      <c r="G52" s="264" t="str">
        <f t="shared" ref="G52" si="35">IF(F52="", "",( ROUNDDOWN(MIN(30000000,F52/3*2),0)))</f>
        <v/>
      </c>
      <c r="H52" s="260"/>
      <c r="P52" s="10" t="s">
        <v>138</v>
      </c>
    </row>
    <row r="53" spans="2:16" ht="23.25" customHeight="1" thickBot="1" x14ac:dyDescent="0.45">
      <c r="B53" s="276"/>
      <c r="C53" s="263"/>
      <c r="D53" s="88" t="s">
        <v>44</v>
      </c>
      <c r="E53" s="150"/>
      <c r="F53" s="265"/>
      <c r="G53" s="265"/>
      <c r="H53" s="261"/>
      <c r="P53" s="10" t="s">
        <v>138</v>
      </c>
    </row>
    <row r="54" spans="2:16" ht="23.25" customHeight="1" x14ac:dyDescent="0.4">
      <c r="B54" s="275"/>
      <c r="C54" s="262"/>
      <c r="D54" s="85" t="s">
        <v>36</v>
      </c>
      <c r="E54" s="148"/>
      <c r="F54" s="264" t="str">
        <f t="shared" ref="F54" si="36">IF(SUM(E54:E55)=0,"",SUM(E54:E55))</f>
        <v/>
      </c>
      <c r="G54" s="264" t="str">
        <f t="shared" ref="G54" si="37">IF(F54="", "",( ROUNDDOWN(MIN(30000000,F54/3*2),0)))</f>
        <v/>
      </c>
      <c r="H54" s="260"/>
      <c r="P54" s="10" t="s">
        <v>138</v>
      </c>
    </row>
    <row r="55" spans="2:16" ht="23.25" customHeight="1" thickBot="1" x14ac:dyDescent="0.45">
      <c r="B55" s="276"/>
      <c r="C55" s="263"/>
      <c r="D55" s="88" t="s">
        <v>44</v>
      </c>
      <c r="E55" s="150"/>
      <c r="F55" s="265"/>
      <c r="G55" s="265"/>
      <c r="H55" s="261"/>
      <c r="P55" s="10" t="s">
        <v>138</v>
      </c>
    </row>
    <row r="56" spans="2:16" ht="23.25" customHeight="1" x14ac:dyDescent="0.4">
      <c r="B56" s="275"/>
      <c r="C56" s="262"/>
      <c r="D56" s="85" t="s">
        <v>36</v>
      </c>
      <c r="E56" s="148"/>
      <c r="F56" s="264" t="str">
        <f t="shared" ref="F56" si="38">IF(SUM(E56:E57)=0,"",SUM(E56:E57))</f>
        <v/>
      </c>
      <c r="G56" s="264" t="str">
        <f t="shared" ref="G56" si="39">IF(F56="", "",( ROUNDDOWN(MIN(30000000,F56/3*2),0)))</f>
        <v/>
      </c>
      <c r="H56" s="260"/>
      <c r="P56" s="10" t="s">
        <v>138</v>
      </c>
    </row>
    <row r="57" spans="2:16" ht="23.25" customHeight="1" thickBot="1" x14ac:dyDescent="0.45">
      <c r="B57" s="276"/>
      <c r="C57" s="263"/>
      <c r="D57" s="88" t="s">
        <v>44</v>
      </c>
      <c r="E57" s="150"/>
      <c r="F57" s="265"/>
      <c r="G57" s="265"/>
      <c r="H57" s="261"/>
      <c r="P57" s="10" t="s">
        <v>138</v>
      </c>
    </row>
    <row r="58" spans="2:16" ht="23.25" customHeight="1" x14ac:dyDescent="0.4">
      <c r="B58" s="275"/>
      <c r="C58" s="262"/>
      <c r="D58" s="85" t="s">
        <v>36</v>
      </c>
      <c r="E58" s="148"/>
      <c r="F58" s="264" t="str">
        <f t="shared" ref="F58" si="40">IF(SUM(E58:E59)=0,"",SUM(E58:E59))</f>
        <v/>
      </c>
      <c r="G58" s="264" t="str">
        <f t="shared" ref="G58" si="41">IF(F58="", "",( ROUNDDOWN(MIN(30000000,F58/3*2),0)))</f>
        <v/>
      </c>
      <c r="H58" s="260"/>
      <c r="P58" s="10" t="s">
        <v>138</v>
      </c>
    </row>
    <row r="59" spans="2:16" ht="23.25" customHeight="1" thickBot="1" x14ac:dyDescent="0.45">
      <c r="B59" s="276"/>
      <c r="C59" s="263"/>
      <c r="D59" s="88" t="s">
        <v>44</v>
      </c>
      <c r="E59" s="150"/>
      <c r="F59" s="265"/>
      <c r="G59" s="265"/>
      <c r="H59" s="261"/>
      <c r="P59" s="10" t="s">
        <v>138</v>
      </c>
    </row>
    <row r="60" spans="2:16" ht="23.25" customHeight="1" x14ac:dyDescent="0.4">
      <c r="B60" s="275"/>
      <c r="C60" s="262"/>
      <c r="D60" s="85" t="s">
        <v>36</v>
      </c>
      <c r="E60" s="148"/>
      <c r="F60" s="264" t="str">
        <f t="shared" ref="F60" si="42">IF(SUM(E60:E61)=0,"",SUM(E60:E61))</f>
        <v/>
      </c>
      <c r="G60" s="264" t="str">
        <f t="shared" ref="G60" si="43">IF(F60="", "",( ROUNDDOWN(MIN(30000000,F60/3*2),0)))</f>
        <v/>
      </c>
      <c r="H60" s="260"/>
      <c r="P60" s="10" t="s">
        <v>138</v>
      </c>
    </row>
    <row r="61" spans="2:16" ht="23.25" customHeight="1" thickBot="1" x14ac:dyDescent="0.45">
      <c r="B61" s="276"/>
      <c r="C61" s="263"/>
      <c r="D61" s="88" t="s">
        <v>44</v>
      </c>
      <c r="E61" s="150"/>
      <c r="F61" s="265"/>
      <c r="G61" s="265"/>
      <c r="H61" s="261"/>
      <c r="P61" s="10" t="s">
        <v>138</v>
      </c>
    </row>
    <row r="62" spans="2:16" ht="23.25" customHeight="1" x14ac:dyDescent="0.4">
      <c r="B62" s="275"/>
      <c r="C62" s="262"/>
      <c r="D62" s="85" t="s">
        <v>36</v>
      </c>
      <c r="E62" s="148"/>
      <c r="F62" s="264" t="str">
        <f t="shared" ref="F62" si="44">IF(SUM(E62:E63)=0,"",SUM(E62:E63))</f>
        <v/>
      </c>
      <c r="G62" s="264" t="str">
        <f t="shared" ref="G62" si="45">IF(F62="", "",( ROUNDDOWN(MIN(30000000,F62/3*2),0)))</f>
        <v/>
      </c>
      <c r="H62" s="260"/>
      <c r="P62" s="10" t="s">
        <v>138</v>
      </c>
    </row>
    <row r="63" spans="2:16" ht="23.25" customHeight="1" thickBot="1" x14ac:dyDescent="0.45">
      <c r="B63" s="276"/>
      <c r="C63" s="263"/>
      <c r="D63" s="88" t="s">
        <v>44</v>
      </c>
      <c r="E63" s="150"/>
      <c r="F63" s="265"/>
      <c r="G63" s="265"/>
      <c r="H63" s="261"/>
      <c r="P63" s="10" t="s">
        <v>138</v>
      </c>
    </row>
    <row r="64" spans="2:16" ht="23.25" customHeight="1" x14ac:dyDescent="0.4">
      <c r="B64" s="275"/>
      <c r="C64" s="262"/>
      <c r="D64" s="85" t="s">
        <v>36</v>
      </c>
      <c r="E64" s="148"/>
      <c r="F64" s="264" t="str">
        <f t="shared" ref="F64" si="46">IF(SUM(E64:E65)=0,"",SUM(E64:E65))</f>
        <v/>
      </c>
      <c r="G64" s="264" t="str">
        <f t="shared" ref="G64" si="47">IF(F64="", "",( ROUNDDOWN(MIN(30000000,F64/3*2),0)))</f>
        <v/>
      </c>
      <c r="H64" s="260"/>
      <c r="P64" s="10" t="s">
        <v>138</v>
      </c>
    </row>
    <row r="65" spans="2:16" ht="23.25" customHeight="1" thickBot="1" x14ac:dyDescent="0.45">
      <c r="B65" s="276"/>
      <c r="C65" s="263"/>
      <c r="D65" s="88" t="s">
        <v>44</v>
      </c>
      <c r="E65" s="150"/>
      <c r="F65" s="265"/>
      <c r="G65" s="265"/>
      <c r="H65" s="261"/>
      <c r="P65" s="10" t="s">
        <v>138</v>
      </c>
    </row>
    <row r="66" spans="2:16" ht="23.25" customHeight="1" x14ac:dyDescent="0.4">
      <c r="B66" s="275"/>
      <c r="C66" s="262"/>
      <c r="D66" s="85" t="s">
        <v>36</v>
      </c>
      <c r="E66" s="148"/>
      <c r="F66" s="264" t="str">
        <f t="shared" ref="F66" si="48">IF(SUM(E66:E67)=0,"",SUM(E66:E67))</f>
        <v/>
      </c>
      <c r="G66" s="264" t="str">
        <f t="shared" ref="G66" si="49">IF(F66="", "",( ROUNDDOWN(MIN(30000000,F66/3*2),0)))</f>
        <v/>
      </c>
      <c r="H66" s="260"/>
      <c r="P66" s="10" t="s">
        <v>138</v>
      </c>
    </row>
    <row r="67" spans="2:16" ht="23.25" customHeight="1" thickBot="1" x14ac:dyDescent="0.45">
      <c r="B67" s="276"/>
      <c r="C67" s="263"/>
      <c r="D67" s="88" t="s">
        <v>44</v>
      </c>
      <c r="E67" s="150"/>
      <c r="F67" s="265"/>
      <c r="G67" s="265"/>
      <c r="H67" s="261"/>
      <c r="P67" s="10" t="s">
        <v>138</v>
      </c>
    </row>
    <row r="68" spans="2:16" ht="23.25" customHeight="1" x14ac:dyDescent="0.4">
      <c r="B68" s="275"/>
      <c r="C68" s="262"/>
      <c r="D68" s="85" t="s">
        <v>36</v>
      </c>
      <c r="E68" s="148"/>
      <c r="F68" s="264" t="str">
        <f t="shared" ref="F68" si="50">IF(SUM(E68:E69)=0,"",SUM(E68:E69))</f>
        <v/>
      </c>
      <c r="G68" s="264" t="str">
        <f t="shared" ref="G68" si="51">IF(F68="", "",( ROUNDDOWN(MIN(30000000,F68/3*2),0)))</f>
        <v/>
      </c>
      <c r="H68" s="260"/>
      <c r="P68" s="10" t="s">
        <v>138</v>
      </c>
    </row>
    <row r="69" spans="2:16" ht="23.25" customHeight="1" thickBot="1" x14ac:dyDescent="0.45">
      <c r="B69" s="276"/>
      <c r="C69" s="263"/>
      <c r="D69" s="88" t="s">
        <v>44</v>
      </c>
      <c r="E69" s="150"/>
      <c r="F69" s="265"/>
      <c r="G69" s="265"/>
      <c r="H69" s="261"/>
      <c r="P69" s="10" t="s">
        <v>138</v>
      </c>
    </row>
    <row r="70" spans="2:16" ht="23.25" customHeight="1" x14ac:dyDescent="0.4">
      <c r="B70" s="275"/>
      <c r="C70" s="262"/>
      <c r="D70" s="85" t="s">
        <v>36</v>
      </c>
      <c r="E70" s="148"/>
      <c r="F70" s="264" t="str">
        <f t="shared" ref="F70" si="52">IF(SUM(E70:E71)=0,"",SUM(E70:E71))</f>
        <v/>
      </c>
      <c r="G70" s="264" t="str">
        <f t="shared" ref="G70" si="53">IF(F70="", "",( ROUNDDOWN(MIN(30000000,F70/3*2),0)))</f>
        <v/>
      </c>
      <c r="H70" s="260"/>
      <c r="P70" s="10" t="s">
        <v>138</v>
      </c>
    </row>
    <row r="71" spans="2:16" ht="23.25" customHeight="1" thickBot="1" x14ac:dyDescent="0.45">
      <c r="B71" s="276"/>
      <c r="C71" s="263"/>
      <c r="D71" s="88" t="s">
        <v>44</v>
      </c>
      <c r="E71" s="150"/>
      <c r="F71" s="265"/>
      <c r="G71" s="265"/>
      <c r="H71" s="261"/>
      <c r="P71" s="10" t="s">
        <v>138</v>
      </c>
    </row>
    <row r="72" spans="2:16" ht="23.25" customHeight="1" x14ac:dyDescent="0.4">
      <c r="B72" s="275"/>
      <c r="C72" s="262"/>
      <c r="D72" s="85" t="s">
        <v>36</v>
      </c>
      <c r="E72" s="148"/>
      <c r="F72" s="264" t="str">
        <f t="shared" ref="F72" si="54">IF(SUM(E72:E73)=0,"",SUM(E72:E73))</f>
        <v/>
      </c>
      <c r="G72" s="264" t="str">
        <f t="shared" ref="G72" si="55">IF(F72="", "",( ROUNDDOWN(MIN(30000000,F72/3*2),0)))</f>
        <v/>
      </c>
      <c r="H72" s="260"/>
      <c r="P72" s="10" t="s">
        <v>138</v>
      </c>
    </row>
    <row r="73" spans="2:16" ht="23.25" customHeight="1" thickBot="1" x14ac:dyDescent="0.45">
      <c r="B73" s="276"/>
      <c r="C73" s="263"/>
      <c r="D73" s="88" t="s">
        <v>44</v>
      </c>
      <c r="E73" s="150"/>
      <c r="F73" s="265"/>
      <c r="G73" s="265"/>
      <c r="H73" s="261"/>
      <c r="P73" s="10" t="s">
        <v>138</v>
      </c>
    </row>
    <row r="74" spans="2:16" ht="23.25" customHeight="1" x14ac:dyDescent="0.4">
      <c r="B74" s="275"/>
      <c r="C74" s="262"/>
      <c r="D74" s="85" t="s">
        <v>36</v>
      </c>
      <c r="E74" s="148"/>
      <c r="F74" s="264" t="str">
        <f t="shared" ref="F74" si="56">IF(SUM(E74:E75)=0,"",SUM(E74:E75))</f>
        <v/>
      </c>
      <c r="G74" s="264" t="str">
        <f t="shared" ref="G74" si="57">IF(F74="", "",( ROUNDDOWN(MIN(30000000,F74/3*2),0)))</f>
        <v/>
      </c>
      <c r="H74" s="260"/>
      <c r="P74" s="10" t="s">
        <v>138</v>
      </c>
    </row>
    <row r="75" spans="2:16" ht="23.25" customHeight="1" thickBot="1" x14ac:dyDescent="0.45">
      <c r="B75" s="276"/>
      <c r="C75" s="263"/>
      <c r="D75" s="88" t="s">
        <v>44</v>
      </c>
      <c r="E75" s="150"/>
      <c r="F75" s="265"/>
      <c r="G75" s="265"/>
      <c r="H75" s="261"/>
      <c r="P75" s="10" t="s">
        <v>138</v>
      </c>
    </row>
    <row r="76" spans="2:16" ht="23.25" customHeight="1" x14ac:dyDescent="0.4">
      <c r="B76" s="275"/>
      <c r="C76" s="262"/>
      <c r="D76" s="85" t="s">
        <v>36</v>
      </c>
      <c r="E76" s="148"/>
      <c r="F76" s="264" t="str">
        <f t="shared" ref="F76" si="58">IF(SUM(E76:E77)=0,"",SUM(E76:E77))</f>
        <v/>
      </c>
      <c r="G76" s="264" t="str">
        <f t="shared" ref="G76" si="59">IF(F76="", "",( ROUNDDOWN(MIN(30000000,F76/3*2),0)))</f>
        <v/>
      </c>
      <c r="H76" s="260"/>
      <c r="P76" s="10" t="s">
        <v>138</v>
      </c>
    </row>
    <row r="77" spans="2:16" ht="23.25" customHeight="1" thickBot="1" x14ac:dyDescent="0.45">
      <c r="B77" s="276"/>
      <c r="C77" s="263"/>
      <c r="D77" s="88" t="s">
        <v>44</v>
      </c>
      <c r="E77" s="150"/>
      <c r="F77" s="265"/>
      <c r="G77" s="265"/>
      <c r="H77" s="261"/>
      <c r="P77" s="10" t="s">
        <v>138</v>
      </c>
    </row>
    <row r="78" spans="2:16" ht="23.25" customHeight="1" x14ac:dyDescent="0.4">
      <c r="B78" s="275"/>
      <c r="C78" s="262"/>
      <c r="D78" s="85" t="s">
        <v>36</v>
      </c>
      <c r="E78" s="148"/>
      <c r="F78" s="264" t="str">
        <f t="shared" ref="F78" si="60">IF(SUM(E78:E79)=0,"",SUM(E78:E79))</f>
        <v/>
      </c>
      <c r="G78" s="264" t="str">
        <f t="shared" ref="G78" si="61">IF(F78="", "",( ROUNDDOWN(MIN(30000000,F78/3*2),0)))</f>
        <v/>
      </c>
      <c r="H78" s="260"/>
      <c r="P78" s="10" t="s">
        <v>138</v>
      </c>
    </row>
    <row r="79" spans="2:16" ht="23.25" customHeight="1" thickBot="1" x14ac:dyDescent="0.45">
      <c r="B79" s="276"/>
      <c r="C79" s="263"/>
      <c r="D79" s="88" t="s">
        <v>44</v>
      </c>
      <c r="E79" s="150"/>
      <c r="F79" s="265"/>
      <c r="G79" s="265"/>
      <c r="H79" s="261"/>
      <c r="P79" s="10" t="s">
        <v>138</v>
      </c>
    </row>
    <row r="80" spans="2:16" ht="23.25" customHeight="1" x14ac:dyDescent="0.4">
      <c r="B80" s="275"/>
      <c r="C80" s="262"/>
      <c r="D80" s="85" t="s">
        <v>36</v>
      </c>
      <c r="E80" s="148"/>
      <c r="F80" s="264" t="str">
        <f t="shared" ref="F80" si="62">IF(SUM(E80:E81)=0,"",SUM(E80:E81))</f>
        <v/>
      </c>
      <c r="G80" s="264" t="str">
        <f t="shared" ref="G80" si="63">IF(F80="", "",( ROUNDDOWN(MIN(30000000,F80/3*2),0)))</f>
        <v/>
      </c>
      <c r="H80" s="260"/>
      <c r="P80" s="10" t="s">
        <v>138</v>
      </c>
    </row>
    <row r="81" spans="2:16" ht="23.25" customHeight="1" thickBot="1" x14ac:dyDescent="0.45">
      <c r="B81" s="276"/>
      <c r="C81" s="263"/>
      <c r="D81" s="88" t="s">
        <v>44</v>
      </c>
      <c r="E81" s="150"/>
      <c r="F81" s="265"/>
      <c r="G81" s="265"/>
      <c r="H81" s="261"/>
      <c r="P81" s="10" t="s">
        <v>138</v>
      </c>
    </row>
    <row r="82" spans="2:16" ht="23.25" customHeight="1" x14ac:dyDescent="0.4">
      <c r="B82" s="275"/>
      <c r="C82" s="262"/>
      <c r="D82" s="85" t="s">
        <v>36</v>
      </c>
      <c r="E82" s="148"/>
      <c r="F82" s="264" t="str">
        <f t="shared" ref="F82" si="64">IF(SUM(E82:E83)=0,"",SUM(E82:E83))</f>
        <v/>
      </c>
      <c r="G82" s="264" t="str">
        <f t="shared" ref="G82" si="65">IF(F82="", "",( ROUNDDOWN(MIN(30000000,F82/3*2),0)))</f>
        <v/>
      </c>
      <c r="H82" s="260"/>
      <c r="P82" s="10" t="s">
        <v>138</v>
      </c>
    </row>
    <row r="83" spans="2:16" ht="23.25" customHeight="1" thickBot="1" x14ac:dyDescent="0.45">
      <c r="B83" s="276"/>
      <c r="C83" s="263"/>
      <c r="D83" s="88" t="s">
        <v>44</v>
      </c>
      <c r="E83" s="150"/>
      <c r="F83" s="265"/>
      <c r="G83" s="265"/>
      <c r="H83" s="261"/>
      <c r="P83" s="10" t="s">
        <v>138</v>
      </c>
    </row>
    <row r="84" spans="2:16" ht="23.25" customHeight="1" x14ac:dyDescent="0.4">
      <c r="B84" s="275"/>
      <c r="C84" s="262"/>
      <c r="D84" s="85" t="s">
        <v>36</v>
      </c>
      <c r="E84" s="148"/>
      <c r="F84" s="264" t="str">
        <f t="shared" ref="F84" si="66">IF(SUM(E84:E85)=0,"",SUM(E84:E85))</f>
        <v/>
      </c>
      <c r="G84" s="264" t="str">
        <f t="shared" ref="G84" si="67">IF(F84="", "",( ROUNDDOWN(MIN(30000000,F84/3*2),0)))</f>
        <v/>
      </c>
      <c r="H84" s="260"/>
      <c r="P84" s="10" t="s">
        <v>138</v>
      </c>
    </row>
    <row r="85" spans="2:16" ht="23.25" customHeight="1" thickBot="1" x14ac:dyDescent="0.45">
      <c r="B85" s="276"/>
      <c r="C85" s="263"/>
      <c r="D85" s="88" t="s">
        <v>44</v>
      </c>
      <c r="E85" s="150"/>
      <c r="F85" s="265"/>
      <c r="G85" s="265"/>
      <c r="H85" s="261"/>
      <c r="P85" s="10" t="s">
        <v>138</v>
      </c>
    </row>
    <row r="86" spans="2:16" ht="23.25" customHeight="1" x14ac:dyDescent="0.4">
      <c r="B86" s="275"/>
      <c r="C86" s="262"/>
      <c r="D86" s="85" t="s">
        <v>36</v>
      </c>
      <c r="E86" s="148"/>
      <c r="F86" s="264" t="str">
        <f t="shared" ref="F86" si="68">IF(SUM(E86:E87)=0,"",SUM(E86:E87))</f>
        <v/>
      </c>
      <c r="G86" s="264" t="str">
        <f t="shared" ref="G86" si="69">IF(F86="", "",( ROUNDDOWN(MIN(30000000,F86/3*2),0)))</f>
        <v/>
      </c>
      <c r="H86" s="260"/>
      <c r="P86" s="10" t="s">
        <v>138</v>
      </c>
    </row>
    <row r="87" spans="2:16" ht="23.25" customHeight="1" thickBot="1" x14ac:dyDescent="0.45">
      <c r="B87" s="276"/>
      <c r="C87" s="263"/>
      <c r="D87" s="88" t="s">
        <v>44</v>
      </c>
      <c r="E87" s="150"/>
      <c r="F87" s="265"/>
      <c r="G87" s="265"/>
      <c r="H87" s="261"/>
      <c r="P87" s="10" t="s">
        <v>138</v>
      </c>
    </row>
    <row r="88" spans="2:16" ht="23.25" customHeight="1" x14ac:dyDescent="0.4">
      <c r="B88" s="275"/>
      <c r="C88" s="262"/>
      <c r="D88" s="85" t="s">
        <v>36</v>
      </c>
      <c r="E88" s="148"/>
      <c r="F88" s="264" t="str">
        <f t="shared" ref="F88" si="70">IF(SUM(E88:E89)=0,"",SUM(E88:E89))</f>
        <v/>
      </c>
      <c r="G88" s="264" t="str">
        <f t="shared" ref="G88" si="71">IF(F88="", "",( ROUNDDOWN(MIN(30000000,F88/3*2),0)))</f>
        <v/>
      </c>
      <c r="H88" s="260"/>
      <c r="P88" s="10" t="s">
        <v>138</v>
      </c>
    </row>
    <row r="89" spans="2:16" ht="23.25" customHeight="1" thickBot="1" x14ac:dyDescent="0.45">
      <c r="B89" s="276"/>
      <c r="C89" s="263"/>
      <c r="D89" s="88" t="s">
        <v>44</v>
      </c>
      <c r="E89" s="150"/>
      <c r="F89" s="265"/>
      <c r="G89" s="265"/>
      <c r="H89" s="261"/>
      <c r="P89" s="10" t="s">
        <v>138</v>
      </c>
    </row>
    <row r="90" spans="2:16" ht="23.25" customHeight="1" x14ac:dyDescent="0.4">
      <c r="B90" s="275"/>
      <c r="C90" s="262"/>
      <c r="D90" s="85" t="s">
        <v>36</v>
      </c>
      <c r="E90" s="148"/>
      <c r="F90" s="264" t="str">
        <f t="shared" ref="F90" si="72">IF(SUM(E90:E91)=0,"",SUM(E90:E91))</f>
        <v/>
      </c>
      <c r="G90" s="264" t="str">
        <f t="shared" ref="G90" si="73">IF(F90="", "",( ROUNDDOWN(MIN(30000000,F90/3*2),0)))</f>
        <v/>
      </c>
      <c r="H90" s="260"/>
      <c r="P90" s="10" t="s">
        <v>138</v>
      </c>
    </row>
    <row r="91" spans="2:16" ht="23.25" customHeight="1" thickBot="1" x14ac:dyDescent="0.45">
      <c r="B91" s="276"/>
      <c r="C91" s="263"/>
      <c r="D91" s="88" t="s">
        <v>44</v>
      </c>
      <c r="E91" s="150"/>
      <c r="F91" s="265"/>
      <c r="G91" s="265"/>
      <c r="H91" s="261"/>
      <c r="P91" s="10" t="s">
        <v>138</v>
      </c>
    </row>
    <row r="92" spans="2:16" ht="23.25" customHeight="1" x14ac:dyDescent="0.4">
      <c r="B92" s="275"/>
      <c r="C92" s="262"/>
      <c r="D92" s="85" t="s">
        <v>36</v>
      </c>
      <c r="E92" s="148"/>
      <c r="F92" s="264" t="str">
        <f t="shared" ref="F92" si="74">IF(SUM(E92:E93)=0,"",SUM(E92:E93))</f>
        <v/>
      </c>
      <c r="G92" s="264" t="str">
        <f t="shared" ref="G92" si="75">IF(F92="", "",( ROUNDDOWN(MIN(30000000,F92/3*2),0)))</f>
        <v/>
      </c>
      <c r="H92" s="260"/>
      <c r="P92" s="10" t="s">
        <v>138</v>
      </c>
    </row>
    <row r="93" spans="2:16" ht="23.25" customHeight="1" thickBot="1" x14ac:dyDescent="0.45">
      <c r="B93" s="276"/>
      <c r="C93" s="263"/>
      <c r="D93" s="88" t="s">
        <v>44</v>
      </c>
      <c r="E93" s="150"/>
      <c r="F93" s="265"/>
      <c r="G93" s="265"/>
      <c r="H93" s="261"/>
      <c r="P93" s="10" t="s">
        <v>138</v>
      </c>
    </row>
    <row r="94" spans="2:16" ht="23.25" customHeight="1" x14ac:dyDescent="0.4">
      <c r="B94" s="275"/>
      <c r="C94" s="262"/>
      <c r="D94" s="85" t="s">
        <v>36</v>
      </c>
      <c r="E94" s="148"/>
      <c r="F94" s="264" t="str">
        <f t="shared" ref="F94" si="76">IF(SUM(E94:E95)=0,"",SUM(E94:E95))</f>
        <v/>
      </c>
      <c r="G94" s="264" t="str">
        <f t="shared" ref="G94" si="77">IF(F94="", "",( ROUNDDOWN(MIN(30000000,F94/3*2),0)))</f>
        <v/>
      </c>
      <c r="H94" s="260"/>
      <c r="P94" s="10" t="s">
        <v>138</v>
      </c>
    </row>
    <row r="95" spans="2:16" ht="23.25" customHeight="1" thickBot="1" x14ac:dyDescent="0.45">
      <c r="B95" s="276"/>
      <c r="C95" s="263"/>
      <c r="D95" s="88" t="s">
        <v>44</v>
      </c>
      <c r="E95" s="150"/>
      <c r="F95" s="265"/>
      <c r="G95" s="265"/>
      <c r="H95" s="261"/>
      <c r="P95" s="10" t="s">
        <v>138</v>
      </c>
    </row>
    <row r="96" spans="2:16" ht="23.25" customHeight="1" x14ac:dyDescent="0.4">
      <c r="B96" s="275"/>
      <c r="C96" s="262"/>
      <c r="D96" s="85" t="s">
        <v>36</v>
      </c>
      <c r="E96" s="148"/>
      <c r="F96" s="264" t="str">
        <f t="shared" ref="F96" si="78">IF(SUM(E96:E97)=0,"",SUM(E96:E97))</f>
        <v/>
      </c>
      <c r="G96" s="264" t="str">
        <f t="shared" ref="G96" si="79">IF(F96="", "",( ROUNDDOWN(MIN(30000000,F96/3*2),0)))</f>
        <v/>
      </c>
      <c r="H96" s="260"/>
      <c r="P96" s="10" t="s">
        <v>138</v>
      </c>
    </row>
    <row r="97" spans="2:16" ht="23.25" customHeight="1" thickBot="1" x14ac:dyDescent="0.45">
      <c r="B97" s="276"/>
      <c r="C97" s="263"/>
      <c r="D97" s="88" t="s">
        <v>44</v>
      </c>
      <c r="E97" s="150"/>
      <c r="F97" s="265"/>
      <c r="G97" s="265"/>
      <c r="H97" s="261"/>
      <c r="P97" s="10" t="s">
        <v>138</v>
      </c>
    </row>
    <row r="98" spans="2:16" ht="23.25" customHeight="1" x14ac:dyDescent="0.4">
      <c r="B98" s="275"/>
      <c r="C98" s="262"/>
      <c r="D98" s="85" t="s">
        <v>36</v>
      </c>
      <c r="E98" s="148"/>
      <c r="F98" s="264" t="str">
        <f t="shared" ref="F98" si="80">IF(SUM(E98:E99)=0,"",SUM(E98:E99))</f>
        <v/>
      </c>
      <c r="G98" s="264" t="str">
        <f t="shared" ref="G98" si="81">IF(F98="", "",( ROUNDDOWN(MIN(30000000,F98/3*2),0)))</f>
        <v/>
      </c>
      <c r="H98" s="260"/>
      <c r="P98" s="10" t="s">
        <v>138</v>
      </c>
    </row>
    <row r="99" spans="2:16" ht="23.25" customHeight="1" thickBot="1" x14ac:dyDescent="0.45">
      <c r="B99" s="276"/>
      <c r="C99" s="263"/>
      <c r="D99" s="88" t="s">
        <v>44</v>
      </c>
      <c r="E99" s="150"/>
      <c r="F99" s="265"/>
      <c r="G99" s="265"/>
      <c r="H99" s="261"/>
      <c r="P99" s="10" t="s">
        <v>138</v>
      </c>
    </row>
    <row r="100" spans="2:16" ht="23.25" customHeight="1" x14ac:dyDescent="0.4">
      <c r="B100" s="275"/>
      <c r="C100" s="262"/>
      <c r="D100" s="85" t="s">
        <v>36</v>
      </c>
      <c r="E100" s="148"/>
      <c r="F100" s="264" t="str">
        <f t="shared" ref="F100" si="82">IF(SUM(E100:E101)=0,"",SUM(E100:E101))</f>
        <v/>
      </c>
      <c r="G100" s="264" t="str">
        <f t="shared" ref="G100" si="83">IF(F100="", "",( ROUNDDOWN(MIN(30000000,F100/3*2),0)))</f>
        <v/>
      </c>
      <c r="H100" s="260"/>
      <c r="P100" s="10" t="s">
        <v>138</v>
      </c>
    </row>
    <row r="101" spans="2:16" ht="23.25" customHeight="1" thickBot="1" x14ac:dyDescent="0.45">
      <c r="B101" s="276"/>
      <c r="C101" s="263"/>
      <c r="D101" s="88" t="s">
        <v>44</v>
      </c>
      <c r="E101" s="150"/>
      <c r="F101" s="265"/>
      <c r="G101" s="265"/>
      <c r="H101" s="261"/>
      <c r="P101" s="10" t="s">
        <v>138</v>
      </c>
    </row>
    <row r="102" spans="2:16" ht="23.25" customHeight="1" x14ac:dyDescent="0.4">
      <c r="B102" s="275"/>
      <c r="C102" s="262"/>
      <c r="D102" s="85" t="s">
        <v>36</v>
      </c>
      <c r="E102" s="148"/>
      <c r="F102" s="264" t="str">
        <f t="shared" ref="F102" si="84">IF(SUM(E102:E103)=0,"",SUM(E102:E103))</f>
        <v/>
      </c>
      <c r="G102" s="264" t="str">
        <f t="shared" ref="G102" si="85">IF(F102="", "",( ROUNDDOWN(MIN(30000000,F102/3*2),0)))</f>
        <v/>
      </c>
      <c r="H102" s="260"/>
      <c r="P102" s="10" t="s">
        <v>138</v>
      </c>
    </row>
    <row r="103" spans="2:16" ht="23.25" customHeight="1" thickBot="1" x14ac:dyDescent="0.45">
      <c r="B103" s="276"/>
      <c r="C103" s="263"/>
      <c r="D103" s="88" t="s">
        <v>44</v>
      </c>
      <c r="E103" s="150"/>
      <c r="F103" s="265"/>
      <c r="G103" s="265"/>
      <c r="H103" s="261"/>
      <c r="P103" s="10" t="s">
        <v>138</v>
      </c>
    </row>
    <row r="104" spans="2:16" ht="23.25" customHeight="1" x14ac:dyDescent="0.4">
      <c r="B104" s="275"/>
      <c r="C104" s="262"/>
      <c r="D104" s="85" t="s">
        <v>36</v>
      </c>
      <c r="E104" s="148"/>
      <c r="F104" s="264" t="str">
        <f t="shared" ref="F104" si="86">IF(SUM(E104:E105)=0,"",SUM(E104:E105))</f>
        <v/>
      </c>
      <c r="G104" s="264" t="str">
        <f t="shared" ref="G104" si="87">IF(F104="", "",( ROUNDDOWN(MIN(30000000,F104/3*2),0)))</f>
        <v/>
      </c>
      <c r="H104" s="260"/>
      <c r="P104" s="10" t="s">
        <v>138</v>
      </c>
    </row>
    <row r="105" spans="2:16" ht="23.25" customHeight="1" thickBot="1" x14ac:dyDescent="0.45">
      <c r="B105" s="276"/>
      <c r="C105" s="263"/>
      <c r="D105" s="88" t="s">
        <v>44</v>
      </c>
      <c r="E105" s="150"/>
      <c r="F105" s="265"/>
      <c r="G105" s="265"/>
      <c r="H105" s="261"/>
      <c r="P105" s="10" t="s">
        <v>138</v>
      </c>
    </row>
    <row r="106" spans="2:16" ht="23.25" customHeight="1" x14ac:dyDescent="0.4">
      <c r="B106" s="275"/>
      <c r="C106" s="262"/>
      <c r="D106" s="85" t="s">
        <v>36</v>
      </c>
      <c r="E106" s="148"/>
      <c r="F106" s="264" t="str">
        <f t="shared" ref="F106" si="88">IF(SUM(E106:E107)=0,"",SUM(E106:E107))</f>
        <v/>
      </c>
      <c r="G106" s="264" t="str">
        <f t="shared" ref="G106" si="89">IF(F106="", "",( ROUNDDOWN(MIN(30000000,F106/3*2),0)))</f>
        <v/>
      </c>
      <c r="H106" s="260"/>
      <c r="P106" s="10" t="s">
        <v>138</v>
      </c>
    </row>
    <row r="107" spans="2:16" ht="23.25" customHeight="1" thickBot="1" x14ac:dyDescent="0.45">
      <c r="B107" s="276"/>
      <c r="C107" s="263"/>
      <c r="D107" s="88" t="s">
        <v>44</v>
      </c>
      <c r="E107" s="150"/>
      <c r="F107" s="265"/>
      <c r="G107" s="265"/>
      <c r="H107" s="261"/>
      <c r="P107" s="10" t="s">
        <v>138</v>
      </c>
    </row>
    <row r="108" spans="2:16" ht="23.25" customHeight="1" x14ac:dyDescent="0.4">
      <c r="B108" s="275"/>
      <c r="C108" s="262"/>
      <c r="D108" s="85" t="s">
        <v>36</v>
      </c>
      <c r="E108" s="148"/>
      <c r="F108" s="264" t="str">
        <f t="shared" ref="F108" si="90">IF(SUM(E108:E109)=0,"",SUM(E108:E109))</f>
        <v/>
      </c>
      <c r="G108" s="264" t="str">
        <f t="shared" ref="G108" si="91">IF(F108="", "",( ROUNDDOWN(MIN(30000000,F108/3*2),0)))</f>
        <v/>
      </c>
      <c r="H108" s="260"/>
      <c r="P108" s="10" t="s">
        <v>138</v>
      </c>
    </row>
    <row r="109" spans="2:16" ht="23.25" customHeight="1" thickBot="1" x14ac:dyDescent="0.45">
      <c r="B109" s="276"/>
      <c r="C109" s="263"/>
      <c r="D109" s="88" t="s">
        <v>44</v>
      </c>
      <c r="E109" s="150"/>
      <c r="F109" s="265"/>
      <c r="G109" s="265"/>
      <c r="H109" s="261"/>
      <c r="P109" s="10" t="s">
        <v>138</v>
      </c>
    </row>
    <row r="110" spans="2:16" ht="23.25" customHeight="1" x14ac:dyDescent="0.4">
      <c r="B110" s="275"/>
      <c r="C110" s="262"/>
      <c r="D110" s="85" t="s">
        <v>36</v>
      </c>
      <c r="E110" s="148"/>
      <c r="F110" s="264" t="str">
        <f t="shared" ref="F110" si="92">IF(SUM(E110:E111)=0,"",SUM(E110:E111))</f>
        <v/>
      </c>
      <c r="G110" s="264" t="str">
        <f t="shared" ref="G110" si="93">IF(F110="", "",( ROUNDDOWN(MIN(30000000,F110/3*2),0)))</f>
        <v/>
      </c>
      <c r="H110" s="260"/>
      <c r="P110" s="10" t="s">
        <v>138</v>
      </c>
    </row>
    <row r="111" spans="2:16" ht="23.25" customHeight="1" thickBot="1" x14ac:dyDescent="0.45">
      <c r="B111" s="276"/>
      <c r="C111" s="263"/>
      <c r="D111" s="88" t="s">
        <v>44</v>
      </c>
      <c r="E111" s="150"/>
      <c r="F111" s="265"/>
      <c r="G111" s="265"/>
      <c r="H111" s="261"/>
      <c r="P111" s="10" t="s">
        <v>138</v>
      </c>
    </row>
    <row r="112" spans="2:16" ht="23.25" customHeight="1" x14ac:dyDescent="0.4">
      <c r="B112" s="275"/>
      <c r="C112" s="262"/>
      <c r="D112" s="85" t="s">
        <v>36</v>
      </c>
      <c r="E112" s="148"/>
      <c r="F112" s="264" t="str">
        <f t="shared" ref="F112" si="94">IF(SUM(E112:E113)=0,"",SUM(E112:E113))</f>
        <v/>
      </c>
      <c r="G112" s="264" t="str">
        <f t="shared" ref="G112" si="95">IF(F112="", "",( ROUNDDOWN(MIN(30000000,F112/3*2),0)))</f>
        <v/>
      </c>
      <c r="H112" s="260"/>
      <c r="P112" s="10" t="s">
        <v>138</v>
      </c>
    </row>
    <row r="113" spans="2:16" ht="23.25" customHeight="1" thickBot="1" x14ac:dyDescent="0.45">
      <c r="B113" s="276"/>
      <c r="C113" s="263"/>
      <c r="D113" s="88" t="s">
        <v>44</v>
      </c>
      <c r="E113" s="150"/>
      <c r="F113" s="265"/>
      <c r="G113" s="265"/>
      <c r="H113" s="261"/>
      <c r="P113" s="10" t="s">
        <v>138</v>
      </c>
    </row>
    <row r="114" spans="2:16" ht="23.25" customHeight="1" x14ac:dyDescent="0.4">
      <c r="B114" s="275"/>
      <c r="C114" s="262"/>
      <c r="D114" s="85" t="s">
        <v>36</v>
      </c>
      <c r="E114" s="148"/>
      <c r="F114" s="264" t="str">
        <f t="shared" ref="F114" si="96">IF(SUM(E114:E115)=0,"",SUM(E114:E115))</f>
        <v/>
      </c>
      <c r="G114" s="264" t="str">
        <f t="shared" ref="G114" si="97">IF(F114="", "",( ROUNDDOWN(MIN(30000000,F114/3*2),0)))</f>
        <v/>
      </c>
      <c r="H114" s="260"/>
      <c r="P114" s="10" t="s">
        <v>138</v>
      </c>
    </row>
    <row r="115" spans="2:16" ht="23.25" customHeight="1" thickBot="1" x14ac:dyDescent="0.45">
      <c r="B115" s="276"/>
      <c r="C115" s="263"/>
      <c r="D115" s="88" t="s">
        <v>44</v>
      </c>
      <c r="E115" s="150"/>
      <c r="F115" s="265"/>
      <c r="G115" s="265"/>
      <c r="H115" s="261"/>
      <c r="P115" s="10" t="s">
        <v>138</v>
      </c>
    </row>
    <row r="116" spans="2:16" ht="23.25" customHeight="1" x14ac:dyDescent="0.4">
      <c r="B116" s="275"/>
      <c r="C116" s="262"/>
      <c r="D116" s="85" t="s">
        <v>36</v>
      </c>
      <c r="E116" s="148"/>
      <c r="F116" s="264" t="str">
        <f t="shared" ref="F116" si="98">IF(SUM(E116:E117)=0,"",SUM(E116:E117))</f>
        <v/>
      </c>
      <c r="G116" s="264" t="str">
        <f t="shared" ref="G116" si="99">IF(F116="", "",( ROUNDDOWN(MIN(30000000,F116/3*2),0)))</f>
        <v/>
      </c>
      <c r="H116" s="260"/>
      <c r="P116" s="10" t="s">
        <v>138</v>
      </c>
    </row>
    <row r="117" spans="2:16" ht="23.25" customHeight="1" thickBot="1" x14ac:dyDescent="0.45">
      <c r="B117" s="276"/>
      <c r="C117" s="263"/>
      <c r="D117" s="88" t="s">
        <v>44</v>
      </c>
      <c r="E117" s="150"/>
      <c r="F117" s="265"/>
      <c r="G117" s="265"/>
      <c r="H117" s="261"/>
      <c r="P117" s="10" t="s">
        <v>138</v>
      </c>
    </row>
    <row r="118" spans="2:16" ht="23.25" customHeight="1" x14ac:dyDescent="0.4">
      <c r="B118" s="275"/>
      <c r="C118" s="262"/>
      <c r="D118" s="85" t="s">
        <v>36</v>
      </c>
      <c r="E118" s="148"/>
      <c r="F118" s="264" t="str">
        <f t="shared" ref="F118" si="100">IF(SUM(E118:E119)=0,"",SUM(E118:E119))</f>
        <v/>
      </c>
      <c r="G118" s="264" t="str">
        <f t="shared" ref="G118" si="101">IF(F118="", "",( ROUNDDOWN(MIN(30000000,F118/3*2),0)))</f>
        <v/>
      </c>
      <c r="H118" s="260"/>
      <c r="P118" s="10" t="s">
        <v>138</v>
      </c>
    </row>
    <row r="119" spans="2:16" ht="23.25" customHeight="1" thickBot="1" x14ac:dyDescent="0.45">
      <c r="B119" s="276"/>
      <c r="C119" s="263"/>
      <c r="D119" s="88" t="s">
        <v>44</v>
      </c>
      <c r="E119" s="150"/>
      <c r="F119" s="265"/>
      <c r="G119" s="265"/>
      <c r="H119" s="261"/>
      <c r="P119" s="10" t="s">
        <v>138</v>
      </c>
    </row>
    <row r="120" spans="2:16" ht="23.25" customHeight="1" x14ac:dyDescent="0.4">
      <c r="B120" s="275"/>
      <c r="C120" s="262"/>
      <c r="D120" s="85" t="s">
        <v>36</v>
      </c>
      <c r="E120" s="148"/>
      <c r="F120" s="264" t="str">
        <f t="shared" ref="F120" si="102">IF(SUM(E120:E121)=0,"",SUM(E120:E121))</f>
        <v/>
      </c>
      <c r="G120" s="264" t="str">
        <f t="shared" ref="G120" si="103">IF(F120="", "",( ROUNDDOWN(MIN(30000000,F120/3*2),0)))</f>
        <v/>
      </c>
      <c r="H120" s="260"/>
      <c r="P120" s="10" t="s">
        <v>138</v>
      </c>
    </row>
    <row r="121" spans="2:16" ht="23.25" customHeight="1" thickBot="1" x14ac:dyDescent="0.45">
      <c r="B121" s="276"/>
      <c r="C121" s="263"/>
      <c r="D121" s="88" t="s">
        <v>44</v>
      </c>
      <c r="E121" s="150"/>
      <c r="F121" s="265"/>
      <c r="G121" s="265"/>
      <c r="H121" s="261"/>
      <c r="P121" s="10" t="s">
        <v>138</v>
      </c>
    </row>
    <row r="122" spans="2:16" ht="23.25" customHeight="1" x14ac:dyDescent="0.4">
      <c r="B122" s="275"/>
      <c r="C122" s="262"/>
      <c r="D122" s="85" t="s">
        <v>36</v>
      </c>
      <c r="E122" s="148"/>
      <c r="F122" s="264" t="str">
        <f t="shared" ref="F122" si="104">IF(SUM(E122:E123)=0,"",SUM(E122:E123))</f>
        <v/>
      </c>
      <c r="G122" s="264" t="str">
        <f t="shared" ref="G122" si="105">IF(F122="", "",( ROUNDDOWN(MIN(30000000,F122/3*2),0)))</f>
        <v/>
      </c>
      <c r="H122" s="260"/>
      <c r="P122" s="10" t="s">
        <v>138</v>
      </c>
    </row>
    <row r="123" spans="2:16" ht="23.25" customHeight="1" thickBot="1" x14ac:dyDescent="0.45">
      <c r="B123" s="276"/>
      <c r="C123" s="263"/>
      <c r="D123" s="88" t="s">
        <v>44</v>
      </c>
      <c r="E123" s="150"/>
      <c r="F123" s="265"/>
      <c r="G123" s="265"/>
      <c r="H123" s="261"/>
      <c r="P123" s="10" t="s">
        <v>138</v>
      </c>
    </row>
    <row r="124" spans="2:16" ht="23.25" customHeight="1" x14ac:dyDescent="0.4">
      <c r="B124" s="275"/>
      <c r="C124" s="262"/>
      <c r="D124" s="85" t="s">
        <v>36</v>
      </c>
      <c r="E124" s="148"/>
      <c r="F124" s="264" t="str">
        <f t="shared" ref="F124" si="106">IF(SUM(E124:E125)=0,"",SUM(E124:E125))</f>
        <v/>
      </c>
      <c r="G124" s="264" t="str">
        <f t="shared" ref="G124" si="107">IF(F124="", "",( ROUNDDOWN(MIN(30000000,F124/3*2),0)))</f>
        <v/>
      </c>
      <c r="H124" s="260"/>
      <c r="P124" s="10" t="s">
        <v>138</v>
      </c>
    </row>
    <row r="125" spans="2:16" ht="23.25" customHeight="1" thickBot="1" x14ac:dyDescent="0.45">
      <c r="B125" s="276"/>
      <c r="C125" s="263"/>
      <c r="D125" s="88" t="s">
        <v>44</v>
      </c>
      <c r="E125" s="150"/>
      <c r="F125" s="265"/>
      <c r="G125" s="265"/>
      <c r="H125" s="261"/>
      <c r="P125" s="10" t="s">
        <v>138</v>
      </c>
    </row>
    <row r="126" spans="2:16" ht="23.25" customHeight="1" x14ac:dyDescent="0.4">
      <c r="B126" s="275"/>
      <c r="C126" s="262"/>
      <c r="D126" s="85" t="s">
        <v>36</v>
      </c>
      <c r="E126" s="148"/>
      <c r="F126" s="264" t="str">
        <f t="shared" ref="F126" si="108">IF(SUM(E126:E127)=0,"",SUM(E126:E127))</f>
        <v/>
      </c>
      <c r="G126" s="264" t="str">
        <f t="shared" ref="G126" si="109">IF(F126="", "",( ROUNDDOWN(MIN(30000000,F126/3*2),0)))</f>
        <v/>
      </c>
      <c r="H126" s="260"/>
      <c r="P126" s="10" t="s">
        <v>138</v>
      </c>
    </row>
    <row r="127" spans="2:16" ht="23.25" customHeight="1" thickBot="1" x14ac:dyDescent="0.45">
      <c r="B127" s="276"/>
      <c r="C127" s="263"/>
      <c r="D127" s="88" t="s">
        <v>44</v>
      </c>
      <c r="E127" s="150"/>
      <c r="F127" s="265"/>
      <c r="G127" s="265"/>
      <c r="H127" s="261"/>
      <c r="P127" s="10" t="s">
        <v>138</v>
      </c>
    </row>
    <row r="128" spans="2:16" ht="23.25" customHeight="1" x14ac:dyDescent="0.4">
      <c r="B128" s="275"/>
      <c r="C128" s="262"/>
      <c r="D128" s="85" t="s">
        <v>36</v>
      </c>
      <c r="E128" s="148"/>
      <c r="F128" s="264" t="str">
        <f t="shared" ref="F128" si="110">IF(SUM(E128:E129)=0,"",SUM(E128:E129))</f>
        <v/>
      </c>
      <c r="G128" s="264" t="str">
        <f t="shared" ref="G128" si="111">IF(F128="", "",( ROUNDDOWN(MIN(30000000,F128/3*2),0)))</f>
        <v/>
      </c>
      <c r="H128" s="260"/>
      <c r="P128" s="10" t="s">
        <v>138</v>
      </c>
    </row>
    <row r="129" spans="2:16" ht="23.25" customHeight="1" thickBot="1" x14ac:dyDescent="0.45">
      <c r="B129" s="276"/>
      <c r="C129" s="263"/>
      <c r="D129" s="88" t="s">
        <v>44</v>
      </c>
      <c r="E129" s="150"/>
      <c r="F129" s="265"/>
      <c r="G129" s="265"/>
      <c r="H129" s="261"/>
      <c r="P129" s="10" t="s">
        <v>138</v>
      </c>
    </row>
    <row r="130" spans="2:16" ht="23.25" customHeight="1" x14ac:dyDescent="0.4">
      <c r="B130" s="275"/>
      <c r="C130" s="262"/>
      <c r="D130" s="85" t="s">
        <v>36</v>
      </c>
      <c r="E130" s="148"/>
      <c r="F130" s="264" t="str">
        <f t="shared" ref="F130" si="112">IF(SUM(E130:E131)=0,"",SUM(E130:E131))</f>
        <v/>
      </c>
      <c r="G130" s="264" t="str">
        <f t="shared" ref="G130" si="113">IF(F130="", "",( ROUNDDOWN(MIN(30000000,F130/3*2),0)))</f>
        <v/>
      </c>
      <c r="H130" s="260"/>
      <c r="P130" s="10" t="s">
        <v>138</v>
      </c>
    </row>
    <row r="131" spans="2:16" ht="23.25" customHeight="1" thickBot="1" x14ac:dyDescent="0.45">
      <c r="B131" s="276"/>
      <c r="C131" s="263"/>
      <c r="D131" s="88" t="s">
        <v>44</v>
      </c>
      <c r="E131" s="150"/>
      <c r="F131" s="265"/>
      <c r="G131" s="265"/>
      <c r="H131" s="261"/>
      <c r="P131" s="10" t="s">
        <v>138</v>
      </c>
    </row>
    <row r="132" spans="2:16" ht="23.25" customHeight="1" x14ac:dyDescent="0.4">
      <c r="B132" s="275"/>
      <c r="C132" s="262"/>
      <c r="D132" s="85" t="s">
        <v>36</v>
      </c>
      <c r="E132" s="148"/>
      <c r="F132" s="264" t="str">
        <f t="shared" ref="F132" si="114">IF(SUM(E132:E133)=0,"",SUM(E132:E133))</f>
        <v/>
      </c>
      <c r="G132" s="264" t="str">
        <f t="shared" ref="G132" si="115">IF(F132="", "",( ROUNDDOWN(MIN(30000000,F132/3*2),0)))</f>
        <v/>
      </c>
      <c r="H132" s="260"/>
      <c r="P132" s="10" t="s">
        <v>138</v>
      </c>
    </row>
    <row r="133" spans="2:16" ht="23.25" customHeight="1" thickBot="1" x14ac:dyDescent="0.45">
      <c r="B133" s="276"/>
      <c r="C133" s="263"/>
      <c r="D133" s="88" t="s">
        <v>44</v>
      </c>
      <c r="E133" s="150"/>
      <c r="F133" s="265"/>
      <c r="G133" s="265"/>
      <c r="H133" s="261"/>
      <c r="P133" s="10" t="s">
        <v>138</v>
      </c>
    </row>
    <row r="134" spans="2:16" ht="23.25" customHeight="1" x14ac:dyDescent="0.4">
      <c r="B134" s="275"/>
      <c r="C134" s="262"/>
      <c r="D134" s="85" t="s">
        <v>36</v>
      </c>
      <c r="E134" s="148"/>
      <c r="F134" s="264" t="str">
        <f t="shared" ref="F134" si="116">IF(SUM(E134:E135)=0,"",SUM(E134:E135))</f>
        <v/>
      </c>
      <c r="G134" s="264" t="str">
        <f t="shared" ref="G134" si="117">IF(F134="", "",( ROUNDDOWN(MIN(30000000,F134/3*2),0)))</f>
        <v/>
      </c>
      <c r="H134" s="260"/>
      <c r="P134" s="10" t="s">
        <v>138</v>
      </c>
    </row>
    <row r="135" spans="2:16" ht="23.25" customHeight="1" thickBot="1" x14ac:dyDescent="0.45">
      <c r="B135" s="276"/>
      <c r="C135" s="263"/>
      <c r="D135" s="88" t="s">
        <v>44</v>
      </c>
      <c r="E135" s="150"/>
      <c r="F135" s="265"/>
      <c r="G135" s="265"/>
      <c r="H135" s="261"/>
      <c r="P135" s="10" t="s">
        <v>138</v>
      </c>
    </row>
    <row r="136" spans="2:16" ht="23.25" customHeight="1" x14ac:dyDescent="0.4">
      <c r="B136" s="275"/>
      <c r="C136" s="262"/>
      <c r="D136" s="85" t="s">
        <v>36</v>
      </c>
      <c r="E136" s="148"/>
      <c r="F136" s="264" t="str">
        <f t="shared" ref="F136" si="118">IF(SUM(E136:E137)=0,"",SUM(E136:E137))</f>
        <v/>
      </c>
      <c r="G136" s="264" t="str">
        <f t="shared" ref="G136" si="119">IF(F136="", "",( ROUNDDOWN(MIN(30000000,F136/3*2),0)))</f>
        <v/>
      </c>
      <c r="H136" s="260"/>
      <c r="P136" s="10" t="s">
        <v>138</v>
      </c>
    </row>
    <row r="137" spans="2:16" ht="23.25" customHeight="1" thickBot="1" x14ac:dyDescent="0.45">
      <c r="B137" s="276"/>
      <c r="C137" s="263"/>
      <c r="D137" s="88" t="s">
        <v>44</v>
      </c>
      <c r="E137" s="150"/>
      <c r="F137" s="265"/>
      <c r="G137" s="265"/>
      <c r="H137" s="261"/>
      <c r="P137" s="10" t="s">
        <v>138</v>
      </c>
    </row>
    <row r="138" spans="2:16" ht="23.25" customHeight="1" x14ac:dyDescent="0.4">
      <c r="B138" s="275"/>
      <c r="C138" s="262"/>
      <c r="D138" s="85" t="s">
        <v>36</v>
      </c>
      <c r="E138" s="148"/>
      <c r="F138" s="264" t="str">
        <f t="shared" ref="F138" si="120">IF(SUM(E138:E139)=0,"",SUM(E138:E139))</f>
        <v/>
      </c>
      <c r="G138" s="264" t="str">
        <f t="shared" ref="G138" si="121">IF(F138="", "",( ROUNDDOWN(MIN(30000000,F138/3*2),0)))</f>
        <v/>
      </c>
      <c r="H138" s="260"/>
      <c r="P138" s="10" t="s">
        <v>138</v>
      </c>
    </row>
    <row r="139" spans="2:16" ht="23.25" customHeight="1" thickBot="1" x14ac:dyDescent="0.45">
      <c r="B139" s="276"/>
      <c r="C139" s="263"/>
      <c r="D139" s="88" t="s">
        <v>44</v>
      </c>
      <c r="E139" s="150"/>
      <c r="F139" s="265"/>
      <c r="G139" s="265"/>
      <c r="H139" s="261"/>
      <c r="P139" s="10" t="s">
        <v>138</v>
      </c>
    </row>
    <row r="140" spans="2:16" ht="23.25" customHeight="1" x14ac:dyDescent="0.4">
      <c r="B140" s="275"/>
      <c r="C140" s="262"/>
      <c r="D140" s="85" t="s">
        <v>36</v>
      </c>
      <c r="E140" s="148"/>
      <c r="F140" s="264" t="str">
        <f t="shared" ref="F140" si="122">IF(SUM(E140:E141)=0,"",SUM(E140:E141))</f>
        <v/>
      </c>
      <c r="G140" s="264" t="str">
        <f t="shared" ref="G140" si="123">IF(F140="", "",( ROUNDDOWN(MIN(30000000,F140/3*2),0)))</f>
        <v/>
      </c>
      <c r="H140" s="260"/>
      <c r="P140" s="10" t="s">
        <v>138</v>
      </c>
    </row>
    <row r="141" spans="2:16" ht="23.25" customHeight="1" thickBot="1" x14ac:dyDescent="0.45">
      <c r="B141" s="276"/>
      <c r="C141" s="263"/>
      <c r="D141" s="88" t="s">
        <v>44</v>
      </c>
      <c r="E141" s="150"/>
      <c r="F141" s="265"/>
      <c r="G141" s="265"/>
      <c r="H141" s="261"/>
      <c r="P141" s="10" t="s">
        <v>138</v>
      </c>
    </row>
    <row r="142" spans="2:16" ht="23.25" customHeight="1" x14ac:dyDescent="0.4">
      <c r="B142" s="275"/>
      <c r="C142" s="262"/>
      <c r="D142" s="85" t="s">
        <v>36</v>
      </c>
      <c r="E142" s="148"/>
      <c r="F142" s="264" t="str">
        <f t="shared" ref="F142" si="124">IF(SUM(E142:E143)=0,"",SUM(E142:E143))</f>
        <v/>
      </c>
      <c r="G142" s="264" t="str">
        <f t="shared" ref="G142" si="125">IF(F142="", "",( ROUNDDOWN(MIN(30000000,F142/3*2),0)))</f>
        <v/>
      </c>
      <c r="H142" s="260"/>
      <c r="P142" s="10" t="s">
        <v>138</v>
      </c>
    </row>
    <row r="143" spans="2:16" ht="23.25" customHeight="1" thickBot="1" x14ac:dyDescent="0.45">
      <c r="B143" s="276"/>
      <c r="C143" s="263"/>
      <c r="D143" s="88" t="s">
        <v>44</v>
      </c>
      <c r="E143" s="150"/>
      <c r="F143" s="265"/>
      <c r="G143" s="265"/>
      <c r="H143" s="261"/>
      <c r="P143" s="10" t="s">
        <v>138</v>
      </c>
    </row>
    <row r="144" spans="2:16" ht="23.25" customHeight="1" x14ac:dyDescent="0.4">
      <c r="B144" s="275"/>
      <c r="C144" s="262"/>
      <c r="D144" s="85" t="s">
        <v>36</v>
      </c>
      <c r="E144" s="148"/>
      <c r="F144" s="264" t="str">
        <f t="shared" ref="F144" si="126">IF(SUM(E144:E145)=0,"",SUM(E144:E145))</f>
        <v/>
      </c>
      <c r="G144" s="264" t="str">
        <f t="shared" ref="G144" si="127">IF(F144="", "",( ROUNDDOWN(MIN(30000000,F144/3*2),0)))</f>
        <v/>
      </c>
      <c r="H144" s="260"/>
      <c r="P144" s="10" t="s">
        <v>138</v>
      </c>
    </row>
    <row r="145" spans="2:16" ht="23.25" customHeight="1" thickBot="1" x14ac:dyDescent="0.45">
      <c r="B145" s="276"/>
      <c r="C145" s="263"/>
      <c r="D145" s="88" t="s">
        <v>44</v>
      </c>
      <c r="E145" s="150"/>
      <c r="F145" s="265"/>
      <c r="G145" s="265"/>
      <c r="H145" s="261"/>
      <c r="P145" s="10" t="s">
        <v>138</v>
      </c>
    </row>
    <row r="146" spans="2:16" ht="23.25" customHeight="1" x14ac:dyDescent="0.4">
      <c r="B146" s="275"/>
      <c r="C146" s="262"/>
      <c r="D146" s="85" t="s">
        <v>36</v>
      </c>
      <c r="E146" s="148"/>
      <c r="F146" s="264" t="str">
        <f t="shared" ref="F146" si="128">IF(SUM(E146:E147)=0,"",SUM(E146:E147))</f>
        <v/>
      </c>
      <c r="G146" s="264" t="str">
        <f t="shared" ref="G146" si="129">IF(F146="", "",( ROUNDDOWN(MIN(30000000,F146/3*2),0)))</f>
        <v/>
      </c>
      <c r="H146" s="260"/>
      <c r="P146" s="10" t="s">
        <v>138</v>
      </c>
    </row>
    <row r="147" spans="2:16" ht="23.25" customHeight="1" thickBot="1" x14ac:dyDescent="0.45">
      <c r="B147" s="276"/>
      <c r="C147" s="263"/>
      <c r="D147" s="88" t="s">
        <v>44</v>
      </c>
      <c r="E147" s="150"/>
      <c r="F147" s="265"/>
      <c r="G147" s="265"/>
      <c r="H147" s="261"/>
      <c r="P147" s="10" t="s">
        <v>138</v>
      </c>
    </row>
    <row r="148" spans="2:16" ht="23.25" customHeight="1" x14ac:dyDescent="0.4">
      <c r="B148" s="275"/>
      <c r="C148" s="262"/>
      <c r="D148" s="85" t="s">
        <v>36</v>
      </c>
      <c r="E148" s="148"/>
      <c r="F148" s="264" t="str">
        <f t="shared" ref="F148" si="130">IF(SUM(E148:E149)=0,"",SUM(E148:E149))</f>
        <v/>
      </c>
      <c r="G148" s="264" t="str">
        <f t="shared" ref="G148" si="131">IF(F148="", "",( ROUNDDOWN(MIN(30000000,F148/3*2),0)))</f>
        <v/>
      </c>
      <c r="H148" s="260"/>
      <c r="P148" s="10" t="s">
        <v>138</v>
      </c>
    </row>
    <row r="149" spans="2:16" ht="23.25" customHeight="1" thickBot="1" x14ac:dyDescent="0.45">
      <c r="B149" s="276"/>
      <c r="C149" s="263"/>
      <c r="D149" s="88" t="s">
        <v>44</v>
      </c>
      <c r="E149" s="150"/>
      <c r="F149" s="265"/>
      <c r="G149" s="265"/>
      <c r="H149" s="261"/>
      <c r="P149" s="10" t="s">
        <v>138</v>
      </c>
    </row>
    <row r="150" spans="2:16" ht="23.25" customHeight="1" x14ac:dyDescent="0.4">
      <c r="B150" s="275"/>
      <c r="C150" s="262"/>
      <c r="D150" s="85" t="s">
        <v>36</v>
      </c>
      <c r="E150" s="148"/>
      <c r="F150" s="264" t="str">
        <f t="shared" ref="F150" si="132">IF(SUM(E150:E151)=0,"",SUM(E150:E151))</f>
        <v/>
      </c>
      <c r="G150" s="264" t="str">
        <f t="shared" ref="G150" si="133">IF(F150="", "",( ROUNDDOWN(MIN(30000000,F150/3*2),0)))</f>
        <v/>
      </c>
      <c r="H150" s="260"/>
      <c r="P150" s="10" t="s">
        <v>138</v>
      </c>
    </row>
    <row r="151" spans="2:16" ht="23.25" customHeight="1" thickBot="1" x14ac:dyDescent="0.45">
      <c r="B151" s="276"/>
      <c r="C151" s="263"/>
      <c r="D151" s="88" t="s">
        <v>44</v>
      </c>
      <c r="E151" s="150"/>
      <c r="F151" s="265"/>
      <c r="G151" s="265"/>
      <c r="H151" s="261"/>
      <c r="P151" s="10" t="s">
        <v>138</v>
      </c>
    </row>
    <row r="152" spans="2:16" ht="23.25" customHeight="1" x14ac:dyDescent="0.4">
      <c r="B152" s="275"/>
      <c r="C152" s="262"/>
      <c r="D152" s="85" t="s">
        <v>36</v>
      </c>
      <c r="E152" s="148"/>
      <c r="F152" s="264" t="str">
        <f t="shared" ref="F152" si="134">IF(SUM(E152:E153)=0,"",SUM(E152:E153))</f>
        <v/>
      </c>
      <c r="G152" s="264" t="str">
        <f t="shared" ref="G152" si="135">IF(F152="", "",( ROUNDDOWN(MIN(30000000,F152/3*2),0)))</f>
        <v/>
      </c>
      <c r="H152" s="260"/>
      <c r="P152" s="10" t="s">
        <v>138</v>
      </c>
    </row>
    <row r="153" spans="2:16" ht="23.25" customHeight="1" thickBot="1" x14ac:dyDescent="0.45">
      <c r="B153" s="276"/>
      <c r="C153" s="263"/>
      <c r="D153" s="88" t="s">
        <v>44</v>
      </c>
      <c r="E153" s="150"/>
      <c r="F153" s="265"/>
      <c r="G153" s="265"/>
      <c r="H153" s="261"/>
      <c r="P153" s="10" t="s">
        <v>138</v>
      </c>
    </row>
    <row r="154" spans="2:16" ht="23.25" customHeight="1" x14ac:dyDescent="0.4">
      <c r="B154" s="275"/>
      <c r="C154" s="262"/>
      <c r="D154" s="85" t="s">
        <v>36</v>
      </c>
      <c r="E154" s="148"/>
      <c r="F154" s="264" t="str">
        <f t="shared" ref="F154" si="136">IF(SUM(E154:E155)=0,"",SUM(E154:E155))</f>
        <v/>
      </c>
      <c r="G154" s="264" t="str">
        <f t="shared" ref="G154" si="137">IF(F154="", "",( ROUNDDOWN(MIN(30000000,F154/3*2),0)))</f>
        <v/>
      </c>
      <c r="H154" s="260"/>
      <c r="P154" s="10" t="s">
        <v>138</v>
      </c>
    </row>
    <row r="155" spans="2:16" ht="23.25" customHeight="1" thickBot="1" x14ac:dyDescent="0.45">
      <c r="B155" s="276"/>
      <c r="C155" s="263"/>
      <c r="D155" s="88" t="s">
        <v>44</v>
      </c>
      <c r="E155" s="150"/>
      <c r="F155" s="265"/>
      <c r="G155" s="265"/>
      <c r="H155" s="261"/>
      <c r="P155" s="10" t="s">
        <v>138</v>
      </c>
    </row>
    <row r="156" spans="2:16" ht="23.25" customHeight="1" x14ac:dyDescent="0.4">
      <c r="B156" s="275"/>
      <c r="C156" s="262"/>
      <c r="D156" s="85" t="s">
        <v>36</v>
      </c>
      <c r="E156" s="148"/>
      <c r="F156" s="264" t="str">
        <f t="shared" ref="F156" si="138">IF(SUM(E156:E157)=0,"",SUM(E156:E157))</f>
        <v/>
      </c>
      <c r="G156" s="264" t="str">
        <f t="shared" ref="G156" si="139">IF(F156="", "",( ROUNDDOWN(MIN(30000000,F156/3*2),0)))</f>
        <v/>
      </c>
      <c r="H156" s="260"/>
      <c r="P156" s="10" t="s">
        <v>138</v>
      </c>
    </row>
    <row r="157" spans="2:16" ht="23.25" customHeight="1" thickBot="1" x14ac:dyDescent="0.45">
      <c r="B157" s="276"/>
      <c r="C157" s="263"/>
      <c r="D157" s="88" t="s">
        <v>44</v>
      </c>
      <c r="E157" s="150"/>
      <c r="F157" s="265"/>
      <c r="G157" s="265"/>
      <c r="H157" s="261"/>
      <c r="P157" s="10" t="s">
        <v>138</v>
      </c>
    </row>
    <row r="158" spans="2:16" ht="23.25" customHeight="1" x14ac:dyDescent="0.4">
      <c r="B158" s="275"/>
      <c r="C158" s="262"/>
      <c r="D158" s="85" t="s">
        <v>36</v>
      </c>
      <c r="E158" s="148"/>
      <c r="F158" s="264" t="str">
        <f t="shared" ref="F158" si="140">IF(SUM(E158:E159)=0,"",SUM(E158:E159))</f>
        <v/>
      </c>
      <c r="G158" s="264" t="str">
        <f t="shared" ref="G158" si="141">IF(F158="", "",( ROUNDDOWN(MIN(30000000,F158/3*2),0)))</f>
        <v/>
      </c>
      <c r="H158" s="260"/>
      <c r="P158" s="10" t="s">
        <v>138</v>
      </c>
    </row>
    <row r="159" spans="2:16" ht="23.25" customHeight="1" thickBot="1" x14ac:dyDescent="0.45">
      <c r="B159" s="276"/>
      <c r="C159" s="263"/>
      <c r="D159" s="88" t="s">
        <v>44</v>
      </c>
      <c r="E159" s="150"/>
      <c r="F159" s="265"/>
      <c r="G159" s="265"/>
      <c r="H159" s="261"/>
      <c r="P159" s="10" t="s">
        <v>138</v>
      </c>
    </row>
    <row r="160" spans="2:16" ht="23.25" customHeight="1" x14ac:dyDescent="0.4">
      <c r="B160" s="275"/>
      <c r="C160" s="262"/>
      <c r="D160" s="85" t="s">
        <v>36</v>
      </c>
      <c r="E160" s="148"/>
      <c r="F160" s="264" t="str">
        <f t="shared" ref="F160" si="142">IF(SUM(E160:E161)=0,"",SUM(E160:E161))</f>
        <v/>
      </c>
      <c r="G160" s="264" t="str">
        <f t="shared" ref="G160" si="143">IF(F160="", "",( ROUNDDOWN(MIN(30000000,F160/3*2),0)))</f>
        <v/>
      </c>
      <c r="H160" s="260"/>
      <c r="P160" s="10" t="s">
        <v>138</v>
      </c>
    </row>
    <row r="161" spans="2:16" ht="23.25" customHeight="1" thickBot="1" x14ac:dyDescent="0.45">
      <c r="B161" s="276"/>
      <c r="C161" s="263"/>
      <c r="D161" s="88" t="s">
        <v>44</v>
      </c>
      <c r="E161" s="150"/>
      <c r="F161" s="265"/>
      <c r="G161" s="265"/>
      <c r="H161" s="261"/>
      <c r="P161" s="10" t="s">
        <v>138</v>
      </c>
    </row>
    <row r="162" spans="2:16" ht="23.25" customHeight="1" x14ac:dyDescent="0.4">
      <c r="B162" s="275"/>
      <c r="C162" s="262"/>
      <c r="D162" s="85" t="s">
        <v>36</v>
      </c>
      <c r="E162" s="148"/>
      <c r="F162" s="264" t="str">
        <f t="shared" ref="F162" si="144">IF(SUM(E162:E163)=0,"",SUM(E162:E163))</f>
        <v/>
      </c>
      <c r="G162" s="264" t="str">
        <f t="shared" ref="G162" si="145">IF(F162="", "",( ROUNDDOWN(MIN(30000000,F162/3*2),0)))</f>
        <v/>
      </c>
      <c r="H162" s="260"/>
      <c r="P162" s="10" t="s">
        <v>138</v>
      </c>
    </row>
    <row r="163" spans="2:16" ht="23.25" customHeight="1" thickBot="1" x14ac:dyDescent="0.45">
      <c r="B163" s="276"/>
      <c r="C163" s="263"/>
      <c r="D163" s="88" t="s">
        <v>44</v>
      </c>
      <c r="E163" s="150"/>
      <c r="F163" s="265"/>
      <c r="G163" s="265"/>
      <c r="H163" s="261"/>
      <c r="P163" s="10" t="s">
        <v>138</v>
      </c>
    </row>
    <row r="164" spans="2:16" ht="23.25" customHeight="1" x14ac:dyDescent="0.4">
      <c r="B164" s="275"/>
      <c r="C164" s="262"/>
      <c r="D164" s="85" t="s">
        <v>36</v>
      </c>
      <c r="E164" s="148"/>
      <c r="F164" s="264" t="str">
        <f t="shared" ref="F164" si="146">IF(SUM(E164:E165)=0,"",SUM(E164:E165))</f>
        <v/>
      </c>
      <c r="G164" s="264" t="str">
        <f t="shared" ref="G164" si="147">IF(F164="", "",( ROUNDDOWN(MIN(30000000,F164/3*2),0)))</f>
        <v/>
      </c>
      <c r="H164" s="260"/>
      <c r="P164" s="10" t="s">
        <v>138</v>
      </c>
    </row>
    <row r="165" spans="2:16" ht="23.25" customHeight="1" thickBot="1" x14ac:dyDescent="0.45">
      <c r="B165" s="276"/>
      <c r="C165" s="263"/>
      <c r="D165" s="88" t="s">
        <v>44</v>
      </c>
      <c r="E165" s="150"/>
      <c r="F165" s="265"/>
      <c r="G165" s="265"/>
      <c r="H165" s="261"/>
      <c r="P165" s="10" t="s">
        <v>138</v>
      </c>
    </row>
    <row r="166" spans="2:16" ht="23.25" customHeight="1" x14ac:dyDescent="0.4">
      <c r="B166" s="275"/>
      <c r="C166" s="262"/>
      <c r="D166" s="85" t="s">
        <v>36</v>
      </c>
      <c r="E166" s="148"/>
      <c r="F166" s="264" t="str">
        <f t="shared" ref="F166" si="148">IF(SUM(E166:E167)=0,"",SUM(E166:E167))</f>
        <v/>
      </c>
      <c r="G166" s="264" t="str">
        <f t="shared" ref="G166" si="149">IF(F166="", "",( ROUNDDOWN(MIN(30000000,F166/3*2),0)))</f>
        <v/>
      </c>
      <c r="H166" s="260"/>
      <c r="P166" s="10" t="s">
        <v>138</v>
      </c>
    </row>
    <row r="167" spans="2:16" ht="23.25" customHeight="1" thickBot="1" x14ac:dyDescent="0.45">
      <c r="B167" s="276"/>
      <c r="C167" s="263"/>
      <c r="D167" s="88" t="s">
        <v>44</v>
      </c>
      <c r="E167" s="150"/>
      <c r="F167" s="265"/>
      <c r="G167" s="265"/>
      <c r="H167" s="261"/>
      <c r="P167" s="10" t="s">
        <v>138</v>
      </c>
    </row>
    <row r="168" spans="2:16" ht="23.25" customHeight="1" x14ac:dyDescent="0.4">
      <c r="B168" s="275"/>
      <c r="C168" s="262"/>
      <c r="D168" s="85" t="s">
        <v>36</v>
      </c>
      <c r="E168" s="148"/>
      <c r="F168" s="264" t="str">
        <f t="shared" ref="F168" si="150">IF(SUM(E168:E169)=0,"",SUM(E168:E169))</f>
        <v/>
      </c>
      <c r="G168" s="264" t="str">
        <f t="shared" ref="G168" si="151">IF(F168="", "",( ROUNDDOWN(MIN(30000000,F168/3*2),0)))</f>
        <v/>
      </c>
      <c r="H168" s="260"/>
      <c r="P168" s="10" t="s">
        <v>138</v>
      </c>
    </row>
    <row r="169" spans="2:16" ht="23.25" customHeight="1" thickBot="1" x14ac:dyDescent="0.45">
      <c r="B169" s="276"/>
      <c r="C169" s="263"/>
      <c r="D169" s="88" t="s">
        <v>44</v>
      </c>
      <c r="E169" s="150"/>
      <c r="F169" s="265"/>
      <c r="G169" s="265"/>
      <c r="H169" s="261"/>
      <c r="P169" s="10" t="s">
        <v>138</v>
      </c>
    </row>
    <row r="170" spans="2:16" ht="23.25" customHeight="1" x14ac:dyDescent="0.4">
      <c r="B170" s="275"/>
      <c r="C170" s="262"/>
      <c r="D170" s="85" t="s">
        <v>36</v>
      </c>
      <c r="E170" s="148"/>
      <c r="F170" s="264" t="str">
        <f t="shared" ref="F170" si="152">IF(SUM(E170:E171)=0,"",SUM(E170:E171))</f>
        <v/>
      </c>
      <c r="G170" s="264" t="str">
        <f t="shared" ref="G170" si="153">IF(F170="", "",( ROUNDDOWN(MIN(30000000,F170/3*2),0)))</f>
        <v/>
      </c>
      <c r="H170" s="260"/>
      <c r="P170" s="10" t="s">
        <v>138</v>
      </c>
    </row>
    <row r="171" spans="2:16" ht="23.25" customHeight="1" thickBot="1" x14ac:dyDescent="0.45">
      <c r="B171" s="276"/>
      <c r="C171" s="263"/>
      <c r="D171" s="88" t="s">
        <v>44</v>
      </c>
      <c r="E171" s="150"/>
      <c r="F171" s="265"/>
      <c r="G171" s="265"/>
      <c r="H171" s="261"/>
      <c r="P171" s="10" t="s">
        <v>138</v>
      </c>
    </row>
    <row r="172" spans="2:16" ht="23.25" customHeight="1" x14ac:dyDescent="0.4">
      <c r="B172" s="275"/>
      <c r="C172" s="262"/>
      <c r="D172" s="85" t="s">
        <v>36</v>
      </c>
      <c r="E172" s="148"/>
      <c r="F172" s="264" t="str">
        <f t="shared" ref="F172" si="154">IF(SUM(E172:E173)=0,"",SUM(E172:E173))</f>
        <v/>
      </c>
      <c r="G172" s="264" t="str">
        <f t="shared" ref="G172" si="155">IF(F172="", "",( ROUNDDOWN(MIN(30000000,F172/3*2),0)))</f>
        <v/>
      </c>
      <c r="H172" s="260"/>
      <c r="P172" s="10" t="s">
        <v>138</v>
      </c>
    </row>
    <row r="173" spans="2:16" ht="23.25" customHeight="1" thickBot="1" x14ac:dyDescent="0.45">
      <c r="B173" s="276"/>
      <c r="C173" s="263"/>
      <c r="D173" s="88" t="s">
        <v>44</v>
      </c>
      <c r="E173" s="150"/>
      <c r="F173" s="265"/>
      <c r="G173" s="265"/>
      <c r="H173" s="261"/>
      <c r="P173" s="10" t="s">
        <v>138</v>
      </c>
    </row>
    <row r="174" spans="2:16" ht="23.25" customHeight="1" x14ac:dyDescent="0.4">
      <c r="B174" s="275"/>
      <c r="C174" s="262"/>
      <c r="D174" s="85" t="s">
        <v>36</v>
      </c>
      <c r="E174" s="148"/>
      <c r="F174" s="264" t="str">
        <f t="shared" ref="F174" si="156">IF(SUM(E174:E175)=0,"",SUM(E174:E175))</f>
        <v/>
      </c>
      <c r="G174" s="264" t="str">
        <f t="shared" ref="G174" si="157">IF(F174="", "",( ROUNDDOWN(MIN(30000000,F174/3*2),0)))</f>
        <v/>
      </c>
      <c r="H174" s="260"/>
      <c r="P174" s="10" t="s">
        <v>138</v>
      </c>
    </row>
    <row r="175" spans="2:16" ht="23.25" customHeight="1" thickBot="1" x14ac:dyDescent="0.45">
      <c r="B175" s="276"/>
      <c r="C175" s="263"/>
      <c r="D175" s="88" t="s">
        <v>44</v>
      </c>
      <c r="E175" s="150"/>
      <c r="F175" s="265"/>
      <c r="G175" s="265"/>
      <c r="H175" s="261"/>
      <c r="P175" s="10" t="s">
        <v>138</v>
      </c>
    </row>
    <row r="176" spans="2:16" ht="23.25" customHeight="1" x14ac:dyDescent="0.4">
      <c r="B176" s="275"/>
      <c r="C176" s="262"/>
      <c r="D176" s="85" t="s">
        <v>36</v>
      </c>
      <c r="E176" s="148"/>
      <c r="F176" s="264" t="str">
        <f t="shared" ref="F176" si="158">IF(SUM(E176:E177)=0,"",SUM(E176:E177))</f>
        <v/>
      </c>
      <c r="G176" s="264" t="str">
        <f t="shared" ref="G176" si="159">IF(F176="", "",( ROUNDDOWN(MIN(30000000,F176/3*2),0)))</f>
        <v/>
      </c>
      <c r="H176" s="260"/>
      <c r="P176" s="10" t="s">
        <v>138</v>
      </c>
    </row>
    <row r="177" spans="2:16" ht="23.25" customHeight="1" thickBot="1" x14ac:dyDescent="0.45">
      <c r="B177" s="276"/>
      <c r="C177" s="263"/>
      <c r="D177" s="88" t="s">
        <v>44</v>
      </c>
      <c r="E177" s="150"/>
      <c r="F177" s="265"/>
      <c r="G177" s="265"/>
      <c r="H177" s="261"/>
      <c r="P177" s="10" t="s">
        <v>138</v>
      </c>
    </row>
    <row r="178" spans="2:16" ht="23.25" customHeight="1" x14ac:dyDescent="0.4">
      <c r="B178" s="275"/>
      <c r="C178" s="262"/>
      <c r="D178" s="85" t="s">
        <v>36</v>
      </c>
      <c r="E178" s="148"/>
      <c r="F178" s="264" t="str">
        <f t="shared" ref="F178" si="160">IF(SUM(E178:E179)=0,"",SUM(E178:E179))</f>
        <v/>
      </c>
      <c r="G178" s="264" t="str">
        <f t="shared" ref="G178" si="161">IF(F178="", "",( ROUNDDOWN(MIN(30000000,F178/3*2),0)))</f>
        <v/>
      </c>
      <c r="H178" s="260"/>
      <c r="P178" s="10" t="s">
        <v>138</v>
      </c>
    </row>
    <row r="179" spans="2:16" ht="23.25" customHeight="1" thickBot="1" x14ac:dyDescent="0.45">
      <c r="B179" s="276"/>
      <c r="C179" s="263"/>
      <c r="D179" s="88" t="s">
        <v>44</v>
      </c>
      <c r="E179" s="150"/>
      <c r="F179" s="265"/>
      <c r="G179" s="265"/>
      <c r="H179" s="261"/>
      <c r="P179" s="10" t="s">
        <v>138</v>
      </c>
    </row>
    <row r="180" spans="2:16" ht="23.25" customHeight="1" x14ac:dyDescent="0.4">
      <c r="B180" s="275"/>
      <c r="C180" s="262"/>
      <c r="D180" s="85" t="s">
        <v>36</v>
      </c>
      <c r="E180" s="148"/>
      <c r="F180" s="264" t="str">
        <f t="shared" ref="F180" si="162">IF(SUM(E180:E181)=0,"",SUM(E180:E181))</f>
        <v/>
      </c>
      <c r="G180" s="264" t="str">
        <f t="shared" ref="G180" si="163">IF(F180="", "",( ROUNDDOWN(MIN(30000000,F180/3*2),0)))</f>
        <v/>
      </c>
      <c r="H180" s="260"/>
      <c r="P180" s="10" t="s">
        <v>138</v>
      </c>
    </row>
    <row r="181" spans="2:16" ht="23.25" customHeight="1" thickBot="1" x14ac:dyDescent="0.45">
      <c r="B181" s="276"/>
      <c r="C181" s="263"/>
      <c r="D181" s="88" t="s">
        <v>44</v>
      </c>
      <c r="E181" s="150"/>
      <c r="F181" s="265"/>
      <c r="G181" s="265"/>
      <c r="H181" s="261"/>
      <c r="P181" s="10" t="s">
        <v>138</v>
      </c>
    </row>
    <row r="182" spans="2:16" ht="23.25" customHeight="1" x14ac:dyDescent="0.4">
      <c r="B182" s="275"/>
      <c r="C182" s="262"/>
      <c r="D182" s="85" t="s">
        <v>36</v>
      </c>
      <c r="E182" s="148"/>
      <c r="F182" s="264" t="str">
        <f t="shared" ref="F182" si="164">IF(SUM(E182:E183)=0,"",SUM(E182:E183))</f>
        <v/>
      </c>
      <c r="G182" s="264" t="str">
        <f t="shared" ref="G182" si="165">IF(F182="", "",( ROUNDDOWN(MIN(30000000,F182/3*2),0)))</f>
        <v/>
      </c>
      <c r="H182" s="260"/>
      <c r="P182" s="10" t="s">
        <v>138</v>
      </c>
    </row>
    <row r="183" spans="2:16" ht="23.25" customHeight="1" thickBot="1" x14ac:dyDescent="0.45">
      <c r="B183" s="276"/>
      <c r="C183" s="263"/>
      <c r="D183" s="88" t="s">
        <v>44</v>
      </c>
      <c r="E183" s="150"/>
      <c r="F183" s="265"/>
      <c r="G183" s="265"/>
      <c r="H183" s="261"/>
      <c r="P183" s="10" t="s">
        <v>138</v>
      </c>
    </row>
    <row r="184" spans="2:16" ht="23.25" customHeight="1" x14ac:dyDescent="0.4">
      <c r="B184" s="275"/>
      <c r="C184" s="262"/>
      <c r="D184" s="85" t="s">
        <v>36</v>
      </c>
      <c r="E184" s="148"/>
      <c r="F184" s="264" t="str">
        <f t="shared" ref="F184" si="166">IF(SUM(E184:E185)=0,"",SUM(E184:E185))</f>
        <v/>
      </c>
      <c r="G184" s="264" t="str">
        <f t="shared" ref="G184" si="167">IF(F184="", "",( ROUNDDOWN(MIN(30000000,F184/3*2),0)))</f>
        <v/>
      </c>
      <c r="H184" s="260"/>
      <c r="P184" s="10" t="s">
        <v>138</v>
      </c>
    </row>
    <row r="185" spans="2:16" ht="23.25" customHeight="1" thickBot="1" x14ac:dyDescent="0.45">
      <c r="B185" s="276"/>
      <c r="C185" s="263"/>
      <c r="D185" s="88" t="s">
        <v>44</v>
      </c>
      <c r="E185" s="150"/>
      <c r="F185" s="265"/>
      <c r="G185" s="265"/>
      <c r="H185" s="261"/>
      <c r="P185" s="10" t="s">
        <v>138</v>
      </c>
    </row>
    <row r="186" spans="2:16" ht="23.25" customHeight="1" x14ac:dyDescent="0.4">
      <c r="B186" s="275"/>
      <c r="C186" s="262"/>
      <c r="D186" s="85" t="s">
        <v>36</v>
      </c>
      <c r="E186" s="148"/>
      <c r="F186" s="264" t="str">
        <f t="shared" ref="F186" si="168">IF(SUM(E186:E187)=0,"",SUM(E186:E187))</f>
        <v/>
      </c>
      <c r="G186" s="264" t="str">
        <f t="shared" ref="G186" si="169">IF(F186="", "",( ROUNDDOWN(MIN(30000000,F186/3*2),0)))</f>
        <v/>
      </c>
      <c r="H186" s="260"/>
      <c r="P186" s="10" t="s">
        <v>138</v>
      </c>
    </row>
    <row r="187" spans="2:16" ht="23.25" customHeight="1" thickBot="1" x14ac:dyDescent="0.45">
      <c r="B187" s="276"/>
      <c r="C187" s="263"/>
      <c r="D187" s="88" t="s">
        <v>44</v>
      </c>
      <c r="E187" s="150"/>
      <c r="F187" s="265"/>
      <c r="G187" s="265"/>
      <c r="H187" s="261"/>
      <c r="P187" s="10" t="s">
        <v>138</v>
      </c>
    </row>
    <row r="188" spans="2:16" ht="23.25" customHeight="1" x14ac:dyDescent="0.4">
      <c r="B188" s="275"/>
      <c r="C188" s="262"/>
      <c r="D188" s="85" t="s">
        <v>36</v>
      </c>
      <c r="E188" s="148"/>
      <c r="F188" s="264" t="str">
        <f t="shared" ref="F188" si="170">IF(SUM(E188:E189)=0,"",SUM(E188:E189))</f>
        <v/>
      </c>
      <c r="G188" s="264" t="str">
        <f t="shared" ref="G188" si="171">IF(F188="", "",( ROUNDDOWN(MIN(30000000,F188/3*2),0)))</f>
        <v/>
      </c>
      <c r="H188" s="260"/>
      <c r="P188" s="10" t="s">
        <v>138</v>
      </c>
    </row>
    <row r="189" spans="2:16" ht="23.25" customHeight="1" thickBot="1" x14ac:dyDescent="0.45">
      <c r="B189" s="276"/>
      <c r="C189" s="263"/>
      <c r="D189" s="88" t="s">
        <v>44</v>
      </c>
      <c r="E189" s="150"/>
      <c r="F189" s="265"/>
      <c r="G189" s="265"/>
      <c r="H189" s="261"/>
      <c r="P189" s="10" t="s">
        <v>138</v>
      </c>
    </row>
    <row r="190" spans="2:16" ht="23.25" customHeight="1" x14ac:dyDescent="0.4">
      <c r="B190" s="275"/>
      <c r="C190" s="262"/>
      <c r="D190" s="85" t="s">
        <v>36</v>
      </c>
      <c r="E190" s="148"/>
      <c r="F190" s="264" t="str">
        <f t="shared" ref="F190" si="172">IF(SUM(E190:E191)=0,"",SUM(E190:E191))</f>
        <v/>
      </c>
      <c r="G190" s="264" t="str">
        <f t="shared" ref="G190" si="173">IF(F190="", "",( ROUNDDOWN(MIN(30000000,F190/3*2),0)))</f>
        <v/>
      </c>
      <c r="H190" s="260"/>
      <c r="P190" s="10" t="s">
        <v>138</v>
      </c>
    </row>
    <row r="191" spans="2:16" ht="23.25" customHeight="1" thickBot="1" x14ac:dyDescent="0.45">
      <c r="B191" s="276"/>
      <c r="C191" s="263"/>
      <c r="D191" s="88" t="s">
        <v>44</v>
      </c>
      <c r="E191" s="150"/>
      <c r="F191" s="265"/>
      <c r="G191" s="265"/>
      <c r="H191" s="261"/>
      <c r="P191" s="10" t="s">
        <v>138</v>
      </c>
    </row>
    <row r="192" spans="2:16" ht="23.25" customHeight="1" x14ac:dyDescent="0.4">
      <c r="B192" s="275"/>
      <c r="C192" s="262"/>
      <c r="D192" s="85" t="s">
        <v>36</v>
      </c>
      <c r="E192" s="148"/>
      <c r="F192" s="264" t="str">
        <f t="shared" ref="F192" si="174">IF(SUM(E192:E193)=0,"",SUM(E192:E193))</f>
        <v/>
      </c>
      <c r="G192" s="264" t="str">
        <f t="shared" ref="G192" si="175">IF(F192="", "",( ROUNDDOWN(MIN(30000000,F192/3*2),0)))</f>
        <v/>
      </c>
      <c r="H192" s="260"/>
      <c r="P192" s="10" t="s">
        <v>138</v>
      </c>
    </row>
    <row r="193" spans="2:16" ht="23.25" customHeight="1" thickBot="1" x14ac:dyDescent="0.45">
      <c r="B193" s="276"/>
      <c r="C193" s="263"/>
      <c r="D193" s="88" t="s">
        <v>44</v>
      </c>
      <c r="E193" s="150"/>
      <c r="F193" s="265"/>
      <c r="G193" s="265"/>
      <c r="H193" s="261"/>
      <c r="P193" s="10" t="s">
        <v>138</v>
      </c>
    </row>
    <row r="194" spans="2:16" ht="23.25" customHeight="1" x14ac:dyDescent="0.4">
      <c r="B194" s="275"/>
      <c r="C194" s="262"/>
      <c r="D194" s="85" t="s">
        <v>36</v>
      </c>
      <c r="E194" s="148"/>
      <c r="F194" s="264" t="str">
        <f t="shared" ref="F194" si="176">IF(SUM(E194:E195)=0,"",SUM(E194:E195))</f>
        <v/>
      </c>
      <c r="G194" s="264" t="str">
        <f t="shared" ref="G194" si="177">IF(F194="", "",( ROUNDDOWN(MIN(30000000,F194/3*2),0)))</f>
        <v/>
      </c>
      <c r="H194" s="260"/>
      <c r="P194" s="10" t="s">
        <v>138</v>
      </c>
    </row>
    <row r="195" spans="2:16" ht="23.25" customHeight="1" thickBot="1" x14ac:dyDescent="0.45">
      <c r="B195" s="276"/>
      <c r="C195" s="263"/>
      <c r="D195" s="88" t="s">
        <v>44</v>
      </c>
      <c r="E195" s="150"/>
      <c r="F195" s="265"/>
      <c r="G195" s="265"/>
      <c r="H195" s="261"/>
      <c r="P195" s="10" t="s">
        <v>138</v>
      </c>
    </row>
    <row r="196" spans="2:16" ht="23.25" customHeight="1" x14ac:dyDescent="0.4">
      <c r="B196" s="275"/>
      <c r="C196" s="262"/>
      <c r="D196" s="85" t="s">
        <v>36</v>
      </c>
      <c r="E196" s="148"/>
      <c r="F196" s="264" t="str">
        <f t="shared" ref="F196" si="178">IF(SUM(E196:E197)=0,"",SUM(E196:E197))</f>
        <v/>
      </c>
      <c r="G196" s="264" t="str">
        <f t="shared" ref="G196" si="179">IF(F196="", "",( ROUNDDOWN(MIN(30000000,F196/3*2),0)))</f>
        <v/>
      </c>
      <c r="H196" s="260"/>
      <c r="P196" s="10" t="s">
        <v>138</v>
      </c>
    </row>
    <row r="197" spans="2:16" ht="23.25" customHeight="1" thickBot="1" x14ac:dyDescent="0.45">
      <c r="B197" s="276"/>
      <c r="C197" s="263"/>
      <c r="D197" s="88" t="s">
        <v>44</v>
      </c>
      <c r="E197" s="150"/>
      <c r="F197" s="265"/>
      <c r="G197" s="265"/>
      <c r="H197" s="261"/>
      <c r="P197" s="10" t="s">
        <v>138</v>
      </c>
    </row>
    <row r="198" spans="2:16" ht="23.25" customHeight="1" x14ac:dyDescent="0.4">
      <c r="B198" s="275"/>
      <c r="C198" s="262"/>
      <c r="D198" s="85" t="s">
        <v>36</v>
      </c>
      <c r="E198" s="148"/>
      <c r="F198" s="264" t="str">
        <f t="shared" ref="F198" si="180">IF(SUM(E198:E199)=0,"",SUM(E198:E199))</f>
        <v/>
      </c>
      <c r="G198" s="264" t="str">
        <f t="shared" ref="G198" si="181">IF(F198="", "",( ROUNDDOWN(MIN(30000000,F198/3*2),0)))</f>
        <v/>
      </c>
      <c r="H198" s="260"/>
      <c r="P198" s="10" t="s">
        <v>138</v>
      </c>
    </row>
    <row r="199" spans="2:16" ht="23.25" customHeight="1" thickBot="1" x14ac:dyDescent="0.45">
      <c r="B199" s="276"/>
      <c r="C199" s="263"/>
      <c r="D199" s="88" t="s">
        <v>44</v>
      </c>
      <c r="E199" s="150"/>
      <c r="F199" s="265"/>
      <c r="G199" s="265"/>
      <c r="H199" s="261"/>
      <c r="P199" s="10" t="s">
        <v>138</v>
      </c>
    </row>
    <row r="200" spans="2:16" ht="23.25" customHeight="1" x14ac:dyDescent="0.4">
      <c r="B200" s="275"/>
      <c r="C200" s="262"/>
      <c r="D200" s="85" t="s">
        <v>36</v>
      </c>
      <c r="E200" s="148"/>
      <c r="F200" s="264" t="str">
        <f t="shared" ref="F200" si="182">IF(SUM(E200:E201)=0,"",SUM(E200:E201))</f>
        <v/>
      </c>
      <c r="G200" s="264" t="str">
        <f t="shared" ref="G200" si="183">IF(F200="", "",( ROUNDDOWN(MIN(30000000,F200/3*2),0)))</f>
        <v/>
      </c>
      <c r="H200" s="260"/>
      <c r="P200" s="10" t="s">
        <v>138</v>
      </c>
    </row>
    <row r="201" spans="2:16" ht="23.25" customHeight="1" thickBot="1" x14ac:dyDescent="0.45">
      <c r="B201" s="276"/>
      <c r="C201" s="263"/>
      <c r="D201" s="88" t="s">
        <v>44</v>
      </c>
      <c r="E201" s="150"/>
      <c r="F201" s="265"/>
      <c r="G201" s="265"/>
      <c r="H201" s="261"/>
      <c r="P201" s="10" t="s">
        <v>138</v>
      </c>
    </row>
    <row r="202" spans="2:16" ht="23.25" customHeight="1" x14ac:dyDescent="0.4">
      <c r="B202" s="275"/>
      <c r="C202" s="262"/>
      <c r="D202" s="85" t="s">
        <v>36</v>
      </c>
      <c r="E202" s="148"/>
      <c r="F202" s="264" t="str">
        <f t="shared" ref="F202" si="184">IF(SUM(E202:E203)=0,"",SUM(E202:E203))</f>
        <v/>
      </c>
      <c r="G202" s="264" t="str">
        <f t="shared" ref="G202" si="185">IF(F202="", "",( ROUNDDOWN(MIN(30000000,F202/3*2),0)))</f>
        <v/>
      </c>
      <c r="H202" s="260"/>
      <c r="P202" s="10" t="s">
        <v>138</v>
      </c>
    </row>
    <row r="203" spans="2:16" ht="23.25" customHeight="1" thickBot="1" x14ac:dyDescent="0.45">
      <c r="B203" s="276"/>
      <c r="C203" s="263"/>
      <c r="D203" s="88" t="s">
        <v>44</v>
      </c>
      <c r="E203" s="150"/>
      <c r="F203" s="265"/>
      <c r="G203" s="265"/>
      <c r="H203" s="261"/>
      <c r="P203" s="10" t="s">
        <v>138</v>
      </c>
    </row>
    <row r="204" spans="2:16" ht="23.25" customHeight="1" x14ac:dyDescent="0.4">
      <c r="B204" s="275"/>
      <c r="C204" s="262"/>
      <c r="D204" s="85" t="s">
        <v>36</v>
      </c>
      <c r="E204" s="148"/>
      <c r="F204" s="264" t="str">
        <f t="shared" ref="F204" si="186">IF(SUM(E204:E205)=0,"",SUM(E204:E205))</f>
        <v/>
      </c>
      <c r="G204" s="264" t="str">
        <f t="shared" ref="G204" si="187">IF(F204="", "",( ROUNDDOWN(MIN(30000000,F204/3*2),0)))</f>
        <v/>
      </c>
      <c r="H204" s="260"/>
      <c r="P204" s="10" t="s">
        <v>138</v>
      </c>
    </row>
    <row r="205" spans="2:16" ht="23.25" customHeight="1" thickBot="1" x14ac:dyDescent="0.45">
      <c r="B205" s="276"/>
      <c r="C205" s="263"/>
      <c r="D205" s="88" t="s">
        <v>44</v>
      </c>
      <c r="E205" s="150"/>
      <c r="F205" s="265"/>
      <c r="G205" s="265"/>
      <c r="H205" s="261"/>
      <c r="P205" s="10" t="s">
        <v>138</v>
      </c>
    </row>
    <row r="206" spans="2:16" ht="23.25" customHeight="1" x14ac:dyDescent="0.4">
      <c r="B206" s="275"/>
      <c r="C206" s="262"/>
      <c r="D206" s="85" t="s">
        <v>36</v>
      </c>
      <c r="E206" s="148"/>
      <c r="F206" s="264" t="str">
        <f t="shared" ref="F206" si="188">IF(SUM(E206:E207)=0,"",SUM(E206:E207))</f>
        <v/>
      </c>
      <c r="G206" s="264" t="str">
        <f t="shared" ref="G206" si="189">IF(F206="", "",( ROUNDDOWN(MIN(30000000,F206/3*2),0)))</f>
        <v/>
      </c>
      <c r="H206" s="260"/>
      <c r="P206" s="10" t="s">
        <v>138</v>
      </c>
    </row>
    <row r="207" spans="2:16" ht="23.25" customHeight="1" thickBot="1" x14ac:dyDescent="0.45">
      <c r="B207" s="276"/>
      <c r="C207" s="263"/>
      <c r="D207" s="88" t="s">
        <v>44</v>
      </c>
      <c r="E207" s="150"/>
      <c r="F207" s="265"/>
      <c r="G207" s="265"/>
      <c r="H207" s="261"/>
      <c r="P207" s="10" t="s">
        <v>138</v>
      </c>
    </row>
    <row r="208" spans="2:16" ht="23.25" customHeight="1" x14ac:dyDescent="0.4">
      <c r="B208" s="275"/>
      <c r="C208" s="262"/>
      <c r="D208" s="85" t="s">
        <v>36</v>
      </c>
      <c r="E208" s="148"/>
      <c r="F208" s="264" t="str">
        <f t="shared" ref="F208" si="190">IF(SUM(E208:E209)=0,"",SUM(E208:E209))</f>
        <v/>
      </c>
      <c r="G208" s="264" t="str">
        <f t="shared" ref="G208" si="191">IF(F208="", "",( ROUNDDOWN(MIN(30000000,F208/3*2),0)))</f>
        <v/>
      </c>
      <c r="H208" s="260"/>
      <c r="P208" s="10" t="s">
        <v>138</v>
      </c>
    </row>
    <row r="209" spans="2:16" ht="23.25" customHeight="1" thickBot="1" x14ac:dyDescent="0.45">
      <c r="B209" s="276"/>
      <c r="C209" s="263"/>
      <c r="D209" s="88" t="s">
        <v>44</v>
      </c>
      <c r="E209" s="150"/>
      <c r="F209" s="265"/>
      <c r="G209" s="265"/>
      <c r="H209" s="261"/>
      <c r="P209" s="10" t="s">
        <v>138</v>
      </c>
    </row>
    <row r="210" spans="2:16" ht="23.25" customHeight="1" x14ac:dyDescent="0.4">
      <c r="B210" s="275"/>
      <c r="C210" s="262"/>
      <c r="D210" s="85" t="s">
        <v>36</v>
      </c>
      <c r="E210" s="148"/>
      <c r="F210" s="264" t="str">
        <f t="shared" ref="F210" si="192">IF(SUM(E210:E211)=0,"",SUM(E210:E211))</f>
        <v/>
      </c>
      <c r="G210" s="264" t="str">
        <f t="shared" ref="G210" si="193">IF(F210="", "",( ROUNDDOWN(MIN(30000000,F210/3*2),0)))</f>
        <v/>
      </c>
      <c r="H210" s="260"/>
      <c r="P210" s="10" t="s">
        <v>138</v>
      </c>
    </row>
    <row r="211" spans="2:16" ht="23.25" customHeight="1" thickBot="1" x14ac:dyDescent="0.45">
      <c r="B211" s="276"/>
      <c r="C211" s="263"/>
      <c r="D211" s="88" t="s">
        <v>44</v>
      </c>
      <c r="E211" s="150"/>
      <c r="F211" s="265"/>
      <c r="G211" s="265"/>
      <c r="H211" s="261"/>
      <c r="P211" s="10" t="s">
        <v>138</v>
      </c>
    </row>
    <row r="212" spans="2:16" ht="23.25" customHeight="1" x14ac:dyDescent="0.4">
      <c r="B212" s="275"/>
      <c r="C212" s="262"/>
      <c r="D212" s="85" t="s">
        <v>36</v>
      </c>
      <c r="E212" s="148"/>
      <c r="F212" s="264" t="str">
        <f t="shared" ref="F212" si="194">IF(SUM(E212:E213)=0,"",SUM(E212:E213))</f>
        <v/>
      </c>
      <c r="G212" s="264" t="str">
        <f t="shared" ref="G212" si="195">IF(F212="", "",( ROUNDDOWN(MIN(30000000,F212/3*2),0)))</f>
        <v/>
      </c>
      <c r="H212" s="260"/>
      <c r="P212" s="10" t="s">
        <v>138</v>
      </c>
    </row>
    <row r="213" spans="2:16" ht="23.25" customHeight="1" thickBot="1" x14ac:dyDescent="0.45">
      <c r="B213" s="276"/>
      <c r="C213" s="263"/>
      <c r="D213" s="88" t="s">
        <v>44</v>
      </c>
      <c r="E213" s="150"/>
      <c r="F213" s="265"/>
      <c r="G213" s="265"/>
      <c r="H213" s="261"/>
      <c r="P213" s="10" t="s">
        <v>138</v>
      </c>
    </row>
    <row r="214" spans="2:16" ht="23.25" customHeight="1" x14ac:dyDescent="0.4">
      <c r="B214" s="275"/>
      <c r="C214" s="262"/>
      <c r="D214" s="85" t="s">
        <v>36</v>
      </c>
      <c r="E214" s="148"/>
      <c r="F214" s="264" t="str">
        <f t="shared" ref="F214" si="196">IF(SUM(E214:E215)=0,"",SUM(E214:E215))</f>
        <v/>
      </c>
      <c r="G214" s="264" t="str">
        <f t="shared" ref="G214" si="197">IF(F214="", "",( ROUNDDOWN(MIN(30000000,F214/3*2),0)))</f>
        <v/>
      </c>
      <c r="H214" s="260"/>
      <c r="P214" s="10" t="s">
        <v>138</v>
      </c>
    </row>
    <row r="215" spans="2:16" ht="23.25" customHeight="1" thickBot="1" x14ac:dyDescent="0.45">
      <c r="B215" s="276"/>
      <c r="C215" s="263"/>
      <c r="D215" s="88" t="s">
        <v>44</v>
      </c>
      <c r="E215" s="150"/>
      <c r="F215" s="265"/>
      <c r="G215" s="265"/>
      <c r="H215" s="261"/>
      <c r="P215" s="10" t="s">
        <v>138</v>
      </c>
    </row>
    <row r="216" spans="2:16" ht="23.25" customHeight="1" x14ac:dyDescent="0.4">
      <c r="B216" s="275"/>
      <c r="C216" s="262"/>
      <c r="D216" s="85" t="s">
        <v>36</v>
      </c>
      <c r="E216" s="148"/>
      <c r="F216" s="264" t="str">
        <f t="shared" ref="F216" si="198">IF(SUM(E216:E217)=0,"",SUM(E216:E217))</f>
        <v/>
      </c>
      <c r="G216" s="264" t="str">
        <f t="shared" ref="G216" si="199">IF(F216="", "",( ROUNDDOWN(MIN(30000000,F216/3*2),0)))</f>
        <v/>
      </c>
      <c r="H216" s="260"/>
      <c r="P216" s="10" t="s">
        <v>138</v>
      </c>
    </row>
    <row r="217" spans="2:16" ht="23.25" customHeight="1" thickBot="1" x14ac:dyDescent="0.45">
      <c r="B217" s="276"/>
      <c r="C217" s="263"/>
      <c r="D217" s="88" t="s">
        <v>44</v>
      </c>
      <c r="E217" s="150"/>
      <c r="F217" s="265"/>
      <c r="G217" s="265"/>
      <c r="H217" s="261"/>
      <c r="P217" s="10" t="s">
        <v>138</v>
      </c>
    </row>
    <row r="218" spans="2:16" ht="23.25" customHeight="1" x14ac:dyDescent="0.4">
      <c r="B218" s="275"/>
      <c r="C218" s="262"/>
      <c r="D218" s="85" t="s">
        <v>36</v>
      </c>
      <c r="E218" s="148"/>
      <c r="F218" s="264" t="str">
        <f t="shared" ref="F218" si="200">IF(SUM(E218:E219)=0,"",SUM(E218:E219))</f>
        <v/>
      </c>
      <c r="G218" s="264" t="str">
        <f t="shared" ref="G218" si="201">IF(F218="", "",( ROUNDDOWN(MIN(30000000,F218/3*2),0)))</f>
        <v/>
      </c>
      <c r="H218" s="260"/>
      <c r="P218" s="10" t="s">
        <v>138</v>
      </c>
    </row>
    <row r="219" spans="2:16" ht="23.25" customHeight="1" thickBot="1" x14ac:dyDescent="0.45">
      <c r="B219" s="276"/>
      <c r="C219" s="263"/>
      <c r="D219" s="88" t="s">
        <v>44</v>
      </c>
      <c r="E219" s="150"/>
      <c r="F219" s="265"/>
      <c r="G219" s="265"/>
      <c r="H219" s="261"/>
      <c r="P219" s="10" t="s">
        <v>138</v>
      </c>
    </row>
    <row r="220" spans="2:16" ht="23.25" customHeight="1" x14ac:dyDescent="0.4">
      <c r="B220" s="275"/>
      <c r="C220" s="262"/>
      <c r="D220" s="85" t="s">
        <v>36</v>
      </c>
      <c r="E220" s="148"/>
      <c r="F220" s="264" t="str">
        <f t="shared" ref="F220" si="202">IF(SUM(E220:E221)=0,"",SUM(E220:E221))</f>
        <v/>
      </c>
      <c r="G220" s="264" t="str">
        <f t="shared" ref="G220" si="203">IF(F220="", "",( ROUNDDOWN(MIN(30000000,F220/3*2),0)))</f>
        <v/>
      </c>
      <c r="H220" s="260"/>
      <c r="P220" s="10" t="s">
        <v>138</v>
      </c>
    </row>
    <row r="221" spans="2:16" ht="23.25" customHeight="1" thickBot="1" x14ac:dyDescent="0.45">
      <c r="B221" s="276"/>
      <c r="C221" s="263"/>
      <c r="D221" s="88" t="s">
        <v>44</v>
      </c>
      <c r="E221" s="150"/>
      <c r="F221" s="265"/>
      <c r="G221" s="265"/>
      <c r="H221" s="261"/>
      <c r="P221" s="10" t="s">
        <v>138</v>
      </c>
    </row>
    <row r="222" spans="2:16" ht="23.25" customHeight="1" x14ac:dyDescent="0.4">
      <c r="B222" s="275"/>
      <c r="C222" s="262"/>
      <c r="D222" s="85" t="s">
        <v>36</v>
      </c>
      <c r="E222" s="148"/>
      <c r="F222" s="264" t="str">
        <f t="shared" ref="F222" si="204">IF(SUM(E222:E223)=0,"",SUM(E222:E223))</f>
        <v/>
      </c>
      <c r="G222" s="264" t="str">
        <f t="shared" ref="G222" si="205">IF(F222="", "",( ROUNDDOWN(MIN(30000000,F222/3*2),0)))</f>
        <v/>
      </c>
      <c r="H222" s="260"/>
      <c r="P222" s="10" t="s">
        <v>138</v>
      </c>
    </row>
    <row r="223" spans="2:16" ht="23.25" customHeight="1" thickBot="1" x14ac:dyDescent="0.45">
      <c r="B223" s="276"/>
      <c r="C223" s="263"/>
      <c r="D223" s="88" t="s">
        <v>44</v>
      </c>
      <c r="E223" s="150"/>
      <c r="F223" s="265"/>
      <c r="G223" s="265"/>
      <c r="H223" s="261"/>
      <c r="P223" s="10" t="s">
        <v>138</v>
      </c>
    </row>
    <row r="224" spans="2:16" ht="23.25" customHeight="1" x14ac:dyDescent="0.4">
      <c r="B224" s="275"/>
      <c r="C224" s="262"/>
      <c r="D224" s="85" t="s">
        <v>36</v>
      </c>
      <c r="E224" s="148"/>
      <c r="F224" s="264" t="str">
        <f t="shared" ref="F224" si="206">IF(SUM(E224:E225)=0,"",SUM(E224:E225))</f>
        <v/>
      </c>
      <c r="G224" s="264" t="str">
        <f t="shared" ref="G224" si="207">IF(F224="", "",( ROUNDDOWN(MIN(30000000,F224/3*2),0)))</f>
        <v/>
      </c>
      <c r="H224" s="260"/>
      <c r="P224" s="10" t="s">
        <v>138</v>
      </c>
    </row>
    <row r="225" spans="2:16" ht="23.25" customHeight="1" thickBot="1" x14ac:dyDescent="0.45">
      <c r="B225" s="276"/>
      <c r="C225" s="263"/>
      <c r="D225" s="88" t="s">
        <v>44</v>
      </c>
      <c r="E225" s="150"/>
      <c r="F225" s="265"/>
      <c r="G225" s="265"/>
      <c r="H225" s="261"/>
      <c r="P225" s="10" t="s">
        <v>138</v>
      </c>
    </row>
    <row r="226" spans="2:16" ht="23.25" customHeight="1" x14ac:dyDescent="0.4">
      <c r="B226" s="275"/>
      <c r="C226" s="262"/>
      <c r="D226" s="85" t="s">
        <v>36</v>
      </c>
      <c r="E226" s="148"/>
      <c r="F226" s="264" t="str">
        <f t="shared" ref="F226" si="208">IF(SUM(E226:E227)=0,"",SUM(E226:E227))</f>
        <v/>
      </c>
      <c r="G226" s="264" t="str">
        <f t="shared" ref="G226" si="209">IF(F226="", "",( ROUNDDOWN(MIN(30000000,F226/3*2),0)))</f>
        <v/>
      </c>
      <c r="H226" s="260"/>
      <c r="P226" s="10" t="s">
        <v>138</v>
      </c>
    </row>
    <row r="227" spans="2:16" ht="23.25" customHeight="1" thickBot="1" x14ac:dyDescent="0.45">
      <c r="B227" s="276"/>
      <c r="C227" s="263"/>
      <c r="D227" s="88" t="s">
        <v>44</v>
      </c>
      <c r="E227" s="150"/>
      <c r="F227" s="265"/>
      <c r="G227" s="265"/>
      <c r="H227" s="261"/>
      <c r="P227" s="10" t="s">
        <v>138</v>
      </c>
    </row>
    <row r="228" spans="2:16" ht="23.25" customHeight="1" x14ac:dyDescent="0.4">
      <c r="B228" s="275"/>
      <c r="C228" s="262"/>
      <c r="D228" s="85" t="s">
        <v>36</v>
      </c>
      <c r="E228" s="148"/>
      <c r="F228" s="264" t="str">
        <f t="shared" ref="F228" si="210">IF(SUM(E228:E229)=0,"",SUM(E228:E229))</f>
        <v/>
      </c>
      <c r="G228" s="264" t="str">
        <f t="shared" ref="G228" si="211">IF(F228="", "",( ROUNDDOWN(MIN(30000000,F228/3*2),0)))</f>
        <v/>
      </c>
      <c r="H228" s="260"/>
      <c r="P228" s="10" t="s">
        <v>138</v>
      </c>
    </row>
    <row r="229" spans="2:16" ht="23.25" customHeight="1" thickBot="1" x14ac:dyDescent="0.45">
      <c r="B229" s="276"/>
      <c r="C229" s="263"/>
      <c r="D229" s="88" t="s">
        <v>44</v>
      </c>
      <c r="E229" s="150"/>
      <c r="F229" s="265"/>
      <c r="G229" s="265"/>
      <c r="H229" s="261"/>
      <c r="P229" s="10" t="s">
        <v>138</v>
      </c>
    </row>
    <row r="230" spans="2:16" ht="23.25" customHeight="1" x14ac:dyDescent="0.4">
      <c r="B230" s="275"/>
      <c r="C230" s="262"/>
      <c r="D230" s="85" t="s">
        <v>36</v>
      </c>
      <c r="E230" s="148"/>
      <c r="F230" s="264" t="str">
        <f t="shared" ref="F230" si="212">IF(SUM(E230:E231)=0,"",SUM(E230:E231))</f>
        <v/>
      </c>
      <c r="G230" s="264" t="str">
        <f t="shared" ref="G230" si="213">IF(F230="", "",( ROUNDDOWN(MIN(30000000,F230/3*2),0)))</f>
        <v/>
      </c>
      <c r="H230" s="260"/>
      <c r="P230" s="10" t="s">
        <v>138</v>
      </c>
    </row>
    <row r="231" spans="2:16" ht="23.25" customHeight="1" thickBot="1" x14ac:dyDescent="0.45">
      <c r="B231" s="276"/>
      <c r="C231" s="263"/>
      <c r="D231" s="88" t="s">
        <v>44</v>
      </c>
      <c r="E231" s="150"/>
      <c r="F231" s="265"/>
      <c r="G231" s="265"/>
      <c r="H231" s="261"/>
      <c r="P231" s="10" t="s">
        <v>138</v>
      </c>
    </row>
    <row r="232" spans="2:16" ht="23.25" customHeight="1" x14ac:dyDescent="0.4">
      <c r="B232" s="275"/>
      <c r="C232" s="262"/>
      <c r="D232" s="85" t="s">
        <v>36</v>
      </c>
      <c r="E232" s="148"/>
      <c r="F232" s="264" t="str">
        <f t="shared" ref="F232" si="214">IF(SUM(E232:E233)=0,"",SUM(E232:E233))</f>
        <v/>
      </c>
      <c r="G232" s="264" t="str">
        <f t="shared" ref="G232" si="215">IF(F232="", "",( ROUNDDOWN(MIN(30000000,F232/3*2),0)))</f>
        <v/>
      </c>
      <c r="H232" s="260"/>
      <c r="P232" s="10" t="s">
        <v>138</v>
      </c>
    </row>
    <row r="233" spans="2:16" ht="23.25" customHeight="1" thickBot="1" x14ac:dyDescent="0.45">
      <c r="B233" s="276"/>
      <c r="C233" s="263"/>
      <c r="D233" s="88" t="s">
        <v>44</v>
      </c>
      <c r="E233" s="150"/>
      <c r="F233" s="265"/>
      <c r="G233" s="265"/>
      <c r="H233" s="261"/>
      <c r="P233" s="10" t="s">
        <v>138</v>
      </c>
    </row>
    <row r="234" spans="2:16" ht="23.25" customHeight="1" x14ac:dyDescent="0.4">
      <c r="B234" s="275"/>
      <c r="C234" s="262"/>
      <c r="D234" s="85" t="s">
        <v>36</v>
      </c>
      <c r="E234" s="148"/>
      <c r="F234" s="264" t="str">
        <f t="shared" ref="F234" si="216">IF(SUM(E234:E235)=0,"",SUM(E234:E235))</f>
        <v/>
      </c>
      <c r="G234" s="264" t="str">
        <f t="shared" ref="G234" si="217">IF(F234="", "",( ROUNDDOWN(MIN(30000000,F234/3*2),0)))</f>
        <v/>
      </c>
      <c r="H234" s="260"/>
      <c r="P234" s="10" t="s">
        <v>138</v>
      </c>
    </row>
    <row r="235" spans="2:16" ht="23.25" customHeight="1" thickBot="1" x14ac:dyDescent="0.45">
      <c r="B235" s="276"/>
      <c r="C235" s="263"/>
      <c r="D235" s="88" t="s">
        <v>44</v>
      </c>
      <c r="E235" s="150"/>
      <c r="F235" s="265"/>
      <c r="G235" s="265"/>
      <c r="H235" s="261"/>
      <c r="P235" s="10" t="s">
        <v>138</v>
      </c>
    </row>
    <row r="236" spans="2:16" ht="23.25" customHeight="1" x14ac:dyDescent="0.4">
      <c r="B236" s="275"/>
      <c r="C236" s="262"/>
      <c r="D236" s="85" t="s">
        <v>36</v>
      </c>
      <c r="E236" s="148"/>
      <c r="F236" s="264" t="str">
        <f t="shared" ref="F236" si="218">IF(SUM(E236:E237)=0,"",SUM(E236:E237))</f>
        <v/>
      </c>
      <c r="G236" s="264" t="str">
        <f t="shared" ref="G236" si="219">IF(F236="", "",( ROUNDDOWN(MIN(30000000,F236/3*2),0)))</f>
        <v/>
      </c>
      <c r="H236" s="260"/>
      <c r="P236" s="10" t="s">
        <v>138</v>
      </c>
    </row>
    <row r="237" spans="2:16" ht="23.25" customHeight="1" thickBot="1" x14ac:dyDescent="0.45">
      <c r="B237" s="276"/>
      <c r="C237" s="263"/>
      <c r="D237" s="88" t="s">
        <v>44</v>
      </c>
      <c r="E237" s="150"/>
      <c r="F237" s="265"/>
      <c r="G237" s="265"/>
      <c r="H237" s="261"/>
      <c r="P237" s="10" t="s">
        <v>138</v>
      </c>
    </row>
    <row r="238" spans="2:16" ht="23.25" customHeight="1" x14ac:dyDescent="0.4">
      <c r="B238" s="275"/>
      <c r="C238" s="262"/>
      <c r="D238" s="85" t="s">
        <v>36</v>
      </c>
      <c r="E238" s="148"/>
      <c r="F238" s="264" t="str">
        <f t="shared" ref="F238" si="220">IF(SUM(E238:E239)=0,"",SUM(E238:E239))</f>
        <v/>
      </c>
      <c r="G238" s="264" t="str">
        <f t="shared" ref="G238" si="221">IF(F238="", "",( ROUNDDOWN(MIN(30000000,F238/3*2),0)))</f>
        <v/>
      </c>
      <c r="H238" s="260"/>
      <c r="P238" s="10" t="s">
        <v>138</v>
      </c>
    </row>
    <row r="239" spans="2:16" ht="23.25" customHeight="1" thickBot="1" x14ac:dyDescent="0.45">
      <c r="B239" s="276"/>
      <c r="C239" s="263"/>
      <c r="D239" s="88" t="s">
        <v>44</v>
      </c>
      <c r="E239" s="150"/>
      <c r="F239" s="265"/>
      <c r="G239" s="265"/>
      <c r="H239" s="261"/>
      <c r="P239" s="10" t="s">
        <v>138</v>
      </c>
    </row>
    <row r="240" spans="2:16" ht="23.25" customHeight="1" x14ac:dyDescent="0.4">
      <c r="B240" s="275"/>
      <c r="C240" s="262"/>
      <c r="D240" s="85" t="s">
        <v>36</v>
      </c>
      <c r="E240" s="148"/>
      <c r="F240" s="264" t="str">
        <f t="shared" ref="F240" si="222">IF(SUM(E240:E241)=0,"",SUM(E240:E241))</f>
        <v/>
      </c>
      <c r="G240" s="264" t="str">
        <f t="shared" ref="G240" si="223">IF(F240="", "",( ROUNDDOWN(MIN(30000000,F240/3*2),0)))</f>
        <v/>
      </c>
      <c r="H240" s="260"/>
      <c r="P240" s="10" t="s">
        <v>138</v>
      </c>
    </row>
    <row r="241" spans="2:16" ht="23.25" customHeight="1" thickBot="1" x14ac:dyDescent="0.45">
      <c r="B241" s="276"/>
      <c r="C241" s="263"/>
      <c r="D241" s="88" t="s">
        <v>44</v>
      </c>
      <c r="E241" s="150"/>
      <c r="F241" s="265"/>
      <c r="G241" s="265"/>
      <c r="H241" s="261"/>
      <c r="P241" s="10" t="s">
        <v>138</v>
      </c>
    </row>
    <row r="242" spans="2:16" ht="23.25" customHeight="1" x14ac:dyDescent="0.4">
      <c r="B242" s="275"/>
      <c r="C242" s="262"/>
      <c r="D242" s="85" t="s">
        <v>36</v>
      </c>
      <c r="E242" s="148"/>
      <c r="F242" s="264" t="str">
        <f t="shared" ref="F242" si="224">IF(SUM(E242:E243)=0,"",SUM(E242:E243))</f>
        <v/>
      </c>
      <c r="G242" s="264" t="str">
        <f t="shared" ref="G242" si="225">IF(F242="", "",( ROUNDDOWN(MIN(30000000,F242/3*2),0)))</f>
        <v/>
      </c>
      <c r="H242" s="260"/>
      <c r="P242" s="10" t="s">
        <v>138</v>
      </c>
    </row>
    <row r="243" spans="2:16" ht="23.25" customHeight="1" thickBot="1" x14ac:dyDescent="0.45">
      <c r="B243" s="276"/>
      <c r="C243" s="263"/>
      <c r="D243" s="88" t="s">
        <v>44</v>
      </c>
      <c r="E243" s="150"/>
      <c r="F243" s="265"/>
      <c r="G243" s="265"/>
      <c r="H243" s="261"/>
      <c r="P243" s="10" t="s">
        <v>138</v>
      </c>
    </row>
    <row r="244" spans="2:16" ht="23.25" customHeight="1" x14ac:dyDescent="0.4">
      <c r="B244" s="275"/>
      <c r="C244" s="262"/>
      <c r="D244" s="85" t="s">
        <v>36</v>
      </c>
      <c r="E244" s="148"/>
      <c r="F244" s="264" t="str">
        <f t="shared" ref="F244" si="226">IF(SUM(E244:E245)=0,"",SUM(E244:E245))</f>
        <v/>
      </c>
      <c r="G244" s="264" t="str">
        <f t="shared" ref="G244" si="227">IF(F244="", "",( ROUNDDOWN(MIN(30000000,F244/3*2),0)))</f>
        <v/>
      </c>
      <c r="H244" s="260"/>
      <c r="P244" s="10" t="s">
        <v>138</v>
      </c>
    </row>
    <row r="245" spans="2:16" ht="23.25" customHeight="1" thickBot="1" x14ac:dyDescent="0.45">
      <c r="B245" s="276"/>
      <c r="C245" s="263"/>
      <c r="D245" s="88" t="s">
        <v>44</v>
      </c>
      <c r="E245" s="150"/>
      <c r="F245" s="265"/>
      <c r="G245" s="265"/>
      <c r="H245" s="261"/>
      <c r="P245" s="10" t="s">
        <v>138</v>
      </c>
    </row>
    <row r="246" spans="2:16" ht="23.25" customHeight="1" x14ac:dyDescent="0.4">
      <c r="B246" s="275"/>
      <c r="C246" s="262"/>
      <c r="D246" s="85" t="s">
        <v>36</v>
      </c>
      <c r="E246" s="148"/>
      <c r="F246" s="264" t="str">
        <f t="shared" ref="F246" si="228">IF(SUM(E246:E247)=0,"",SUM(E246:E247))</f>
        <v/>
      </c>
      <c r="G246" s="264" t="str">
        <f t="shared" ref="G246" si="229">IF(F246="", "",( ROUNDDOWN(MIN(30000000,F246/3*2),0)))</f>
        <v/>
      </c>
      <c r="H246" s="260"/>
      <c r="P246" s="10" t="s">
        <v>138</v>
      </c>
    </row>
    <row r="247" spans="2:16" ht="23.25" customHeight="1" thickBot="1" x14ac:dyDescent="0.45">
      <c r="B247" s="276"/>
      <c r="C247" s="263"/>
      <c r="D247" s="88" t="s">
        <v>44</v>
      </c>
      <c r="E247" s="150"/>
      <c r="F247" s="265"/>
      <c r="G247" s="265"/>
      <c r="H247" s="261"/>
      <c r="P247" s="10" t="s">
        <v>138</v>
      </c>
    </row>
    <row r="248" spans="2:16" ht="23.25" customHeight="1" x14ac:dyDescent="0.4">
      <c r="B248" s="275"/>
      <c r="C248" s="262"/>
      <c r="D248" s="85" t="s">
        <v>36</v>
      </c>
      <c r="E248" s="148"/>
      <c r="F248" s="264" t="str">
        <f t="shared" ref="F248" si="230">IF(SUM(E248:E249)=0,"",SUM(E248:E249))</f>
        <v/>
      </c>
      <c r="G248" s="264" t="str">
        <f t="shared" ref="G248" si="231">IF(F248="", "",( ROUNDDOWN(MIN(30000000,F248/3*2),0)))</f>
        <v/>
      </c>
      <c r="H248" s="260"/>
      <c r="P248" s="10" t="s">
        <v>138</v>
      </c>
    </row>
    <row r="249" spans="2:16" ht="23.25" customHeight="1" thickBot="1" x14ac:dyDescent="0.45">
      <c r="B249" s="276"/>
      <c r="C249" s="263"/>
      <c r="D249" s="88" t="s">
        <v>44</v>
      </c>
      <c r="E249" s="150"/>
      <c r="F249" s="265"/>
      <c r="G249" s="265"/>
      <c r="H249" s="261"/>
      <c r="P249" s="10" t="s">
        <v>138</v>
      </c>
    </row>
    <row r="250" spans="2:16" ht="23.25" customHeight="1" x14ac:dyDescent="0.4">
      <c r="B250" s="275"/>
      <c r="C250" s="262"/>
      <c r="D250" s="85" t="s">
        <v>36</v>
      </c>
      <c r="E250" s="148"/>
      <c r="F250" s="264" t="str">
        <f t="shared" ref="F250" si="232">IF(SUM(E250:E251)=0,"",SUM(E250:E251))</f>
        <v/>
      </c>
      <c r="G250" s="264" t="str">
        <f t="shared" ref="G250" si="233">IF(F250="", "",( ROUNDDOWN(MIN(30000000,F250/3*2),0)))</f>
        <v/>
      </c>
      <c r="H250" s="260"/>
      <c r="P250" s="10" t="s">
        <v>138</v>
      </c>
    </row>
    <row r="251" spans="2:16" ht="23.25" customHeight="1" thickBot="1" x14ac:dyDescent="0.45">
      <c r="B251" s="276"/>
      <c r="C251" s="263"/>
      <c r="D251" s="88" t="s">
        <v>44</v>
      </c>
      <c r="E251" s="150"/>
      <c r="F251" s="265"/>
      <c r="G251" s="265"/>
      <c r="H251" s="261"/>
      <c r="P251" s="10" t="s">
        <v>138</v>
      </c>
    </row>
    <row r="252" spans="2:16" ht="23.25" customHeight="1" x14ac:dyDescent="0.4">
      <c r="B252" s="275"/>
      <c r="C252" s="262"/>
      <c r="D252" s="85" t="s">
        <v>36</v>
      </c>
      <c r="E252" s="148"/>
      <c r="F252" s="264" t="str">
        <f t="shared" ref="F252" si="234">IF(SUM(E252:E253)=0,"",SUM(E252:E253))</f>
        <v/>
      </c>
      <c r="G252" s="264" t="str">
        <f t="shared" ref="G252" si="235">IF(F252="", "",( ROUNDDOWN(MIN(30000000,F252/3*2),0)))</f>
        <v/>
      </c>
      <c r="H252" s="260"/>
      <c r="P252" s="10" t="s">
        <v>138</v>
      </c>
    </row>
    <row r="253" spans="2:16" ht="23.25" customHeight="1" thickBot="1" x14ac:dyDescent="0.45">
      <c r="B253" s="276"/>
      <c r="C253" s="263"/>
      <c r="D253" s="88" t="s">
        <v>44</v>
      </c>
      <c r="E253" s="150"/>
      <c r="F253" s="265"/>
      <c r="G253" s="265"/>
      <c r="H253" s="261"/>
      <c r="P253" s="10" t="s">
        <v>138</v>
      </c>
    </row>
    <row r="254" spans="2:16" ht="23.25" customHeight="1" x14ac:dyDescent="0.4">
      <c r="B254" s="275"/>
      <c r="C254" s="262"/>
      <c r="D254" s="85" t="s">
        <v>36</v>
      </c>
      <c r="E254" s="148"/>
      <c r="F254" s="264" t="str">
        <f t="shared" ref="F254" si="236">IF(SUM(E254:E255)=0,"",SUM(E254:E255))</f>
        <v/>
      </c>
      <c r="G254" s="264" t="str">
        <f t="shared" ref="G254" si="237">IF(F254="", "",( ROUNDDOWN(MIN(30000000,F254/3*2),0)))</f>
        <v/>
      </c>
      <c r="H254" s="260"/>
      <c r="P254" s="10" t="s">
        <v>138</v>
      </c>
    </row>
    <row r="255" spans="2:16" ht="23.25" customHeight="1" thickBot="1" x14ac:dyDescent="0.45">
      <c r="B255" s="276"/>
      <c r="C255" s="263"/>
      <c r="D255" s="88" t="s">
        <v>44</v>
      </c>
      <c r="E255" s="150"/>
      <c r="F255" s="265"/>
      <c r="G255" s="265"/>
      <c r="H255" s="261"/>
      <c r="P255" s="10" t="s">
        <v>138</v>
      </c>
    </row>
    <row r="256" spans="2:16" ht="23.25" customHeight="1" x14ac:dyDescent="0.4">
      <c r="B256" s="275"/>
      <c r="C256" s="262"/>
      <c r="D256" s="85" t="s">
        <v>36</v>
      </c>
      <c r="E256" s="148"/>
      <c r="F256" s="264" t="str">
        <f t="shared" ref="F256" si="238">IF(SUM(E256:E257)=0,"",SUM(E256:E257))</f>
        <v/>
      </c>
      <c r="G256" s="264" t="str">
        <f t="shared" ref="G256" si="239">IF(F256="", "",( ROUNDDOWN(MIN(30000000,F256/3*2),0)))</f>
        <v/>
      </c>
      <c r="H256" s="260"/>
      <c r="P256" s="10" t="s">
        <v>138</v>
      </c>
    </row>
    <row r="257" spans="2:16" ht="23.25" customHeight="1" thickBot="1" x14ac:dyDescent="0.45">
      <c r="B257" s="276"/>
      <c r="C257" s="263"/>
      <c r="D257" s="88" t="s">
        <v>44</v>
      </c>
      <c r="E257" s="150"/>
      <c r="F257" s="265"/>
      <c r="G257" s="265"/>
      <c r="H257" s="261"/>
      <c r="P257" s="10" t="s">
        <v>138</v>
      </c>
    </row>
    <row r="258" spans="2:16" ht="23.25" customHeight="1" x14ac:dyDescent="0.4">
      <c r="B258" s="275"/>
      <c r="C258" s="262"/>
      <c r="D258" s="85" t="s">
        <v>36</v>
      </c>
      <c r="E258" s="148"/>
      <c r="F258" s="264" t="str">
        <f t="shared" ref="F258" si="240">IF(SUM(E258:E259)=0,"",SUM(E258:E259))</f>
        <v/>
      </c>
      <c r="G258" s="264" t="str">
        <f t="shared" ref="G258" si="241">IF(F258="", "",( ROUNDDOWN(MIN(30000000,F258/3*2),0)))</f>
        <v/>
      </c>
      <c r="H258" s="260"/>
      <c r="P258" s="10" t="s">
        <v>138</v>
      </c>
    </row>
    <row r="259" spans="2:16" ht="23.25" customHeight="1" thickBot="1" x14ac:dyDescent="0.45">
      <c r="B259" s="276"/>
      <c r="C259" s="263"/>
      <c r="D259" s="88" t="s">
        <v>44</v>
      </c>
      <c r="E259" s="150"/>
      <c r="F259" s="265"/>
      <c r="G259" s="265"/>
      <c r="H259" s="261"/>
      <c r="P259" s="10" t="s">
        <v>138</v>
      </c>
    </row>
    <row r="260" spans="2:16" ht="23.25" customHeight="1" x14ac:dyDescent="0.4">
      <c r="B260" s="275"/>
      <c r="C260" s="262"/>
      <c r="D260" s="85" t="s">
        <v>36</v>
      </c>
      <c r="E260" s="148"/>
      <c r="F260" s="264" t="str">
        <f t="shared" ref="F260" si="242">IF(SUM(E260:E261)=0,"",SUM(E260:E261))</f>
        <v/>
      </c>
      <c r="G260" s="264" t="str">
        <f t="shared" ref="G260" si="243">IF(F260="", "",( ROUNDDOWN(MIN(30000000,F260/3*2),0)))</f>
        <v/>
      </c>
      <c r="H260" s="260"/>
      <c r="P260" s="10" t="s">
        <v>138</v>
      </c>
    </row>
    <row r="261" spans="2:16" ht="23.25" customHeight="1" thickBot="1" x14ac:dyDescent="0.45">
      <c r="B261" s="276"/>
      <c r="C261" s="263"/>
      <c r="D261" s="88" t="s">
        <v>44</v>
      </c>
      <c r="E261" s="150"/>
      <c r="F261" s="265"/>
      <c r="G261" s="265"/>
      <c r="H261" s="261"/>
      <c r="P261" s="10" t="s">
        <v>138</v>
      </c>
    </row>
    <row r="262" spans="2:16" ht="23.25" customHeight="1" x14ac:dyDescent="0.4">
      <c r="B262" s="275"/>
      <c r="C262" s="262"/>
      <c r="D262" s="85" t="s">
        <v>36</v>
      </c>
      <c r="E262" s="148"/>
      <c r="F262" s="264" t="str">
        <f t="shared" ref="F262" si="244">IF(SUM(E262:E263)=0,"",SUM(E262:E263))</f>
        <v/>
      </c>
      <c r="G262" s="264" t="str">
        <f t="shared" ref="G262" si="245">IF(F262="", "",( ROUNDDOWN(MIN(30000000,F262/3*2),0)))</f>
        <v/>
      </c>
      <c r="H262" s="260"/>
      <c r="P262" s="10" t="s">
        <v>138</v>
      </c>
    </row>
    <row r="263" spans="2:16" ht="23.25" customHeight="1" thickBot="1" x14ac:dyDescent="0.45">
      <c r="B263" s="276"/>
      <c r="C263" s="263"/>
      <c r="D263" s="88" t="s">
        <v>44</v>
      </c>
      <c r="E263" s="150"/>
      <c r="F263" s="265"/>
      <c r="G263" s="265"/>
      <c r="H263" s="261"/>
      <c r="P263" s="10" t="s">
        <v>138</v>
      </c>
    </row>
    <row r="264" spans="2:16" ht="23.25" customHeight="1" x14ac:dyDescent="0.4">
      <c r="B264" s="275"/>
      <c r="C264" s="262"/>
      <c r="D264" s="85" t="s">
        <v>36</v>
      </c>
      <c r="E264" s="148"/>
      <c r="F264" s="264" t="str">
        <f t="shared" ref="F264" si="246">IF(SUM(E264:E265)=0,"",SUM(E264:E265))</f>
        <v/>
      </c>
      <c r="G264" s="264" t="str">
        <f t="shared" ref="G264" si="247">IF(F264="", "",( ROUNDDOWN(MIN(30000000,F264/3*2),0)))</f>
        <v/>
      </c>
      <c r="H264" s="260"/>
      <c r="P264" s="10" t="s">
        <v>138</v>
      </c>
    </row>
    <row r="265" spans="2:16" ht="23.25" customHeight="1" thickBot="1" x14ac:dyDescent="0.45">
      <c r="B265" s="276"/>
      <c r="C265" s="263"/>
      <c r="D265" s="88" t="s">
        <v>44</v>
      </c>
      <c r="E265" s="150"/>
      <c r="F265" s="265"/>
      <c r="G265" s="265"/>
      <c r="H265" s="261"/>
      <c r="P265" s="10" t="s">
        <v>138</v>
      </c>
    </row>
    <row r="266" spans="2:16" ht="23.25" customHeight="1" x14ac:dyDescent="0.4">
      <c r="B266" s="275"/>
      <c r="C266" s="262"/>
      <c r="D266" s="85" t="s">
        <v>36</v>
      </c>
      <c r="E266" s="148"/>
      <c r="F266" s="264" t="str">
        <f t="shared" ref="F266" si="248">IF(SUM(E266:E267)=0,"",SUM(E266:E267))</f>
        <v/>
      </c>
      <c r="G266" s="264" t="str">
        <f t="shared" ref="G266" si="249">IF(F266="", "",( ROUNDDOWN(MIN(30000000,F266/3*2),0)))</f>
        <v/>
      </c>
      <c r="H266" s="260"/>
      <c r="P266" s="10" t="s">
        <v>138</v>
      </c>
    </row>
    <row r="267" spans="2:16" ht="23.25" customHeight="1" thickBot="1" x14ac:dyDescent="0.45">
      <c r="B267" s="276"/>
      <c r="C267" s="263"/>
      <c r="D267" s="88" t="s">
        <v>44</v>
      </c>
      <c r="E267" s="150"/>
      <c r="F267" s="265"/>
      <c r="G267" s="265"/>
      <c r="H267" s="261"/>
      <c r="P267" s="10" t="s">
        <v>138</v>
      </c>
    </row>
    <row r="268" spans="2:16" ht="23.25" customHeight="1" x14ac:dyDescent="0.4">
      <c r="B268" s="275"/>
      <c r="C268" s="262"/>
      <c r="D268" s="85" t="s">
        <v>36</v>
      </c>
      <c r="E268" s="148"/>
      <c r="F268" s="264" t="str">
        <f t="shared" ref="F268" si="250">IF(SUM(E268:E269)=0,"",SUM(E268:E269))</f>
        <v/>
      </c>
      <c r="G268" s="264" t="str">
        <f t="shared" ref="G268" si="251">IF(F268="", "",( ROUNDDOWN(MIN(30000000,F268/3*2),0)))</f>
        <v/>
      </c>
      <c r="H268" s="260"/>
      <c r="P268" s="10" t="s">
        <v>138</v>
      </c>
    </row>
    <row r="269" spans="2:16" ht="23.25" customHeight="1" thickBot="1" x14ac:dyDescent="0.45">
      <c r="B269" s="276"/>
      <c r="C269" s="263"/>
      <c r="D269" s="88" t="s">
        <v>44</v>
      </c>
      <c r="E269" s="150"/>
      <c r="F269" s="265"/>
      <c r="G269" s="265"/>
      <c r="H269" s="261"/>
      <c r="P269" s="10" t="s">
        <v>138</v>
      </c>
    </row>
    <row r="270" spans="2:16" ht="23.25" customHeight="1" x14ac:dyDescent="0.4">
      <c r="B270" s="275"/>
      <c r="C270" s="262"/>
      <c r="D270" s="85" t="s">
        <v>36</v>
      </c>
      <c r="E270" s="148"/>
      <c r="F270" s="264" t="str">
        <f t="shared" ref="F270" si="252">IF(SUM(E270:E271)=0,"",SUM(E270:E271))</f>
        <v/>
      </c>
      <c r="G270" s="264" t="str">
        <f t="shared" ref="G270" si="253">IF(F270="", "",( ROUNDDOWN(MIN(30000000,F270/3*2),0)))</f>
        <v/>
      </c>
      <c r="H270" s="260"/>
      <c r="P270" s="10" t="s">
        <v>138</v>
      </c>
    </row>
    <row r="271" spans="2:16" ht="23.25" customHeight="1" thickBot="1" x14ac:dyDescent="0.45">
      <c r="B271" s="276"/>
      <c r="C271" s="263"/>
      <c r="D271" s="88" t="s">
        <v>44</v>
      </c>
      <c r="E271" s="150"/>
      <c r="F271" s="265"/>
      <c r="G271" s="265"/>
      <c r="H271" s="261"/>
      <c r="P271" s="10" t="s">
        <v>138</v>
      </c>
    </row>
    <row r="272" spans="2:16" ht="23.25" customHeight="1" x14ac:dyDescent="0.4">
      <c r="B272" s="275"/>
      <c r="C272" s="262"/>
      <c r="D272" s="85" t="s">
        <v>36</v>
      </c>
      <c r="E272" s="148"/>
      <c r="F272" s="264" t="str">
        <f t="shared" ref="F272" si="254">IF(SUM(E272:E273)=0,"",SUM(E272:E273))</f>
        <v/>
      </c>
      <c r="G272" s="264" t="str">
        <f t="shared" ref="G272" si="255">IF(F272="", "",( ROUNDDOWN(MIN(30000000,F272/3*2),0)))</f>
        <v/>
      </c>
      <c r="H272" s="260"/>
      <c r="P272" s="10" t="s">
        <v>138</v>
      </c>
    </row>
    <row r="273" spans="2:16" ht="23.25" customHeight="1" thickBot="1" x14ac:dyDescent="0.45">
      <c r="B273" s="276"/>
      <c r="C273" s="263"/>
      <c r="D273" s="88" t="s">
        <v>44</v>
      </c>
      <c r="E273" s="150"/>
      <c r="F273" s="265"/>
      <c r="G273" s="265"/>
      <c r="H273" s="261"/>
      <c r="P273" s="10" t="s">
        <v>138</v>
      </c>
    </row>
    <row r="274" spans="2:16" ht="23.25" customHeight="1" x14ac:dyDescent="0.4">
      <c r="B274" s="275"/>
      <c r="C274" s="262"/>
      <c r="D274" s="85" t="s">
        <v>36</v>
      </c>
      <c r="E274" s="148"/>
      <c r="F274" s="264" t="str">
        <f t="shared" ref="F274" si="256">IF(SUM(E274:E275)=0,"",SUM(E274:E275))</f>
        <v/>
      </c>
      <c r="G274" s="264" t="str">
        <f t="shared" ref="G274" si="257">IF(F274="", "",( ROUNDDOWN(MIN(30000000,F274/3*2),0)))</f>
        <v/>
      </c>
      <c r="H274" s="260"/>
      <c r="P274" s="10" t="s">
        <v>138</v>
      </c>
    </row>
    <row r="275" spans="2:16" ht="23.25" customHeight="1" thickBot="1" x14ac:dyDescent="0.45">
      <c r="B275" s="276"/>
      <c r="C275" s="263"/>
      <c r="D275" s="88" t="s">
        <v>44</v>
      </c>
      <c r="E275" s="150"/>
      <c r="F275" s="265"/>
      <c r="G275" s="265"/>
      <c r="H275" s="261"/>
      <c r="P275" s="10" t="s">
        <v>138</v>
      </c>
    </row>
    <row r="276" spans="2:16" ht="23.25" customHeight="1" x14ac:dyDescent="0.4">
      <c r="B276" s="275"/>
      <c r="C276" s="262"/>
      <c r="D276" s="85" t="s">
        <v>36</v>
      </c>
      <c r="E276" s="148"/>
      <c r="F276" s="264" t="str">
        <f t="shared" ref="F276" si="258">IF(SUM(E276:E277)=0,"",SUM(E276:E277))</f>
        <v/>
      </c>
      <c r="G276" s="264" t="str">
        <f t="shared" ref="G276" si="259">IF(F276="", "",( ROUNDDOWN(MIN(30000000,F276/3*2),0)))</f>
        <v/>
      </c>
      <c r="H276" s="260"/>
      <c r="P276" s="10" t="s">
        <v>138</v>
      </c>
    </row>
    <row r="277" spans="2:16" ht="23.25" customHeight="1" thickBot="1" x14ac:dyDescent="0.45">
      <c r="B277" s="276"/>
      <c r="C277" s="263"/>
      <c r="D277" s="88" t="s">
        <v>44</v>
      </c>
      <c r="E277" s="150"/>
      <c r="F277" s="265"/>
      <c r="G277" s="265"/>
      <c r="H277" s="261"/>
      <c r="P277" s="10" t="s">
        <v>138</v>
      </c>
    </row>
    <row r="278" spans="2:16" ht="23.25" customHeight="1" x14ac:dyDescent="0.4">
      <c r="B278" s="275"/>
      <c r="C278" s="262"/>
      <c r="D278" s="85" t="s">
        <v>36</v>
      </c>
      <c r="E278" s="148"/>
      <c r="F278" s="264" t="str">
        <f t="shared" ref="F278" si="260">IF(SUM(E278:E279)=0,"",SUM(E278:E279))</f>
        <v/>
      </c>
      <c r="G278" s="264" t="str">
        <f t="shared" ref="G278" si="261">IF(F278="", "",( ROUNDDOWN(MIN(30000000,F278/3*2),0)))</f>
        <v/>
      </c>
      <c r="H278" s="260"/>
      <c r="P278" s="10" t="s">
        <v>138</v>
      </c>
    </row>
    <row r="279" spans="2:16" ht="23.25" customHeight="1" thickBot="1" x14ac:dyDescent="0.45">
      <c r="B279" s="276"/>
      <c r="C279" s="263"/>
      <c r="D279" s="88" t="s">
        <v>44</v>
      </c>
      <c r="E279" s="150"/>
      <c r="F279" s="265"/>
      <c r="G279" s="265"/>
      <c r="H279" s="261"/>
      <c r="P279" s="10" t="s">
        <v>138</v>
      </c>
    </row>
    <row r="280" spans="2:16" ht="23.25" customHeight="1" x14ac:dyDescent="0.4">
      <c r="B280" s="275"/>
      <c r="C280" s="262"/>
      <c r="D280" s="85" t="s">
        <v>36</v>
      </c>
      <c r="E280" s="148"/>
      <c r="F280" s="264" t="str">
        <f t="shared" ref="F280" si="262">IF(SUM(E280:E281)=0,"",SUM(E280:E281))</f>
        <v/>
      </c>
      <c r="G280" s="264" t="str">
        <f t="shared" ref="G280" si="263">IF(F280="", "",( ROUNDDOWN(MIN(30000000,F280/3*2),0)))</f>
        <v/>
      </c>
      <c r="H280" s="260"/>
      <c r="P280" s="10" t="s">
        <v>138</v>
      </c>
    </row>
    <row r="281" spans="2:16" ht="23.25" customHeight="1" thickBot="1" x14ac:dyDescent="0.45">
      <c r="B281" s="276"/>
      <c r="C281" s="263"/>
      <c r="D281" s="88" t="s">
        <v>44</v>
      </c>
      <c r="E281" s="150"/>
      <c r="F281" s="265"/>
      <c r="G281" s="265"/>
      <c r="H281" s="261"/>
      <c r="P281" s="10" t="s">
        <v>138</v>
      </c>
    </row>
    <row r="282" spans="2:16" ht="23.25" customHeight="1" x14ac:dyDescent="0.4">
      <c r="B282" s="275"/>
      <c r="C282" s="262"/>
      <c r="D282" s="85" t="s">
        <v>36</v>
      </c>
      <c r="E282" s="148"/>
      <c r="F282" s="264" t="str">
        <f t="shared" ref="F282" si="264">IF(SUM(E282:E283)=0,"",SUM(E282:E283))</f>
        <v/>
      </c>
      <c r="G282" s="264" t="str">
        <f t="shared" ref="G282" si="265">IF(F282="", "",( ROUNDDOWN(MIN(30000000,F282/3*2),0)))</f>
        <v/>
      </c>
      <c r="H282" s="260"/>
      <c r="P282" s="10" t="s">
        <v>138</v>
      </c>
    </row>
    <row r="283" spans="2:16" ht="23.25" customHeight="1" thickBot="1" x14ac:dyDescent="0.45">
      <c r="B283" s="276"/>
      <c r="C283" s="263"/>
      <c r="D283" s="88" t="s">
        <v>44</v>
      </c>
      <c r="E283" s="150"/>
      <c r="F283" s="265"/>
      <c r="G283" s="265"/>
      <c r="H283" s="261"/>
      <c r="P283" s="10" t="s">
        <v>138</v>
      </c>
    </row>
    <row r="284" spans="2:16" ht="23.25" customHeight="1" x14ac:dyDescent="0.4">
      <c r="B284" s="275"/>
      <c r="C284" s="262"/>
      <c r="D284" s="85" t="s">
        <v>36</v>
      </c>
      <c r="E284" s="148"/>
      <c r="F284" s="264" t="str">
        <f t="shared" ref="F284" si="266">IF(SUM(E284:E285)=0,"",SUM(E284:E285))</f>
        <v/>
      </c>
      <c r="G284" s="264" t="str">
        <f t="shared" ref="G284" si="267">IF(F284="", "",( ROUNDDOWN(MIN(30000000,F284/3*2),0)))</f>
        <v/>
      </c>
      <c r="H284" s="260"/>
      <c r="P284" s="10" t="s">
        <v>138</v>
      </c>
    </row>
    <row r="285" spans="2:16" ht="23.25" customHeight="1" thickBot="1" x14ac:dyDescent="0.45">
      <c r="B285" s="276"/>
      <c r="C285" s="263"/>
      <c r="D285" s="88" t="s">
        <v>44</v>
      </c>
      <c r="E285" s="150"/>
      <c r="F285" s="265"/>
      <c r="G285" s="265"/>
      <c r="H285" s="261"/>
      <c r="P285" s="10" t="s">
        <v>138</v>
      </c>
    </row>
    <row r="286" spans="2:16" ht="23.25" customHeight="1" x14ac:dyDescent="0.4">
      <c r="B286" s="275"/>
      <c r="C286" s="262"/>
      <c r="D286" s="85" t="s">
        <v>36</v>
      </c>
      <c r="E286" s="148"/>
      <c r="F286" s="264" t="str">
        <f t="shared" ref="F286" si="268">IF(SUM(E286:E287)=0,"",SUM(E286:E287))</f>
        <v/>
      </c>
      <c r="G286" s="264" t="str">
        <f t="shared" ref="G286" si="269">IF(F286="", "",( ROUNDDOWN(MIN(30000000,F286/3*2),0)))</f>
        <v/>
      </c>
      <c r="H286" s="260"/>
      <c r="P286" s="10" t="s">
        <v>138</v>
      </c>
    </row>
    <row r="287" spans="2:16" ht="23.25" customHeight="1" thickBot="1" x14ac:dyDescent="0.45">
      <c r="B287" s="276"/>
      <c r="C287" s="263"/>
      <c r="D287" s="88" t="s">
        <v>44</v>
      </c>
      <c r="E287" s="150"/>
      <c r="F287" s="265"/>
      <c r="G287" s="265"/>
      <c r="H287" s="261"/>
      <c r="P287" s="10" t="s">
        <v>138</v>
      </c>
    </row>
    <row r="288" spans="2:16" ht="23.25" customHeight="1" x14ac:dyDescent="0.4">
      <c r="B288" s="275"/>
      <c r="C288" s="262"/>
      <c r="D288" s="85" t="s">
        <v>36</v>
      </c>
      <c r="E288" s="148"/>
      <c r="F288" s="264" t="str">
        <f t="shared" ref="F288" si="270">IF(SUM(E288:E289)=0,"",SUM(E288:E289))</f>
        <v/>
      </c>
      <c r="G288" s="264" t="str">
        <f t="shared" ref="G288" si="271">IF(F288="", "",( ROUNDDOWN(MIN(30000000,F288/3*2),0)))</f>
        <v/>
      </c>
      <c r="H288" s="260"/>
      <c r="P288" s="10" t="s">
        <v>138</v>
      </c>
    </row>
    <row r="289" spans="2:16" ht="23.25" customHeight="1" thickBot="1" x14ac:dyDescent="0.45">
      <c r="B289" s="276"/>
      <c r="C289" s="263"/>
      <c r="D289" s="88" t="s">
        <v>44</v>
      </c>
      <c r="E289" s="150"/>
      <c r="F289" s="265"/>
      <c r="G289" s="265"/>
      <c r="H289" s="261"/>
      <c r="P289" s="10" t="s">
        <v>138</v>
      </c>
    </row>
    <row r="290" spans="2:16" ht="23.25" customHeight="1" x14ac:dyDescent="0.4">
      <c r="B290" s="275"/>
      <c r="C290" s="262"/>
      <c r="D290" s="85" t="s">
        <v>36</v>
      </c>
      <c r="E290" s="148"/>
      <c r="F290" s="264" t="str">
        <f t="shared" ref="F290" si="272">IF(SUM(E290:E291)=0,"",SUM(E290:E291))</f>
        <v/>
      </c>
      <c r="G290" s="264" t="str">
        <f t="shared" ref="G290" si="273">IF(F290="", "",( ROUNDDOWN(MIN(30000000,F290/3*2),0)))</f>
        <v/>
      </c>
      <c r="H290" s="260"/>
      <c r="P290" s="10" t="s">
        <v>138</v>
      </c>
    </row>
    <row r="291" spans="2:16" ht="23.25" customHeight="1" thickBot="1" x14ac:dyDescent="0.45">
      <c r="B291" s="276"/>
      <c r="C291" s="263"/>
      <c r="D291" s="88" t="s">
        <v>44</v>
      </c>
      <c r="E291" s="150"/>
      <c r="F291" s="265"/>
      <c r="G291" s="265"/>
      <c r="H291" s="261"/>
      <c r="P291" s="10" t="s">
        <v>138</v>
      </c>
    </row>
    <row r="292" spans="2:16" ht="23.25" customHeight="1" x14ac:dyDescent="0.4">
      <c r="B292" s="275"/>
      <c r="C292" s="262"/>
      <c r="D292" s="85" t="s">
        <v>36</v>
      </c>
      <c r="E292" s="148"/>
      <c r="F292" s="264" t="str">
        <f t="shared" ref="F292" si="274">IF(SUM(E292:E293)=0,"",SUM(E292:E293))</f>
        <v/>
      </c>
      <c r="G292" s="264" t="str">
        <f t="shared" ref="G292" si="275">IF(F292="", "",( ROUNDDOWN(MIN(30000000,F292/3*2),0)))</f>
        <v/>
      </c>
      <c r="H292" s="260"/>
      <c r="P292" s="10" t="s">
        <v>138</v>
      </c>
    </row>
    <row r="293" spans="2:16" ht="23.25" customHeight="1" thickBot="1" x14ac:dyDescent="0.45">
      <c r="B293" s="276"/>
      <c r="C293" s="263"/>
      <c r="D293" s="88" t="s">
        <v>44</v>
      </c>
      <c r="E293" s="150"/>
      <c r="F293" s="265"/>
      <c r="G293" s="265"/>
      <c r="H293" s="261"/>
      <c r="P293" s="10" t="s">
        <v>138</v>
      </c>
    </row>
    <row r="294" spans="2:16" ht="23.25" customHeight="1" x14ac:dyDescent="0.4">
      <c r="B294" s="275"/>
      <c r="C294" s="262"/>
      <c r="D294" s="85" t="s">
        <v>36</v>
      </c>
      <c r="E294" s="148"/>
      <c r="F294" s="264" t="str">
        <f t="shared" ref="F294" si="276">IF(SUM(E294:E295)=0,"",SUM(E294:E295))</f>
        <v/>
      </c>
      <c r="G294" s="264" t="str">
        <f t="shared" ref="G294" si="277">IF(F294="", "",( ROUNDDOWN(MIN(30000000,F294/3*2),0)))</f>
        <v/>
      </c>
      <c r="H294" s="260"/>
      <c r="P294" s="10" t="s">
        <v>138</v>
      </c>
    </row>
    <row r="295" spans="2:16" ht="23.25" customHeight="1" thickBot="1" x14ac:dyDescent="0.45">
      <c r="B295" s="276"/>
      <c r="C295" s="263"/>
      <c r="D295" s="88" t="s">
        <v>44</v>
      </c>
      <c r="E295" s="150"/>
      <c r="F295" s="265"/>
      <c r="G295" s="265"/>
      <c r="H295" s="261"/>
      <c r="P295" s="10" t="s">
        <v>138</v>
      </c>
    </row>
    <row r="296" spans="2:16" ht="23.25" customHeight="1" x14ac:dyDescent="0.4">
      <c r="B296" s="275"/>
      <c r="C296" s="262"/>
      <c r="D296" s="85" t="s">
        <v>36</v>
      </c>
      <c r="E296" s="148"/>
      <c r="F296" s="264" t="str">
        <f t="shared" ref="F296" si="278">IF(SUM(E296:E297)=0,"",SUM(E296:E297))</f>
        <v/>
      </c>
      <c r="G296" s="264" t="str">
        <f t="shared" ref="G296" si="279">IF(F296="", "",( ROUNDDOWN(MIN(30000000,F296/3*2),0)))</f>
        <v/>
      </c>
      <c r="H296" s="260"/>
      <c r="P296" s="10" t="s">
        <v>138</v>
      </c>
    </row>
    <row r="297" spans="2:16" ht="23.25" customHeight="1" thickBot="1" x14ac:dyDescent="0.45">
      <c r="B297" s="276"/>
      <c r="C297" s="263"/>
      <c r="D297" s="88" t="s">
        <v>44</v>
      </c>
      <c r="E297" s="150"/>
      <c r="F297" s="265"/>
      <c r="G297" s="265"/>
      <c r="H297" s="261"/>
      <c r="P297" s="10" t="s">
        <v>138</v>
      </c>
    </row>
    <row r="298" spans="2:16" ht="23.25" customHeight="1" x14ac:dyDescent="0.4">
      <c r="B298" s="275"/>
      <c r="C298" s="262"/>
      <c r="D298" s="85" t="s">
        <v>36</v>
      </c>
      <c r="E298" s="148"/>
      <c r="F298" s="264" t="str">
        <f t="shared" ref="F298" si="280">IF(SUM(E298:E299)=0,"",SUM(E298:E299))</f>
        <v/>
      </c>
      <c r="G298" s="264" t="str">
        <f t="shared" ref="G298" si="281">IF(F298="", "",( ROUNDDOWN(MIN(30000000,F298/3*2),0)))</f>
        <v/>
      </c>
      <c r="H298" s="260"/>
      <c r="P298" s="10" t="s">
        <v>138</v>
      </c>
    </row>
    <row r="299" spans="2:16" ht="23.25" customHeight="1" thickBot="1" x14ac:dyDescent="0.45">
      <c r="B299" s="276"/>
      <c r="C299" s="263"/>
      <c r="D299" s="88" t="s">
        <v>44</v>
      </c>
      <c r="E299" s="150"/>
      <c r="F299" s="265"/>
      <c r="G299" s="265"/>
      <c r="H299" s="261"/>
      <c r="P299" s="10" t="s">
        <v>138</v>
      </c>
    </row>
    <row r="300" spans="2:16" ht="23.25" customHeight="1" x14ac:dyDescent="0.4">
      <c r="B300" s="275"/>
      <c r="C300" s="262"/>
      <c r="D300" s="85" t="s">
        <v>36</v>
      </c>
      <c r="E300" s="148"/>
      <c r="F300" s="264" t="str">
        <f t="shared" ref="F300" si="282">IF(SUM(E300:E301)=0,"",SUM(E300:E301))</f>
        <v/>
      </c>
      <c r="G300" s="264" t="str">
        <f t="shared" ref="G300" si="283">IF(F300="", "",( ROUNDDOWN(MIN(30000000,F300/3*2),0)))</f>
        <v/>
      </c>
      <c r="H300" s="260"/>
      <c r="P300" s="10" t="s">
        <v>138</v>
      </c>
    </row>
    <row r="301" spans="2:16" ht="23.25" customHeight="1" thickBot="1" x14ac:dyDescent="0.45">
      <c r="B301" s="276"/>
      <c r="C301" s="263"/>
      <c r="D301" s="88" t="s">
        <v>44</v>
      </c>
      <c r="E301" s="150"/>
      <c r="F301" s="265"/>
      <c r="G301" s="265"/>
      <c r="H301" s="261"/>
      <c r="P301" s="10" t="s">
        <v>138</v>
      </c>
    </row>
    <row r="302" spans="2:16" ht="23.25" customHeight="1" x14ac:dyDescent="0.4">
      <c r="B302" s="275"/>
      <c r="C302" s="262"/>
      <c r="D302" s="85" t="s">
        <v>36</v>
      </c>
      <c r="E302" s="148"/>
      <c r="F302" s="264" t="str">
        <f t="shared" ref="F302" si="284">IF(SUM(E302:E303)=0,"",SUM(E302:E303))</f>
        <v/>
      </c>
      <c r="G302" s="264" t="str">
        <f t="shared" ref="G302" si="285">IF(F302="", "",( ROUNDDOWN(MIN(30000000,F302/3*2),0)))</f>
        <v/>
      </c>
      <c r="H302" s="260"/>
      <c r="P302" s="10" t="s">
        <v>138</v>
      </c>
    </row>
    <row r="303" spans="2:16" ht="23.25" customHeight="1" thickBot="1" x14ac:dyDescent="0.45">
      <c r="B303" s="276"/>
      <c r="C303" s="263"/>
      <c r="D303" s="88" t="s">
        <v>44</v>
      </c>
      <c r="E303" s="150"/>
      <c r="F303" s="265"/>
      <c r="G303" s="265"/>
      <c r="H303" s="261"/>
      <c r="P303" s="10" t="s">
        <v>138</v>
      </c>
    </row>
    <row r="304" spans="2:16" ht="23.25" customHeight="1" x14ac:dyDescent="0.4">
      <c r="B304" s="275"/>
      <c r="C304" s="262"/>
      <c r="D304" s="85" t="s">
        <v>36</v>
      </c>
      <c r="E304" s="148"/>
      <c r="F304" s="264" t="str">
        <f t="shared" ref="F304" si="286">IF(SUM(E304:E305)=0,"",SUM(E304:E305))</f>
        <v/>
      </c>
      <c r="G304" s="264" t="str">
        <f t="shared" ref="G304" si="287">IF(F304="", "",( ROUNDDOWN(MIN(30000000,F304/3*2),0)))</f>
        <v/>
      </c>
      <c r="H304" s="260"/>
      <c r="P304" s="10" t="s">
        <v>138</v>
      </c>
    </row>
    <row r="305" spans="2:16" ht="23.25" customHeight="1" thickBot="1" x14ac:dyDescent="0.45">
      <c r="B305" s="276"/>
      <c r="C305" s="263"/>
      <c r="D305" s="88" t="s">
        <v>44</v>
      </c>
      <c r="E305" s="150"/>
      <c r="F305" s="265"/>
      <c r="G305" s="265"/>
      <c r="H305" s="261"/>
      <c r="P305" s="10" t="s">
        <v>138</v>
      </c>
    </row>
    <row r="306" spans="2:16" ht="23.25" customHeight="1" x14ac:dyDescent="0.4">
      <c r="B306" s="275"/>
      <c r="C306" s="262"/>
      <c r="D306" s="85" t="s">
        <v>36</v>
      </c>
      <c r="E306" s="148"/>
      <c r="F306" s="264" t="str">
        <f t="shared" ref="F306" si="288">IF(SUM(E306:E307)=0,"",SUM(E306:E307))</f>
        <v/>
      </c>
      <c r="G306" s="264" t="str">
        <f t="shared" ref="G306" si="289">IF(F306="", "",( ROUNDDOWN(MIN(30000000,F306/3*2),0)))</f>
        <v/>
      </c>
      <c r="H306" s="260"/>
      <c r="P306" s="10" t="s">
        <v>138</v>
      </c>
    </row>
    <row r="307" spans="2:16" ht="23.25" customHeight="1" thickBot="1" x14ac:dyDescent="0.45">
      <c r="B307" s="276"/>
      <c r="C307" s="263"/>
      <c r="D307" s="88" t="s">
        <v>44</v>
      </c>
      <c r="E307" s="150"/>
      <c r="F307" s="265"/>
      <c r="G307" s="265"/>
      <c r="H307" s="261"/>
      <c r="P307" s="10" t="s">
        <v>138</v>
      </c>
    </row>
    <row r="308" spans="2:16" ht="23.25" customHeight="1" x14ac:dyDescent="0.4">
      <c r="B308" s="275"/>
      <c r="C308" s="262"/>
      <c r="D308" s="85" t="s">
        <v>36</v>
      </c>
      <c r="E308" s="148"/>
      <c r="F308" s="264" t="str">
        <f t="shared" ref="F308" si="290">IF(SUM(E308:E309)=0,"",SUM(E308:E309))</f>
        <v/>
      </c>
      <c r="G308" s="264" t="str">
        <f t="shared" ref="G308" si="291">IF(F308="", "",( ROUNDDOWN(MIN(30000000,F308/3*2),0)))</f>
        <v/>
      </c>
      <c r="H308" s="260"/>
      <c r="P308" s="10" t="s">
        <v>138</v>
      </c>
    </row>
    <row r="309" spans="2:16" ht="23.25" customHeight="1" thickBot="1" x14ac:dyDescent="0.45">
      <c r="B309" s="276"/>
      <c r="C309" s="263"/>
      <c r="D309" s="88" t="s">
        <v>44</v>
      </c>
      <c r="E309" s="150"/>
      <c r="F309" s="265"/>
      <c r="G309" s="265"/>
      <c r="H309" s="261"/>
      <c r="P309" s="10" t="s">
        <v>138</v>
      </c>
    </row>
    <row r="310" spans="2:16" ht="23.25" customHeight="1" x14ac:dyDescent="0.4">
      <c r="B310" s="275"/>
      <c r="C310" s="262"/>
      <c r="D310" s="85" t="s">
        <v>36</v>
      </c>
      <c r="E310" s="148"/>
      <c r="F310" s="264" t="str">
        <f t="shared" ref="F310" si="292">IF(SUM(E310:E311)=0,"",SUM(E310:E311))</f>
        <v/>
      </c>
      <c r="G310" s="264" t="str">
        <f t="shared" ref="G310" si="293">IF(F310="", "",( ROUNDDOWN(MIN(30000000,F310/3*2),0)))</f>
        <v/>
      </c>
      <c r="H310" s="260"/>
      <c r="P310" s="10" t="s">
        <v>138</v>
      </c>
    </row>
    <row r="311" spans="2:16" ht="23.25" customHeight="1" thickBot="1" x14ac:dyDescent="0.45">
      <c r="B311" s="276"/>
      <c r="C311" s="263"/>
      <c r="D311" s="88" t="s">
        <v>44</v>
      </c>
      <c r="E311" s="150"/>
      <c r="F311" s="265"/>
      <c r="G311" s="265"/>
      <c r="H311" s="261"/>
      <c r="P311" s="10" t="s">
        <v>138</v>
      </c>
    </row>
    <row r="312" spans="2:16" ht="23.25" customHeight="1" x14ac:dyDescent="0.4">
      <c r="B312" s="275"/>
      <c r="C312" s="262"/>
      <c r="D312" s="85" t="s">
        <v>36</v>
      </c>
      <c r="E312" s="148"/>
      <c r="F312" s="264" t="str">
        <f t="shared" ref="F312" si="294">IF(SUM(E312:E313)=0,"",SUM(E312:E313))</f>
        <v/>
      </c>
      <c r="G312" s="264" t="str">
        <f t="shared" ref="G312" si="295">IF(F312="", "",( ROUNDDOWN(MIN(30000000,F312/3*2),0)))</f>
        <v/>
      </c>
      <c r="H312" s="260"/>
      <c r="P312" s="10" t="s">
        <v>138</v>
      </c>
    </row>
    <row r="313" spans="2:16" ht="23.25" customHeight="1" thickBot="1" x14ac:dyDescent="0.45">
      <c r="B313" s="276"/>
      <c r="C313" s="263"/>
      <c r="D313" s="88" t="s">
        <v>44</v>
      </c>
      <c r="E313" s="150"/>
      <c r="F313" s="265"/>
      <c r="G313" s="265"/>
      <c r="H313" s="261"/>
      <c r="P313" s="10" t="s">
        <v>138</v>
      </c>
    </row>
    <row r="314" spans="2:16" ht="23.25" customHeight="1" x14ac:dyDescent="0.4">
      <c r="B314" s="275"/>
      <c r="C314" s="262"/>
      <c r="D314" s="85" t="s">
        <v>36</v>
      </c>
      <c r="E314" s="148"/>
      <c r="F314" s="264" t="str">
        <f t="shared" ref="F314" si="296">IF(SUM(E314:E315)=0,"",SUM(E314:E315))</f>
        <v/>
      </c>
      <c r="G314" s="264" t="str">
        <f t="shared" ref="G314" si="297">IF(F314="", "",( ROUNDDOWN(MIN(30000000,F314/3*2),0)))</f>
        <v/>
      </c>
      <c r="H314" s="260"/>
      <c r="P314" s="10" t="s">
        <v>138</v>
      </c>
    </row>
    <row r="315" spans="2:16" ht="23.25" customHeight="1" thickBot="1" x14ac:dyDescent="0.45">
      <c r="B315" s="276"/>
      <c r="C315" s="263"/>
      <c r="D315" s="88" t="s">
        <v>44</v>
      </c>
      <c r="E315" s="150"/>
      <c r="F315" s="265"/>
      <c r="G315" s="265"/>
      <c r="H315" s="261"/>
      <c r="P315" s="10" t="s">
        <v>138</v>
      </c>
    </row>
    <row r="316" spans="2:16" ht="23.25" customHeight="1" x14ac:dyDescent="0.4">
      <c r="B316" s="275"/>
      <c r="C316" s="262"/>
      <c r="D316" s="85" t="s">
        <v>36</v>
      </c>
      <c r="E316" s="148"/>
      <c r="F316" s="264" t="str">
        <f t="shared" ref="F316" si="298">IF(SUM(E316:E317)=0,"",SUM(E316:E317))</f>
        <v/>
      </c>
      <c r="G316" s="264" t="str">
        <f t="shared" ref="G316" si="299">IF(F316="", "",( ROUNDDOWN(MIN(30000000,F316/3*2),0)))</f>
        <v/>
      </c>
      <c r="H316" s="260"/>
      <c r="P316" s="10" t="s">
        <v>138</v>
      </c>
    </row>
    <row r="317" spans="2:16" ht="23.25" customHeight="1" thickBot="1" x14ac:dyDescent="0.45">
      <c r="B317" s="276"/>
      <c r="C317" s="263"/>
      <c r="D317" s="88" t="s">
        <v>44</v>
      </c>
      <c r="E317" s="150"/>
      <c r="F317" s="265"/>
      <c r="G317" s="265"/>
      <c r="H317" s="261"/>
      <c r="P317" s="10" t="s">
        <v>138</v>
      </c>
    </row>
    <row r="318" spans="2:16" ht="23.25" customHeight="1" x14ac:dyDescent="0.4">
      <c r="B318" s="275"/>
      <c r="C318" s="262"/>
      <c r="D318" s="85" t="s">
        <v>36</v>
      </c>
      <c r="E318" s="148"/>
      <c r="F318" s="264" t="str">
        <f t="shared" ref="F318" si="300">IF(SUM(E318:E319)=0,"",SUM(E318:E319))</f>
        <v/>
      </c>
      <c r="G318" s="264" t="str">
        <f t="shared" ref="G318" si="301">IF(F318="", "",( ROUNDDOWN(MIN(30000000,F318/3*2),0)))</f>
        <v/>
      </c>
      <c r="H318" s="260"/>
      <c r="P318" s="10" t="s">
        <v>138</v>
      </c>
    </row>
    <row r="319" spans="2:16" ht="23.25" customHeight="1" thickBot="1" x14ac:dyDescent="0.45">
      <c r="B319" s="276"/>
      <c r="C319" s="263"/>
      <c r="D319" s="88" t="s">
        <v>44</v>
      </c>
      <c r="E319" s="150"/>
      <c r="F319" s="265"/>
      <c r="G319" s="265"/>
      <c r="H319" s="261"/>
      <c r="P319" s="10" t="s">
        <v>138</v>
      </c>
    </row>
    <row r="320" spans="2:16" ht="23.25" customHeight="1" x14ac:dyDescent="0.4">
      <c r="B320" s="275"/>
      <c r="C320" s="262"/>
      <c r="D320" s="85" t="s">
        <v>36</v>
      </c>
      <c r="E320" s="148"/>
      <c r="F320" s="264" t="str">
        <f t="shared" ref="F320" si="302">IF(SUM(E320:E321)=0,"",SUM(E320:E321))</f>
        <v/>
      </c>
      <c r="G320" s="264" t="str">
        <f t="shared" ref="G320" si="303">IF(F320="", "",( ROUNDDOWN(MIN(30000000,F320/3*2),0)))</f>
        <v/>
      </c>
      <c r="H320" s="260"/>
      <c r="P320" s="10" t="s">
        <v>138</v>
      </c>
    </row>
    <row r="321" spans="2:16" ht="23.25" customHeight="1" thickBot="1" x14ac:dyDescent="0.45">
      <c r="B321" s="276"/>
      <c r="C321" s="263"/>
      <c r="D321" s="88" t="s">
        <v>44</v>
      </c>
      <c r="E321" s="150"/>
      <c r="F321" s="265"/>
      <c r="G321" s="265"/>
      <c r="H321" s="261"/>
      <c r="P321" s="10" t="s">
        <v>138</v>
      </c>
    </row>
    <row r="322" spans="2:16" ht="23.25" customHeight="1" x14ac:dyDescent="0.4">
      <c r="B322" s="275"/>
      <c r="C322" s="262"/>
      <c r="D322" s="85" t="s">
        <v>36</v>
      </c>
      <c r="E322" s="148"/>
      <c r="F322" s="264" t="str">
        <f t="shared" ref="F322" si="304">IF(SUM(E322:E323)=0,"",SUM(E322:E323))</f>
        <v/>
      </c>
      <c r="G322" s="264" t="str">
        <f t="shared" ref="G322" si="305">IF(F322="", "",( ROUNDDOWN(MIN(30000000,F322/3*2),0)))</f>
        <v/>
      </c>
      <c r="H322" s="260"/>
      <c r="P322" s="10" t="s">
        <v>138</v>
      </c>
    </row>
    <row r="323" spans="2:16" ht="23.25" customHeight="1" thickBot="1" x14ac:dyDescent="0.45">
      <c r="B323" s="276"/>
      <c r="C323" s="263"/>
      <c r="D323" s="88" t="s">
        <v>44</v>
      </c>
      <c r="E323" s="150"/>
      <c r="F323" s="265"/>
      <c r="G323" s="265"/>
      <c r="H323" s="261"/>
      <c r="P323" s="10" t="s">
        <v>138</v>
      </c>
    </row>
    <row r="324" spans="2:16" ht="23.25" customHeight="1" x14ac:dyDescent="0.4">
      <c r="B324" s="275"/>
      <c r="C324" s="262"/>
      <c r="D324" s="85" t="s">
        <v>36</v>
      </c>
      <c r="E324" s="148"/>
      <c r="F324" s="264" t="str">
        <f t="shared" ref="F324" si="306">IF(SUM(E324:E325)=0,"",SUM(E324:E325))</f>
        <v/>
      </c>
      <c r="G324" s="264" t="str">
        <f t="shared" ref="G324" si="307">IF(F324="", "",( ROUNDDOWN(MIN(30000000,F324/3*2),0)))</f>
        <v/>
      </c>
      <c r="H324" s="260"/>
      <c r="P324" s="10" t="s">
        <v>138</v>
      </c>
    </row>
    <row r="325" spans="2:16" ht="23.25" customHeight="1" thickBot="1" x14ac:dyDescent="0.45">
      <c r="B325" s="276"/>
      <c r="C325" s="263"/>
      <c r="D325" s="88" t="s">
        <v>44</v>
      </c>
      <c r="E325" s="150"/>
      <c r="F325" s="265"/>
      <c r="G325" s="265"/>
      <c r="H325" s="261"/>
      <c r="P325" s="10" t="s">
        <v>138</v>
      </c>
    </row>
    <row r="326" spans="2:16" ht="23.25" customHeight="1" x14ac:dyDescent="0.4">
      <c r="B326" s="275"/>
      <c r="C326" s="262"/>
      <c r="D326" s="85" t="s">
        <v>36</v>
      </c>
      <c r="E326" s="148"/>
      <c r="F326" s="264" t="str">
        <f t="shared" ref="F326" si="308">IF(SUM(E326:E327)=0,"",SUM(E326:E327))</f>
        <v/>
      </c>
      <c r="G326" s="264" t="str">
        <f t="shared" ref="G326" si="309">IF(F326="", "",( ROUNDDOWN(MIN(30000000,F326/3*2),0)))</f>
        <v/>
      </c>
      <c r="H326" s="260"/>
      <c r="P326" s="10" t="s">
        <v>138</v>
      </c>
    </row>
    <row r="327" spans="2:16" ht="23.25" customHeight="1" thickBot="1" x14ac:dyDescent="0.45">
      <c r="B327" s="276"/>
      <c r="C327" s="263"/>
      <c r="D327" s="88" t="s">
        <v>44</v>
      </c>
      <c r="E327" s="150"/>
      <c r="F327" s="265"/>
      <c r="G327" s="265"/>
      <c r="H327" s="261"/>
      <c r="P327" s="10" t="s">
        <v>138</v>
      </c>
    </row>
    <row r="328" spans="2:16" ht="23.25" customHeight="1" x14ac:dyDescent="0.4">
      <c r="B328" s="275"/>
      <c r="C328" s="262"/>
      <c r="D328" s="85" t="s">
        <v>36</v>
      </c>
      <c r="E328" s="148"/>
      <c r="F328" s="264" t="str">
        <f t="shared" ref="F328" si="310">IF(SUM(E328:E329)=0,"",SUM(E328:E329))</f>
        <v/>
      </c>
      <c r="G328" s="264" t="str">
        <f t="shared" ref="G328" si="311">IF(F328="", "",( ROUNDDOWN(MIN(30000000,F328/3*2),0)))</f>
        <v/>
      </c>
      <c r="H328" s="260"/>
      <c r="P328" s="10" t="s">
        <v>138</v>
      </c>
    </row>
    <row r="329" spans="2:16" ht="23.25" customHeight="1" thickBot="1" x14ac:dyDescent="0.45">
      <c r="B329" s="276"/>
      <c r="C329" s="263"/>
      <c r="D329" s="88" t="s">
        <v>44</v>
      </c>
      <c r="E329" s="150"/>
      <c r="F329" s="265"/>
      <c r="G329" s="265"/>
      <c r="H329" s="261"/>
      <c r="P329" s="10" t="s">
        <v>138</v>
      </c>
    </row>
    <row r="330" spans="2:16" ht="23.25" customHeight="1" x14ac:dyDescent="0.4">
      <c r="B330" s="275"/>
      <c r="C330" s="262"/>
      <c r="D330" s="85" t="s">
        <v>36</v>
      </c>
      <c r="E330" s="148"/>
      <c r="F330" s="264" t="str">
        <f t="shared" ref="F330" si="312">IF(SUM(E330:E331)=0,"",SUM(E330:E331))</f>
        <v/>
      </c>
      <c r="G330" s="264" t="str">
        <f t="shared" ref="G330" si="313">IF(F330="", "",( ROUNDDOWN(MIN(30000000,F330/3*2),0)))</f>
        <v/>
      </c>
      <c r="H330" s="260"/>
      <c r="P330" s="10" t="s">
        <v>138</v>
      </c>
    </row>
    <row r="331" spans="2:16" ht="23.25" customHeight="1" thickBot="1" x14ac:dyDescent="0.45">
      <c r="B331" s="276"/>
      <c r="C331" s="263"/>
      <c r="D331" s="88" t="s">
        <v>44</v>
      </c>
      <c r="E331" s="150"/>
      <c r="F331" s="265"/>
      <c r="G331" s="265"/>
      <c r="H331" s="261"/>
      <c r="P331" s="10" t="s">
        <v>138</v>
      </c>
    </row>
    <row r="332" spans="2:16" ht="23.25" customHeight="1" x14ac:dyDescent="0.4">
      <c r="B332" s="275"/>
      <c r="C332" s="262"/>
      <c r="D332" s="85" t="s">
        <v>36</v>
      </c>
      <c r="E332" s="148"/>
      <c r="F332" s="264" t="str">
        <f t="shared" ref="F332" si="314">IF(SUM(E332:E333)=0,"",SUM(E332:E333))</f>
        <v/>
      </c>
      <c r="G332" s="264" t="str">
        <f t="shared" ref="G332" si="315">IF(F332="", "",( ROUNDDOWN(MIN(30000000,F332/3*2),0)))</f>
        <v/>
      </c>
      <c r="H332" s="260"/>
      <c r="P332" s="10" t="s">
        <v>138</v>
      </c>
    </row>
    <row r="333" spans="2:16" ht="23.25" customHeight="1" thickBot="1" x14ac:dyDescent="0.45">
      <c r="B333" s="276"/>
      <c r="C333" s="263"/>
      <c r="D333" s="88" t="s">
        <v>44</v>
      </c>
      <c r="E333" s="150"/>
      <c r="F333" s="265"/>
      <c r="G333" s="265"/>
      <c r="H333" s="261"/>
      <c r="P333" s="10" t="s">
        <v>138</v>
      </c>
    </row>
    <row r="334" spans="2:16" ht="23.25" customHeight="1" x14ac:dyDescent="0.4">
      <c r="B334" s="275"/>
      <c r="C334" s="262"/>
      <c r="D334" s="85" t="s">
        <v>36</v>
      </c>
      <c r="E334" s="148"/>
      <c r="F334" s="264" t="str">
        <f t="shared" ref="F334" si="316">IF(SUM(E334:E335)=0,"",SUM(E334:E335))</f>
        <v/>
      </c>
      <c r="G334" s="264" t="str">
        <f t="shared" ref="G334" si="317">IF(F334="", "",( ROUNDDOWN(MIN(30000000,F334/3*2),0)))</f>
        <v/>
      </c>
      <c r="H334" s="260"/>
      <c r="P334" s="10" t="s">
        <v>138</v>
      </c>
    </row>
    <row r="335" spans="2:16" ht="23.25" customHeight="1" thickBot="1" x14ac:dyDescent="0.45">
      <c r="B335" s="276"/>
      <c r="C335" s="263"/>
      <c r="D335" s="88" t="s">
        <v>44</v>
      </c>
      <c r="E335" s="150"/>
      <c r="F335" s="265"/>
      <c r="G335" s="265"/>
      <c r="H335" s="261"/>
      <c r="P335" s="10" t="s">
        <v>138</v>
      </c>
    </row>
    <row r="336" spans="2:16" ht="23.25" customHeight="1" x14ac:dyDescent="0.4">
      <c r="B336" s="275"/>
      <c r="C336" s="262"/>
      <c r="D336" s="85" t="s">
        <v>36</v>
      </c>
      <c r="E336" s="148"/>
      <c r="F336" s="264" t="str">
        <f t="shared" ref="F336" si="318">IF(SUM(E336:E337)=0,"",SUM(E336:E337))</f>
        <v/>
      </c>
      <c r="G336" s="264" t="str">
        <f t="shared" ref="G336" si="319">IF(F336="", "",( ROUNDDOWN(MIN(30000000,F336/3*2),0)))</f>
        <v/>
      </c>
      <c r="H336" s="260"/>
      <c r="P336" s="10" t="s">
        <v>138</v>
      </c>
    </row>
    <row r="337" spans="2:16" ht="23.25" customHeight="1" thickBot="1" x14ac:dyDescent="0.45">
      <c r="B337" s="276"/>
      <c r="C337" s="263"/>
      <c r="D337" s="88" t="s">
        <v>44</v>
      </c>
      <c r="E337" s="150"/>
      <c r="F337" s="265"/>
      <c r="G337" s="265"/>
      <c r="H337" s="261"/>
      <c r="P337" s="10" t="s">
        <v>138</v>
      </c>
    </row>
    <row r="338" spans="2:16" ht="23.25" customHeight="1" x14ac:dyDescent="0.4">
      <c r="B338" s="275"/>
      <c r="C338" s="262"/>
      <c r="D338" s="85" t="s">
        <v>36</v>
      </c>
      <c r="E338" s="148"/>
      <c r="F338" s="264" t="str">
        <f t="shared" ref="F338" si="320">IF(SUM(E338:E339)=0,"",SUM(E338:E339))</f>
        <v/>
      </c>
      <c r="G338" s="264" t="str">
        <f t="shared" ref="G338" si="321">IF(F338="", "",( ROUNDDOWN(MIN(30000000,F338/3*2),0)))</f>
        <v/>
      </c>
      <c r="H338" s="260"/>
      <c r="P338" s="10" t="s">
        <v>138</v>
      </c>
    </row>
    <row r="339" spans="2:16" ht="23.25" customHeight="1" thickBot="1" x14ac:dyDescent="0.45">
      <c r="B339" s="276"/>
      <c r="C339" s="263"/>
      <c r="D339" s="88" t="s">
        <v>44</v>
      </c>
      <c r="E339" s="150"/>
      <c r="F339" s="265"/>
      <c r="G339" s="265"/>
      <c r="H339" s="261"/>
      <c r="P339" s="10" t="s">
        <v>138</v>
      </c>
    </row>
    <row r="340" spans="2:16" ht="23.25" customHeight="1" x14ac:dyDescent="0.4">
      <c r="B340" s="275"/>
      <c r="C340" s="262"/>
      <c r="D340" s="85" t="s">
        <v>36</v>
      </c>
      <c r="E340" s="148"/>
      <c r="F340" s="264" t="str">
        <f t="shared" ref="F340" si="322">IF(SUM(E340:E341)=0,"",SUM(E340:E341))</f>
        <v/>
      </c>
      <c r="G340" s="264" t="str">
        <f t="shared" ref="G340" si="323">IF(F340="", "",( ROUNDDOWN(MIN(30000000,F340/3*2),0)))</f>
        <v/>
      </c>
      <c r="H340" s="260"/>
      <c r="P340" s="10" t="s">
        <v>138</v>
      </c>
    </row>
    <row r="341" spans="2:16" ht="23.25" customHeight="1" thickBot="1" x14ac:dyDescent="0.45">
      <c r="B341" s="276"/>
      <c r="C341" s="263"/>
      <c r="D341" s="88" t="s">
        <v>44</v>
      </c>
      <c r="E341" s="150"/>
      <c r="F341" s="265"/>
      <c r="G341" s="265"/>
      <c r="H341" s="261"/>
      <c r="P341" s="10" t="s">
        <v>138</v>
      </c>
    </row>
    <row r="342" spans="2:16" ht="23.25" customHeight="1" x14ac:dyDescent="0.4">
      <c r="B342" s="275"/>
      <c r="C342" s="262"/>
      <c r="D342" s="85" t="s">
        <v>36</v>
      </c>
      <c r="E342" s="148"/>
      <c r="F342" s="264" t="str">
        <f t="shared" ref="F342" si="324">IF(SUM(E342:E343)=0,"",SUM(E342:E343))</f>
        <v/>
      </c>
      <c r="G342" s="264" t="str">
        <f t="shared" ref="G342" si="325">IF(F342="", "",( ROUNDDOWN(MIN(30000000,F342/3*2),0)))</f>
        <v/>
      </c>
      <c r="H342" s="260"/>
      <c r="P342" s="10" t="s">
        <v>138</v>
      </c>
    </row>
    <row r="343" spans="2:16" ht="23.25" customHeight="1" thickBot="1" x14ac:dyDescent="0.45">
      <c r="B343" s="276"/>
      <c r="C343" s="263"/>
      <c r="D343" s="88" t="s">
        <v>44</v>
      </c>
      <c r="E343" s="150"/>
      <c r="F343" s="265"/>
      <c r="G343" s="265"/>
      <c r="H343" s="261"/>
      <c r="P343" s="10" t="s">
        <v>138</v>
      </c>
    </row>
    <row r="344" spans="2:16" ht="23.25" customHeight="1" x14ac:dyDescent="0.4">
      <c r="B344" s="275"/>
      <c r="C344" s="262"/>
      <c r="D344" s="85" t="s">
        <v>36</v>
      </c>
      <c r="E344" s="148"/>
      <c r="F344" s="264" t="str">
        <f t="shared" ref="F344" si="326">IF(SUM(E344:E345)=0,"",SUM(E344:E345))</f>
        <v/>
      </c>
      <c r="G344" s="264" t="str">
        <f t="shared" ref="G344" si="327">IF(F344="", "",( ROUNDDOWN(MIN(30000000,F344/3*2),0)))</f>
        <v/>
      </c>
      <c r="H344" s="260"/>
      <c r="P344" s="10" t="s">
        <v>138</v>
      </c>
    </row>
    <row r="345" spans="2:16" ht="23.25" customHeight="1" thickBot="1" x14ac:dyDescent="0.45">
      <c r="B345" s="276"/>
      <c r="C345" s="263"/>
      <c r="D345" s="88" t="s">
        <v>44</v>
      </c>
      <c r="E345" s="150"/>
      <c r="F345" s="265"/>
      <c r="G345" s="265"/>
      <c r="H345" s="261"/>
      <c r="P345" s="10" t="s">
        <v>138</v>
      </c>
    </row>
    <row r="346" spans="2:16" ht="23.25" customHeight="1" x14ac:dyDescent="0.4">
      <c r="B346" s="275"/>
      <c r="C346" s="262"/>
      <c r="D346" s="85" t="s">
        <v>36</v>
      </c>
      <c r="E346" s="148"/>
      <c r="F346" s="264" t="str">
        <f t="shared" ref="F346" si="328">IF(SUM(E346:E347)=0,"",SUM(E346:E347))</f>
        <v/>
      </c>
      <c r="G346" s="264" t="str">
        <f t="shared" ref="G346" si="329">IF(F346="", "",( ROUNDDOWN(MIN(30000000,F346/3*2),0)))</f>
        <v/>
      </c>
      <c r="H346" s="260"/>
      <c r="P346" s="10" t="s">
        <v>138</v>
      </c>
    </row>
    <row r="347" spans="2:16" ht="23.25" customHeight="1" thickBot="1" x14ac:dyDescent="0.45">
      <c r="B347" s="276"/>
      <c r="C347" s="263"/>
      <c r="D347" s="88" t="s">
        <v>44</v>
      </c>
      <c r="E347" s="150"/>
      <c r="F347" s="265"/>
      <c r="G347" s="265"/>
      <c r="H347" s="261"/>
      <c r="P347" s="10" t="s">
        <v>138</v>
      </c>
    </row>
    <row r="348" spans="2:16" ht="23.25" customHeight="1" x14ac:dyDescent="0.4">
      <c r="B348" s="275"/>
      <c r="C348" s="262"/>
      <c r="D348" s="85" t="s">
        <v>36</v>
      </c>
      <c r="E348" s="148"/>
      <c r="F348" s="264" t="str">
        <f t="shared" ref="F348" si="330">IF(SUM(E348:E349)=0,"",SUM(E348:E349))</f>
        <v/>
      </c>
      <c r="G348" s="264" t="str">
        <f t="shared" ref="G348" si="331">IF(F348="", "",( ROUNDDOWN(MIN(30000000,F348/3*2),0)))</f>
        <v/>
      </c>
      <c r="H348" s="260"/>
      <c r="P348" s="10" t="s">
        <v>138</v>
      </c>
    </row>
    <row r="349" spans="2:16" ht="23.25" customHeight="1" thickBot="1" x14ac:dyDescent="0.45">
      <c r="B349" s="276"/>
      <c r="C349" s="263"/>
      <c r="D349" s="88" t="s">
        <v>44</v>
      </c>
      <c r="E349" s="150"/>
      <c r="F349" s="265"/>
      <c r="G349" s="265"/>
      <c r="H349" s="261"/>
      <c r="P349" s="10" t="s">
        <v>138</v>
      </c>
    </row>
    <row r="350" spans="2:16" ht="23.25" customHeight="1" x14ac:dyDescent="0.4">
      <c r="B350" s="275"/>
      <c r="C350" s="262"/>
      <c r="D350" s="85" t="s">
        <v>36</v>
      </c>
      <c r="E350" s="148"/>
      <c r="F350" s="264" t="str">
        <f t="shared" ref="F350" si="332">IF(SUM(E350:E351)=0,"",SUM(E350:E351))</f>
        <v/>
      </c>
      <c r="G350" s="264" t="str">
        <f t="shared" ref="G350" si="333">IF(F350="", "",( ROUNDDOWN(MIN(30000000,F350/3*2),0)))</f>
        <v/>
      </c>
      <c r="H350" s="260"/>
      <c r="P350" s="10" t="s">
        <v>138</v>
      </c>
    </row>
    <row r="351" spans="2:16" ht="23.25" customHeight="1" thickBot="1" x14ac:dyDescent="0.45">
      <c r="B351" s="276"/>
      <c r="C351" s="263"/>
      <c r="D351" s="88" t="s">
        <v>44</v>
      </c>
      <c r="E351" s="150"/>
      <c r="F351" s="265"/>
      <c r="G351" s="265"/>
      <c r="H351" s="261"/>
      <c r="P351" s="10" t="s">
        <v>138</v>
      </c>
    </row>
    <row r="352" spans="2:16" ht="23.25" customHeight="1" x14ac:dyDescent="0.4">
      <c r="B352" s="275"/>
      <c r="C352" s="262"/>
      <c r="D352" s="85" t="s">
        <v>36</v>
      </c>
      <c r="E352" s="148"/>
      <c r="F352" s="264" t="str">
        <f t="shared" ref="F352" si="334">IF(SUM(E352:E353)=0,"",SUM(E352:E353))</f>
        <v/>
      </c>
      <c r="G352" s="264" t="str">
        <f t="shared" ref="G352" si="335">IF(F352="", "",( ROUNDDOWN(MIN(30000000,F352/3*2),0)))</f>
        <v/>
      </c>
      <c r="H352" s="260"/>
      <c r="P352" s="10" t="s">
        <v>138</v>
      </c>
    </row>
    <row r="353" spans="2:16" ht="23.25" customHeight="1" thickBot="1" x14ac:dyDescent="0.45">
      <c r="B353" s="276"/>
      <c r="C353" s="263"/>
      <c r="D353" s="88" t="s">
        <v>44</v>
      </c>
      <c r="E353" s="150"/>
      <c r="F353" s="265"/>
      <c r="G353" s="265"/>
      <c r="H353" s="261"/>
      <c r="P353" s="10" t="s">
        <v>138</v>
      </c>
    </row>
    <row r="354" spans="2:16" ht="23.25" customHeight="1" x14ac:dyDescent="0.4">
      <c r="B354" s="275"/>
      <c r="C354" s="262"/>
      <c r="D354" s="85" t="s">
        <v>36</v>
      </c>
      <c r="E354" s="148"/>
      <c r="F354" s="264" t="str">
        <f t="shared" ref="F354" si="336">IF(SUM(E354:E355)=0,"",SUM(E354:E355))</f>
        <v/>
      </c>
      <c r="G354" s="264" t="str">
        <f t="shared" ref="G354" si="337">IF(F354="", "",( ROUNDDOWN(MIN(30000000,F354/3*2),0)))</f>
        <v/>
      </c>
      <c r="H354" s="260"/>
      <c r="P354" s="10" t="s">
        <v>138</v>
      </c>
    </row>
    <row r="355" spans="2:16" ht="23.25" customHeight="1" thickBot="1" x14ac:dyDescent="0.45">
      <c r="B355" s="276"/>
      <c r="C355" s="263"/>
      <c r="D355" s="88" t="s">
        <v>44</v>
      </c>
      <c r="E355" s="150"/>
      <c r="F355" s="265"/>
      <c r="G355" s="265"/>
      <c r="H355" s="261"/>
      <c r="P355" s="10" t="s">
        <v>138</v>
      </c>
    </row>
    <row r="356" spans="2:16" ht="23.25" customHeight="1" x14ac:dyDescent="0.4">
      <c r="B356" s="275"/>
      <c r="C356" s="262"/>
      <c r="D356" s="85" t="s">
        <v>36</v>
      </c>
      <c r="E356" s="148"/>
      <c r="F356" s="264" t="str">
        <f t="shared" ref="F356" si="338">IF(SUM(E356:E357)=0,"",SUM(E356:E357))</f>
        <v/>
      </c>
      <c r="G356" s="264" t="str">
        <f t="shared" ref="G356" si="339">IF(F356="", "",( ROUNDDOWN(MIN(30000000,F356/3*2),0)))</f>
        <v/>
      </c>
      <c r="H356" s="260"/>
      <c r="P356" s="10" t="s">
        <v>138</v>
      </c>
    </row>
    <row r="357" spans="2:16" ht="23.25" customHeight="1" thickBot="1" x14ac:dyDescent="0.45">
      <c r="B357" s="276"/>
      <c r="C357" s="263"/>
      <c r="D357" s="88" t="s">
        <v>44</v>
      </c>
      <c r="E357" s="150"/>
      <c r="F357" s="265"/>
      <c r="G357" s="265"/>
      <c r="H357" s="261"/>
      <c r="P357" s="10" t="s">
        <v>138</v>
      </c>
    </row>
    <row r="358" spans="2:16" ht="23.25" customHeight="1" x14ac:dyDescent="0.4">
      <c r="B358" s="275"/>
      <c r="C358" s="262"/>
      <c r="D358" s="85" t="s">
        <v>36</v>
      </c>
      <c r="E358" s="148"/>
      <c r="F358" s="264" t="str">
        <f t="shared" ref="F358" si="340">IF(SUM(E358:E359)=0,"",SUM(E358:E359))</f>
        <v/>
      </c>
      <c r="G358" s="264" t="str">
        <f t="shared" ref="G358" si="341">IF(F358="", "",( ROUNDDOWN(MIN(30000000,F358/3*2),0)))</f>
        <v/>
      </c>
      <c r="H358" s="260"/>
      <c r="P358" s="10" t="s">
        <v>138</v>
      </c>
    </row>
    <row r="359" spans="2:16" ht="23.25" customHeight="1" thickBot="1" x14ac:dyDescent="0.45">
      <c r="B359" s="276"/>
      <c r="C359" s="263"/>
      <c r="D359" s="88" t="s">
        <v>44</v>
      </c>
      <c r="E359" s="150"/>
      <c r="F359" s="265"/>
      <c r="G359" s="265"/>
      <c r="H359" s="261"/>
      <c r="P359" s="10" t="s">
        <v>138</v>
      </c>
    </row>
    <row r="360" spans="2:16" ht="23.25" customHeight="1" x14ac:dyDescent="0.4">
      <c r="B360" s="275"/>
      <c r="C360" s="262"/>
      <c r="D360" s="85" t="s">
        <v>36</v>
      </c>
      <c r="E360" s="148"/>
      <c r="F360" s="264" t="str">
        <f t="shared" ref="F360" si="342">IF(SUM(E360:E361)=0,"",SUM(E360:E361))</f>
        <v/>
      </c>
      <c r="G360" s="264" t="str">
        <f t="shared" ref="G360" si="343">IF(F360="", "",( ROUNDDOWN(MIN(30000000,F360/3*2),0)))</f>
        <v/>
      </c>
      <c r="H360" s="260"/>
      <c r="P360" s="10" t="s">
        <v>138</v>
      </c>
    </row>
    <row r="361" spans="2:16" ht="23.25" customHeight="1" thickBot="1" x14ac:dyDescent="0.45">
      <c r="B361" s="276"/>
      <c r="C361" s="263"/>
      <c r="D361" s="88" t="s">
        <v>44</v>
      </c>
      <c r="E361" s="150"/>
      <c r="F361" s="265"/>
      <c r="G361" s="265"/>
      <c r="H361" s="261"/>
      <c r="P361" s="10" t="s">
        <v>138</v>
      </c>
    </row>
    <row r="362" spans="2:16" ht="23.25" customHeight="1" x14ac:dyDescent="0.4">
      <c r="B362" s="275"/>
      <c r="C362" s="262"/>
      <c r="D362" s="85" t="s">
        <v>36</v>
      </c>
      <c r="E362" s="148"/>
      <c r="F362" s="264" t="str">
        <f t="shared" ref="F362" si="344">IF(SUM(E362:E363)=0,"",SUM(E362:E363))</f>
        <v/>
      </c>
      <c r="G362" s="264" t="str">
        <f t="shared" ref="G362" si="345">IF(F362="", "",( ROUNDDOWN(MIN(30000000,F362/3*2),0)))</f>
        <v/>
      </c>
      <c r="H362" s="260"/>
      <c r="P362" s="10" t="s">
        <v>138</v>
      </c>
    </row>
    <row r="363" spans="2:16" ht="23.25" customHeight="1" thickBot="1" x14ac:dyDescent="0.45">
      <c r="B363" s="276"/>
      <c r="C363" s="263"/>
      <c r="D363" s="88" t="s">
        <v>44</v>
      </c>
      <c r="E363" s="150"/>
      <c r="F363" s="265"/>
      <c r="G363" s="265"/>
      <c r="H363" s="261"/>
      <c r="P363" s="10" t="s">
        <v>138</v>
      </c>
    </row>
    <row r="364" spans="2:16" ht="23.25" customHeight="1" x14ac:dyDescent="0.4">
      <c r="B364" s="275"/>
      <c r="C364" s="262"/>
      <c r="D364" s="85" t="s">
        <v>36</v>
      </c>
      <c r="E364" s="148"/>
      <c r="F364" s="264" t="str">
        <f t="shared" ref="F364" si="346">IF(SUM(E364:E365)=0,"",SUM(E364:E365))</f>
        <v/>
      </c>
      <c r="G364" s="264" t="str">
        <f t="shared" ref="G364" si="347">IF(F364="", "",( ROUNDDOWN(MIN(30000000,F364/3*2),0)))</f>
        <v/>
      </c>
      <c r="H364" s="260"/>
      <c r="P364" s="10" t="s">
        <v>138</v>
      </c>
    </row>
    <row r="365" spans="2:16" ht="23.25" customHeight="1" thickBot="1" x14ac:dyDescent="0.45">
      <c r="B365" s="276"/>
      <c r="C365" s="263"/>
      <c r="D365" s="88" t="s">
        <v>44</v>
      </c>
      <c r="E365" s="150"/>
      <c r="F365" s="265"/>
      <c r="G365" s="265"/>
      <c r="H365" s="261"/>
      <c r="P365" s="10" t="s">
        <v>138</v>
      </c>
    </row>
    <row r="366" spans="2:16" ht="23.25" customHeight="1" x14ac:dyDescent="0.4">
      <c r="B366" s="275"/>
      <c r="C366" s="262"/>
      <c r="D366" s="85" t="s">
        <v>36</v>
      </c>
      <c r="E366" s="148"/>
      <c r="F366" s="264" t="str">
        <f t="shared" ref="F366" si="348">IF(SUM(E366:E367)=0,"",SUM(E366:E367))</f>
        <v/>
      </c>
      <c r="G366" s="264" t="str">
        <f t="shared" ref="G366" si="349">IF(F366="", "",( ROUNDDOWN(MIN(30000000,F366/3*2),0)))</f>
        <v/>
      </c>
      <c r="H366" s="260"/>
      <c r="P366" s="10" t="s">
        <v>138</v>
      </c>
    </row>
    <row r="367" spans="2:16" ht="23.25" customHeight="1" thickBot="1" x14ac:dyDescent="0.45">
      <c r="B367" s="276"/>
      <c r="C367" s="263"/>
      <c r="D367" s="88" t="s">
        <v>44</v>
      </c>
      <c r="E367" s="150"/>
      <c r="F367" s="265"/>
      <c r="G367" s="265"/>
      <c r="H367" s="261"/>
      <c r="P367" s="10" t="s">
        <v>138</v>
      </c>
    </row>
    <row r="368" spans="2:16" ht="23.25" customHeight="1" x14ac:dyDescent="0.4">
      <c r="B368" s="275"/>
      <c r="C368" s="262"/>
      <c r="D368" s="85" t="s">
        <v>36</v>
      </c>
      <c r="E368" s="148"/>
      <c r="F368" s="264" t="str">
        <f t="shared" ref="F368" si="350">IF(SUM(E368:E369)=0,"",SUM(E368:E369))</f>
        <v/>
      </c>
      <c r="G368" s="264" t="str">
        <f t="shared" ref="G368" si="351">IF(F368="", "",( ROUNDDOWN(MIN(30000000,F368/3*2),0)))</f>
        <v/>
      </c>
      <c r="H368" s="260"/>
      <c r="P368" s="10" t="s">
        <v>138</v>
      </c>
    </row>
    <row r="369" spans="2:16" ht="23.25" customHeight="1" thickBot="1" x14ac:dyDescent="0.45">
      <c r="B369" s="276"/>
      <c r="C369" s="263"/>
      <c r="D369" s="88" t="s">
        <v>44</v>
      </c>
      <c r="E369" s="150"/>
      <c r="F369" s="265"/>
      <c r="G369" s="265"/>
      <c r="H369" s="261"/>
      <c r="P369" s="10" t="s">
        <v>138</v>
      </c>
    </row>
    <row r="370" spans="2:16" ht="23.25" customHeight="1" x14ac:dyDescent="0.4">
      <c r="B370" s="275"/>
      <c r="C370" s="262"/>
      <c r="D370" s="85" t="s">
        <v>36</v>
      </c>
      <c r="E370" s="148"/>
      <c r="F370" s="264" t="str">
        <f t="shared" ref="F370" si="352">IF(SUM(E370:E371)=0,"",SUM(E370:E371))</f>
        <v/>
      </c>
      <c r="G370" s="264" t="str">
        <f t="shared" ref="G370" si="353">IF(F370="", "",( ROUNDDOWN(MIN(30000000,F370/3*2),0)))</f>
        <v/>
      </c>
      <c r="H370" s="260"/>
      <c r="P370" s="10" t="s">
        <v>138</v>
      </c>
    </row>
    <row r="371" spans="2:16" ht="23.25" customHeight="1" thickBot="1" x14ac:dyDescent="0.45">
      <c r="B371" s="276"/>
      <c r="C371" s="263"/>
      <c r="D371" s="88" t="s">
        <v>44</v>
      </c>
      <c r="E371" s="150"/>
      <c r="F371" s="265"/>
      <c r="G371" s="265"/>
      <c r="H371" s="261"/>
      <c r="P371" s="10" t="s">
        <v>138</v>
      </c>
    </row>
    <row r="372" spans="2:16" ht="23.25" customHeight="1" x14ac:dyDescent="0.4">
      <c r="B372" s="275"/>
      <c r="C372" s="262"/>
      <c r="D372" s="85" t="s">
        <v>36</v>
      </c>
      <c r="E372" s="148"/>
      <c r="F372" s="264" t="str">
        <f t="shared" ref="F372" si="354">IF(SUM(E372:E373)=0,"",SUM(E372:E373))</f>
        <v/>
      </c>
      <c r="G372" s="264" t="str">
        <f t="shared" ref="G372" si="355">IF(F372="", "",( ROUNDDOWN(MIN(30000000,F372/3*2),0)))</f>
        <v/>
      </c>
      <c r="H372" s="260"/>
      <c r="P372" s="10" t="s">
        <v>138</v>
      </c>
    </row>
    <row r="373" spans="2:16" ht="23.25" customHeight="1" thickBot="1" x14ac:dyDescent="0.45">
      <c r="B373" s="276"/>
      <c r="C373" s="263"/>
      <c r="D373" s="88" t="s">
        <v>44</v>
      </c>
      <c r="E373" s="150"/>
      <c r="F373" s="265"/>
      <c r="G373" s="265"/>
      <c r="H373" s="261"/>
      <c r="P373" s="10" t="s">
        <v>138</v>
      </c>
    </row>
    <row r="374" spans="2:16" ht="23.25" customHeight="1" x14ac:dyDescent="0.4">
      <c r="B374" s="275"/>
      <c r="C374" s="262"/>
      <c r="D374" s="85" t="s">
        <v>36</v>
      </c>
      <c r="E374" s="148"/>
      <c r="F374" s="264" t="str">
        <f t="shared" ref="F374" si="356">IF(SUM(E374:E375)=0,"",SUM(E374:E375))</f>
        <v/>
      </c>
      <c r="G374" s="264" t="str">
        <f t="shared" ref="G374" si="357">IF(F374="", "",( ROUNDDOWN(MIN(30000000,F374/3*2),0)))</f>
        <v/>
      </c>
      <c r="H374" s="260"/>
      <c r="P374" s="10" t="s">
        <v>138</v>
      </c>
    </row>
    <row r="375" spans="2:16" ht="23.25" customHeight="1" thickBot="1" x14ac:dyDescent="0.45">
      <c r="B375" s="276"/>
      <c r="C375" s="263"/>
      <c r="D375" s="88" t="s">
        <v>44</v>
      </c>
      <c r="E375" s="150"/>
      <c r="F375" s="265"/>
      <c r="G375" s="265"/>
      <c r="H375" s="261"/>
      <c r="P375" s="10" t="s">
        <v>138</v>
      </c>
    </row>
    <row r="376" spans="2:16" ht="23.25" customHeight="1" x14ac:dyDescent="0.4">
      <c r="B376" s="275"/>
      <c r="C376" s="262"/>
      <c r="D376" s="85" t="s">
        <v>36</v>
      </c>
      <c r="E376" s="148"/>
      <c r="F376" s="264" t="str">
        <f t="shared" ref="F376" si="358">IF(SUM(E376:E377)=0,"",SUM(E376:E377))</f>
        <v/>
      </c>
      <c r="G376" s="264" t="str">
        <f t="shared" ref="G376" si="359">IF(F376="", "",( ROUNDDOWN(MIN(30000000,F376/3*2),0)))</f>
        <v/>
      </c>
      <c r="H376" s="260"/>
      <c r="P376" s="10" t="s">
        <v>138</v>
      </c>
    </row>
    <row r="377" spans="2:16" ht="23.25" customHeight="1" thickBot="1" x14ac:dyDescent="0.45">
      <c r="B377" s="276"/>
      <c r="C377" s="263"/>
      <c r="D377" s="88" t="s">
        <v>44</v>
      </c>
      <c r="E377" s="150"/>
      <c r="F377" s="265"/>
      <c r="G377" s="265"/>
      <c r="H377" s="261"/>
      <c r="P377" s="10" t="s">
        <v>138</v>
      </c>
    </row>
    <row r="378" spans="2:16" ht="23.25" customHeight="1" x14ac:dyDescent="0.4">
      <c r="B378" s="275"/>
      <c r="C378" s="262"/>
      <c r="D378" s="85" t="s">
        <v>36</v>
      </c>
      <c r="E378" s="148"/>
      <c r="F378" s="264" t="str">
        <f t="shared" ref="F378" si="360">IF(SUM(E378:E379)=0,"",SUM(E378:E379))</f>
        <v/>
      </c>
      <c r="G378" s="264" t="str">
        <f t="shared" ref="G378" si="361">IF(F378="", "",( ROUNDDOWN(MIN(30000000,F378/3*2),0)))</f>
        <v/>
      </c>
      <c r="H378" s="260"/>
      <c r="P378" s="10" t="s">
        <v>138</v>
      </c>
    </row>
    <row r="379" spans="2:16" ht="23.25" customHeight="1" thickBot="1" x14ac:dyDescent="0.45">
      <c r="B379" s="276"/>
      <c r="C379" s="263"/>
      <c r="D379" s="88" t="s">
        <v>44</v>
      </c>
      <c r="E379" s="150"/>
      <c r="F379" s="265"/>
      <c r="G379" s="265"/>
      <c r="H379" s="261"/>
      <c r="P379" s="10" t="s">
        <v>138</v>
      </c>
    </row>
    <row r="380" spans="2:16" ht="23.25" customHeight="1" x14ac:dyDescent="0.4">
      <c r="B380" s="275"/>
      <c r="C380" s="262"/>
      <c r="D380" s="85" t="s">
        <v>36</v>
      </c>
      <c r="E380" s="148"/>
      <c r="F380" s="264" t="str">
        <f t="shared" ref="F380" si="362">IF(SUM(E380:E381)=0,"",SUM(E380:E381))</f>
        <v/>
      </c>
      <c r="G380" s="264" t="str">
        <f t="shared" ref="G380" si="363">IF(F380="", "",( ROUNDDOWN(MIN(30000000,F380/3*2),0)))</f>
        <v/>
      </c>
      <c r="H380" s="260"/>
      <c r="P380" s="10" t="s">
        <v>138</v>
      </c>
    </row>
    <row r="381" spans="2:16" ht="23.25" customHeight="1" thickBot="1" x14ac:dyDescent="0.45">
      <c r="B381" s="276"/>
      <c r="C381" s="263"/>
      <c r="D381" s="88" t="s">
        <v>44</v>
      </c>
      <c r="E381" s="150"/>
      <c r="F381" s="265"/>
      <c r="G381" s="265"/>
      <c r="H381" s="261"/>
      <c r="P381" s="10" t="s">
        <v>138</v>
      </c>
    </row>
    <row r="382" spans="2:16" ht="23.25" customHeight="1" x14ac:dyDescent="0.4">
      <c r="B382" s="275"/>
      <c r="C382" s="262"/>
      <c r="D382" s="85" t="s">
        <v>36</v>
      </c>
      <c r="E382" s="148"/>
      <c r="F382" s="264" t="str">
        <f t="shared" ref="F382" si="364">IF(SUM(E382:E383)=0,"",SUM(E382:E383))</f>
        <v/>
      </c>
      <c r="G382" s="264" t="str">
        <f t="shared" ref="G382" si="365">IF(F382="", "",( ROUNDDOWN(MIN(30000000,F382/3*2),0)))</f>
        <v/>
      </c>
      <c r="H382" s="260"/>
      <c r="P382" s="10" t="s">
        <v>138</v>
      </c>
    </row>
    <row r="383" spans="2:16" ht="23.25" customHeight="1" thickBot="1" x14ac:dyDescent="0.45">
      <c r="B383" s="276"/>
      <c r="C383" s="263"/>
      <c r="D383" s="88" t="s">
        <v>44</v>
      </c>
      <c r="E383" s="150"/>
      <c r="F383" s="265"/>
      <c r="G383" s="265"/>
      <c r="H383" s="261"/>
      <c r="P383" s="10" t="s">
        <v>138</v>
      </c>
    </row>
    <row r="384" spans="2:16" ht="23.25" customHeight="1" x14ac:dyDescent="0.4">
      <c r="B384" s="275"/>
      <c r="C384" s="262"/>
      <c r="D384" s="85" t="s">
        <v>36</v>
      </c>
      <c r="E384" s="148"/>
      <c r="F384" s="264" t="str">
        <f t="shared" ref="F384" si="366">IF(SUM(E384:E385)=0,"",SUM(E384:E385))</f>
        <v/>
      </c>
      <c r="G384" s="264" t="str">
        <f t="shared" ref="G384" si="367">IF(F384="", "",( ROUNDDOWN(MIN(30000000,F384/3*2),0)))</f>
        <v/>
      </c>
      <c r="H384" s="260"/>
      <c r="P384" s="10" t="s">
        <v>138</v>
      </c>
    </row>
    <row r="385" spans="2:16" ht="23.25" customHeight="1" thickBot="1" x14ac:dyDescent="0.45">
      <c r="B385" s="276"/>
      <c r="C385" s="263"/>
      <c r="D385" s="88" t="s">
        <v>44</v>
      </c>
      <c r="E385" s="150"/>
      <c r="F385" s="265"/>
      <c r="G385" s="265"/>
      <c r="H385" s="261"/>
      <c r="P385" s="10" t="s">
        <v>138</v>
      </c>
    </row>
    <row r="386" spans="2:16" ht="23.25" customHeight="1" x14ac:dyDescent="0.4">
      <c r="B386" s="275"/>
      <c r="C386" s="262"/>
      <c r="D386" s="85" t="s">
        <v>36</v>
      </c>
      <c r="E386" s="148"/>
      <c r="F386" s="264" t="str">
        <f t="shared" ref="F386" si="368">IF(SUM(E386:E387)=0,"",SUM(E386:E387))</f>
        <v/>
      </c>
      <c r="G386" s="264" t="str">
        <f t="shared" ref="G386" si="369">IF(F386="", "",( ROUNDDOWN(MIN(30000000,F386/3*2),0)))</f>
        <v/>
      </c>
      <c r="H386" s="260"/>
      <c r="P386" s="10" t="s">
        <v>138</v>
      </c>
    </row>
    <row r="387" spans="2:16" ht="23.25" customHeight="1" thickBot="1" x14ac:dyDescent="0.45">
      <c r="B387" s="276"/>
      <c r="C387" s="263"/>
      <c r="D387" s="88" t="s">
        <v>44</v>
      </c>
      <c r="E387" s="150"/>
      <c r="F387" s="265"/>
      <c r="G387" s="265"/>
      <c r="H387" s="261"/>
      <c r="P387" s="10" t="s">
        <v>138</v>
      </c>
    </row>
    <row r="388" spans="2:16" ht="23.25" customHeight="1" x14ac:dyDescent="0.4">
      <c r="B388" s="275"/>
      <c r="C388" s="262"/>
      <c r="D388" s="85" t="s">
        <v>36</v>
      </c>
      <c r="E388" s="148"/>
      <c r="F388" s="264" t="str">
        <f t="shared" ref="F388" si="370">IF(SUM(E388:E389)=0,"",SUM(E388:E389))</f>
        <v/>
      </c>
      <c r="G388" s="264" t="str">
        <f t="shared" ref="G388" si="371">IF(F388="", "",( ROUNDDOWN(MIN(30000000,F388/3*2),0)))</f>
        <v/>
      </c>
      <c r="H388" s="260"/>
      <c r="P388" s="10" t="s">
        <v>138</v>
      </c>
    </row>
    <row r="389" spans="2:16" ht="23.25" customHeight="1" thickBot="1" x14ac:dyDescent="0.45">
      <c r="B389" s="276"/>
      <c r="C389" s="263"/>
      <c r="D389" s="88" t="s">
        <v>44</v>
      </c>
      <c r="E389" s="150"/>
      <c r="F389" s="265"/>
      <c r="G389" s="265"/>
      <c r="H389" s="261"/>
      <c r="P389" s="10" t="s">
        <v>138</v>
      </c>
    </row>
    <row r="390" spans="2:16" ht="23.25" customHeight="1" x14ac:dyDescent="0.4">
      <c r="B390" s="275"/>
      <c r="C390" s="262"/>
      <c r="D390" s="85" t="s">
        <v>36</v>
      </c>
      <c r="E390" s="148"/>
      <c r="F390" s="264" t="str">
        <f t="shared" ref="F390" si="372">IF(SUM(E390:E391)=0,"",SUM(E390:E391))</f>
        <v/>
      </c>
      <c r="G390" s="264" t="str">
        <f t="shared" ref="G390" si="373">IF(F390="", "",( ROUNDDOWN(MIN(30000000,F390/3*2),0)))</f>
        <v/>
      </c>
      <c r="H390" s="260"/>
      <c r="P390" s="10" t="s">
        <v>138</v>
      </c>
    </row>
    <row r="391" spans="2:16" ht="23.25" customHeight="1" thickBot="1" x14ac:dyDescent="0.45">
      <c r="B391" s="276"/>
      <c r="C391" s="263"/>
      <c r="D391" s="88" t="s">
        <v>44</v>
      </c>
      <c r="E391" s="150"/>
      <c r="F391" s="265"/>
      <c r="G391" s="265"/>
      <c r="H391" s="261"/>
      <c r="P391" s="10" t="s">
        <v>138</v>
      </c>
    </row>
    <row r="392" spans="2:16" ht="23.25" customHeight="1" x14ac:dyDescent="0.4">
      <c r="B392" s="275"/>
      <c r="C392" s="262"/>
      <c r="D392" s="85" t="s">
        <v>36</v>
      </c>
      <c r="E392" s="148"/>
      <c r="F392" s="264" t="str">
        <f t="shared" ref="F392" si="374">IF(SUM(E392:E393)=0,"",SUM(E392:E393))</f>
        <v/>
      </c>
      <c r="G392" s="264" t="str">
        <f t="shared" ref="G392" si="375">IF(F392="", "",( ROUNDDOWN(MIN(30000000,F392/3*2),0)))</f>
        <v/>
      </c>
      <c r="H392" s="260"/>
      <c r="P392" s="10" t="s">
        <v>138</v>
      </c>
    </row>
    <row r="393" spans="2:16" ht="23.25" customHeight="1" thickBot="1" x14ac:dyDescent="0.45">
      <c r="B393" s="276"/>
      <c r="C393" s="263"/>
      <c r="D393" s="88" t="s">
        <v>44</v>
      </c>
      <c r="E393" s="150"/>
      <c r="F393" s="265"/>
      <c r="G393" s="265"/>
      <c r="H393" s="261"/>
      <c r="P393" s="10" t="s">
        <v>138</v>
      </c>
    </row>
    <row r="394" spans="2:16" ht="23.25" customHeight="1" x14ac:dyDescent="0.4">
      <c r="B394" s="275"/>
      <c r="C394" s="262"/>
      <c r="D394" s="85" t="s">
        <v>36</v>
      </c>
      <c r="E394" s="148"/>
      <c r="F394" s="264" t="str">
        <f t="shared" ref="F394" si="376">IF(SUM(E394:E395)=0,"",SUM(E394:E395))</f>
        <v/>
      </c>
      <c r="G394" s="264" t="str">
        <f t="shared" ref="G394" si="377">IF(F394="", "",( ROUNDDOWN(MIN(30000000,F394/3*2),0)))</f>
        <v/>
      </c>
      <c r="H394" s="260"/>
      <c r="P394" s="10" t="s">
        <v>138</v>
      </c>
    </row>
    <row r="395" spans="2:16" ht="23.25" customHeight="1" thickBot="1" x14ac:dyDescent="0.45">
      <c r="B395" s="276"/>
      <c r="C395" s="263"/>
      <c r="D395" s="88" t="s">
        <v>44</v>
      </c>
      <c r="E395" s="150"/>
      <c r="F395" s="265"/>
      <c r="G395" s="265"/>
      <c r="H395" s="261"/>
      <c r="P395" s="10" t="s">
        <v>138</v>
      </c>
    </row>
    <row r="396" spans="2:16" ht="23.25" customHeight="1" x14ac:dyDescent="0.4">
      <c r="B396" s="275"/>
      <c r="C396" s="262"/>
      <c r="D396" s="85" t="s">
        <v>36</v>
      </c>
      <c r="E396" s="148"/>
      <c r="F396" s="264" t="str">
        <f t="shared" ref="F396" si="378">IF(SUM(E396:E397)=0,"",SUM(E396:E397))</f>
        <v/>
      </c>
      <c r="G396" s="264" t="str">
        <f t="shared" ref="G396" si="379">IF(F396="", "",( ROUNDDOWN(MIN(30000000,F396/3*2),0)))</f>
        <v/>
      </c>
      <c r="H396" s="260"/>
      <c r="P396" s="10" t="s">
        <v>138</v>
      </c>
    </row>
    <row r="397" spans="2:16" ht="23.25" customHeight="1" thickBot="1" x14ac:dyDescent="0.45">
      <c r="B397" s="276"/>
      <c r="C397" s="263"/>
      <c r="D397" s="88" t="s">
        <v>44</v>
      </c>
      <c r="E397" s="150"/>
      <c r="F397" s="265"/>
      <c r="G397" s="265"/>
      <c r="H397" s="261"/>
      <c r="P397" s="10" t="s">
        <v>138</v>
      </c>
    </row>
    <row r="398" spans="2:16" ht="23.25" customHeight="1" x14ac:dyDescent="0.4">
      <c r="B398" s="275"/>
      <c r="C398" s="262"/>
      <c r="D398" s="85" t="s">
        <v>36</v>
      </c>
      <c r="E398" s="148"/>
      <c r="F398" s="264" t="str">
        <f t="shared" ref="F398" si="380">IF(SUM(E398:E399)=0,"",SUM(E398:E399))</f>
        <v/>
      </c>
      <c r="G398" s="264" t="str">
        <f t="shared" ref="G398" si="381">IF(F398="", "",( ROUNDDOWN(MIN(30000000,F398/3*2),0)))</f>
        <v/>
      </c>
      <c r="H398" s="260"/>
      <c r="P398" s="10" t="s">
        <v>138</v>
      </c>
    </row>
    <row r="399" spans="2:16" ht="23.25" customHeight="1" thickBot="1" x14ac:dyDescent="0.45">
      <c r="B399" s="276"/>
      <c r="C399" s="263"/>
      <c r="D399" s="88" t="s">
        <v>44</v>
      </c>
      <c r="E399" s="150"/>
      <c r="F399" s="265"/>
      <c r="G399" s="265"/>
      <c r="H399" s="261"/>
      <c r="P399" s="10" t="s">
        <v>138</v>
      </c>
    </row>
    <row r="400" spans="2:16" ht="23.25" customHeight="1" x14ac:dyDescent="0.4">
      <c r="B400" s="275"/>
      <c r="C400" s="262"/>
      <c r="D400" s="85" t="s">
        <v>36</v>
      </c>
      <c r="E400" s="148"/>
      <c r="F400" s="264" t="str">
        <f t="shared" ref="F400" si="382">IF(SUM(E400:E401)=0,"",SUM(E400:E401))</f>
        <v/>
      </c>
      <c r="G400" s="264" t="str">
        <f t="shared" ref="G400" si="383">IF(F400="", "",( ROUNDDOWN(MIN(30000000,F400/3*2),0)))</f>
        <v/>
      </c>
      <c r="H400" s="260"/>
      <c r="P400" s="10" t="s">
        <v>138</v>
      </c>
    </row>
    <row r="401" spans="2:16" ht="23.25" customHeight="1" thickBot="1" x14ac:dyDescent="0.45">
      <c r="B401" s="276"/>
      <c r="C401" s="263"/>
      <c r="D401" s="88" t="s">
        <v>44</v>
      </c>
      <c r="E401" s="150"/>
      <c r="F401" s="265"/>
      <c r="G401" s="265"/>
      <c r="H401" s="261"/>
      <c r="P401" s="10" t="s">
        <v>138</v>
      </c>
    </row>
    <row r="402" spans="2:16" ht="23.25" customHeight="1" x14ac:dyDescent="0.4">
      <c r="B402" s="275"/>
      <c r="C402" s="262"/>
      <c r="D402" s="85" t="s">
        <v>36</v>
      </c>
      <c r="E402" s="148"/>
      <c r="F402" s="264" t="str">
        <f t="shared" ref="F402" si="384">IF(SUM(E402:E403)=0,"",SUM(E402:E403))</f>
        <v/>
      </c>
      <c r="G402" s="264" t="str">
        <f t="shared" ref="G402" si="385">IF(F402="", "",( ROUNDDOWN(MIN(30000000,F402/3*2),0)))</f>
        <v/>
      </c>
      <c r="H402" s="260"/>
      <c r="P402" s="10" t="s">
        <v>138</v>
      </c>
    </row>
    <row r="403" spans="2:16" ht="23.25" customHeight="1" thickBot="1" x14ac:dyDescent="0.45">
      <c r="B403" s="276"/>
      <c r="C403" s="263"/>
      <c r="D403" s="88" t="s">
        <v>44</v>
      </c>
      <c r="E403" s="150"/>
      <c r="F403" s="265"/>
      <c r="G403" s="265"/>
      <c r="H403" s="261"/>
      <c r="P403" s="10" t="s">
        <v>138</v>
      </c>
    </row>
    <row r="404" spans="2:16" ht="23.25" customHeight="1" x14ac:dyDescent="0.4">
      <c r="B404" s="275"/>
      <c r="C404" s="262"/>
      <c r="D404" s="85" t="s">
        <v>36</v>
      </c>
      <c r="E404" s="148"/>
      <c r="F404" s="264" t="str">
        <f t="shared" ref="F404" si="386">IF(SUM(E404:E405)=0,"",SUM(E404:E405))</f>
        <v/>
      </c>
      <c r="G404" s="264" t="str">
        <f t="shared" ref="G404" si="387">IF(F404="", "",( ROUNDDOWN(MIN(30000000,F404/3*2),0)))</f>
        <v/>
      </c>
      <c r="H404" s="260"/>
      <c r="P404" s="10" t="s">
        <v>138</v>
      </c>
    </row>
    <row r="405" spans="2:16" ht="23.25" customHeight="1" thickBot="1" x14ac:dyDescent="0.45">
      <c r="B405" s="276"/>
      <c r="C405" s="263"/>
      <c r="D405" s="88" t="s">
        <v>44</v>
      </c>
      <c r="E405" s="150"/>
      <c r="F405" s="265"/>
      <c r="G405" s="265"/>
      <c r="H405" s="261"/>
      <c r="P405" s="10" t="s">
        <v>138</v>
      </c>
    </row>
    <row r="406" spans="2:16" ht="23.25" customHeight="1" x14ac:dyDescent="0.4">
      <c r="B406" s="275"/>
      <c r="C406" s="262"/>
      <c r="D406" s="85" t="s">
        <v>36</v>
      </c>
      <c r="E406" s="148"/>
      <c r="F406" s="264" t="str">
        <f t="shared" ref="F406" si="388">IF(SUM(E406:E407)=0,"",SUM(E406:E407))</f>
        <v/>
      </c>
      <c r="G406" s="264" t="str">
        <f t="shared" ref="G406" si="389">IF(F406="", "",( ROUNDDOWN(MIN(30000000,F406/3*2),0)))</f>
        <v/>
      </c>
      <c r="H406" s="260"/>
      <c r="P406" s="10" t="s">
        <v>138</v>
      </c>
    </row>
    <row r="407" spans="2:16" ht="23.25" customHeight="1" thickBot="1" x14ac:dyDescent="0.45">
      <c r="B407" s="276"/>
      <c r="C407" s="263"/>
      <c r="D407" s="88" t="s">
        <v>44</v>
      </c>
      <c r="E407" s="150"/>
      <c r="F407" s="265"/>
      <c r="G407" s="265"/>
      <c r="H407" s="261"/>
      <c r="P407" s="10" t="s">
        <v>138</v>
      </c>
    </row>
    <row r="408" spans="2:16" ht="23.25" customHeight="1" x14ac:dyDescent="0.4">
      <c r="B408" s="275"/>
      <c r="C408" s="262"/>
      <c r="D408" s="85" t="s">
        <v>36</v>
      </c>
      <c r="E408" s="148"/>
      <c r="F408" s="264" t="str">
        <f t="shared" ref="F408" si="390">IF(SUM(E408:E409)=0,"",SUM(E408:E409))</f>
        <v/>
      </c>
      <c r="G408" s="264" t="str">
        <f t="shared" ref="G408" si="391">IF(F408="", "",( ROUNDDOWN(MIN(30000000,F408/3*2),0)))</f>
        <v/>
      </c>
      <c r="H408" s="260"/>
      <c r="P408" s="10" t="s">
        <v>138</v>
      </c>
    </row>
    <row r="409" spans="2:16" ht="23.25" customHeight="1" thickBot="1" x14ac:dyDescent="0.45">
      <c r="B409" s="276"/>
      <c r="C409" s="263"/>
      <c r="D409" s="88" t="s">
        <v>44</v>
      </c>
      <c r="E409" s="150"/>
      <c r="F409" s="265"/>
      <c r="G409" s="265"/>
      <c r="H409" s="261"/>
      <c r="P409" s="10" t="s">
        <v>138</v>
      </c>
    </row>
    <row r="410" spans="2:16" ht="23.25" customHeight="1" x14ac:dyDescent="0.4">
      <c r="B410" s="275"/>
      <c r="C410" s="262"/>
      <c r="D410" s="85" t="s">
        <v>36</v>
      </c>
      <c r="E410" s="148"/>
      <c r="F410" s="264" t="str">
        <f t="shared" ref="F410" si="392">IF(SUM(E410:E411)=0,"",SUM(E410:E411))</f>
        <v/>
      </c>
      <c r="G410" s="264" t="str">
        <f t="shared" ref="G410" si="393">IF(F410="", "",( ROUNDDOWN(MIN(30000000,F410/3*2),0)))</f>
        <v/>
      </c>
      <c r="H410" s="260"/>
      <c r="P410" s="10" t="s">
        <v>138</v>
      </c>
    </row>
    <row r="411" spans="2:16" ht="23.25" customHeight="1" thickBot="1" x14ac:dyDescent="0.45">
      <c r="B411" s="276"/>
      <c r="C411" s="263"/>
      <c r="D411" s="88" t="s">
        <v>44</v>
      </c>
      <c r="E411" s="150"/>
      <c r="F411" s="265"/>
      <c r="G411" s="265"/>
      <c r="H411" s="261"/>
      <c r="P411" s="10" t="s">
        <v>138</v>
      </c>
    </row>
    <row r="412" spans="2:16" ht="23.25" customHeight="1" x14ac:dyDescent="0.4">
      <c r="B412" s="275"/>
      <c r="C412" s="262"/>
      <c r="D412" s="85" t="s">
        <v>36</v>
      </c>
      <c r="E412" s="148"/>
      <c r="F412" s="264" t="str">
        <f t="shared" ref="F412" si="394">IF(SUM(E412:E413)=0,"",SUM(E412:E413))</f>
        <v/>
      </c>
      <c r="G412" s="264" t="str">
        <f t="shared" ref="G412" si="395">IF(F412="", "",( ROUNDDOWN(MIN(30000000,F412/3*2),0)))</f>
        <v/>
      </c>
      <c r="H412" s="260"/>
      <c r="P412" s="10" t="s">
        <v>138</v>
      </c>
    </row>
    <row r="413" spans="2:16" ht="23.25" customHeight="1" thickBot="1" x14ac:dyDescent="0.45">
      <c r="B413" s="276"/>
      <c r="C413" s="263"/>
      <c r="D413" s="88" t="s">
        <v>44</v>
      </c>
      <c r="E413" s="150"/>
      <c r="F413" s="265"/>
      <c r="G413" s="265"/>
      <c r="H413" s="261"/>
      <c r="P413" s="10" t="s">
        <v>138</v>
      </c>
    </row>
    <row r="414" spans="2:16" ht="23.25" customHeight="1" x14ac:dyDescent="0.4">
      <c r="B414" s="275"/>
      <c r="C414" s="262"/>
      <c r="D414" s="85" t="s">
        <v>36</v>
      </c>
      <c r="E414" s="148"/>
      <c r="F414" s="264" t="str">
        <f t="shared" ref="F414" si="396">IF(SUM(E414:E415)=0,"",SUM(E414:E415))</f>
        <v/>
      </c>
      <c r="G414" s="264" t="str">
        <f t="shared" ref="G414" si="397">IF(F414="", "",( ROUNDDOWN(MIN(30000000,F414/3*2),0)))</f>
        <v/>
      </c>
      <c r="H414" s="260"/>
      <c r="P414" s="10" t="s">
        <v>138</v>
      </c>
    </row>
    <row r="415" spans="2:16" ht="23.25" customHeight="1" thickBot="1" x14ac:dyDescent="0.45">
      <c r="B415" s="276"/>
      <c r="C415" s="263"/>
      <c r="D415" s="88" t="s">
        <v>44</v>
      </c>
      <c r="E415" s="150"/>
      <c r="F415" s="265"/>
      <c r="G415" s="265"/>
      <c r="H415" s="261"/>
      <c r="P415" s="10" t="s">
        <v>138</v>
      </c>
    </row>
    <row r="416" spans="2:16" x14ac:dyDescent="0.4">
      <c r="P416" s="10" t="s">
        <v>138</v>
      </c>
    </row>
    <row r="417" spans="1:16" x14ac:dyDescent="0.4">
      <c r="A417" s="10" t="s">
        <v>138</v>
      </c>
      <c r="B417" s="10" t="s">
        <v>138</v>
      </c>
      <c r="C417" s="10" t="s">
        <v>138</v>
      </c>
      <c r="D417" s="10" t="s">
        <v>138</v>
      </c>
      <c r="E417" s="10" t="s">
        <v>138</v>
      </c>
      <c r="F417" s="10" t="s">
        <v>138</v>
      </c>
      <c r="G417" s="10" t="s">
        <v>138</v>
      </c>
      <c r="H417" s="10" t="s">
        <v>138</v>
      </c>
      <c r="I417" s="10" t="s">
        <v>138</v>
      </c>
      <c r="J417" s="10" t="s">
        <v>138</v>
      </c>
      <c r="K417" s="10" t="s">
        <v>138</v>
      </c>
      <c r="L417" s="10" t="s">
        <v>138</v>
      </c>
      <c r="M417" s="10" t="s">
        <v>138</v>
      </c>
      <c r="N417" s="10" t="s">
        <v>138</v>
      </c>
      <c r="O417" s="10" t="s">
        <v>138</v>
      </c>
      <c r="P417" s="10" t="s">
        <v>138</v>
      </c>
    </row>
  </sheetData>
  <sheetProtection algorithmName="SHA-512" hashValue="mD7pfx5d3eOwrMaNqx3CnI+XguCqNalicSbjkjwE2DancGUmOsLux03FfQFIVWlQ0gag2d6qq1kioM6uZUzXdg==" saltValue="msMRIDbtSqNz7E3fPuUSxA==" spinCount="100000" sheet="1" objects="1" scenarios="1"/>
  <mergeCells count="1001">
    <mergeCell ref="B412:B413"/>
    <mergeCell ref="C412:C413"/>
    <mergeCell ref="F412:F413"/>
    <mergeCell ref="G412:G413"/>
    <mergeCell ref="H412:H413"/>
    <mergeCell ref="B414:B415"/>
    <mergeCell ref="C414:C415"/>
    <mergeCell ref="F414:F415"/>
    <mergeCell ref="G414:G415"/>
    <mergeCell ref="H414:H415"/>
    <mergeCell ref="B408:B409"/>
    <mergeCell ref="C408:C409"/>
    <mergeCell ref="F408:F409"/>
    <mergeCell ref="G408:G409"/>
    <mergeCell ref="H408:H409"/>
    <mergeCell ref="B410:B411"/>
    <mergeCell ref="C410:C411"/>
    <mergeCell ref="F410:F411"/>
    <mergeCell ref="G410:G411"/>
    <mergeCell ref="H410:H411"/>
    <mergeCell ref="B404:B405"/>
    <mergeCell ref="C404:C405"/>
    <mergeCell ref="F404:F405"/>
    <mergeCell ref="G404:G405"/>
    <mergeCell ref="H404:H405"/>
    <mergeCell ref="B406:B407"/>
    <mergeCell ref="C406:C407"/>
    <mergeCell ref="F406:F407"/>
    <mergeCell ref="G406:G407"/>
    <mergeCell ref="H406:H407"/>
    <mergeCell ref="B376:B377"/>
    <mergeCell ref="C376:C377"/>
    <mergeCell ref="F376:F377"/>
    <mergeCell ref="G376:G377"/>
    <mergeCell ref="H376:H377"/>
    <mergeCell ref="B378:B379"/>
    <mergeCell ref="C378:C379"/>
    <mergeCell ref="F378:F379"/>
    <mergeCell ref="G378:G379"/>
    <mergeCell ref="H378:H379"/>
    <mergeCell ref="B400:B401"/>
    <mergeCell ref="C400:C401"/>
    <mergeCell ref="F400:F401"/>
    <mergeCell ref="G400:G401"/>
    <mergeCell ref="H400:H401"/>
    <mergeCell ref="B402:B403"/>
    <mergeCell ref="C402:C403"/>
    <mergeCell ref="F402:F403"/>
    <mergeCell ref="G402:G403"/>
    <mergeCell ref="H402:H403"/>
    <mergeCell ref="B396:B397"/>
    <mergeCell ref="C396:C397"/>
    <mergeCell ref="B372:B373"/>
    <mergeCell ref="C372:C373"/>
    <mergeCell ref="F372:F373"/>
    <mergeCell ref="G372:G373"/>
    <mergeCell ref="H372:H373"/>
    <mergeCell ref="B374:B375"/>
    <mergeCell ref="C374:C375"/>
    <mergeCell ref="F374:F375"/>
    <mergeCell ref="G374:G375"/>
    <mergeCell ref="H374:H375"/>
    <mergeCell ref="B368:B369"/>
    <mergeCell ref="C368:C369"/>
    <mergeCell ref="F368:F369"/>
    <mergeCell ref="G368:G369"/>
    <mergeCell ref="H368:H369"/>
    <mergeCell ref="B370:B371"/>
    <mergeCell ref="C370:C371"/>
    <mergeCell ref="F370:F371"/>
    <mergeCell ref="G370:G371"/>
    <mergeCell ref="H370:H371"/>
    <mergeCell ref="F364:F365"/>
    <mergeCell ref="G364:G365"/>
    <mergeCell ref="H364:H365"/>
    <mergeCell ref="B366:B367"/>
    <mergeCell ref="C366:C367"/>
    <mergeCell ref="F366:F367"/>
    <mergeCell ref="G366:G367"/>
    <mergeCell ref="H366:H367"/>
    <mergeCell ref="B360:B361"/>
    <mergeCell ref="C360:C361"/>
    <mergeCell ref="F360:F361"/>
    <mergeCell ref="G360:G361"/>
    <mergeCell ref="H360:H361"/>
    <mergeCell ref="B362:B363"/>
    <mergeCell ref="C362:C363"/>
    <mergeCell ref="F362:F363"/>
    <mergeCell ref="G362:G363"/>
    <mergeCell ref="H362:H363"/>
    <mergeCell ref="B364:B365"/>
    <mergeCell ref="C364:C365"/>
    <mergeCell ref="B200:B201"/>
    <mergeCell ref="C200:C201"/>
    <mergeCell ref="F200:F201"/>
    <mergeCell ref="G200:G201"/>
    <mergeCell ref="H200:H201"/>
    <mergeCell ref="B202:B203"/>
    <mergeCell ref="C202:C203"/>
    <mergeCell ref="F202:F203"/>
    <mergeCell ref="G202:G203"/>
    <mergeCell ref="H202:H203"/>
    <mergeCell ref="F280:F281"/>
    <mergeCell ref="G280:G281"/>
    <mergeCell ref="H280:H281"/>
    <mergeCell ref="B282:B283"/>
    <mergeCell ref="C282:C283"/>
    <mergeCell ref="F282:F283"/>
    <mergeCell ref="G282:G283"/>
    <mergeCell ref="H282:H283"/>
    <mergeCell ref="B276:B277"/>
    <mergeCell ref="C276:C277"/>
    <mergeCell ref="F276:F277"/>
    <mergeCell ref="G276:G277"/>
    <mergeCell ref="H276:H277"/>
    <mergeCell ref="B278:B279"/>
    <mergeCell ref="C278:C279"/>
    <mergeCell ref="F278:F279"/>
    <mergeCell ref="G278:G279"/>
    <mergeCell ref="H278:H279"/>
    <mergeCell ref="B272:B273"/>
    <mergeCell ref="C272:C273"/>
    <mergeCell ref="F272:F273"/>
    <mergeCell ref="G272:G273"/>
    <mergeCell ref="B196:B197"/>
    <mergeCell ref="C196:C197"/>
    <mergeCell ref="F196:F197"/>
    <mergeCell ref="G196:G197"/>
    <mergeCell ref="H196:H197"/>
    <mergeCell ref="B198:B199"/>
    <mergeCell ref="C198:C199"/>
    <mergeCell ref="F198:F199"/>
    <mergeCell ref="G198:G199"/>
    <mergeCell ref="H198:H199"/>
    <mergeCell ref="B192:B193"/>
    <mergeCell ref="C192:C193"/>
    <mergeCell ref="F192:F193"/>
    <mergeCell ref="G192:G193"/>
    <mergeCell ref="H192:H193"/>
    <mergeCell ref="B194:B195"/>
    <mergeCell ref="C194:C195"/>
    <mergeCell ref="F194:F195"/>
    <mergeCell ref="G194:G195"/>
    <mergeCell ref="H194:H195"/>
    <mergeCell ref="B188:B189"/>
    <mergeCell ref="C188:C189"/>
    <mergeCell ref="F188:F189"/>
    <mergeCell ref="G188:G189"/>
    <mergeCell ref="H188:H189"/>
    <mergeCell ref="B190:B191"/>
    <mergeCell ref="C190:C191"/>
    <mergeCell ref="F190:F191"/>
    <mergeCell ref="G190:G191"/>
    <mergeCell ref="H190:H191"/>
    <mergeCell ref="B184:B185"/>
    <mergeCell ref="C184:C185"/>
    <mergeCell ref="F184:F185"/>
    <mergeCell ref="G184:G185"/>
    <mergeCell ref="H184:H185"/>
    <mergeCell ref="B186:B187"/>
    <mergeCell ref="C186:C187"/>
    <mergeCell ref="F186:F187"/>
    <mergeCell ref="G186:G187"/>
    <mergeCell ref="H186:H187"/>
    <mergeCell ref="B180:B181"/>
    <mergeCell ref="C180:C181"/>
    <mergeCell ref="F180:F181"/>
    <mergeCell ref="G180:G181"/>
    <mergeCell ref="H180:H181"/>
    <mergeCell ref="B182:B183"/>
    <mergeCell ref="C182:C183"/>
    <mergeCell ref="F182:F183"/>
    <mergeCell ref="G182:G183"/>
    <mergeCell ref="H182:H183"/>
    <mergeCell ref="B176:B177"/>
    <mergeCell ref="C176:C177"/>
    <mergeCell ref="F176:F177"/>
    <mergeCell ref="G176:G177"/>
    <mergeCell ref="H176:H177"/>
    <mergeCell ref="B178:B179"/>
    <mergeCell ref="C178:C179"/>
    <mergeCell ref="F178:F179"/>
    <mergeCell ref="G178:G179"/>
    <mergeCell ref="H178:H179"/>
    <mergeCell ref="B172:B173"/>
    <mergeCell ref="C172:C173"/>
    <mergeCell ref="F172:F173"/>
    <mergeCell ref="G172:G173"/>
    <mergeCell ref="H172:H173"/>
    <mergeCell ref="B174:B175"/>
    <mergeCell ref="C174:C175"/>
    <mergeCell ref="F174:F175"/>
    <mergeCell ref="G174:G175"/>
    <mergeCell ref="H174:H175"/>
    <mergeCell ref="B168:B169"/>
    <mergeCell ref="C168:C169"/>
    <mergeCell ref="F168:F169"/>
    <mergeCell ref="G168:G169"/>
    <mergeCell ref="H168:H169"/>
    <mergeCell ref="B170:B171"/>
    <mergeCell ref="C170:C171"/>
    <mergeCell ref="F170:F171"/>
    <mergeCell ref="G170:G171"/>
    <mergeCell ref="H170:H171"/>
    <mergeCell ref="B164:B165"/>
    <mergeCell ref="C164:C165"/>
    <mergeCell ref="F164:F165"/>
    <mergeCell ref="G164:G165"/>
    <mergeCell ref="H164:H165"/>
    <mergeCell ref="B166:B167"/>
    <mergeCell ref="C166:C167"/>
    <mergeCell ref="F166:F167"/>
    <mergeCell ref="G166:G167"/>
    <mergeCell ref="H166:H167"/>
    <mergeCell ref="B160:B161"/>
    <mergeCell ref="C160:C161"/>
    <mergeCell ref="F160:F161"/>
    <mergeCell ref="G160:G161"/>
    <mergeCell ref="H160:H161"/>
    <mergeCell ref="B162:B163"/>
    <mergeCell ref="C162:C163"/>
    <mergeCell ref="F162:F163"/>
    <mergeCell ref="G162:G163"/>
    <mergeCell ref="H162:H163"/>
    <mergeCell ref="B156:B157"/>
    <mergeCell ref="C156:C157"/>
    <mergeCell ref="F156:F157"/>
    <mergeCell ref="G156:G157"/>
    <mergeCell ref="H156:H157"/>
    <mergeCell ref="B158:B159"/>
    <mergeCell ref="C158:C159"/>
    <mergeCell ref="F158:F159"/>
    <mergeCell ref="G158:G159"/>
    <mergeCell ref="H158:H159"/>
    <mergeCell ref="B152:B153"/>
    <mergeCell ref="C152:C153"/>
    <mergeCell ref="F152:F153"/>
    <mergeCell ref="G152:G153"/>
    <mergeCell ref="H152:H153"/>
    <mergeCell ref="B154:B155"/>
    <mergeCell ref="C154:C155"/>
    <mergeCell ref="F154:F155"/>
    <mergeCell ref="G154:G155"/>
    <mergeCell ref="H154:H155"/>
    <mergeCell ref="B148:B149"/>
    <mergeCell ref="C148:C149"/>
    <mergeCell ref="F148:F149"/>
    <mergeCell ref="G148:G149"/>
    <mergeCell ref="H148:H149"/>
    <mergeCell ref="B150:B151"/>
    <mergeCell ref="C150:C151"/>
    <mergeCell ref="F150:F151"/>
    <mergeCell ref="G150:G151"/>
    <mergeCell ref="H150:H151"/>
    <mergeCell ref="B144:B145"/>
    <mergeCell ref="C144:C145"/>
    <mergeCell ref="F144:F145"/>
    <mergeCell ref="G144:G145"/>
    <mergeCell ref="H144:H145"/>
    <mergeCell ref="B146:B147"/>
    <mergeCell ref="C146:C147"/>
    <mergeCell ref="F146:F147"/>
    <mergeCell ref="G146:G147"/>
    <mergeCell ref="H146:H147"/>
    <mergeCell ref="B140:B141"/>
    <mergeCell ref="C140:C141"/>
    <mergeCell ref="F140:F141"/>
    <mergeCell ref="G140:G141"/>
    <mergeCell ref="H140:H141"/>
    <mergeCell ref="B142:B143"/>
    <mergeCell ref="C142:C143"/>
    <mergeCell ref="F142:F143"/>
    <mergeCell ref="G142:G143"/>
    <mergeCell ref="H142:H143"/>
    <mergeCell ref="B136:B137"/>
    <mergeCell ref="C136:C137"/>
    <mergeCell ref="F136:F137"/>
    <mergeCell ref="G136:G137"/>
    <mergeCell ref="H136:H137"/>
    <mergeCell ref="B138:B139"/>
    <mergeCell ref="C138:C139"/>
    <mergeCell ref="F138:F139"/>
    <mergeCell ref="G138:G139"/>
    <mergeCell ref="H138:H139"/>
    <mergeCell ref="B132:B133"/>
    <mergeCell ref="C132:C133"/>
    <mergeCell ref="F132:F133"/>
    <mergeCell ref="G132:G133"/>
    <mergeCell ref="H132:H133"/>
    <mergeCell ref="B134:B135"/>
    <mergeCell ref="C134:C135"/>
    <mergeCell ref="F134:F135"/>
    <mergeCell ref="G134:G135"/>
    <mergeCell ref="H134:H135"/>
    <mergeCell ref="B128:B129"/>
    <mergeCell ref="C128:C129"/>
    <mergeCell ref="F128:F129"/>
    <mergeCell ref="G128:G129"/>
    <mergeCell ref="H128:H129"/>
    <mergeCell ref="B130:B131"/>
    <mergeCell ref="C130:C131"/>
    <mergeCell ref="F130:F131"/>
    <mergeCell ref="G130:G131"/>
    <mergeCell ref="H130:H131"/>
    <mergeCell ref="B124:B125"/>
    <mergeCell ref="C124:C125"/>
    <mergeCell ref="F124:F125"/>
    <mergeCell ref="G124:G125"/>
    <mergeCell ref="H124:H125"/>
    <mergeCell ref="B126:B127"/>
    <mergeCell ref="C126:C127"/>
    <mergeCell ref="F126:F127"/>
    <mergeCell ref="G126:G127"/>
    <mergeCell ref="H126:H127"/>
    <mergeCell ref="B120:B121"/>
    <mergeCell ref="C120:C121"/>
    <mergeCell ref="F120:F121"/>
    <mergeCell ref="G120:G121"/>
    <mergeCell ref="H120:H121"/>
    <mergeCell ref="B122:B123"/>
    <mergeCell ref="C122:C123"/>
    <mergeCell ref="F122:F123"/>
    <mergeCell ref="G122:G123"/>
    <mergeCell ref="H122:H123"/>
    <mergeCell ref="B116:B117"/>
    <mergeCell ref="C116:C117"/>
    <mergeCell ref="F116:F117"/>
    <mergeCell ref="G116:G117"/>
    <mergeCell ref="H116:H117"/>
    <mergeCell ref="B118:B119"/>
    <mergeCell ref="C118:C119"/>
    <mergeCell ref="F118:F119"/>
    <mergeCell ref="G118:G119"/>
    <mergeCell ref="H118:H119"/>
    <mergeCell ref="B288:B289"/>
    <mergeCell ref="C288:C289"/>
    <mergeCell ref="F288:F289"/>
    <mergeCell ref="G288:G289"/>
    <mergeCell ref="H288:H289"/>
    <mergeCell ref="B290:B291"/>
    <mergeCell ref="C290:C291"/>
    <mergeCell ref="F290:F291"/>
    <mergeCell ref="G290:G291"/>
    <mergeCell ref="H290:H291"/>
    <mergeCell ref="B284:B285"/>
    <mergeCell ref="C284:C285"/>
    <mergeCell ref="F284:F285"/>
    <mergeCell ref="G284:G285"/>
    <mergeCell ref="H284:H285"/>
    <mergeCell ref="B286:B287"/>
    <mergeCell ref="C286:C287"/>
    <mergeCell ref="F286:F287"/>
    <mergeCell ref="G286:G287"/>
    <mergeCell ref="H286:H287"/>
    <mergeCell ref="B280:B281"/>
    <mergeCell ref="C280:C281"/>
    <mergeCell ref="H272:H273"/>
    <mergeCell ref="B274:B275"/>
    <mergeCell ref="C274:C275"/>
    <mergeCell ref="F274:F275"/>
    <mergeCell ref="G274:G275"/>
    <mergeCell ref="H274:H275"/>
    <mergeCell ref="B268:B269"/>
    <mergeCell ref="C268:C269"/>
    <mergeCell ref="F268:F269"/>
    <mergeCell ref="G268:G269"/>
    <mergeCell ref="H268:H269"/>
    <mergeCell ref="B270:B271"/>
    <mergeCell ref="C270:C271"/>
    <mergeCell ref="F270:F271"/>
    <mergeCell ref="G270:G271"/>
    <mergeCell ref="H270:H271"/>
    <mergeCell ref="B264:B265"/>
    <mergeCell ref="C264:C265"/>
    <mergeCell ref="F264:F265"/>
    <mergeCell ref="G264:G265"/>
    <mergeCell ref="H264:H265"/>
    <mergeCell ref="B266:B267"/>
    <mergeCell ref="C266:C267"/>
    <mergeCell ref="F266:F267"/>
    <mergeCell ref="G266:G267"/>
    <mergeCell ref="H266:H267"/>
    <mergeCell ref="B260:B261"/>
    <mergeCell ref="C260:C261"/>
    <mergeCell ref="F260:F261"/>
    <mergeCell ref="G260:G261"/>
    <mergeCell ref="H260:H261"/>
    <mergeCell ref="B262:B263"/>
    <mergeCell ref="C262:C263"/>
    <mergeCell ref="F262:F263"/>
    <mergeCell ref="G262:G263"/>
    <mergeCell ref="H262:H263"/>
    <mergeCell ref="B256:B257"/>
    <mergeCell ref="C256:C257"/>
    <mergeCell ref="F256:F257"/>
    <mergeCell ref="G256:G257"/>
    <mergeCell ref="H256:H257"/>
    <mergeCell ref="B258:B259"/>
    <mergeCell ref="C258:C259"/>
    <mergeCell ref="F258:F259"/>
    <mergeCell ref="G258:G259"/>
    <mergeCell ref="H258:H259"/>
    <mergeCell ref="B252:B253"/>
    <mergeCell ref="C252:C253"/>
    <mergeCell ref="F252:F253"/>
    <mergeCell ref="G252:G253"/>
    <mergeCell ref="H252:H253"/>
    <mergeCell ref="B254:B255"/>
    <mergeCell ref="C254:C255"/>
    <mergeCell ref="F254:F255"/>
    <mergeCell ref="G254:G255"/>
    <mergeCell ref="H254:H255"/>
    <mergeCell ref="B248:B249"/>
    <mergeCell ref="C248:C249"/>
    <mergeCell ref="F248:F249"/>
    <mergeCell ref="G248:G249"/>
    <mergeCell ref="H248:H249"/>
    <mergeCell ref="B250:B251"/>
    <mergeCell ref="C250:C251"/>
    <mergeCell ref="F250:F251"/>
    <mergeCell ref="G250:G251"/>
    <mergeCell ref="H250:H251"/>
    <mergeCell ref="B244:B245"/>
    <mergeCell ref="C244:C245"/>
    <mergeCell ref="F244:F245"/>
    <mergeCell ref="G244:G245"/>
    <mergeCell ref="H244:H245"/>
    <mergeCell ref="B246:B247"/>
    <mergeCell ref="C246:C247"/>
    <mergeCell ref="F246:F247"/>
    <mergeCell ref="G246:G247"/>
    <mergeCell ref="H246:H247"/>
    <mergeCell ref="B240:B241"/>
    <mergeCell ref="C240:C241"/>
    <mergeCell ref="F240:F241"/>
    <mergeCell ref="G240:G241"/>
    <mergeCell ref="H240:H241"/>
    <mergeCell ref="B242:B243"/>
    <mergeCell ref="C242:C243"/>
    <mergeCell ref="F242:F243"/>
    <mergeCell ref="G242:G243"/>
    <mergeCell ref="H242:H243"/>
    <mergeCell ref="B236:B237"/>
    <mergeCell ref="C236:C237"/>
    <mergeCell ref="F236:F237"/>
    <mergeCell ref="G236:G237"/>
    <mergeCell ref="H236:H237"/>
    <mergeCell ref="B238:B239"/>
    <mergeCell ref="C238:C239"/>
    <mergeCell ref="F238:F239"/>
    <mergeCell ref="G238:G239"/>
    <mergeCell ref="H238:H239"/>
    <mergeCell ref="B232:B233"/>
    <mergeCell ref="C232:C233"/>
    <mergeCell ref="F232:F233"/>
    <mergeCell ref="G232:G233"/>
    <mergeCell ref="H232:H233"/>
    <mergeCell ref="B234:B235"/>
    <mergeCell ref="C234:C235"/>
    <mergeCell ref="F234:F235"/>
    <mergeCell ref="G234:G235"/>
    <mergeCell ref="H234:H235"/>
    <mergeCell ref="B228:B229"/>
    <mergeCell ref="C228:C229"/>
    <mergeCell ref="F228:F229"/>
    <mergeCell ref="G228:G229"/>
    <mergeCell ref="H228:H229"/>
    <mergeCell ref="B230:B231"/>
    <mergeCell ref="C230:C231"/>
    <mergeCell ref="F230:F231"/>
    <mergeCell ref="G230:G231"/>
    <mergeCell ref="H230:H231"/>
    <mergeCell ref="B224:B225"/>
    <mergeCell ref="C224:C225"/>
    <mergeCell ref="F224:F225"/>
    <mergeCell ref="G224:G225"/>
    <mergeCell ref="H224:H225"/>
    <mergeCell ref="B226:B227"/>
    <mergeCell ref="C226:C227"/>
    <mergeCell ref="F226:F227"/>
    <mergeCell ref="G226:G227"/>
    <mergeCell ref="H226:H227"/>
    <mergeCell ref="B220:B221"/>
    <mergeCell ref="C220:C221"/>
    <mergeCell ref="F220:F221"/>
    <mergeCell ref="G220:G221"/>
    <mergeCell ref="H220:H221"/>
    <mergeCell ref="B222:B223"/>
    <mergeCell ref="C222:C223"/>
    <mergeCell ref="F222:F223"/>
    <mergeCell ref="G222:G223"/>
    <mergeCell ref="H222:H223"/>
    <mergeCell ref="F204:F205"/>
    <mergeCell ref="G204:G205"/>
    <mergeCell ref="H204:H205"/>
    <mergeCell ref="B206:B207"/>
    <mergeCell ref="C206:C207"/>
    <mergeCell ref="F206:F207"/>
    <mergeCell ref="G206:G207"/>
    <mergeCell ref="H206:H207"/>
    <mergeCell ref="B216:B217"/>
    <mergeCell ref="C216:C217"/>
    <mergeCell ref="F216:F217"/>
    <mergeCell ref="G216:G217"/>
    <mergeCell ref="H216:H217"/>
    <mergeCell ref="B218:B219"/>
    <mergeCell ref="C218:C219"/>
    <mergeCell ref="F218:F219"/>
    <mergeCell ref="G218:G219"/>
    <mergeCell ref="H218:H219"/>
    <mergeCell ref="B212:B213"/>
    <mergeCell ref="C212:C213"/>
    <mergeCell ref="F212:F213"/>
    <mergeCell ref="G212:G213"/>
    <mergeCell ref="H212:H213"/>
    <mergeCell ref="B214:B215"/>
    <mergeCell ref="C214:C215"/>
    <mergeCell ref="F214:F215"/>
    <mergeCell ref="G214:G215"/>
    <mergeCell ref="H214:H215"/>
    <mergeCell ref="F396:F397"/>
    <mergeCell ref="G396:G397"/>
    <mergeCell ref="H396:H397"/>
    <mergeCell ref="B398:B399"/>
    <mergeCell ref="C398:C399"/>
    <mergeCell ref="F398:F399"/>
    <mergeCell ref="G398:G399"/>
    <mergeCell ref="H398:H399"/>
    <mergeCell ref="B392:B393"/>
    <mergeCell ref="C392:C393"/>
    <mergeCell ref="F392:F393"/>
    <mergeCell ref="G392:G393"/>
    <mergeCell ref="H392:H393"/>
    <mergeCell ref="B394:B395"/>
    <mergeCell ref="C394:C395"/>
    <mergeCell ref="F394:F395"/>
    <mergeCell ref="G394:G395"/>
    <mergeCell ref="H394:H395"/>
    <mergeCell ref="B388:B389"/>
    <mergeCell ref="C388:C389"/>
    <mergeCell ref="F388:F389"/>
    <mergeCell ref="G388:G389"/>
    <mergeCell ref="H388:H389"/>
    <mergeCell ref="B390:B391"/>
    <mergeCell ref="C390:C391"/>
    <mergeCell ref="F390:F391"/>
    <mergeCell ref="G390:G391"/>
    <mergeCell ref="H390:H391"/>
    <mergeCell ref="B384:B385"/>
    <mergeCell ref="C384:C385"/>
    <mergeCell ref="F384:F385"/>
    <mergeCell ref="G384:G385"/>
    <mergeCell ref="H384:H385"/>
    <mergeCell ref="B386:B387"/>
    <mergeCell ref="C386:C387"/>
    <mergeCell ref="F386:F387"/>
    <mergeCell ref="G386:G387"/>
    <mergeCell ref="H386:H387"/>
    <mergeCell ref="B380:B381"/>
    <mergeCell ref="C380:C381"/>
    <mergeCell ref="F380:F381"/>
    <mergeCell ref="G380:G381"/>
    <mergeCell ref="H380:H381"/>
    <mergeCell ref="B382:B383"/>
    <mergeCell ref="C382:C383"/>
    <mergeCell ref="F382:F383"/>
    <mergeCell ref="G382:G383"/>
    <mergeCell ref="H382:H383"/>
    <mergeCell ref="B352:B353"/>
    <mergeCell ref="C352:C353"/>
    <mergeCell ref="F352:F353"/>
    <mergeCell ref="G352:G353"/>
    <mergeCell ref="H352:H353"/>
    <mergeCell ref="B354:B355"/>
    <mergeCell ref="C354:C355"/>
    <mergeCell ref="F354:F355"/>
    <mergeCell ref="G354:G355"/>
    <mergeCell ref="H354:H355"/>
    <mergeCell ref="B356:B357"/>
    <mergeCell ref="C356:C357"/>
    <mergeCell ref="F356:F357"/>
    <mergeCell ref="G356:G357"/>
    <mergeCell ref="H356:H357"/>
    <mergeCell ref="B358:B359"/>
    <mergeCell ref="C358:C359"/>
    <mergeCell ref="F358:F359"/>
    <mergeCell ref="G358:G359"/>
    <mergeCell ref="H358:H359"/>
    <mergeCell ref="B348:B349"/>
    <mergeCell ref="C348:C349"/>
    <mergeCell ref="F348:F349"/>
    <mergeCell ref="G348:G349"/>
    <mergeCell ref="H348:H349"/>
    <mergeCell ref="B350:B351"/>
    <mergeCell ref="C350:C351"/>
    <mergeCell ref="F350:F351"/>
    <mergeCell ref="G350:G351"/>
    <mergeCell ref="H350:H351"/>
    <mergeCell ref="B344:B345"/>
    <mergeCell ref="C344:C345"/>
    <mergeCell ref="F344:F345"/>
    <mergeCell ref="G344:G345"/>
    <mergeCell ref="H344:H345"/>
    <mergeCell ref="B346:B347"/>
    <mergeCell ref="C346:C347"/>
    <mergeCell ref="F346:F347"/>
    <mergeCell ref="G346:G347"/>
    <mergeCell ref="H346:H347"/>
    <mergeCell ref="B340:B341"/>
    <mergeCell ref="C340:C341"/>
    <mergeCell ref="F340:F341"/>
    <mergeCell ref="G340:G341"/>
    <mergeCell ref="H340:H341"/>
    <mergeCell ref="B342:B343"/>
    <mergeCell ref="C342:C343"/>
    <mergeCell ref="F342:F343"/>
    <mergeCell ref="G342:G343"/>
    <mergeCell ref="H342:H343"/>
    <mergeCell ref="B336:B337"/>
    <mergeCell ref="C336:C337"/>
    <mergeCell ref="F336:F337"/>
    <mergeCell ref="G336:G337"/>
    <mergeCell ref="H336:H337"/>
    <mergeCell ref="B338:B339"/>
    <mergeCell ref="C338:C339"/>
    <mergeCell ref="F338:F339"/>
    <mergeCell ref="G338:G339"/>
    <mergeCell ref="H338:H339"/>
    <mergeCell ref="B332:B333"/>
    <mergeCell ref="C332:C333"/>
    <mergeCell ref="F332:F333"/>
    <mergeCell ref="G332:G333"/>
    <mergeCell ref="H332:H333"/>
    <mergeCell ref="B334:B335"/>
    <mergeCell ref="C334:C335"/>
    <mergeCell ref="F334:F335"/>
    <mergeCell ref="G334:G335"/>
    <mergeCell ref="H334:H335"/>
    <mergeCell ref="B328:B329"/>
    <mergeCell ref="C328:C329"/>
    <mergeCell ref="F328:F329"/>
    <mergeCell ref="G328:G329"/>
    <mergeCell ref="H328:H329"/>
    <mergeCell ref="B330:B331"/>
    <mergeCell ref="C330:C331"/>
    <mergeCell ref="F330:F331"/>
    <mergeCell ref="G330:G331"/>
    <mergeCell ref="H330:H331"/>
    <mergeCell ref="B324:B325"/>
    <mergeCell ref="C324:C325"/>
    <mergeCell ref="F324:F325"/>
    <mergeCell ref="G324:G325"/>
    <mergeCell ref="H324:H325"/>
    <mergeCell ref="B326:B327"/>
    <mergeCell ref="C326:C327"/>
    <mergeCell ref="F326:F327"/>
    <mergeCell ref="G326:G327"/>
    <mergeCell ref="H326:H327"/>
    <mergeCell ref="B320:B321"/>
    <mergeCell ref="C320:C321"/>
    <mergeCell ref="F320:F321"/>
    <mergeCell ref="G320:G321"/>
    <mergeCell ref="H320:H321"/>
    <mergeCell ref="B322:B323"/>
    <mergeCell ref="C322:C323"/>
    <mergeCell ref="F322:F323"/>
    <mergeCell ref="G322:G323"/>
    <mergeCell ref="H322:H323"/>
    <mergeCell ref="B316:B317"/>
    <mergeCell ref="C316:C317"/>
    <mergeCell ref="F316:F317"/>
    <mergeCell ref="G316:G317"/>
    <mergeCell ref="H316:H317"/>
    <mergeCell ref="B318:B319"/>
    <mergeCell ref="C318:C319"/>
    <mergeCell ref="F318:F319"/>
    <mergeCell ref="G318:G319"/>
    <mergeCell ref="H318:H319"/>
    <mergeCell ref="B312:B313"/>
    <mergeCell ref="C312:C313"/>
    <mergeCell ref="F312:F313"/>
    <mergeCell ref="G312:G313"/>
    <mergeCell ref="H312:H313"/>
    <mergeCell ref="B314:B315"/>
    <mergeCell ref="C314:C315"/>
    <mergeCell ref="F314:F315"/>
    <mergeCell ref="G314:G315"/>
    <mergeCell ref="H314:H315"/>
    <mergeCell ref="B308:B309"/>
    <mergeCell ref="C308:C309"/>
    <mergeCell ref="F308:F309"/>
    <mergeCell ref="G308:G309"/>
    <mergeCell ref="H308:H309"/>
    <mergeCell ref="B310:B311"/>
    <mergeCell ref="C310:C311"/>
    <mergeCell ref="F310:F311"/>
    <mergeCell ref="G310:G311"/>
    <mergeCell ref="H310:H311"/>
    <mergeCell ref="B304:B305"/>
    <mergeCell ref="C304:C305"/>
    <mergeCell ref="F304:F305"/>
    <mergeCell ref="G304:G305"/>
    <mergeCell ref="H304:H305"/>
    <mergeCell ref="B306:B307"/>
    <mergeCell ref="C306:C307"/>
    <mergeCell ref="F306:F307"/>
    <mergeCell ref="G306:G307"/>
    <mergeCell ref="H306:H307"/>
    <mergeCell ref="B300:B301"/>
    <mergeCell ref="C300:C301"/>
    <mergeCell ref="F300:F301"/>
    <mergeCell ref="G300:G301"/>
    <mergeCell ref="H300:H301"/>
    <mergeCell ref="B302:B303"/>
    <mergeCell ref="C302:C303"/>
    <mergeCell ref="F302:F303"/>
    <mergeCell ref="G302:G303"/>
    <mergeCell ref="H302:H303"/>
    <mergeCell ref="B296:B297"/>
    <mergeCell ref="C296:C297"/>
    <mergeCell ref="F296:F297"/>
    <mergeCell ref="G296:G297"/>
    <mergeCell ref="H296:H297"/>
    <mergeCell ref="B298:B299"/>
    <mergeCell ref="C298:C299"/>
    <mergeCell ref="F298:F299"/>
    <mergeCell ref="G298:G299"/>
    <mergeCell ref="H298:H299"/>
    <mergeCell ref="B292:B293"/>
    <mergeCell ref="C292:C293"/>
    <mergeCell ref="F292:F293"/>
    <mergeCell ref="G292:G293"/>
    <mergeCell ref="H292:H293"/>
    <mergeCell ref="B294:B295"/>
    <mergeCell ref="C294:C295"/>
    <mergeCell ref="F294:F295"/>
    <mergeCell ref="G294:G295"/>
    <mergeCell ref="H294:H295"/>
    <mergeCell ref="B114:B115"/>
    <mergeCell ref="C114:C115"/>
    <mergeCell ref="F114:F115"/>
    <mergeCell ref="G114:G115"/>
    <mergeCell ref="H114:H115"/>
    <mergeCell ref="B112:B113"/>
    <mergeCell ref="C112:C113"/>
    <mergeCell ref="F112:F113"/>
    <mergeCell ref="G112:G113"/>
    <mergeCell ref="H112:H113"/>
    <mergeCell ref="B208:B209"/>
    <mergeCell ref="C208:C209"/>
    <mergeCell ref="F208:F209"/>
    <mergeCell ref="G208:G209"/>
    <mergeCell ref="H208:H209"/>
    <mergeCell ref="B210:B211"/>
    <mergeCell ref="C210:C211"/>
    <mergeCell ref="F210:F211"/>
    <mergeCell ref="G210:G211"/>
    <mergeCell ref="H210:H211"/>
    <mergeCell ref="B204:B205"/>
    <mergeCell ref="C204:C205"/>
    <mergeCell ref="B110:B111"/>
    <mergeCell ref="C110:C111"/>
    <mergeCell ref="F110:F111"/>
    <mergeCell ref="G110:G111"/>
    <mergeCell ref="H110:H111"/>
    <mergeCell ref="B108:B109"/>
    <mergeCell ref="C108:C109"/>
    <mergeCell ref="F108:F109"/>
    <mergeCell ref="G108:G109"/>
    <mergeCell ref="H108:H109"/>
    <mergeCell ref="B106:B107"/>
    <mergeCell ref="C106:C107"/>
    <mergeCell ref="F106:F107"/>
    <mergeCell ref="G106:G107"/>
    <mergeCell ref="H106:H107"/>
    <mergeCell ref="B104:B105"/>
    <mergeCell ref="C104:C105"/>
    <mergeCell ref="F104:F105"/>
    <mergeCell ref="G104:G105"/>
    <mergeCell ref="H104:H105"/>
    <mergeCell ref="B102:B103"/>
    <mergeCell ref="C102:C103"/>
    <mergeCell ref="F102:F103"/>
    <mergeCell ref="G102:G103"/>
    <mergeCell ref="H102:H103"/>
    <mergeCell ref="B100:B101"/>
    <mergeCell ref="C100:C101"/>
    <mergeCell ref="F100:F101"/>
    <mergeCell ref="G100:G101"/>
    <mergeCell ref="H100:H101"/>
    <mergeCell ref="B98:B99"/>
    <mergeCell ref="C98:C99"/>
    <mergeCell ref="F98:F99"/>
    <mergeCell ref="G98:G99"/>
    <mergeCell ref="H98:H99"/>
    <mergeCell ref="B96:B97"/>
    <mergeCell ref="C96:C97"/>
    <mergeCell ref="F96:F97"/>
    <mergeCell ref="G96:G97"/>
    <mergeCell ref="H96:H97"/>
    <mergeCell ref="B94:B95"/>
    <mergeCell ref="C94:C95"/>
    <mergeCell ref="F94:F95"/>
    <mergeCell ref="G94:G95"/>
    <mergeCell ref="H94:H95"/>
    <mergeCell ref="B92:B93"/>
    <mergeCell ref="C92:C93"/>
    <mergeCell ref="F92:F93"/>
    <mergeCell ref="G92:G93"/>
    <mergeCell ref="H92:H93"/>
    <mergeCell ref="B90:B91"/>
    <mergeCell ref="C90:C91"/>
    <mergeCell ref="F90:F91"/>
    <mergeCell ref="G90:G91"/>
    <mergeCell ref="H90:H91"/>
    <mergeCell ref="B88:B89"/>
    <mergeCell ref="C88:C89"/>
    <mergeCell ref="F88:F89"/>
    <mergeCell ref="G88:G89"/>
    <mergeCell ref="H88:H89"/>
    <mergeCell ref="B86:B87"/>
    <mergeCell ref="C86:C87"/>
    <mergeCell ref="F86:F87"/>
    <mergeCell ref="G86:G87"/>
    <mergeCell ref="H86:H87"/>
    <mergeCell ref="B84:B85"/>
    <mergeCell ref="C84:C85"/>
    <mergeCell ref="F84:F85"/>
    <mergeCell ref="G84:G85"/>
    <mergeCell ref="H84:H85"/>
    <mergeCell ref="B82:B83"/>
    <mergeCell ref="C82:C83"/>
    <mergeCell ref="F82:F83"/>
    <mergeCell ref="G82:G83"/>
    <mergeCell ref="H82:H83"/>
    <mergeCell ref="B80:B81"/>
    <mergeCell ref="C80:C81"/>
    <mergeCell ref="F80:F81"/>
    <mergeCell ref="G80:G81"/>
    <mergeCell ref="H80:H81"/>
    <mergeCell ref="B78:B79"/>
    <mergeCell ref="C78:C79"/>
    <mergeCell ref="F78:F79"/>
    <mergeCell ref="G78:G79"/>
    <mergeCell ref="H78:H79"/>
    <mergeCell ref="B76:B77"/>
    <mergeCell ref="C76:C77"/>
    <mergeCell ref="F76:F77"/>
    <mergeCell ref="G76:G77"/>
    <mergeCell ref="H76:H77"/>
    <mergeCell ref="B74:B75"/>
    <mergeCell ref="C74:C75"/>
    <mergeCell ref="F74:F75"/>
    <mergeCell ref="G74:G75"/>
    <mergeCell ref="H74:H75"/>
    <mergeCell ref="B72:B73"/>
    <mergeCell ref="C72:C73"/>
    <mergeCell ref="F72:F73"/>
    <mergeCell ref="G72:G73"/>
    <mergeCell ref="H72:H73"/>
    <mergeCell ref="B70:B71"/>
    <mergeCell ref="C70:C71"/>
    <mergeCell ref="F70:F71"/>
    <mergeCell ref="G70:G71"/>
    <mergeCell ref="H70:H71"/>
    <mergeCell ref="B68:B69"/>
    <mergeCell ref="C68:C69"/>
    <mergeCell ref="F68:F69"/>
    <mergeCell ref="G68:G69"/>
    <mergeCell ref="H68:H69"/>
    <mergeCell ref="B66:B67"/>
    <mergeCell ref="C66:C67"/>
    <mergeCell ref="F66:F67"/>
    <mergeCell ref="G66:G67"/>
    <mergeCell ref="H66:H67"/>
    <mergeCell ref="B64:B65"/>
    <mergeCell ref="C64:C65"/>
    <mergeCell ref="F64:F65"/>
    <mergeCell ref="G64:G65"/>
    <mergeCell ref="H64:H65"/>
    <mergeCell ref="B16:B17"/>
    <mergeCell ref="B18:B19"/>
    <mergeCell ref="B20:B21"/>
    <mergeCell ref="B22:B23"/>
    <mergeCell ref="B24:B25"/>
    <mergeCell ref="B62:B63"/>
    <mergeCell ref="C62:C63"/>
    <mergeCell ref="F62:F63"/>
    <mergeCell ref="G62:G63"/>
    <mergeCell ref="H62:H63"/>
    <mergeCell ref="B60:B61"/>
    <mergeCell ref="C60:C61"/>
    <mergeCell ref="F60:F61"/>
    <mergeCell ref="G60:G61"/>
    <mergeCell ref="H60:H61"/>
    <mergeCell ref="B58:B59"/>
    <mergeCell ref="C58:C59"/>
    <mergeCell ref="F58:F59"/>
    <mergeCell ref="G58:G59"/>
    <mergeCell ref="H58:H59"/>
    <mergeCell ref="B56:B57"/>
    <mergeCell ref="C56:C57"/>
    <mergeCell ref="F56:F57"/>
    <mergeCell ref="G56:G57"/>
    <mergeCell ref="H56:H57"/>
    <mergeCell ref="G34:G35"/>
    <mergeCell ref="H20:H21"/>
    <mergeCell ref="H22:H23"/>
    <mergeCell ref="H24:H25"/>
    <mergeCell ref="H26:H27"/>
    <mergeCell ref="H28:H29"/>
    <mergeCell ref="H30:H31"/>
    <mergeCell ref="H32:H33"/>
    <mergeCell ref="H34:H35"/>
    <mergeCell ref="B46:B47"/>
    <mergeCell ref="B48:B49"/>
    <mergeCell ref="B50:B51"/>
    <mergeCell ref="B52:B53"/>
    <mergeCell ref="B54:B55"/>
    <mergeCell ref="B36:B37"/>
    <mergeCell ref="B38:B39"/>
    <mergeCell ref="B40:B41"/>
    <mergeCell ref="B42:B43"/>
    <mergeCell ref="B44:B45"/>
    <mergeCell ref="B26:B27"/>
    <mergeCell ref="B28:B29"/>
    <mergeCell ref="B30:B31"/>
    <mergeCell ref="B32:B33"/>
    <mergeCell ref="B34:B35"/>
    <mergeCell ref="C36:C37"/>
    <mergeCell ref="F36:F37"/>
    <mergeCell ref="G36:G37"/>
    <mergeCell ref="H36:H37"/>
    <mergeCell ref="C38:C39"/>
    <mergeCell ref="F38:F39"/>
    <mergeCell ref="G38:G39"/>
    <mergeCell ref="H38:H39"/>
    <mergeCell ref="C40:C41"/>
    <mergeCell ref="F40:F41"/>
    <mergeCell ref="G40:G41"/>
    <mergeCell ref="H40:H41"/>
    <mergeCell ref="C42:C43"/>
    <mergeCell ref="F42:F43"/>
    <mergeCell ref="G42:G43"/>
    <mergeCell ref="J21:N27"/>
    <mergeCell ref="C16:C17"/>
    <mergeCell ref="F16:F17"/>
    <mergeCell ref="G16:G17"/>
    <mergeCell ref="H16:H17"/>
    <mergeCell ref="H18:H19"/>
    <mergeCell ref="C18:C19"/>
    <mergeCell ref="C30:C31"/>
    <mergeCell ref="C32:C33"/>
    <mergeCell ref="C34:C35"/>
    <mergeCell ref="C24:C25"/>
    <mergeCell ref="C26:C27"/>
    <mergeCell ref="C28:C29"/>
    <mergeCell ref="G24:G25"/>
    <mergeCell ref="G26:G27"/>
    <mergeCell ref="C20:C21"/>
    <mergeCell ref="C22:C23"/>
    <mergeCell ref="F18:F19"/>
    <mergeCell ref="G18:G19"/>
    <mergeCell ref="G20:G21"/>
    <mergeCell ref="G22:G23"/>
    <mergeCell ref="F30:F31"/>
    <mergeCell ref="F32:F33"/>
    <mergeCell ref="F34:F35"/>
    <mergeCell ref="F20:F21"/>
    <mergeCell ref="F22:F23"/>
    <mergeCell ref="F24:F25"/>
    <mergeCell ref="F26:F27"/>
    <mergeCell ref="F28:F29"/>
    <mergeCell ref="G28:G29"/>
    <mergeCell ref="G30:G31"/>
    <mergeCell ref="G32:G33"/>
    <mergeCell ref="H42:H43"/>
    <mergeCell ref="C44:C45"/>
    <mergeCell ref="F44:F45"/>
    <mergeCell ref="G44:G45"/>
    <mergeCell ref="H44:H45"/>
    <mergeCell ref="C46:C47"/>
    <mergeCell ref="F46:F47"/>
    <mergeCell ref="G46:G47"/>
    <mergeCell ref="H46:H47"/>
    <mergeCell ref="C54:C55"/>
    <mergeCell ref="F54:F55"/>
    <mergeCell ref="G54:G55"/>
    <mergeCell ref="H54:H55"/>
    <mergeCell ref="C48:C49"/>
    <mergeCell ref="F48:F49"/>
    <mergeCell ref="G48:G49"/>
    <mergeCell ref="H48:H49"/>
    <mergeCell ref="C50:C51"/>
    <mergeCell ref="F50:F51"/>
    <mergeCell ref="G50:G51"/>
    <mergeCell ref="H50:H51"/>
    <mergeCell ref="C52:C53"/>
    <mergeCell ref="F52:F53"/>
    <mergeCell ref="G52:G53"/>
    <mergeCell ref="H52:H53"/>
  </mergeCells>
  <phoneticPr fontId="3"/>
  <conditionalFormatting sqref="H16:H415">
    <cfRule type="expression" priority="2" stopIfTrue="1">
      <formula>H16=""</formula>
    </cfRule>
    <cfRule type="expression" dxfId="21" priority="3">
      <formula>IF(G16="",0&lt;H16)</formula>
    </cfRule>
    <cfRule type="expression" dxfId="20" priority="4">
      <formula>OR(H16&gt;G16,H16&gt;$D$12)</formula>
    </cfRule>
    <cfRule type="expression" dxfId="19" priority="5">
      <formula>$D$12=""</formula>
    </cfRule>
  </conditionalFormatting>
  <conditionalFormatting sqref="M16">
    <cfRule type="expression" priority="2526" stopIfTrue="1">
      <formula>M16=""</formula>
    </cfRule>
    <cfRule type="expression" dxfId="18" priority="2527">
      <formula>L16=""</formula>
    </cfRule>
    <cfRule type="expression" dxfId="17" priority="2528">
      <formula>M16&gt;L16</formula>
    </cfRule>
    <cfRule type="expression" dxfId="16" priority="2529">
      <formula>M16&gt;30000000</formula>
    </cfRule>
    <cfRule type="expression" dxfId="15" priority="2530">
      <formula>OR(M16&gt;D12,D12="")</formula>
    </cfRule>
  </conditionalFormatting>
  <hyperlinks>
    <hyperlink ref="H2" location="様式・計算用ツール一覧!A1" display="一覧に戻る" xr:uid="{38CBED7F-F486-4725-B3E3-41B0D88F1904}"/>
    <hyperlink ref="G2" location="様式・計算用ツール一覧!A1" display="一覧に戻る" xr:uid="{78DD06CD-62AA-4369-B667-A3321F032EB8}"/>
  </hyperlinks>
  <pageMargins left="0.11811023622047245" right="0.11811023622047245" top="0.74803149606299213" bottom="0.11811023622047245" header="0.31496062992125984" footer="0.31496062992125984"/>
  <pageSetup paperSize="9" scale="46" fitToHeight="0" orientation="landscape" r:id="rId1"/>
  <rowBreaks count="2" manualBreakCount="2">
    <brk id="55" max="14" man="1"/>
    <brk id="95" max="14"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68C6F-BE99-4466-B0FE-22CA7E83F03D}">
  <sheetPr>
    <pageSetUpPr fitToPage="1"/>
  </sheetPr>
  <dimension ref="A1:O70"/>
  <sheetViews>
    <sheetView showGridLines="0" view="pageBreakPreview" zoomScale="88" zoomScaleNormal="100" zoomScaleSheetLayoutView="55" workbookViewId="0"/>
  </sheetViews>
  <sheetFormatPr defaultColWidth="9" defaultRowHeight="13.5" x14ac:dyDescent="0.4"/>
  <cols>
    <col min="1" max="1" width="1.625" style="10" customWidth="1"/>
    <col min="2" max="2" width="30" style="10" customWidth="1"/>
    <col min="3" max="3" width="28.625" style="10" customWidth="1"/>
    <col min="4" max="8" width="25" style="10" customWidth="1"/>
    <col min="9" max="9" width="7.125" style="10" customWidth="1"/>
    <col min="10" max="11" width="9" style="10" customWidth="1"/>
    <col min="12" max="14" width="9" style="43" customWidth="1"/>
    <col min="15" max="16384" width="9" style="10"/>
  </cols>
  <sheetData>
    <row r="1" spans="2:15" ht="7.5" customHeight="1" x14ac:dyDescent="0.4">
      <c r="J1" s="10" t="s">
        <v>138</v>
      </c>
    </row>
    <row r="2" spans="2:15" ht="16.5" x14ac:dyDescent="0.4">
      <c r="B2" s="6" t="s">
        <v>119</v>
      </c>
      <c r="H2" s="12" t="s">
        <v>123</v>
      </c>
      <c r="J2" s="10" t="s">
        <v>138</v>
      </c>
    </row>
    <row r="3" spans="2:15" ht="7.5" customHeight="1" x14ac:dyDescent="0.4">
      <c r="J3" s="10" t="s">
        <v>138</v>
      </c>
      <c r="L3" s="10"/>
      <c r="O3" s="43"/>
    </row>
    <row r="4" spans="2:15" x14ac:dyDescent="0.4">
      <c r="B4" s="10" t="s">
        <v>203</v>
      </c>
      <c r="J4" s="10" t="s">
        <v>138</v>
      </c>
      <c r="L4" s="10"/>
      <c r="O4" s="43"/>
    </row>
    <row r="5" spans="2:15" x14ac:dyDescent="0.4">
      <c r="B5" s="10" t="s">
        <v>154</v>
      </c>
      <c r="J5" s="10" t="s">
        <v>138</v>
      </c>
      <c r="L5" s="10"/>
      <c r="O5" s="43"/>
    </row>
    <row r="6" spans="2:15" x14ac:dyDescent="0.4">
      <c r="B6" s="10" t="s">
        <v>230</v>
      </c>
      <c r="J6" s="10" t="s">
        <v>138</v>
      </c>
      <c r="L6" s="10"/>
      <c r="O6" s="43"/>
    </row>
    <row r="7" spans="2:15" x14ac:dyDescent="0.4">
      <c r="B7" s="10" t="s">
        <v>128</v>
      </c>
      <c r="J7" s="10" t="s">
        <v>138</v>
      </c>
      <c r="L7" s="10"/>
      <c r="O7" s="43"/>
    </row>
    <row r="8" spans="2:15" x14ac:dyDescent="0.4">
      <c r="B8" s="10" t="s">
        <v>215</v>
      </c>
      <c r="J8" s="10" t="s">
        <v>138</v>
      </c>
      <c r="L8" s="10"/>
      <c r="O8" s="43"/>
    </row>
    <row r="9" spans="2:15" x14ac:dyDescent="0.4">
      <c r="B9" s="198" t="s">
        <v>207</v>
      </c>
      <c r="L9" s="10"/>
      <c r="O9" s="43"/>
    </row>
    <row r="10" spans="2:15" ht="17.25" customHeight="1" x14ac:dyDescent="0.4">
      <c r="J10" s="10" t="s">
        <v>138</v>
      </c>
    </row>
    <row r="11" spans="2:15" x14ac:dyDescent="0.4">
      <c r="B11" s="20" t="s">
        <v>216</v>
      </c>
      <c r="J11" s="10" t="s">
        <v>138</v>
      </c>
      <c r="L11" s="10"/>
      <c r="O11" s="43"/>
    </row>
    <row r="12" spans="2:15" x14ac:dyDescent="0.4">
      <c r="B12" s="7" t="s">
        <v>114</v>
      </c>
      <c r="C12" s="101" t="str">
        <f>F【様式5】基盤導入経費!O11</f>
        <v/>
      </c>
      <c r="D12" s="102"/>
      <c r="E12" s="102"/>
      <c r="J12" s="10" t="s">
        <v>138</v>
      </c>
    </row>
    <row r="13" spans="2:15" x14ac:dyDescent="0.4">
      <c r="B13" s="7" t="s">
        <v>214</v>
      </c>
      <c r="C13" s="101" t="str">
        <f>IF(G【様式6】消費動向等分析経費!M16="","",G【様式6】消費動向等分析経費!M16)</f>
        <v/>
      </c>
      <c r="D13" s="102"/>
      <c r="E13" s="102"/>
      <c r="J13" s="10" t="s">
        <v>138</v>
      </c>
    </row>
    <row r="14" spans="2:15" x14ac:dyDescent="0.4">
      <c r="B14" s="7" t="s">
        <v>57</v>
      </c>
      <c r="C14" s="101" t="str" cm="1">
        <f t="array" ref="C14">_xlfn.IFS(COUNTIF(C12:C13,"")=2,"",
C12="",ROUNDDOWN(MIN(2000000,C13*0.1/3*2),0),
C13="",ROUNDDOWN(MIN(2000000,C12*0.1/3*2),0),
C12+C13&gt;30000000,2000000,
C12+C13&lt;=30000000,ROUNDDOWN((C12+C13)*0.1/3*2,0))</f>
        <v/>
      </c>
      <c r="D14" s="102"/>
      <c r="E14" s="102"/>
      <c r="J14" s="10" t="s">
        <v>138</v>
      </c>
    </row>
    <row r="15" spans="2:15" ht="17.25" customHeight="1" x14ac:dyDescent="0.4">
      <c r="C15" s="102"/>
      <c r="D15" s="102"/>
      <c r="E15" s="102"/>
      <c r="J15" s="10" t="s">
        <v>138</v>
      </c>
    </row>
    <row r="16" spans="2:15" x14ac:dyDescent="0.4">
      <c r="B16" s="20" t="s">
        <v>159</v>
      </c>
      <c r="D16" s="43"/>
      <c r="J16" s="10" t="s">
        <v>138</v>
      </c>
    </row>
    <row r="17" spans="1:14" x14ac:dyDescent="0.4">
      <c r="B17" s="3" t="s">
        <v>32</v>
      </c>
      <c r="C17" s="82" t="s">
        <v>33</v>
      </c>
      <c r="D17" s="82" t="s">
        <v>34</v>
      </c>
      <c r="E17" s="82" t="s">
        <v>51</v>
      </c>
      <c r="F17" s="3" t="s">
        <v>35</v>
      </c>
      <c r="J17" s="10" t="s">
        <v>138</v>
      </c>
    </row>
    <row r="18" spans="1:14" x14ac:dyDescent="0.4">
      <c r="B18" s="86" t="s">
        <v>121</v>
      </c>
      <c r="C18" s="87" t="str">
        <f>IF(SUM(C19:C20)=0,"",SUM(C19:C20))</f>
        <v/>
      </c>
      <c r="D18" s="87" t="str">
        <f>IF(C18="","",MIN(C14,ROUNDDOWN(C18/3*2,0)))</f>
        <v/>
      </c>
      <c r="E18" s="211"/>
      <c r="F18" s="86" t="s">
        <v>40</v>
      </c>
      <c r="J18" s="10" t="s">
        <v>138</v>
      </c>
    </row>
    <row r="19" spans="1:14" x14ac:dyDescent="0.4">
      <c r="B19" s="89" t="s">
        <v>98</v>
      </c>
      <c r="C19" s="90" t="str">
        <f>E24</f>
        <v/>
      </c>
      <c r="D19" s="103"/>
      <c r="E19" s="104"/>
      <c r="F19" s="105"/>
      <c r="J19" s="10" t="s">
        <v>138</v>
      </c>
    </row>
    <row r="20" spans="1:14" x14ac:dyDescent="0.4">
      <c r="B20" s="94" t="s">
        <v>99</v>
      </c>
      <c r="C20" s="95" t="str">
        <f>E54</f>
        <v/>
      </c>
      <c r="D20" s="106"/>
      <c r="E20" s="107"/>
      <c r="F20" s="108"/>
      <c r="J20" s="10" t="s">
        <v>138</v>
      </c>
    </row>
    <row r="21" spans="1:14" x14ac:dyDescent="0.4">
      <c r="J21" s="10" t="s">
        <v>138</v>
      </c>
    </row>
    <row r="22" spans="1:14" ht="14.25" thickBot="1" x14ac:dyDescent="0.45">
      <c r="A22" s="109"/>
      <c r="B22" s="20" t="s">
        <v>151</v>
      </c>
      <c r="J22" s="10" t="s">
        <v>138</v>
      </c>
      <c r="L22" s="10"/>
      <c r="M22" s="10"/>
      <c r="N22" s="10"/>
    </row>
    <row r="23" spans="1:14" ht="23.25" customHeight="1" thickBot="1" x14ac:dyDescent="0.45">
      <c r="A23" s="110"/>
      <c r="B23" s="117" t="s">
        <v>95</v>
      </c>
      <c r="C23" s="117" t="s">
        <v>96</v>
      </c>
      <c r="D23" s="118" t="s">
        <v>33</v>
      </c>
      <c r="E23" s="118" t="s">
        <v>56</v>
      </c>
      <c r="F23" s="117" t="s">
        <v>50</v>
      </c>
      <c r="G23" s="119" t="s">
        <v>34</v>
      </c>
      <c r="H23" s="120" t="s">
        <v>51</v>
      </c>
      <c r="J23" s="10" t="s">
        <v>138</v>
      </c>
      <c r="L23" s="10"/>
      <c r="M23" s="10"/>
      <c r="N23" s="10"/>
    </row>
    <row r="24" spans="1:14" ht="23.25" customHeight="1" x14ac:dyDescent="0.4">
      <c r="B24" s="111" t="s">
        <v>100</v>
      </c>
      <c r="C24" s="154"/>
      <c r="D24" s="148"/>
      <c r="E24" s="264" t="str">
        <f>IF(SUM(D24:D50)=0,"",SUM(D24:D50))</f>
        <v/>
      </c>
      <c r="F24" s="264" t="str">
        <f>IF(E24="","",ROUNDDOWN(E24/3*2,0))</f>
        <v/>
      </c>
      <c r="G24" s="264" t="str">
        <f>IF(E24="","",(MIN(C14,ROUNDDOWN(E24/3*2,0))))</f>
        <v/>
      </c>
      <c r="H24" s="278"/>
      <c r="J24" s="10" t="s">
        <v>138</v>
      </c>
      <c r="L24" s="10"/>
      <c r="M24" s="10"/>
      <c r="N24" s="10"/>
    </row>
    <row r="25" spans="1:14" ht="23.25" customHeight="1" x14ac:dyDescent="0.4">
      <c r="B25" s="112"/>
      <c r="C25" s="155"/>
      <c r="D25" s="149"/>
      <c r="E25" s="277"/>
      <c r="F25" s="277"/>
      <c r="G25" s="277"/>
      <c r="H25" s="279"/>
      <c r="J25" s="10" t="s">
        <v>138</v>
      </c>
      <c r="L25" s="10"/>
      <c r="M25" s="10"/>
      <c r="N25" s="10"/>
    </row>
    <row r="26" spans="1:14" ht="23.25" customHeight="1" thickBot="1" x14ac:dyDescent="0.45">
      <c r="B26" s="113"/>
      <c r="C26" s="156"/>
      <c r="D26" s="150"/>
      <c r="E26" s="277"/>
      <c r="F26" s="277"/>
      <c r="G26" s="277"/>
      <c r="H26" s="279"/>
      <c r="J26" s="10" t="s">
        <v>138</v>
      </c>
      <c r="L26" s="10"/>
      <c r="M26" s="10"/>
      <c r="N26" s="10"/>
    </row>
    <row r="27" spans="1:14" ht="23.25" customHeight="1" x14ac:dyDescent="0.4">
      <c r="B27" s="111" t="s">
        <v>101</v>
      </c>
      <c r="C27" s="154"/>
      <c r="D27" s="148"/>
      <c r="E27" s="277"/>
      <c r="F27" s="277"/>
      <c r="G27" s="277"/>
      <c r="H27" s="279"/>
      <c r="J27" s="10" t="s">
        <v>138</v>
      </c>
      <c r="L27" s="10"/>
      <c r="M27" s="10"/>
      <c r="N27" s="10"/>
    </row>
    <row r="28" spans="1:14" ht="23.25" customHeight="1" x14ac:dyDescent="0.4">
      <c r="B28" s="112"/>
      <c r="C28" s="155"/>
      <c r="D28" s="149"/>
      <c r="E28" s="277"/>
      <c r="F28" s="277"/>
      <c r="G28" s="277"/>
      <c r="H28" s="279"/>
      <c r="J28" s="10" t="s">
        <v>138</v>
      </c>
      <c r="L28" s="10"/>
      <c r="M28" s="10"/>
      <c r="N28" s="10"/>
    </row>
    <row r="29" spans="1:14" ht="23.25" customHeight="1" thickBot="1" x14ac:dyDescent="0.45">
      <c r="B29" s="113"/>
      <c r="C29" s="156"/>
      <c r="D29" s="150"/>
      <c r="E29" s="277"/>
      <c r="F29" s="277"/>
      <c r="G29" s="277"/>
      <c r="H29" s="279"/>
      <c r="J29" s="10" t="s">
        <v>138</v>
      </c>
      <c r="L29" s="10"/>
      <c r="M29" s="10"/>
      <c r="N29" s="10"/>
    </row>
    <row r="30" spans="1:14" ht="23.25" customHeight="1" x14ac:dyDescent="0.4">
      <c r="B30" s="111" t="s">
        <v>102</v>
      </c>
      <c r="C30" s="154"/>
      <c r="D30" s="148"/>
      <c r="E30" s="277"/>
      <c r="F30" s="277"/>
      <c r="G30" s="277"/>
      <c r="H30" s="279"/>
      <c r="J30" s="10" t="s">
        <v>138</v>
      </c>
      <c r="L30" s="10"/>
      <c r="M30" s="10"/>
      <c r="N30" s="10"/>
    </row>
    <row r="31" spans="1:14" ht="23.25" customHeight="1" x14ac:dyDescent="0.4">
      <c r="B31" s="112"/>
      <c r="C31" s="155"/>
      <c r="D31" s="149"/>
      <c r="E31" s="277"/>
      <c r="F31" s="277"/>
      <c r="G31" s="277"/>
      <c r="H31" s="279"/>
      <c r="J31" s="10" t="s">
        <v>138</v>
      </c>
      <c r="L31" s="10"/>
      <c r="M31" s="10"/>
      <c r="N31" s="10"/>
    </row>
    <row r="32" spans="1:14" ht="23.25" customHeight="1" thickBot="1" x14ac:dyDescent="0.45">
      <c r="B32" s="113"/>
      <c r="C32" s="156"/>
      <c r="D32" s="150"/>
      <c r="E32" s="277"/>
      <c r="F32" s="277"/>
      <c r="G32" s="277"/>
      <c r="H32" s="279"/>
      <c r="J32" s="10" t="s">
        <v>138</v>
      </c>
      <c r="L32" s="10"/>
      <c r="M32" s="10"/>
      <c r="N32" s="10"/>
    </row>
    <row r="33" spans="2:14" ht="23.25" customHeight="1" x14ac:dyDescent="0.4">
      <c r="B33" s="111" t="s">
        <v>103</v>
      </c>
      <c r="C33" s="154"/>
      <c r="D33" s="148"/>
      <c r="E33" s="277"/>
      <c r="F33" s="277"/>
      <c r="G33" s="277"/>
      <c r="H33" s="279"/>
      <c r="J33" s="10" t="s">
        <v>138</v>
      </c>
      <c r="L33" s="10"/>
      <c r="M33" s="10"/>
      <c r="N33" s="10"/>
    </row>
    <row r="34" spans="2:14" ht="23.25" customHeight="1" x14ac:dyDescent="0.4">
      <c r="B34" s="112"/>
      <c r="C34" s="186"/>
      <c r="D34" s="187"/>
      <c r="E34" s="277"/>
      <c r="F34" s="277"/>
      <c r="G34" s="277"/>
      <c r="H34" s="279"/>
      <c r="J34" s="10" t="s">
        <v>138</v>
      </c>
      <c r="L34" s="10"/>
      <c r="M34" s="10"/>
      <c r="N34" s="10"/>
    </row>
    <row r="35" spans="2:14" ht="23.25" customHeight="1" thickBot="1" x14ac:dyDescent="0.45">
      <c r="B35" s="113"/>
      <c r="C35" s="156"/>
      <c r="D35" s="150"/>
      <c r="E35" s="277"/>
      <c r="F35" s="277"/>
      <c r="G35" s="277"/>
      <c r="H35" s="279"/>
      <c r="J35" s="10" t="s">
        <v>138</v>
      </c>
      <c r="L35" s="10"/>
      <c r="M35" s="10"/>
      <c r="N35" s="10"/>
    </row>
    <row r="36" spans="2:14" ht="23.25" customHeight="1" x14ac:dyDescent="0.4">
      <c r="B36" s="111" t="s">
        <v>104</v>
      </c>
      <c r="C36" s="154"/>
      <c r="D36" s="148"/>
      <c r="E36" s="277"/>
      <c r="F36" s="277"/>
      <c r="G36" s="277"/>
      <c r="H36" s="279"/>
      <c r="J36" s="10" t="s">
        <v>138</v>
      </c>
      <c r="L36" s="10"/>
      <c r="M36" s="10"/>
      <c r="N36" s="10"/>
    </row>
    <row r="37" spans="2:14" ht="23.25" customHeight="1" x14ac:dyDescent="0.4">
      <c r="B37" s="112"/>
      <c r="C37" s="155"/>
      <c r="D37" s="149"/>
      <c r="E37" s="277"/>
      <c r="F37" s="277"/>
      <c r="G37" s="277"/>
      <c r="H37" s="279"/>
      <c r="J37" s="10" t="s">
        <v>138</v>
      </c>
      <c r="L37" s="10"/>
      <c r="M37" s="10"/>
      <c r="N37" s="10"/>
    </row>
    <row r="38" spans="2:14" ht="23.25" customHeight="1" thickBot="1" x14ac:dyDescent="0.45">
      <c r="B38" s="113"/>
      <c r="C38" s="156"/>
      <c r="D38" s="150"/>
      <c r="E38" s="277"/>
      <c r="F38" s="277"/>
      <c r="G38" s="277"/>
      <c r="H38" s="279"/>
      <c r="J38" s="10" t="s">
        <v>138</v>
      </c>
      <c r="L38" s="10"/>
      <c r="M38" s="10"/>
      <c r="N38" s="10"/>
    </row>
    <row r="39" spans="2:14" ht="23.25" customHeight="1" x14ac:dyDescent="0.4">
      <c r="B39" s="111" t="s">
        <v>105</v>
      </c>
      <c r="C39" s="154"/>
      <c r="D39" s="148"/>
      <c r="E39" s="277"/>
      <c r="F39" s="277"/>
      <c r="G39" s="277"/>
      <c r="H39" s="279"/>
      <c r="J39" s="10" t="s">
        <v>138</v>
      </c>
      <c r="L39" s="10"/>
      <c r="M39" s="10"/>
      <c r="N39" s="10"/>
    </row>
    <row r="40" spans="2:14" ht="23.25" customHeight="1" x14ac:dyDescent="0.4">
      <c r="B40" s="112"/>
      <c r="C40" s="155"/>
      <c r="D40" s="149"/>
      <c r="E40" s="277"/>
      <c r="F40" s="277"/>
      <c r="G40" s="277"/>
      <c r="H40" s="279"/>
      <c r="J40" s="10" t="s">
        <v>138</v>
      </c>
      <c r="L40" s="10"/>
      <c r="M40" s="10"/>
      <c r="N40" s="10"/>
    </row>
    <row r="41" spans="2:14" ht="23.25" customHeight="1" thickBot="1" x14ac:dyDescent="0.45">
      <c r="B41" s="113"/>
      <c r="C41" s="156"/>
      <c r="D41" s="150"/>
      <c r="E41" s="277"/>
      <c r="F41" s="277"/>
      <c r="G41" s="277"/>
      <c r="H41" s="279"/>
      <c r="J41" s="10" t="s">
        <v>138</v>
      </c>
      <c r="L41" s="10"/>
      <c r="M41" s="10"/>
      <c r="N41" s="10"/>
    </row>
    <row r="42" spans="2:14" x14ac:dyDescent="0.4">
      <c r="B42" s="111" t="s">
        <v>106</v>
      </c>
      <c r="C42" s="154"/>
      <c r="D42" s="148"/>
      <c r="E42" s="277"/>
      <c r="F42" s="277"/>
      <c r="G42" s="277"/>
      <c r="H42" s="279"/>
      <c r="J42" s="10" t="s">
        <v>138</v>
      </c>
      <c r="L42" s="10"/>
      <c r="M42" s="10"/>
      <c r="N42" s="10"/>
    </row>
    <row r="43" spans="2:14" x14ac:dyDescent="0.4">
      <c r="B43" s="112"/>
      <c r="C43" s="155"/>
      <c r="D43" s="149"/>
      <c r="E43" s="277"/>
      <c r="F43" s="277"/>
      <c r="G43" s="277"/>
      <c r="H43" s="279"/>
      <c r="J43" s="10" t="s">
        <v>138</v>
      </c>
      <c r="L43" s="10"/>
      <c r="M43" s="10"/>
      <c r="N43" s="10"/>
    </row>
    <row r="44" spans="2:14" ht="14.25" thickBot="1" x14ac:dyDescent="0.45">
      <c r="B44" s="113"/>
      <c r="C44" s="156"/>
      <c r="D44" s="150"/>
      <c r="E44" s="277"/>
      <c r="F44" s="277"/>
      <c r="G44" s="277"/>
      <c r="H44" s="279"/>
      <c r="J44" s="10" t="s">
        <v>138</v>
      </c>
    </row>
    <row r="45" spans="2:14" x14ac:dyDescent="0.4">
      <c r="B45" s="111" t="s">
        <v>107</v>
      </c>
      <c r="C45" s="154"/>
      <c r="D45" s="148"/>
      <c r="E45" s="277"/>
      <c r="F45" s="277"/>
      <c r="G45" s="277"/>
      <c r="H45" s="279"/>
      <c r="J45" s="10" t="s">
        <v>138</v>
      </c>
    </row>
    <row r="46" spans="2:14" x14ac:dyDescent="0.4">
      <c r="B46" s="112"/>
      <c r="C46" s="155"/>
      <c r="D46" s="149"/>
      <c r="E46" s="277"/>
      <c r="F46" s="277"/>
      <c r="G46" s="277"/>
      <c r="H46" s="279"/>
      <c r="J46" s="10" t="s">
        <v>138</v>
      </c>
    </row>
    <row r="47" spans="2:14" ht="14.25" thickBot="1" x14ac:dyDescent="0.45">
      <c r="B47" s="113"/>
      <c r="C47" s="156"/>
      <c r="D47" s="150"/>
      <c r="E47" s="277"/>
      <c r="F47" s="277"/>
      <c r="G47" s="277"/>
      <c r="H47" s="279"/>
      <c r="J47" s="10" t="s">
        <v>138</v>
      </c>
    </row>
    <row r="48" spans="2:14" x14ac:dyDescent="0.4">
      <c r="B48" s="111" t="s">
        <v>108</v>
      </c>
      <c r="C48" s="154"/>
      <c r="D48" s="148"/>
      <c r="E48" s="277"/>
      <c r="F48" s="277"/>
      <c r="G48" s="277"/>
      <c r="H48" s="279"/>
      <c r="J48" s="10" t="s">
        <v>138</v>
      </c>
    </row>
    <row r="49" spans="1:10" x14ac:dyDescent="0.4">
      <c r="B49" s="112"/>
      <c r="C49" s="155"/>
      <c r="D49" s="149"/>
      <c r="E49" s="277"/>
      <c r="F49" s="277"/>
      <c r="G49" s="277"/>
      <c r="H49" s="279"/>
      <c r="J49" s="10" t="s">
        <v>138</v>
      </c>
    </row>
    <row r="50" spans="1:10" ht="14.25" thickBot="1" x14ac:dyDescent="0.45">
      <c r="B50" s="113"/>
      <c r="C50" s="156"/>
      <c r="D50" s="150"/>
      <c r="E50" s="265"/>
      <c r="F50" s="265"/>
      <c r="G50" s="265"/>
      <c r="H50" s="280"/>
      <c r="J50" s="10" t="s">
        <v>138</v>
      </c>
    </row>
    <row r="51" spans="1:10" x14ac:dyDescent="0.4">
      <c r="D51" s="114"/>
      <c r="E51" s="115"/>
      <c r="F51" s="115"/>
      <c r="G51" s="115"/>
      <c r="H51" s="115"/>
      <c r="J51" s="10" t="s">
        <v>138</v>
      </c>
    </row>
    <row r="52" spans="1:10" ht="14.25" thickBot="1" x14ac:dyDescent="0.45">
      <c r="A52" s="109"/>
      <c r="B52" s="10" t="s">
        <v>97</v>
      </c>
      <c r="J52" s="10" t="s">
        <v>138</v>
      </c>
    </row>
    <row r="53" spans="1:10" ht="14.25" thickBot="1" x14ac:dyDescent="0.45">
      <c r="A53" s="116"/>
      <c r="B53" s="117" t="s">
        <v>95</v>
      </c>
      <c r="C53" s="117" t="s">
        <v>96</v>
      </c>
      <c r="D53" s="118" t="s">
        <v>33</v>
      </c>
      <c r="E53" s="118" t="s">
        <v>56</v>
      </c>
      <c r="F53" s="117" t="s">
        <v>50</v>
      </c>
      <c r="G53" s="119" t="s">
        <v>34</v>
      </c>
      <c r="H53" s="120" t="s">
        <v>51</v>
      </c>
      <c r="J53" s="10" t="s">
        <v>138</v>
      </c>
    </row>
    <row r="54" spans="1:10" x14ac:dyDescent="0.4">
      <c r="B54" s="111" t="s">
        <v>109</v>
      </c>
      <c r="C54" s="154"/>
      <c r="D54" s="148"/>
      <c r="E54" s="264" t="str">
        <f>IF(SUM(D54:D59)=0,"",SUM(D54:D59))</f>
        <v/>
      </c>
      <c r="F54" s="264" t="str">
        <f>IF(E54="","",ROUNDDOWN(E54/3*2,0))</f>
        <v/>
      </c>
      <c r="G54" s="264" t="str">
        <f>IF(E54="","",MIN(C14,ROUNDDOWN(E54/3*2,0)))</f>
        <v/>
      </c>
      <c r="H54" s="278"/>
      <c r="J54" s="10" t="s">
        <v>138</v>
      </c>
    </row>
    <row r="55" spans="1:10" x14ac:dyDescent="0.4">
      <c r="B55" s="112"/>
      <c r="C55" s="155"/>
      <c r="D55" s="149"/>
      <c r="E55" s="277"/>
      <c r="F55" s="277"/>
      <c r="G55" s="277"/>
      <c r="H55" s="279"/>
      <c r="J55" s="10" t="s">
        <v>138</v>
      </c>
    </row>
    <row r="56" spans="1:10" ht="14.25" thickBot="1" x14ac:dyDescent="0.45">
      <c r="B56" s="113"/>
      <c r="C56" s="156"/>
      <c r="D56" s="150"/>
      <c r="E56" s="277"/>
      <c r="F56" s="277"/>
      <c r="G56" s="277"/>
      <c r="H56" s="279"/>
      <c r="J56" s="10" t="s">
        <v>138</v>
      </c>
    </row>
    <row r="57" spans="1:10" x14ac:dyDescent="0.4">
      <c r="B57" s="111" t="s">
        <v>110</v>
      </c>
      <c r="C57" s="154"/>
      <c r="D57" s="148"/>
      <c r="E57" s="277"/>
      <c r="F57" s="277"/>
      <c r="G57" s="277"/>
      <c r="H57" s="279"/>
      <c r="J57" s="10" t="s">
        <v>138</v>
      </c>
    </row>
    <row r="58" spans="1:10" x14ac:dyDescent="0.4">
      <c r="B58" s="112"/>
      <c r="C58" s="155"/>
      <c r="D58" s="149"/>
      <c r="E58" s="277"/>
      <c r="F58" s="277"/>
      <c r="G58" s="277"/>
      <c r="H58" s="279"/>
      <c r="J58" s="10" t="s">
        <v>138</v>
      </c>
    </row>
    <row r="59" spans="1:10" ht="14.25" thickBot="1" x14ac:dyDescent="0.45">
      <c r="B59" s="113"/>
      <c r="C59" s="156"/>
      <c r="D59" s="150"/>
      <c r="E59" s="265"/>
      <c r="F59" s="265"/>
      <c r="G59" s="265"/>
      <c r="H59" s="280"/>
      <c r="J59" s="10" t="s">
        <v>138</v>
      </c>
    </row>
    <row r="60" spans="1:10" x14ac:dyDescent="0.4">
      <c r="J60" s="10" t="s">
        <v>138</v>
      </c>
    </row>
    <row r="61" spans="1:10" x14ac:dyDescent="0.4">
      <c r="B61" s="10" t="s">
        <v>59</v>
      </c>
      <c r="J61" s="10" t="s">
        <v>138</v>
      </c>
    </row>
    <row r="62" spans="1:10" x14ac:dyDescent="0.4">
      <c r="B62" s="281"/>
      <c r="C62" s="282"/>
      <c r="D62" s="282"/>
      <c r="E62" s="282"/>
      <c r="F62" s="283"/>
      <c r="J62" s="10" t="s">
        <v>138</v>
      </c>
    </row>
    <row r="63" spans="1:10" x14ac:dyDescent="0.4">
      <c r="B63" s="284"/>
      <c r="C63" s="285"/>
      <c r="D63" s="285"/>
      <c r="E63" s="285"/>
      <c r="F63" s="286"/>
      <c r="J63" s="10" t="s">
        <v>138</v>
      </c>
    </row>
    <row r="64" spans="1:10" x14ac:dyDescent="0.4">
      <c r="B64" s="284"/>
      <c r="C64" s="285"/>
      <c r="D64" s="285"/>
      <c r="E64" s="285"/>
      <c r="F64" s="286"/>
      <c r="J64" s="10" t="s">
        <v>138</v>
      </c>
    </row>
    <row r="65" spans="1:14" x14ac:dyDescent="0.4">
      <c r="B65" s="284"/>
      <c r="C65" s="285"/>
      <c r="D65" s="285"/>
      <c r="E65" s="285"/>
      <c r="F65" s="286"/>
      <c r="J65" s="10" t="s">
        <v>138</v>
      </c>
    </row>
    <row r="66" spans="1:14" x14ac:dyDescent="0.4">
      <c r="B66" s="284"/>
      <c r="C66" s="285"/>
      <c r="D66" s="285"/>
      <c r="E66" s="285"/>
      <c r="F66" s="286"/>
      <c r="J66" s="10" t="s">
        <v>138</v>
      </c>
    </row>
    <row r="67" spans="1:14" x14ac:dyDescent="0.4">
      <c r="B67" s="284"/>
      <c r="C67" s="285"/>
      <c r="D67" s="285"/>
      <c r="E67" s="285"/>
      <c r="F67" s="286"/>
      <c r="J67" s="10" t="s">
        <v>138</v>
      </c>
    </row>
    <row r="68" spans="1:14" x14ac:dyDescent="0.4">
      <c r="B68" s="287"/>
      <c r="C68" s="288"/>
      <c r="D68" s="288"/>
      <c r="E68" s="288"/>
      <c r="F68" s="289"/>
      <c r="J68" s="10" t="s">
        <v>138</v>
      </c>
    </row>
    <row r="69" spans="1:14" x14ac:dyDescent="0.4">
      <c r="J69" s="10" t="s">
        <v>138</v>
      </c>
    </row>
    <row r="70" spans="1:14" x14ac:dyDescent="0.4">
      <c r="A70" s="10" t="s">
        <v>138</v>
      </c>
      <c r="B70" s="10" t="s">
        <v>138</v>
      </c>
      <c r="C70" s="10" t="s">
        <v>138</v>
      </c>
      <c r="D70" s="10" t="s">
        <v>138</v>
      </c>
      <c r="E70" s="10" t="s">
        <v>138</v>
      </c>
      <c r="F70" s="10" t="s">
        <v>138</v>
      </c>
      <c r="G70" s="10" t="s">
        <v>138</v>
      </c>
      <c r="H70" s="10" t="s">
        <v>138</v>
      </c>
      <c r="I70" s="10" t="s">
        <v>138</v>
      </c>
      <c r="J70" s="10" t="s">
        <v>138</v>
      </c>
      <c r="L70" s="10"/>
      <c r="M70" s="10"/>
      <c r="N70" s="10"/>
    </row>
  </sheetData>
  <sheetProtection algorithmName="SHA-512" hashValue="cp+xmPTPdUALDIwKuy+1WwEjn7/+ucJhurpoyRYuXkaUhxrMIIkyH7ct1BCH1NE9ocX3cm1Y9YkmglC7rGTXVw==" saltValue="r8xs0xFLgtxAnRq2/FzQ1A==" spinCount="100000" sheet="1"/>
  <protectedRanges>
    <protectedRange sqref="H24 C24:D50" name="範囲1"/>
  </protectedRanges>
  <mergeCells count="9">
    <mergeCell ref="E24:E50"/>
    <mergeCell ref="F24:F50"/>
    <mergeCell ref="G24:G50"/>
    <mergeCell ref="H24:H50"/>
    <mergeCell ref="B62:F68"/>
    <mergeCell ref="E54:E59"/>
    <mergeCell ref="F54:F59"/>
    <mergeCell ref="G54:G59"/>
    <mergeCell ref="H54:H59"/>
  </mergeCells>
  <phoneticPr fontId="3"/>
  <conditionalFormatting sqref="C12:C13">
    <cfRule type="expression" dxfId="14" priority="100">
      <formula>C12+C13&gt;30000000</formula>
    </cfRule>
  </conditionalFormatting>
  <conditionalFormatting sqref="E18">
    <cfRule type="expression" priority="3" stopIfTrue="1">
      <formula>E18=""</formula>
    </cfRule>
    <cfRule type="expression" dxfId="13" priority="4">
      <formula>D18=""</formula>
    </cfRule>
    <cfRule type="expression" dxfId="12" priority="5">
      <formula>E18&gt;D18</formula>
    </cfRule>
    <cfRule type="expression" dxfId="11" priority="6">
      <formula>OR(E18&gt;C14,E18&gt;2000000)</formula>
    </cfRule>
  </conditionalFormatting>
  <conditionalFormatting sqref="H24">
    <cfRule type="expression" priority="97" stopIfTrue="1">
      <formula>H24=""</formula>
    </cfRule>
    <cfRule type="expression" dxfId="10" priority="101">
      <formula>OR(H24&gt;G24,(SUM(H24,H54))&gt;2000000,G24="")</formula>
    </cfRule>
  </conditionalFormatting>
  <conditionalFormatting sqref="H54">
    <cfRule type="expression" priority="1" stopIfTrue="1">
      <formula>H54=""</formula>
    </cfRule>
    <cfRule type="expression" dxfId="9" priority="2">
      <formula>OR(H54&gt;G54,(SUM(H54,H24))&gt;2000000,G54="")</formula>
    </cfRule>
  </conditionalFormatting>
  <hyperlinks>
    <hyperlink ref="H2" location="様式・計算用ツール一覧!A1" display="一覧に戻る" xr:uid="{7CB945B3-61C3-495E-A1C0-9B340A4861AC}"/>
  </hyperlinks>
  <pageMargins left="0.70866141732283472" right="0.70866141732283472" top="0.74803149606299213" bottom="0.11811023622047245" header="0.31496062992125984" footer="0.31496062992125984"/>
  <pageSetup paperSize="9" scale="63" fitToHeight="0" orientation="landscape" r:id="rId1"/>
  <rowBreaks count="2" manualBreakCount="2">
    <brk id="21" max="8" man="1"/>
    <brk id="38" max="8"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7517A-F027-4B59-A9E4-A1ADFEC97BB8}">
  <sheetPr>
    <pageSetUpPr fitToPage="1"/>
  </sheetPr>
  <dimension ref="A1:J14"/>
  <sheetViews>
    <sheetView showGridLines="0" view="pageBreakPreview" zoomScaleNormal="100" zoomScaleSheetLayoutView="100" workbookViewId="0"/>
  </sheetViews>
  <sheetFormatPr defaultColWidth="8" defaultRowHeight="13.5" x14ac:dyDescent="0.15"/>
  <cols>
    <col min="1" max="1" width="1.625" style="121" customWidth="1"/>
    <col min="2" max="2" width="30" style="121" customWidth="1"/>
    <col min="3" max="8" width="22.625" style="121" customWidth="1"/>
    <col min="9" max="9" width="1.625" style="121" customWidth="1"/>
    <col min="10" max="16384" width="8" style="121"/>
  </cols>
  <sheetData>
    <row r="1" spans="1:10" ht="7.5" customHeight="1" x14ac:dyDescent="0.15">
      <c r="J1" s="122" t="s">
        <v>141</v>
      </c>
    </row>
    <row r="2" spans="1:10" ht="16.5" x14ac:dyDescent="0.15">
      <c r="B2" s="6" t="s">
        <v>82</v>
      </c>
      <c r="C2" s="43"/>
      <c r="D2" s="43"/>
      <c r="E2" s="43"/>
      <c r="F2" s="43"/>
      <c r="G2" s="43"/>
      <c r="H2" s="12" t="s">
        <v>123</v>
      </c>
      <c r="J2" s="122" t="s">
        <v>141</v>
      </c>
    </row>
    <row r="3" spans="1:10" ht="7.5" customHeight="1" x14ac:dyDescent="0.15">
      <c r="B3" s="10"/>
      <c r="C3" s="43"/>
      <c r="D3" s="43"/>
      <c r="E3" s="43"/>
      <c r="F3" s="43"/>
      <c r="G3" s="43"/>
      <c r="H3" s="10"/>
      <c r="J3" s="122" t="s">
        <v>141</v>
      </c>
    </row>
    <row r="4" spans="1:10" x14ac:dyDescent="0.15">
      <c r="B4" s="10" t="s">
        <v>136</v>
      </c>
      <c r="C4" s="10"/>
      <c r="D4" s="10"/>
      <c r="E4" s="10"/>
      <c r="F4" s="10"/>
      <c r="G4" s="10"/>
      <c r="H4" s="10"/>
      <c r="J4" s="122" t="s">
        <v>141</v>
      </c>
    </row>
    <row r="5" spans="1:10" x14ac:dyDescent="0.15">
      <c r="B5" s="10" t="s">
        <v>62</v>
      </c>
      <c r="C5" s="43"/>
      <c r="D5" s="43"/>
      <c r="E5" s="43"/>
      <c r="F5" s="43"/>
      <c r="G5" s="43"/>
      <c r="H5" s="10"/>
      <c r="J5" s="122" t="s">
        <v>141</v>
      </c>
    </row>
    <row r="6" spans="1:10" x14ac:dyDescent="0.15">
      <c r="B6" s="145" t="s">
        <v>160</v>
      </c>
      <c r="C6" s="43"/>
      <c r="D6" s="43"/>
      <c r="E6" s="43"/>
      <c r="F6" s="43"/>
      <c r="G6" s="43"/>
      <c r="H6" s="10"/>
      <c r="J6" s="122"/>
    </row>
    <row r="7" spans="1:10" ht="7.5" customHeight="1" x14ac:dyDescent="0.15">
      <c r="B7" s="10"/>
      <c r="C7" s="43"/>
      <c r="D7" s="43"/>
      <c r="E7" s="43"/>
      <c r="F7" s="43"/>
      <c r="G7" s="43"/>
      <c r="H7" s="10"/>
      <c r="J7" s="122" t="s">
        <v>141</v>
      </c>
    </row>
    <row r="8" spans="1:10" ht="14.25" thickBot="1" x14ac:dyDescent="0.2">
      <c r="B8" s="3" t="s">
        <v>32</v>
      </c>
      <c r="C8" s="123" t="s">
        <v>60</v>
      </c>
      <c r="D8" s="123" t="s">
        <v>33</v>
      </c>
      <c r="E8" s="123" t="s">
        <v>61</v>
      </c>
      <c r="F8" s="123" t="s">
        <v>34</v>
      </c>
      <c r="G8" s="123" t="s">
        <v>51</v>
      </c>
      <c r="H8" s="3" t="s">
        <v>35</v>
      </c>
      <c r="J8" s="122" t="s">
        <v>141</v>
      </c>
    </row>
    <row r="9" spans="1:10" x14ac:dyDescent="0.15">
      <c r="B9" s="27" t="s">
        <v>114</v>
      </c>
      <c r="C9" s="124" t="str">
        <f>IF(D9="","",D9*1.1)</f>
        <v/>
      </c>
      <c r="D9" s="125" t="str">
        <f>F【様式5】基盤導入経費!M11</f>
        <v/>
      </c>
      <c r="E9" s="125" t="str">
        <f>IF(D9="","",D9*0.1)</f>
        <v/>
      </c>
      <c r="F9" s="125" t="str">
        <f>F【様式5】基盤導入経費!N11</f>
        <v/>
      </c>
      <c r="G9" s="126" t="str">
        <f>F【様式5】基盤導入経費!O11</f>
        <v/>
      </c>
      <c r="H9" s="169" t="s">
        <v>184</v>
      </c>
      <c r="J9" s="122" t="s">
        <v>141</v>
      </c>
    </row>
    <row r="10" spans="1:10" x14ac:dyDescent="0.15">
      <c r="B10" s="27" t="s">
        <v>213</v>
      </c>
      <c r="C10" s="127" t="str">
        <f t="shared" ref="C10:C11" si="0">IF(D10="","",D10*1.1)</f>
        <v/>
      </c>
      <c r="D10" s="128" t="str">
        <f>G【様式6】消費動向等分析経費!K16</f>
        <v/>
      </c>
      <c r="E10" s="128" t="str">
        <f t="shared" ref="E10:E11" si="1">IF(D10="","",D10*0.1)</f>
        <v/>
      </c>
      <c r="F10" s="128" t="str">
        <f>G【様式6】消費動向等分析経費!L16</f>
        <v/>
      </c>
      <c r="G10" s="129" t="str">
        <f>IF(G【様式6】消費動向等分析経費!M16="","",G【様式6】消費動向等分析経費!M16)</f>
        <v/>
      </c>
      <c r="H10" s="49" t="s">
        <v>40</v>
      </c>
      <c r="J10" s="122" t="s">
        <v>141</v>
      </c>
    </row>
    <row r="11" spans="1:10" ht="14.25" thickBot="1" x14ac:dyDescent="0.2">
      <c r="B11" s="56" t="s">
        <v>120</v>
      </c>
      <c r="C11" s="130" t="str">
        <f t="shared" si="0"/>
        <v/>
      </c>
      <c r="D11" s="131" t="str">
        <f>H【様式7】その他経費!C18</f>
        <v/>
      </c>
      <c r="E11" s="131" t="str">
        <f t="shared" si="1"/>
        <v/>
      </c>
      <c r="F11" s="131" t="str">
        <f>H【様式7】その他経費!D18</f>
        <v/>
      </c>
      <c r="G11" s="132" t="str">
        <f>IF(H【様式7】その他経費!E18="","",H【様式7】その他経費!E18)</f>
        <v/>
      </c>
      <c r="H11" s="133" t="s">
        <v>40</v>
      </c>
      <c r="J11" s="122" t="s">
        <v>141</v>
      </c>
    </row>
    <row r="12" spans="1:10" ht="15" thickTop="1" thickBot="1" x14ac:dyDescent="0.2">
      <c r="B12" s="134" t="s">
        <v>129</v>
      </c>
      <c r="C12" s="135" t="str">
        <f>IF(SUM(C9:C11)=0,"",SUM(C9:C11))</f>
        <v/>
      </c>
      <c r="D12" s="136" t="str">
        <f>IF(SUM(D9:D11)=0,"",SUM(D9:D11))</f>
        <v/>
      </c>
      <c r="E12" s="136" t="str">
        <f>IF(SUM(E9:E11)=0,"",SUM(E9:E11))</f>
        <v/>
      </c>
      <c r="F12" s="136" t="str">
        <f>IF(SUM(F9:F11)=0,"",SUM(F9:F11))</f>
        <v/>
      </c>
      <c r="G12" s="137" t="str">
        <f>IF(SUM(G9:G11)=0,"",SUM(G9:G11))</f>
        <v/>
      </c>
      <c r="H12" s="138"/>
      <c r="J12" s="122" t="s">
        <v>141</v>
      </c>
    </row>
    <row r="13" spans="1:10" x14ac:dyDescent="0.15">
      <c r="J13" s="122" t="s">
        <v>141</v>
      </c>
    </row>
    <row r="14" spans="1:10" x14ac:dyDescent="0.15">
      <c r="A14" s="122" t="s">
        <v>141</v>
      </c>
      <c r="B14" s="122" t="s">
        <v>141</v>
      </c>
      <c r="C14" s="122" t="s">
        <v>141</v>
      </c>
      <c r="D14" s="122" t="s">
        <v>141</v>
      </c>
      <c r="E14" s="122" t="s">
        <v>141</v>
      </c>
      <c r="F14" s="122" t="s">
        <v>141</v>
      </c>
      <c r="G14" s="122" t="s">
        <v>141</v>
      </c>
      <c r="H14" s="122" t="s">
        <v>141</v>
      </c>
      <c r="I14" s="122" t="s">
        <v>141</v>
      </c>
      <c r="J14" s="122" t="s">
        <v>141</v>
      </c>
    </row>
  </sheetData>
  <sheetProtection algorithmName="SHA-512" hashValue="jTwSj5dSAi0mgstH7heGSoMoX7jwlOnCnFSbD2kbMjTt8VPqgbQsD8IrcMTgDm19kQ/xu+lWdhAC/wHil1h7Sg==" saltValue="itGkMCOUI7jCDWC2x+B0EQ==" spinCount="100000" sheet="1" objects="1" scenarios="1"/>
  <phoneticPr fontId="3"/>
  <conditionalFormatting sqref="F9:F10">
    <cfRule type="expression" dxfId="8" priority="5">
      <formula>SUM($F$9:$F$10)&gt;30000000</formula>
    </cfRule>
  </conditionalFormatting>
  <conditionalFormatting sqref="F11">
    <cfRule type="expression" priority="7" stopIfTrue="1">
      <formula>F11=""</formula>
    </cfRule>
    <cfRule type="expression" dxfId="7" priority="8">
      <formula>OR(F11&gt;2000000,F11&gt;SUM(F9:F10)/3*2*0.1)</formula>
    </cfRule>
  </conditionalFormatting>
  <conditionalFormatting sqref="G9">
    <cfRule type="expression" dxfId="6" priority="3">
      <formula>OR(SUM(G9:G10)&gt;30000000,G9&gt;F9)</formula>
    </cfRule>
  </conditionalFormatting>
  <conditionalFormatting sqref="G9:G12">
    <cfRule type="expression" priority="1" stopIfTrue="1">
      <formula>G9=""</formula>
    </cfRule>
    <cfRule type="expression" dxfId="5" priority="2">
      <formula>F9=""</formula>
    </cfRule>
  </conditionalFormatting>
  <conditionalFormatting sqref="G10">
    <cfRule type="expression" dxfId="4" priority="4">
      <formula>OR(SUM(G9:G10)&gt;30000000,G10&gt;F10)</formula>
    </cfRule>
  </conditionalFormatting>
  <conditionalFormatting sqref="G11">
    <cfRule type="expression" dxfId="3" priority="9">
      <formula>SUM(G9:G10)/3*2*0.1&lt;G11</formula>
    </cfRule>
    <cfRule type="expression" dxfId="2" priority="10">
      <formula>OR(G11&gt;2000000,G11&gt;F11)</formula>
    </cfRule>
  </conditionalFormatting>
  <conditionalFormatting sqref="G12">
    <cfRule type="expression" dxfId="1" priority="11">
      <formula>OR(SUM(G9:G10)&gt;30000000,IF(G11="","",G11&gt;2000000))</formula>
    </cfRule>
    <cfRule type="expression" dxfId="0" priority="12">
      <formula>OR(G12&gt;32000000,G12&gt;F12)</formula>
    </cfRule>
  </conditionalFormatting>
  <hyperlinks>
    <hyperlink ref="H2" location="様式・計算用ツール一覧!A1" display="一覧に戻る" xr:uid="{B2B88CE1-9052-4C5A-AB96-A6E606793897}"/>
  </hyperlinks>
  <pageMargins left="0.74803149606299213" right="0.74803149606299213" top="0.98425196850393704" bottom="0.98425196850393704" header="0.51181102362204722" footer="0.51181102362204722"/>
  <pageSetup paperSize="9" scale="71" fitToHeight="0" orientation="landscape" r:id="rId1"/>
  <headerFooter alignWithMargins="0"/>
</worksheet>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15</vt:i4>
      </vt:variant>
    </vt:vector>
  </HeadingPairs>
  <TitlesOfParts>
    <vt:vector size="28" baseType="lpstr">
      <vt:lpstr>様式・計算用ツール一覧</vt:lpstr>
      <vt:lpstr>A【様式1】参画事業者情報</vt:lpstr>
      <vt:lpstr>B【計算用ツール】労働生産性（事業者毎算出用）</vt:lpstr>
      <vt:lpstr>B【計算用ツール】労働生産性 (補助事業グループ算出用）</vt:lpstr>
      <vt:lpstr>C【様式2】導入ITツール情報</vt:lpstr>
      <vt:lpstr>D【様式3】実施事業区分（基盤導入費）</vt:lpstr>
      <vt:lpstr>E【様式4】実施事業区分 (消費動向等分析費)</vt:lpstr>
      <vt:lpstr>F【計算用ツール】基盤導入経費</vt:lpstr>
      <vt:lpstr>F【様式5】基盤導入経費</vt:lpstr>
      <vt:lpstr>G【計算用ツール】消費動向等分析経費</vt:lpstr>
      <vt:lpstr>G【様式6】消費動向等分析経費</vt:lpstr>
      <vt:lpstr>H【様式7】その他経費</vt:lpstr>
      <vt:lpstr>I【様式8】事業全体経費</vt:lpstr>
      <vt:lpstr>A【様式1】参画事業者情報!Print_Area</vt:lpstr>
      <vt:lpstr>'B【計算用ツール】労働生産性 (補助事業グループ算出用）'!Print_Area</vt:lpstr>
      <vt:lpstr>'B【計算用ツール】労働生産性（事業者毎算出用）'!Print_Area</vt:lpstr>
      <vt:lpstr>'D【様式3】実施事業区分（基盤導入費）'!Print_Area</vt:lpstr>
      <vt:lpstr>'E【様式4】実施事業区分 (消費動向等分析費)'!Print_Area</vt:lpstr>
      <vt:lpstr>F【計算用ツール】基盤導入経費!Print_Area</vt:lpstr>
      <vt:lpstr>F【様式5】基盤導入経費!Print_Area</vt:lpstr>
      <vt:lpstr>G【計算用ツール】消費動向等分析経費!Print_Area</vt:lpstr>
      <vt:lpstr>G【様式6】消費動向等分析経費!Print_Area</vt:lpstr>
      <vt:lpstr>H【様式7】その他経費!Print_Area</vt:lpstr>
      <vt:lpstr>I【様式8】事業全体経費!Print_Area</vt:lpstr>
      <vt:lpstr>様式・計算用ツール一覧!Print_Area</vt:lpstr>
      <vt:lpstr>A【様式1】参画事業者情報!Print_Titles</vt:lpstr>
      <vt:lpstr>F【様式5】基盤導入経費!Print_Titles</vt:lpstr>
      <vt:lpstr>H【様式7】その他経費!Print_Titles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2024-06-03T15:16:58Z</dcterms:created>
  <dcterms:modified xsi:type="dcterms:W3CDTF">2025-02-20T09:49:02Z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2024-06-04T02:56:41Z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adaaf6a2-dd62-4110-8e35-3acd29e83c57</vt:lpwstr>
  </property>
  <property fmtid="{D5CDD505-2E9C-101B-9397-08002B2CF9AE}" pid="8" name="MSIP_Label_ea60d57e-af5b-4752-ac57-3e4f28ca11dc_ContentBits">
    <vt:lpwstr>0</vt:lpwstr>
  </property>
</Properties>
</file>