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tf_excel\"/>
    </mc:Choice>
  </mc:AlternateContent>
  <bookViews>
    <workbookView xWindow="0" yWindow="0" windowWidth="23040" windowHeight="10656" activeTab="4"/>
  </bookViews>
  <sheets>
    <sheet name="FOS_JYUCHU_H" sheetId="7" r:id="rId1"/>
    <sheet name="FOS_JYUCHU_D" sheetId="11" r:id="rId2"/>
    <sheet name="DEPT_MST" sheetId="8" r:id="rId3"/>
    <sheet name="EMPLOYEE" sheetId="9" r:id="rId4"/>
    <sheet name=" 注　文　書（兼　回　答　書） " sheetId="6" r:id="rId5"/>
    <sheet name="memo" sheetId="12" r:id="rId6"/>
  </sheets>
  <definedNames>
    <definedName name="_xlnm.Print_Area" localSheetId="4">' 注　文　書（兼　回　答　書） '!$A$1:$X$38</definedName>
  </definedNames>
  <calcPr calcId="152511"/>
</workbook>
</file>

<file path=xl/calcChain.xml><?xml version="1.0" encoding="utf-8"?>
<calcChain xmlns="http://schemas.openxmlformats.org/spreadsheetml/2006/main">
  <c r="C21" i="6" l="1"/>
  <c r="H34" i="6"/>
  <c r="I34" i="6"/>
  <c r="H28" i="6"/>
  <c r="H30" i="6"/>
  <c r="H32" i="6"/>
  <c r="I30" i="6"/>
  <c r="I32" i="6"/>
  <c r="I28" i="6"/>
  <c r="G35" i="6"/>
  <c r="G33" i="6"/>
  <c r="G31" i="6"/>
  <c r="G29" i="6"/>
  <c r="M34" i="6"/>
  <c r="M32" i="6"/>
  <c r="M30" i="6"/>
  <c r="M28" i="6"/>
  <c r="O34" i="6"/>
  <c r="O32" i="6"/>
  <c r="O30" i="6"/>
  <c r="O28" i="6"/>
  <c r="B35" i="6"/>
  <c r="B33" i="6"/>
  <c r="B31" i="6"/>
  <c r="B29" i="6"/>
  <c r="C34" i="6"/>
  <c r="C32" i="6"/>
  <c r="C30" i="6"/>
  <c r="C28" i="6"/>
  <c r="B34" i="6"/>
  <c r="B32" i="6"/>
  <c r="B30" i="6"/>
  <c r="B28" i="6"/>
  <c r="A34" i="6"/>
  <c r="A32" i="6"/>
  <c r="A30" i="6"/>
  <c r="A28" i="6"/>
  <c r="U10" i="6"/>
  <c r="S10" i="6"/>
  <c r="A1" i="6" l="1"/>
  <c r="O26" i="6" l="1"/>
  <c r="M26" i="6"/>
  <c r="I26" i="6"/>
  <c r="I24" i="6"/>
  <c r="H26" i="6"/>
  <c r="G27" i="6"/>
  <c r="B27" i="6"/>
  <c r="O24" i="6"/>
  <c r="B25" i="6"/>
  <c r="M24" i="6"/>
  <c r="G25" i="6"/>
  <c r="H24" i="6"/>
  <c r="C26" i="6"/>
  <c r="C24" i="6"/>
  <c r="B26" i="6"/>
  <c r="B24" i="6"/>
  <c r="A26" i="6"/>
  <c r="A24" i="6"/>
  <c r="L17" i="6"/>
  <c r="S20" i="6"/>
  <c r="S1" i="6"/>
  <c r="X21" i="6"/>
  <c r="C19" i="6"/>
  <c r="L18" i="6"/>
  <c r="J17" i="6"/>
  <c r="D17" i="6"/>
  <c r="D16" i="6"/>
  <c r="D15" i="6"/>
  <c r="B15" i="6"/>
  <c r="U9" i="6"/>
  <c r="S9" i="6"/>
  <c r="N10" i="6"/>
  <c r="P9" i="6"/>
  <c r="N9" i="6"/>
  <c r="K10" i="6"/>
  <c r="K9" i="6"/>
  <c r="K8" i="6"/>
  <c r="F10" i="6"/>
  <c r="M9" i="6"/>
  <c r="L9" i="6"/>
  <c r="J9" i="6"/>
  <c r="I9" i="6"/>
  <c r="G9" i="6"/>
  <c r="F9" i="6"/>
  <c r="S6" i="6"/>
  <c r="S5" i="6"/>
  <c r="S4" i="6"/>
  <c r="S3" i="6"/>
  <c r="B6" i="6"/>
  <c r="C5" i="6"/>
  <c r="A4" i="6"/>
  <c r="A3" i="6"/>
  <c r="W2" i="6"/>
  <c r="S2" i="6"/>
  <c r="O2" i="6"/>
  <c r="W1" i="6"/>
</calcChain>
</file>

<file path=xl/sharedStrings.xml><?xml version="1.0" encoding="utf-8"?>
<sst xmlns="http://schemas.openxmlformats.org/spreadsheetml/2006/main" count="292" uniqueCount="237">
  <si>
    <t>販課</t>
    <rPh sb="0" eb="1">
      <t>ハン</t>
    </rPh>
    <rPh sb="1" eb="2">
      <t>カ</t>
    </rPh>
    <phoneticPr fontId="3"/>
  </si>
  <si>
    <t>得意</t>
    <rPh sb="0" eb="2">
      <t>トクイ</t>
    </rPh>
    <phoneticPr fontId="3"/>
  </si>
  <si>
    <t>担当</t>
    <rPh sb="0" eb="2">
      <t>タントウ</t>
    </rPh>
    <phoneticPr fontId="3"/>
  </si>
  <si>
    <t>倉庫</t>
    <rPh sb="0" eb="2">
      <t>ソウコ</t>
    </rPh>
    <phoneticPr fontId="3"/>
  </si>
  <si>
    <t>現場</t>
    <rPh sb="0" eb="2">
      <t>ゲンバ</t>
    </rPh>
    <phoneticPr fontId="3"/>
  </si>
  <si>
    <t>扱便</t>
    <rPh sb="0" eb="1">
      <t>アツカ</t>
    </rPh>
    <rPh sb="1" eb="2">
      <t>ビン</t>
    </rPh>
    <phoneticPr fontId="3"/>
  </si>
  <si>
    <t>運賃</t>
    <rPh sb="0" eb="2">
      <t>ウンチン</t>
    </rPh>
    <phoneticPr fontId="3"/>
  </si>
  <si>
    <t>太枠内の定価・仕切・納期・立替運賃等を記入の上、回答を必ずお願い致します</t>
    <rPh sb="0" eb="1">
      <t>フト</t>
    </rPh>
    <rPh sb="1" eb="3">
      <t>ワクナイ</t>
    </rPh>
    <rPh sb="4" eb="6">
      <t>テイカ</t>
    </rPh>
    <phoneticPr fontId="3"/>
  </si>
  <si>
    <t>回答納期</t>
    <rPh sb="0" eb="2">
      <t>カイトウ</t>
    </rPh>
    <phoneticPr fontId="3"/>
  </si>
  <si>
    <t>区分</t>
    <rPh sb="0" eb="2">
      <t>クブン</t>
    </rPh>
    <phoneticPr fontId="3"/>
  </si>
  <si>
    <t>＊社内記入欄</t>
    <rPh sb="1" eb="3">
      <t>シャナイ</t>
    </rPh>
    <rPh sb="3" eb="5">
      <t>キニュウ</t>
    </rPh>
    <rPh sb="5" eb="6">
      <t>ラン</t>
    </rPh>
    <phoneticPr fontId="3"/>
  </si>
  <si>
    <t>【お届先】</t>
    <phoneticPr fontId="3"/>
  </si>
  <si>
    <t>ご回答者</t>
    <phoneticPr fontId="3"/>
  </si>
  <si>
    <t>TEL：</t>
    <phoneticPr fontId="3"/>
  </si>
  <si>
    <t>【発注時メモ】</t>
    <phoneticPr fontId="3"/>
  </si>
  <si>
    <t>希望納期</t>
    <phoneticPr fontId="3"/>
  </si>
  <si>
    <t>着</t>
    <phoneticPr fontId="3"/>
  </si>
  <si>
    <t>注文No</t>
    <phoneticPr fontId="3"/>
  </si>
  <si>
    <t>梱包</t>
    <phoneticPr fontId="3"/>
  </si>
  <si>
    <t>数量</t>
    <phoneticPr fontId="3"/>
  </si>
  <si>
    <t>売上単価</t>
    <phoneticPr fontId="3"/>
  </si>
  <si>
    <t>希望単価</t>
    <phoneticPr fontId="3"/>
  </si>
  <si>
    <t>定価単価</t>
    <phoneticPr fontId="3"/>
  </si>
  <si>
    <t>回答単価</t>
    <rPh sb="0" eb="2">
      <t>カイトウ</t>
    </rPh>
    <rPh sb="2" eb="4">
      <t>タンカ</t>
    </rPh>
    <phoneticPr fontId="3"/>
  </si>
  <si>
    <t>(総個数)</t>
    <rPh sb="1" eb="2">
      <t>ソウ</t>
    </rPh>
    <rPh sb="2" eb="4">
      <t>コスウ</t>
    </rPh>
    <phoneticPr fontId="3"/>
  </si>
  <si>
    <t>担当者：</t>
    <phoneticPr fontId="3"/>
  </si>
  <si>
    <t>（貴社コード：</t>
    <phoneticPr fontId="3"/>
  </si>
  <si>
    <t>）</t>
    <phoneticPr fontId="3"/>
  </si>
  <si>
    <t>TEL</t>
    <phoneticPr fontId="3"/>
  </si>
  <si>
    <t>FAX：</t>
    <phoneticPr fontId="3"/>
  </si>
  <si>
    <t>FAX</t>
    <phoneticPr fontId="3"/>
  </si>
  <si>
    <t>　下記の通り、注文致しますので、至急手配お願い致します。</t>
    <phoneticPr fontId="3"/>
  </si>
  <si>
    <t>発注日</t>
    <phoneticPr fontId="3"/>
  </si>
  <si>
    <t>伝区</t>
    <phoneticPr fontId="3"/>
  </si>
  <si>
    <t>得意先名</t>
    <phoneticPr fontId="3"/>
  </si>
  <si>
    <t>客先納入日</t>
    <phoneticPr fontId="3"/>
  </si>
  <si>
    <t>内部番号</t>
    <phoneticPr fontId="3"/>
  </si>
  <si>
    <t>伝票番号</t>
  </si>
  <si>
    <t>注　文　書（兼　回　答　書）</t>
    <phoneticPr fontId="14"/>
  </si>
  <si>
    <t>ｺｰﾄﾞ</t>
    <phoneticPr fontId="3"/>
  </si>
  <si>
    <t>商　品　名</t>
    <phoneticPr fontId="3"/>
  </si>
  <si>
    <t>（行備考）</t>
    <phoneticPr fontId="3"/>
  </si>
  <si>
    <t>(HAT品番)</t>
    <rPh sb="4" eb="6">
      <t>ヒンバン</t>
    </rPh>
    <phoneticPr fontId="3"/>
  </si>
  <si>
    <t>客注：</t>
    <rPh sb="0" eb="2">
      <t>キャクチュウ</t>
    </rPh>
    <phoneticPr fontId="3"/>
  </si>
  <si>
    <t>SAVE_KEY</t>
  </si>
  <si>
    <t>ORDER_NO</t>
  </si>
  <si>
    <t>ORDER_STATE</t>
  </si>
  <si>
    <t>DEN_NO</t>
  </si>
  <si>
    <t>DEN_SORT</t>
  </si>
  <si>
    <t>DEN_STATE</t>
  </si>
  <si>
    <t>DEN_FLG</t>
  </si>
  <si>
    <t>ESTIMATE_NO</t>
  </si>
  <si>
    <t>EST_CO_NO</t>
  </si>
  <si>
    <t>BUKKEN</t>
  </si>
  <si>
    <t>TEAM_CD</t>
  </si>
  <si>
    <t>TANTO_NAME</t>
  </si>
  <si>
    <t>JYU2</t>
  </si>
  <si>
    <t>JYU2_CD</t>
  </si>
  <si>
    <t>JYU2_ID</t>
  </si>
  <si>
    <t>NYU2</t>
  </si>
  <si>
    <t>NYU2_CD</t>
  </si>
  <si>
    <t>NYU2_ID</t>
  </si>
  <si>
    <t>HAT_ORDER_NO</t>
  </si>
  <si>
    <t>CUST_ORDERNO</t>
  </si>
  <si>
    <t>TOKUI_CD</t>
  </si>
  <si>
    <t>TOKUI_NAME</t>
  </si>
  <si>
    <t>KMAN_CD</t>
  </si>
  <si>
    <t>KMAN_NAME</t>
  </si>
  <si>
    <t>GENBA_CD</t>
  </si>
  <si>
    <t>NOUKI</t>
  </si>
  <si>
    <t>HAT_NYUKABI</t>
  </si>
  <si>
    <t>BUKKEN_EXP</t>
  </si>
  <si>
    <t>SALE1_FLAG</t>
  </si>
  <si>
    <t>KESSAI</t>
  </si>
  <si>
    <t>RAIKAN</t>
  </si>
  <si>
    <t>KOUJITEN_CD</t>
  </si>
  <si>
    <t>KOUJITEN_NAME</t>
  </si>
  <si>
    <t>SOKO_CD</t>
  </si>
  <si>
    <t>SOKO_NAME</t>
  </si>
  <si>
    <t>NOTE_HOUSE</t>
  </si>
  <si>
    <t>ORDER_FLAG</t>
  </si>
  <si>
    <t>REC_YMD</t>
  </si>
  <si>
    <t>SHIRESAKI_CD</t>
  </si>
  <si>
    <t>SHIRESAKI_NAME</t>
  </si>
  <si>
    <t>HKBN</t>
  </si>
  <si>
    <t>SIRAINM</t>
  </si>
  <si>
    <t>SFAX</t>
  </si>
  <si>
    <t>SMAIL_ADD</t>
  </si>
  <si>
    <t>ORDER_MEMO1</t>
  </si>
  <si>
    <t>ORDER_MEMO2</t>
  </si>
  <si>
    <t>ORDER_MEMO3</t>
  </si>
  <si>
    <t>NOHIN</t>
  </si>
  <si>
    <t>UNCHIN</t>
  </si>
  <si>
    <t>BINCD</t>
  </si>
  <si>
    <t>BINNAME</t>
  </si>
  <si>
    <t>OKURI_FLAG</t>
  </si>
  <si>
    <t>SHIRE_KA</t>
  </si>
  <si>
    <t>DSEQ</t>
  </si>
  <si>
    <t>ORDER_DEN_NO</t>
  </si>
  <si>
    <t>MAKER_DEN_NO</t>
  </si>
  <si>
    <t>IP_ADD</t>
  </si>
  <si>
    <t>INP_DATE</t>
  </si>
  <si>
    <t>UPD_DATE</t>
  </si>
  <si>
    <t>ANSWER_NAME</t>
  </si>
  <si>
    <t>DEL_FLG</t>
  </si>
  <si>
    <t>ANSWER_CONFIRM_FLG</t>
  </si>
  <si>
    <t>SANSYO_DSEQ</t>
  </si>
  <si>
    <t>REQ_BIKO</t>
  </si>
  <si>
    <t>TEL_RENRAKU_FLG</t>
  </si>
  <si>
    <t>UKESHO_FLG</t>
  </si>
  <si>
    <t>EPUKO_KANRI_NO</t>
  </si>
  <si>
    <t>SUPPLIER_TYPE</t>
  </si>
  <si>
    <t>RECV_GENBA_CD</t>
  </si>
  <si>
    <t>RECV_NAME1</t>
  </si>
  <si>
    <t>RECV_NAME2</t>
  </si>
  <si>
    <t>RECV_TEL</t>
  </si>
  <si>
    <t>RECV_POSTCODE</t>
  </si>
  <si>
    <t>RECV_ADD1</t>
  </si>
  <si>
    <t>RECV_ADD2</t>
  </si>
  <si>
    <t>RECV_ADD3</t>
  </si>
  <si>
    <t>OPS_ORDER_NO</t>
  </si>
  <si>
    <t>OPS_REC_YMD</t>
  </si>
  <si>
    <t>OPS_HACHU_ADR</t>
  </si>
  <si>
    <t>OPS_BIN</t>
  </si>
  <si>
    <t>OPS_HACHU_NAME</t>
  </si>
  <si>
    <t>G_ORDER_NO</t>
  </si>
  <si>
    <t>G_ORDER_DATE</t>
  </si>
  <si>
    <t>G_START_DATE</t>
  </si>
  <si>
    <t>G_CUST_CODE</t>
  </si>
  <si>
    <t>G_CUST_SUB_NO</t>
  </si>
  <si>
    <t>G_ORDER_AMNT</t>
  </si>
  <si>
    <t>G_CMP_TAX</t>
  </si>
  <si>
    <t>CREATE_DATE</t>
  </si>
  <si>
    <t>CREATOR</t>
  </si>
  <si>
    <t>UPDATE_DATE</t>
  </si>
  <si>
    <t>UPDATER</t>
  </si>
  <si>
    <t>NULL</t>
  </si>
  <si>
    <t>R4</t>
  </si>
  <si>
    <t>山本　雄大</t>
  </si>
  <si>
    <t>1</t>
  </si>
  <si>
    <t>3446</t>
  </si>
  <si>
    <t>0</t>
  </si>
  <si>
    <t>【発注者】橋本総業ファシリティーズ（株）</t>
    <phoneticPr fontId="3"/>
  </si>
  <si>
    <t>DEPT_CODE</t>
  </si>
  <si>
    <t>START_DATE</t>
  </si>
  <si>
    <t>END_DATE</t>
  </si>
  <si>
    <t>DEP_NAME</t>
  </si>
  <si>
    <t>DEPT_LAYER</t>
  </si>
  <si>
    <t>DEPT_PATH</t>
  </si>
  <si>
    <t>TERMINAL</t>
  </si>
  <si>
    <t>SLIT_YN</t>
  </si>
  <si>
    <t>O6</t>
  </si>
  <si>
    <t>2024-01-31 08:26:04.410</t>
  </si>
  <si>
    <t>2100-12-31 00:00:00.000</t>
  </si>
  <si>
    <t>広域特需部</t>
  </si>
  <si>
    <t>2024-01-31 08:26:04.413</t>
  </si>
  <si>
    <t>広域特販課</t>
  </si>
  <si>
    <t>EMP_ID</t>
  </si>
  <si>
    <t>EMP_CODE</t>
  </si>
  <si>
    <t>EMP_NAME</t>
  </si>
  <si>
    <t>EMP_KANA</t>
  </si>
  <si>
    <t>EMP_TAG</t>
  </si>
  <si>
    <t>LOGIN_PASSWORD</t>
  </si>
  <si>
    <t>TEL</t>
  </si>
  <si>
    <t>FAX</t>
  </si>
  <si>
    <t>OCCU_CODE</t>
  </si>
  <si>
    <t>APPROVAL_CODE</t>
  </si>
  <si>
    <t>DELETED</t>
  </si>
  <si>
    <t>19</t>
  </si>
  <si>
    <t>2024-02-06 10:09:19.380</t>
  </si>
  <si>
    <t>XX-XXXX-XXXX</t>
    <phoneticPr fontId="14"/>
  </si>
  <si>
    <t>FF-FFFF-FFFF</t>
    <phoneticPr fontId="14"/>
  </si>
  <si>
    <t>TANTO_CD</t>
    <phoneticPr fontId="14"/>
  </si>
  <si>
    <t>ORDER_NO_LINE</t>
  </si>
  <si>
    <t>DEN_NO_LINE</t>
  </si>
  <si>
    <t>LINE_NO</t>
  </si>
  <si>
    <t>SYOBUN_CD</t>
  </si>
  <si>
    <t>SYOHIN_CD</t>
  </si>
  <si>
    <t>SYOHIN_NAME</t>
  </si>
  <si>
    <t>CODE5</t>
  </si>
  <si>
    <t>KIKAKU</t>
  </si>
  <si>
    <t>SURYO</t>
  </si>
  <si>
    <t>TANI</t>
  </si>
  <si>
    <t>BARA</t>
  </si>
  <si>
    <t>TEI_KIGOU</t>
  </si>
  <si>
    <t>TEI_KAKE</t>
  </si>
  <si>
    <t>TEI_TAN</t>
  </si>
  <si>
    <t>TEI_KIN</t>
  </si>
  <si>
    <t>UAUTO</t>
  </si>
  <si>
    <t>URI_KIGOU</t>
  </si>
  <si>
    <t>URI_KAKE</t>
  </si>
  <si>
    <t>URI_TAN</t>
  </si>
  <si>
    <t>URI_KIN</t>
  </si>
  <si>
    <t>URI_TYPE</t>
  </si>
  <si>
    <t>GAUTO</t>
  </si>
  <si>
    <t>SII_KIGOU</t>
  </si>
  <si>
    <t>SII_KAKE</t>
  </si>
  <si>
    <t>SII_TAN</t>
  </si>
  <si>
    <t>SII_ANSW_TAN</t>
  </si>
  <si>
    <t>SII_KIN</t>
  </si>
  <si>
    <t>TAX_FLG</t>
  </si>
  <si>
    <t>DENCD</t>
  </si>
  <si>
    <t>URIKUBN</t>
  </si>
  <si>
    <t>CHUBAN</t>
  </si>
  <si>
    <t>REQ_NOUKI</t>
  </si>
  <si>
    <t>SBIKO</t>
  </si>
  <si>
    <t>LBIKO</t>
  </si>
  <si>
    <t>LOCAT</t>
  </si>
  <si>
    <t>ORDER_DEN_LINE_NO</t>
  </si>
  <si>
    <t>MOVE_FLG</t>
  </si>
  <si>
    <t>HINBAN</t>
  </si>
  <si>
    <t>ADD_DETAIL_FLG</t>
  </si>
  <si>
    <t>OYAHIN_FLG</t>
  </si>
  <si>
    <t>OYAHINB</t>
  </si>
  <si>
    <t>HOPE_ORDER_NO</t>
  </si>
  <si>
    <t>HOPE_MEISAI_NO</t>
  </si>
  <si>
    <t>ECO_FLG</t>
  </si>
  <si>
    <t>OPS_LINENO</t>
  </si>
  <si>
    <t>OPS_SOKOCD</t>
  </si>
  <si>
    <t>OPS_SHUKKADT</t>
  </si>
  <si>
    <t>OPS_NYUKABI</t>
  </si>
  <si>
    <t>OPS_KONPO</t>
  </si>
  <si>
    <t>OPS_TANI</t>
  </si>
  <si>
    <t>OPS_BARA</t>
  </si>
  <si>
    <t>OPS_UTANKA</t>
  </si>
  <si>
    <t>OPS_UAUTO</t>
  </si>
  <si>
    <t>OPS_UKIGO</t>
  </si>
  <si>
    <t>OPS_URITU</t>
  </si>
  <si>
    <t>OPS_SYOHIN_CD</t>
  </si>
  <si>
    <t>OPS_KIKAKU</t>
  </si>
  <si>
    <t>G_RESERVE_QTY</t>
  </si>
  <si>
    <t>G_DELIVERY_ORDER_QTY</t>
  </si>
  <si>
    <t>G_DELIVERED_QTY</t>
  </si>
  <si>
    <t>G_COMPLETE_FLG</t>
  </si>
  <si>
    <t>G_DISCOUNT</t>
  </si>
  <si>
    <t>一貫化ソース：</t>
    <rPh sb="0" eb="3">
      <t>イッカンカ</t>
    </rPh>
    <phoneticPr fontId="14"/>
  </si>
  <si>
    <t>EXCEL11.xls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</si>
</sst>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#"/>
  </numFmts>
  <fonts count="1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u/>
      <sz val="18"/>
      <name val="ＭＳ ゴシック"/>
      <family val="3"/>
      <charset val="128"/>
    </font>
    <font>
      <b/>
      <sz val="18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36"/>
      <name val="ＭＳ ゴシック"/>
      <family val="3"/>
      <charset val="128"/>
    </font>
    <font>
      <b/>
      <sz val="18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sz val="14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2"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dotted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02">
    <xf numFmtId="0" fontId="0" fillId="0" borderId="0" xfId="0">
      <alignment vertical="center"/>
    </xf>
    <xf numFmtId="49" fontId="4" fillId="0" borderId="0" xfId="1" applyNumberFormat="1" applyFont="1" applyBorder="1" applyAlignment="1">
      <alignment horizontal="center" vertical="center"/>
    </xf>
    <xf numFmtId="49" fontId="5" fillId="0" borderId="0" xfId="1" applyNumberFormat="1" applyFont="1" applyBorder="1" applyAlignment="1">
      <alignment horizontal="center" vertical="center"/>
    </xf>
    <xf numFmtId="49" fontId="6" fillId="0" borderId="0" xfId="1" applyNumberFormat="1" applyFont="1" applyBorder="1" applyAlignment="1">
      <alignment horizontal="right" vertical="center"/>
    </xf>
    <xf numFmtId="38" fontId="6" fillId="0" borderId="0" xfId="1" applyNumberFormat="1" applyFont="1" applyBorder="1" applyAlignment="1">
      <alignment horizontal="left" vertical="center"/>
    </xf>
    <xf numFmtId="49" fontId="7" fillId="0" borderId="0" xfId="1" applyNumberFormat="1" applyFont="1" applyAlignment="1">
      <alignment vertical="center"/>
    </xf>
    <xf numFmtId="49" fontId="7" fillId="0" borderId="0" xfId="1" applyNumberFormat="1" applyFont="1" applyBorder="1" applyAlignment="1">
      <alignment vertical="center"/>
    </xf>
    <xf numFmtId="49" fontId="2" fillId="0" borderId="0" xfId="1" applyNumberFormat="1" applyFont="1" applyBorder="1" applyAlignment="1">
      <alignment vertical="center"/>
    </xf>
    <xf numFmtId="38" fontId="6" fillId="0" borderId="0" xfId="1" applyNumberFormat="1" applyFont="1" applyBorder="1" applyAlignment="1">
      <alignment vertical="center"/>
    </xf>
    <xf numFmtId="49" fontId="2" fillId="0" borderId="0" xfId="1" applyNumberFormat="1" applyFont="1" applyAlignment="1">
      <alignment vertical="center"/>
    </xf>
    <xf numFmtId="38" fontId="2" fillId="0" borderId="0" xfId="1" applyNumberFormat="1" applyFont="1" applyBorder="1" applyAlignment="1">
      <alignment vertical="center"/>
    </xf>
    <xf numFmtId="49" fontId="6" fillId="0" borderId="0" xfId="1" applyNumberFormat="1" applyFont="1" applyBorder="1" applyAlignment="1">
      <alignment vertical="center"/>
    </xf>
    <xf numFmtId="49" fontId="2" fillId="0" borderId="0" xfId="1" applyNumberFormat="1" applyFont="1" applyBorder="1" applyAlignment="1">
      <alignment horizontal="right" vertical="center"/>
    </xf>
    <xf numFmtId="49" fontId="2" fillId="0" borderId="0" xfId="1" applyNumberFormat="1" applyFont="1" applyBorder="1" applyAlignment="1">
      <alignment horizontal="center" vertical="center"/>
    </xf>
    <xf numFmtId="49" fontId="6" fillId="0" borderId="0" xfId="1" applyNumberFormat="1" applyFont="1" applyBorder="1" applyAlignment="1">
      <alignment horizontal="center" vertical="center"/>
    </xf>
    <xf numFmtId="49" fontId="2" fillId="0" borderId="0" xfId="2" applyNumberFormat="1" applyFont="1" applyBorder="1" applyAlignment="1">
      <alignment horizontal="left" vertical="top"/>
    </xf>
    <xf numFmtId="49" fontId="8" fillId="0" borderId="0" xfId="1" applyNumberFormat="1" applyFont="1" applyBorder="1" applyAlignment="1">
      <alignment horizontal="left" vertic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6" fillId="0" borderId="0" xfId="1" applyNumberFormat="1" applyFont="1" applyAlignment="1">
      <alignment vertical="center"/>
    </xf>
    <xf numFmtId="38" fontId="2" fillId="0" borderId="0" xfId="1" applyNumberFormat="1" applyFont="1" applyAlignment="1">
      <alignment vertical="center"/>
    </xf>
    <xf numFmtId="49" fontId="2" fillId="0" borderId="3" xfId="1" applyNumberFormat="1" applyFont="1" applyBorder="1" applyAlignment="1">
      <alignment vertical="center"/>
    </xf>
    <xf numFmtId="38" fontId="2" fillId="0" borderId="0" xfId="1" applyNumberFormat="1" applyFont="1" applyBorder="1" applyAlignment="1">
      <alignment horizontal="center" vertical="center"/>
    </xf>
    <xf numFmtId="49" fontId="6" fillId="0" borderId="0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centerContinuous" vertical="center"/>
    </xf>
    <xf numFmtId="38" fontId="2" fillId="0" borderId="5" xfId="1" applyNumberFormat="1" applyFont="1" applyBorder="1" applyAlignment="1">
      <alignment horizontal="centerContinuous" vertical="center"/>
    </xf>
    <xf numFmtId="49" fontId="2" fillId="0" borderId="6" xfId="1" applyNumberFormat="1" applyFont="1" applyBorder="1" applyAlignment="1">
      <alignment vertical="center"/>
    </xf>
    <xf numFmtId="49" fontId="2" fillId="0" borderId="7" xfId="1" applyNumberFormat="1" applyFont="1" applyBorder="1" applyAlignment="1">
      <alignment horizontal="right" vertical="center"/>
    </xf>
    <xf numFmtId="49" fontId="2" fillId="0" borderId="8" xfId="1" applyNumberFormat="1" applyFont="1" applyBorder="1" applyAlignment="1">
      <alignment vertical="center"/>
    </xf>
    <xf numFmtId="49" fontId="2" fillId="0" borderId="9" xfId="1" applyNumberFormat="1" applyFont="1" applyBorder="1" applyAlignment="1">
      <alignment horizontal="right" vertical="center"/>
    </xf>
    <xf numFmtId="49" fontId="2" fillId="0" borderId="9" xfId="1" applyNumberFormat="1" applyFont="1" applyBorder="1" applyAlignment="1">
      <alignment vertical="center"/>
    </xf>
    <xf numFmtId="49" fontId="2" fillId="0" borderId="10" xfId="1" applyNumberFormat="1" applyFont="1" applyBorder="1" applyAlignment="1">
      <alignment vertical="center"/>
    </xf>
    <xf numFmtId="49" fontId="2" fillId="0" borderId="11" xfId="1" applyNumberFormat="1" applyFont="1" applyBorder="1" applyAlignment="1">
      <alignment vertical="center"/>
    </xf>
    <xf numFmtId="49" fontId="10" fillId="0" borderId="0" xfId="1" applyNumberFormat="1" applyFont="1" applyBorder="1" applyAlignment="1">
      <alignment horizontal="right" vertical="center"/>
    </xf>
    <xf numFmtId="49" fontId="10" fillId="0" borderId="0" xfId="1" applyNumberFormat="1" applyFont="1" applyBorder="1" applyAlignment="1">
      <alignment horizontal="left" vertical="center"/>
    </xf>
    <xf numFmtId="49" fontId="11" fillId="0" borderId="0" xfId="1" applyNumberFormat="1" applyFont="1" applyBorder="1" applyAlignment="1">
      <alignment vertical="center"/>
    </xf>
    <xf numFmtId="49" fontId="6" fillId="0" borderId="12" xfId="1" applyNumberFormat="1" applyFont="1" applyBorder="1" applyAlignment="1">
      <alignment horizontal="center" vertical="center"/>
    </xf>
    <xf numFmtId="49" fontId="6" fillId="0" borderId="13" xfId="1" applyNumberFormat="1" applyFont="1" applyBorder="1" applyAlignment="1">
      <alignment horizontal="center" vertical="center"/>
    </xf>
    <xf numFmtId="49" fontId="6" fillId="0" borderId="14" xfId="1" applyNumberFormat="1" applyFont="1" applyBorder="1" applyAlignment="1">
      <alignment horizontal="center" vertical="center"/>
    </xf>
    <xf numFmtId="49" fontId="6" fillId="0" borderId="15" xfId="1" applyNumberFormat="1" applyFont="1" applyBorder="1" applyAlignment="1">
      <alignment horizontal="center" vertical="center"/>
    </xf>
    <xf numFmtId="49" fontId="6" fillId="0" borderId="16" xfId="1" applyNumberFormat="1" applyFont="1" applyBorder="1" applyAlignment="1">
      <alignment horizontal="center" vertical="center" wrapText="1"/>
    </xf>
    <xf numFmtId="49" fontId="6" fillId="0" borderId="0" xfId="1" applyNumberFormat="1" applyFont="1" applyAlignment="1">
      <alignment horizontal="center" vertical="center"/>
    </xf>
    <xf numFmtId="49" fontId="6" fillId="0" borderId="17" xfId="1" applyNumberFormat="1" applyFont="1" applyBorder="1" applyAlignment="1">
      <alignment horizontal="center" vertical="center"/>
    </xf>
    <xf numFmtId="49" fontId="6" fillId="0" borderId="18" xfId="1" applyNumberFormat="1" applyFont="1" applyBorder="1" applyAlignment="1">
      <alignment horizontal="center" vertical="center" wrapText="1"/>
    </xf>
    <xf numFmtId="49" fontId="6" fillId="0" borderId="19" xfId="1" applyNumberFormat="1" applyFont="1" applyBorder="1" applyAlignment="1">
      <alignment horizontal="center" vertical="center"/>
    </xf>
    <xf numFmtId="49" fontId="6" fillId="0" borderId="20" xfId="1" applyNumberFormat="1" applyFont="1" applyBorder="1" applyAlignment="1">
      <alignment horizontal="center" vertical="center"/>
    </xf>
    <xf numFmtId="49" fontId="6" fillId="0" borderId="21" xfId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left" vertical="center"/>
    </xf>
    <xf numFmtId="49" fontId="2" fillId="0" borderId="0" xfId="1" applyNumberFormat="1" applyFont="1" applyBorder="1" applyAlignment="1">
      <alignment horizontal="center" vertical="center" wrapText="1"/>
    </xf>
    <xf numFmtId="49" fontId="2" fillId="0" borderId="0" xfId="1" applyNumberFormat="1" applyFont="1" applyBorder="1" applyAlignment="1">
      <alignment horizontal="centerContinuous" vertical="center"/>
    </xf>
    <xf numFmtId="49" fontId="6" fillId="0" borderId="23" xfId="1" applyNumberFormat="1" applyFont="1" applyBorder="1" applyAlignment="1">
      <alignment horizontal="center" vertical="center"/>
    </xf>
    <xf numFmtId="49" fontId="6" fillId="0" borderId="24" xfId="1" applyNumberFormat="1" applyFont="1" applyBorder="1" applyAlignment="1">
      <alignment horizontal="centerContinuous" vertical="center"/>
    </xf>
    <xf numFmtId="49" fontId="6" fillId="0" borderId="25" xfId="1" applyNumberFormat="1" applyFont="1" applyBorder="1" applyAlignment="1">
      <alignment horizontal="centerContinuous" vertical="center"/>
    </xf>
    <xf numFmtId="49" fontId="6" fillId="0" borderId="24" xfId="1" applyNumberFormat="1" applyFont="1" applyBorder="1" applyAlignment="1">
      <alignment horizontal="center" vertical="center"/>
    </xf>
    <xf numFmtId="49" fontId="6" fillId="0" borderId="23" xfId="1" applyNumberFormat="1" applyFont="1" applyBorder="1" applyAlignment="1">
      <alignment horizontal="center" vertical="center" wrapText="1"/>
    </xf>
    <xf numFmtId="49" fontId="6" fillId="0" borderId="23" xfId="1" applyNumberFormat="1" applyFont="1" applyBorder="1" applyAlignment="1">
      <alignment horizontal="centerContinuous" vertical="center" shrinkToFit="1"/>
    </xf>
    <xf numFmtId="49" fontId="2" fillId="0" borderId="1" xfId="1" applyNumberFormat="1" applyFont="1" applyBorder="1" applyAlignment="1">
      <alignment horizontal="left" vertical="center"/>
    </xf>
    <xf numFmtId="49" fontId="6" fillId="0" borderId="0" xfId="1" applyNumberFormat="1" applyFont="1" applyBorder="1" applyAlignment="1">
      <alignment horizontal="centerContinuous" vertical="center"/>
    </xf>
    <xf numFmtId="49" fontId="6" fillId="0" borderId="0" xfId="1" applyNumberFormat="1" applyFont="1" applyAlignment="1">
      <alignment horizontal="centerContinuous" vertical="center"/>
    </xf>
    <xf numFmtId="0" fontId="2" fillId="0" borderId="23" xfId="0" applyFont="1" applyBorder="1" applyAlignment="1">
      <alignment horizontal="center" vertical="center" shrinkToFit="1"/>
    </xf>
    <xf numFmtId="49" fontId="2" fillId="0" borderId="27" xfId="0" applyNumberFormat="1" applyFont="1" applyBorder="1" applyAlignment="1">
      <alignment horizontal="left" vertical="center"/>
    </xf>
    <xf numFmtId="49" fontId="2" fillId="0" borderId="27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Continuous" vertical="center"/>
    </xf>
    <xf numFmtId="0" fontId="9" fillId="0" borderId="0" xfId="0" applyFont="1" applyBorder="1" applyAlignment="1">
      <alignment horizontal="centerContinuous" vertical="center"/>
    </xf>
    <xf numFmtId="49" fontId="6" fillId="0" borderId="0" xfId="1" applyNumberFormat="1" applyFont="1" applyBorder="1" applyAlignment="1">
      <alignment horizontal="center" vertical="center" wrapText="1"/>
    </xf>
    <xf numFmtId="49" fontId="6" fillId="0" borderId="0" xfId="1" applyNumberFormat="1" applyFont="1" applyBorder="1" applyAlignment="1">
      <alignment horizontal="right" vertical="center" wrapText="1"/>
    </xf>
    <xf numFmtId="49" fontId="6" fillId="0" borderId="0" xfId="1" applyNumberFormat="1" applyFont="1" applyAlignment="1">
      <alignment horizontal="right" vertical="center"/>
    </xf>
    <xf numFmtId="49" fontId="6" fillId="0" borderId="21" xfId="1" applyNumberFormat="1" applyFont="1" applyBorder="1" applyAlignment="1">
      <alignment vertical="center"/>
    </xf>
    <xf numFmtId="49" fontId="6" fillId="0" borderId="30" xfId="1" applyNumberFormat="1" applyFont="1" applyBorder="1" applyAlignment="1">
      <alignment horizontal="left" vertical="center"/>
    </xf>
    <xf numFmtId="49" fontId="8" fillId="0" borderId="21" xfId="1" applyNumberFormat="1" applyFont="1" applyBorder="1" applyAlignment="1">
      <alignment horizontal="left"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3" fillId="2" borderId="29" xfId="1" applyNumberFormat="1" applyFont="1" applyFill="1" applyBorder="1" applyAlignment="1">
      <alignment horizontal="center" vertical="center"/>
    </xf>
    <xf numFmtId="0" fontId="2" fillId="0" borderId="0" xfId="1" applyNumberFormat="1" applyFont="1" applyBorder="1" applyAlignment="1">
      <alignment vertical="center"/>
    </xf>
    <xf numFmtId="0" fontId="6" fillId="0" borderId="0" xfId="1" applyNumberFormat="1" applyFont="1" applyBorder="1" applyAlignment="1">
      <alignment horizontal="right" vertical="center"/>
    </xf>
    <xf numFmtId="0" fontId="6" fillId="0" borderId="0" xfId="1" applyNumberFormat="1" applyFont="1" applyBorder="1" applyAlignment="1">
      <alignment vertical="center"/>
    </xf>
    <xf numFmtId="0" fontId="5" fillId="0" borderId="0" xfId="1" applyNumberFormat="1" applyFont="1" applyBorder="1" applyAlignment="1">
      <alignment vertical="center"/>
    </xf>
    <xf numFmtId="49" fontId="0" fillId="0" borderId="29" xfId="0" applyNumberFormat="1" applyBorder="1">
      <alignment vertical="center"/>
    </xf>
    <xf numFmtId="0" fontId="2" fillId="0" borderId="25" xfId="1" applyNumberFormat="1" applyFont="1" applyBorder="1" applyAlignment="1">
      <alignment horizontal="center" vertical="center" shrinkToFit="1"/>
    </xf>
    <xf numFmtId="0" fontId="2" fillId="0" borderId="22" xfId="1" applyNumberFormat="1" applyFont="1" applyBorder="1" applyAlignment="1">
      <alignment horizontal="left" vertical="center"/>
    </xf>
    <xf numFmtId="0" fontId="2" fillId="0" borderId="1" xfId="1" applyNumberFormat="1" applyFont="1" applyBorder="1" applyAlignment="1">
      <alignment horizontal="left" vertical="center"/>
    </xf>
    <xf numFmtId="0" fontId="2" fillId="0" borderId="26" xfId="0" applyNumberFormat="1" applyFont="1" applyBorder="1" applyAlignment="1">
      <alignment horizontal="left" vertical="center"/>
    </xf>
    <xf numFmtId="0" fontId="2" fillId="0" borderId="22" xfId="1" applyNumberFormat="1" applyFont="1" applyBorder="1" applyAlignment="1">
      <alignment horizontal="center" vertical="center"/>
    </xf>
    <xf numFmtId="0" fontId="2" fillId="0" borderId="26" xfId="0" applyNumberFormat="1" applyFont="1" applyBorder="1" applyAlignment="1">
      <alignment horizontal="center" vertical="center"/>
    </xf>
    <xf numFmtId="0" fontId="2" fillId="0" borderId="2" xfId="1" applyNumberFormat="1" applyFont="1" applyBorder="1" applyAlignment="1">
      <alignment horizontal="left" vertical="center"/>
    </xf>
    <xf numFmtId="0" fontId="6" fillId="0" borderId="0" xfId="1" applyNumberFormat="1" applyFont="1" applyAlignment="1">
      <alignment vertical="center"/>
    </xf>
    <xf numFmtId="22" fontId="0" fillId="0" borderId="0" xfId="0" applyNumberFormat="1">
      <alignment vertical="center"/>
    </xf>
    <xf numFmtId="22" fontId="9" fillId="0" borderId="0" xfId="1" applyNumberFormat="1" applyFont="1" applyBorder="1" applyAlignment="1">
      <alignment horizontal="right" vertical="center"/>
    </xf>
    <xf numFmtId="49" fontId="6" fillId="0" borderId="21" xfId="1" applyNumberFormat="1" applyFont="1" applyBorder="1" applyAlignment="1">
      <alignment horizontal="center" vertical="center"/>
    </xf>
    <xf numFmtId="49" fontId="4" fillId="0" borderId="0" xfId="1" applyNumberFormat="1" applyFont="1" applyBorder="1" applyAlignment="1">
      <alignment horizontal="left" vertical="center"/>
    </xf>
    <xf numFmtId="49" fontId="12" fillId="0" borderId="0" xfId="1" applyNumberFormat="1" applyFont="1" applyBorder="1" applyAlignment="1">
      <alignment horizontal="center" vertical="center"/>
    </xf>
    <xf numFmtId="49" fontId="9" fillId="0" borderId="43" xfId="1" applyNumberFormat="1" applyFont="1" applyBorder="1" applyAlignment="1">
      <alignment horizontal="center" vertical="center" wrapText="1"/>
    </xf>
    <xf numFmtId="49" fontId="9" fillId="0" borderId="44" xfId="1" applyNumberFormat="1" applyFont="1" applyBorder="1" applyAlignment="1">
      <alignment horizontal="center" vertical="center" wrapText="1"/>
    </xf>
    <xf numFmtId="49" fontId="6" fillId="0" borderId="13" xfId="1" applyNumberFormat="1" applyFont="1" applyBorder="1" applyAlignment="1">
      <alignment horizontal="center" vertical="center"/>
    </xf>
    <xf numFmtId="49" fontId="6" fillId="0" borderId="15" xfId="1" applyNumberFormat="1" applyFont="1" applyBorder="1" applyAlignment="1">
      <alignment horizontal="center" vertical="center"/>
    </xf>
    <xf numFmtId="0" fontId="6" fillId="0" borderId="13" xfId="1" applyNumberFormat="1" applyFont="1" applyBorder="1" applyAlignment="1">
      <alignment horizontal="right" vertical="top" wrapText="1"/>
    </xf>
    <xf numFmtId="0" fontId="6" fillId="0" borderId="14" xfId="1" applyNumberFormat="1" applyFont="1" applyBorder="1" applyAlignment="1">
      <alignment horizontal="right" vertical="top" wrapText="1"/>
    </xf>
    <xf numFmtId="0" fontId="6" fillId="0" borderId="19" xfId="1" applyNumberFormat="1" applyFont="1" applyBorder="1" applyAlignment="1">
      <alignment horizontal="right" vertical="top" wrapText="1"/>
    </xf>
    <xf numFmtId="0" fontId="6" fillId="0" borderId="21" xfId="1" applyNumberFormat="1" applyFont="1" applyBorder="1" applyAlignment="1">
      <alignment horizontal="right" vertical="top" wrapText="1"/>
    </xf>
    <xf numFmtId="0" fontId="6" fillId="0" borderId="15" xfId="1" applyNumberFormat="1" applyFont="1" applyBorder="1" applyAlignment="1">
      <alignment horizontal="right" vertical="top" wrapText="1"/>
    </xf>
    <xf numFmtId="0" fontId="6" fillId="0" borderId="20" xfId="1" applyNumberFormat="1" applyFont="1" applyBorder="1" applyAlignment="1">
      <alignment horizontal="right" vertical="top" wrapText="1"/>
    </xf>
    <xf numFmtId="0" fontId="6" fillId="0" borderId="16" xfId="1" applyNumberFormat="1" applyFont="1" applyBorder="1" applyAlignment="1">
      <alignment horizontal="right" vertical="top" wrapText="1"/>
    </xf>
    <xf numFmtId="0" fontId="6" fillId="0" borderId="18" xfId="1" applyNumberFormat="1" applyFont="1" applyBorder="1" applyAlignment="1">
      <alignment horizontal="right" vertical="top" wrapText="1"/>
    </xf>
    <xf numFmtId="0" fontId="6" fillId="0" borderId="24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49" fontId="6" fillId="0" borderId="6" xfId="1" applyNumberFormat="1" applyFont="1" applyBorder="1" applyAlignment="1">
      <alignment horizontal="center" vertical="center"/>
    </xf>
    <xf numFmtId="49" fontId="6" fillId="0" borderId="41" xfId="1" applyNumberFormat="1" applyFont="1" applyBorder="1" applyAlignment="1">
      <alignment horizontal="center" vertical="center"/>
    </xf>
    <xf numFmtId="49" fontId="6" fillId="0" borderId="42" xfId="1" applyNumberFormat="1" applyFont="1" applyBorder="1" applyAlignment="1">
      <alignment horizontal="center" vertical="center"/>
    </xf>
    <xf numFmtId="49" fontId="6" fillId="0" borderId="29" xfId="0" applyNumberFormat="1" applyFont="1" applyBorder="1" applyAlignment="1">
      <alignment horizontal="right" vertical="top" wrapText="1"/>
    </xf>
    <xf numFmtId="0" fontId="6" fillId="0" borderId="0" xfId="1" applyNumberFormat="1" applyFont="1" applyAlignment="1">
      <alignment horizontal="center" vertical="center"/>
    </xf>
    <xf numFmtId="0" fontId="6" fillId="0" borderId="9" xfId="1" applyNumberFormat="1" applyFont="1" applyBorder="1" applyAlignment="1">
      <alignment horizontal="center" vertical="center"/>
    </xf>
    <xf numFmtId="49" fontId="6" fillId="0" borderId="24" xfId="1" applyNumberFormat="1" applyFont="1" applyBorder="1" applyAlignment="1">
      <alignment horizontal="center" vertical="center"/>
    </xf>
    <xf numFmtId="49" fontId="6" fillId="0" borderId="45" xfId="1" applyNumberFormat="1" applyFont="1" applyBorder="1" applyAlignment="1">
      <alignment horizontal="center" vertical="center"/>
    </xf>
    <xf numFmtId="49" fontId="6" fillId="0" borderId="25" xfId="1" applyNumberFormat="1" applyFont="1" applyBorder="1" applyAlignment="1">
      <alignment horizontal="center" vertical="center"/>
    </xf>
    <xf numFmtId="49" fontId="6" fillId="0" borderId="46" xfId="1" applyNumberFormat="1" applyFont="1" applyBorder="1" applyAlignment="1">
      <alignment horizontal="center" vertical="center"/>
    </xf>
    <xf numFmtId="49" fontId="6" fillId="0" borderId="21" xfId="1" applyNumberFormat="1" applyFont="1" applyBorder="1" applyAlignment="1">
      <alignment horizontal="center" vertical="center"/>
    </xf>
    <xf numFmtId="49" fontId="6" fillId="0" borderId="20" xfId="1" applyNumberFormat="1" applyFont="1" applyBorder="1" applyAlignment="1">
      <alignment horizontal="center" vertical="center"/>
    </xf>
    <xf numFmtId="49" fontId="6" fillId="0" borderId="14" xfId="1" applyNumberFormat="1" applyFont="1" applyBorder="1" applyAlignment="1">
      <alignment horizontal="center" vertical="center"/>
    </xf>
    <xf numFmtId="49" fontId="6" fillId="0" borderId="13" xfId="1" applyNumberFormat="1" applyFont="1" applyBorder="1" applyAlignment="1">
      <alignment horizontal="right" vertical="top" wrapText="1"/>
    </xf>
    <xf numFmtId="49" fontId="6" fillId="0" borderId="15" xfId="1" applyNumberFormat="1" applyFont="1" applyBorder="1" applyAlignment="1">
      <alignment horizontal="right" vertical="top" wrapText="1"/>
    </xf>
    <xf numFmtId="49" fontId="6" fillId="0" borderId="19" xfId="1" applyNumberFormat="1" applyFont="1" applyBorder="1" applyAlignment="1">
      <alignment horizontal="right" vertical="top" wrapText="1"/>
    </xf>
    <xf numFmtId="49" fontId="6" fillId="0" borderId="20" xfId="1" applyNumberFormat="1" applyFont="1" applyBorder="1" applyAlignment="1">
      <alignment horizontal="right" vertical="top" wrapText="1"/>
    </xf>
    <xf numFmtId="49" fontId="6" fillId="0" borderId="19" xfId="1" applyNumberFormat="1" applyFont="1" applyBorder="1" applyAlignment="1">
      <alignment horizontal="center" vertical="center" wrapText="1"/>
    </xf>
    <xf numFmtId="49" fontId="6" fillId="0" borderId="20" xfId="1" applyNumberFormat="1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6" fillId="0" borderId="29" xfId="1" applyNumberFormat="1" applyFont="1" applyBorder="1" applyAlignment="1">
      <alignment horizontal="center" vertical="top" wrapText="1"/>
    </xf>
    <xf numFmtId="49" fontId="6" fillId="0" borderId="33" xfId="1" applyNumberFormat="1" applyFont="1" applyBorder="1" applyAlignment="1">
      <alignment horizontal="center" vertical="top" wrapText="1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38" fontId="6" fillId="0" borderId="40" xfId="1" applyNumberFormat="1" applyFont="1" applyBorder="1" applyAlignment="1">
      <alignment horizontal="center" vertical="center"/>
    </xf>
    <xf numFmtId="38" fontId="6" fillId="0" borderId="7" xfId="1" applyNumberFormat="1" applyFont="1" applyBorder="1" applyAlignment="1">
      <alignment horizontal="center" vertical="center"/>
    </xf>
    <xf numFmtId="38" fontId="6" fillId="0" borderId="19" xfId="1" applyNumberFormat="1" applyFont="1" applyBorder="1" applyAlignment="1">
      <alignment horizontal="center" vertical="center"/>
    </xf>
    <xf numFmtId="38" fontId="6" fillId="0" borderId="35" xfId="1" applyNumberFormat="1" applyFont="1" applyBorder="1" applyAlignment="1">
      <alignment horizontal="center" vertical="center"/>
    </xf>
    <xf numFmtId="0" fontId="6" fillId="0" borderId="34" xfId="1" applyNumberFormat="1" applyFont="1" applyBorder="1" applyAlignment="1">
      <alignment horizontal="right" vertical="top" wrapText="1"/>
    </xf>
    <xf numFmtId="0" fontId="6" fillId="0" borderId="29" xfId="1" applyNumberFormat="1" applyFont="1" applyBorder="1" applyAlignment="1">
      <alignment horizontal="right" vertical="top" wrapText="1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49" fontId="6" fillId="0" borderId="13" xfId="1" applyNumberFormat="1" applyFont="1" applyBorder="1" applyAlignment="1">
      <alignment horizontal="center" vertical="top" wrapText="1"/>
    </xf>
    <xf numFmtId="49" fontId="6" fillId="0" borderId="47" xfId="1" applyNumberFormat="1" applyFont="1" applyBorder="1" applyAlignment="1">
      <alignment horizontal="center" vertical="top" wrapText="1"/>
    </xf>
    <xf numFmtId="49" fontId="6" fillId="0" borderId="19" xfId="1" applyNumberFormat="1" applyFont="1" applyBorder="1" applyAlignment="1">
      <alignment horizontal="center" vertical="top" wrapText="1"/>
    </xf>
    <xf numFmtId="49" fontId="6" fillId="0" borderId="35" xfId="1" applyNumberFormat="1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horizontal="right" vertical="top" wrapText="1"/>
    </xf>
    <xf numFmtId="49" fontId="6" fillId="0" borderId="14" xfId="0" applyNumberFormat="1" applyFont="1" applyBorder="1" applyAlignment="1">
      <alignment horizontal="right" vertical="top" wrapText="1"/>
    </xf>
    <xf numFmtId="49" fontId="6" fillId="0" borderId="15" xfId="0" applyNumberFormat="1" applyFont="1" applyBorder="1" applyAlignment="1">
      <alignment horizontal="right" vertical="top" wrapText="1"/>
    </xf>
    <xf numFmtId="49" fontId="6" fillId="0" borderId="19" xfId="0" applyNumberFormat="1" applyFont="1" applyBorder="1" applyAlignment="1">
      <alignment horizontal="right" vertical="top" wrapText="1"/>
    </xf>
    <xf numFmtId="49" fontId="6" fillId="0" borderId="21" xfId="0" applyNumberFormat="1" applyFont="1" applyBorder="1" applyAlignment="1">
      <alignment horizontal="right" vertical="top" wrapText="1"/>
    </xf>
    <xf numFmtId="49" fontId="6" fillId="0" borderId="20" xfId="0" applyNumberFormat="1" applyFont="1" applyBorder="1" applyAlignment="1">
      <alignment horizontal="right" vertical="top" wrapText="1"/>
    </xf>
    <xf numFmtId="49" fontId="6" fillId="0" borderId="49" xfId="1" applyNumberFormat="1" applyFont="1" applyBorder="1" applyAlignment="1">
      <alignment horizontal="center" vertical="top" wrapText="1"/>
    </xf>
    <xf numFmtId="49" fontId="6" fillId="0" borderId="11" xfId="1" applyNumberFormat="1" applyFont="1" applyBorder="1" applyAlignment="1">
      <alignment horizontal="center" vertical="top" wrapText="1"/>
    </xf>
    <xf numFmtId="49" fontId="6" fillId="0" borderId="49" xfId="0" applyNumberFormat="1" applyFont="1" applyBorder="1" applyAlignment="1">
      <alignment horizontal="right" vertical="top" wrapText="1"/>
    </xf>
    <xf numFmtId="49" fontId="6" fillId="0" borderId="50" xfId="0" applyNumberFormat="1" applyFont="1" applyBorder="1" applyAlignment="1">
      <alignment horizontal="right" vertical="top" wrapText="1"/>
    </xf>
    <xf numFmtId="49" fontId="6" fillId="0" borderId="51" xfId="0" applyNumberFormat="1" applyFont="1" applyBorder="1" applyAlignment="1">
      <alignment horizontal="right" vertical="top" wrapText="1"/>
    </xf>
    <xf numFmtId="177" fontId="6" fillId="0" borderId="31" xfId="1" applyNumberFormat="1" applyFont="1" applyBorder="1" applyAlignment="1" applyProtection="1">
      <alignment horizontal="center" vertical="top" wrapText="1"/>
    </xf>
    <xf numFmtId="177" fontId="15" fillId="0" borderId="36" xfId="1" applyNumberFormat="1" applyFont="1" applyBorder="1" applyAlignment="1">
      <alignment horizontal="center" vertical="top" wrapText="1"/>
    </xf>
    <xf numFmtId="177" fontId="15" fillId="0" borderId="17" xfId="1" applyNumberFormat="1" applyFont="1" applyBorder="1" applyAlignment="1">
      <alignment horizontal="center" vertical="top" wrapText="1"/>
    </xf>
    <xf numFmtId="177" fontId="15" fillId="0" borderId="36" xfId="1" applyNumberFormat="1" applyFont="1" applyBorder="1" applyAlignment="1" applyProtection="1">
      <alignment horizontal="center" vertical="top" wrapText="1"/>
    </xf>
    <xf numFmtId="177" fontId="15" fillId="0" borderId="17" xfId="1" applyNumberFormat="1" applyFont="1" applyBorder="1" applyAlignment="1" applyProtection="1">
      <alignment horizontal="center" vertical="top" wrapText="1"/>
    </xf>
    <xf numFmtId="177" fontId="15" fillId="0" borderId="37" xfId="1" applyNumberFormat="1" applyFont="1" applyBorder="1" applyAlignment="1">
      <alignment horizontal="center" vertical="top" wrapText="1"/>
    </xf>
    <xf numFmtId="177" fontId="6" fillId="0" borderId="13" xfId="1" applyNumberFormat="1" applyFont="1" applyBorder="1" applyAlignment="1">
      <alignment horizontal="left" vertical="top" shrinkToFit="1"/>
    </xf>
    <xf numFmtId="177" fontId="2" fillId="0" borderId="14" xfId="0" applyNumberFormat="1" applyFont="1" applyBorder="1" applyAlignment="1">
      <alignment vertical="top" shrinkToFit="1"/>
    </xf>
    <xf numFmtId="177" fontId="2" fillId="0" borderId="15" xfId="0" applyNumberFormat="1" applyFont="1" applyBorder="1" applyAlignment="1">
      <alignment vertical="top" shrinkToFit="1"/>
    </xf>
    <xf numFmtId="177" fontId="6" fillId="0" borderId="14" xfId="1" applyNumberFormat="1" applyFont="1" applyBorder="1" applyAlignment="1">
      <alignment horizontal="left" vertical="top" shrinkToFit="1"/>
    </xf>
    <xf numFmtId="177" fontId="6" fillId="0" borderId="15" xfId="1" applyNumberFormat="1" applyFont="1" applyBorder="1" applyAlignment="1">
      <alignment horizontal="left" vertical="top" shrinkToFit="1"/>
    </xf>
    <xf numFmtId="177" fontId="2" fillId="0" borderId="32" xfId="1" applyNumberFormat="1" applyFont="1" applyBorder="1" applyAlignment="1">
      <alignment vertical="center"/>
    </xf>
    <xf numFmtId="0" fontId="6" fillId="0" borderId="48" xfId="1" applyNumberFormat="1" applyFont="1" applyBorder="1" applyAlignment="1">
      <alignment horizontal="right" vertical="top" wrapText="1"/>
    </xf>
    <xf numFmtId="0" fontId="6" fillId="0" borderId="46" xfId="1" applyNumberFormat="1" applyFont="1" applyBorder="1" applyAlignment="1">
      <alignment horizontal="right" vertical="top" wrapText="1"/>
    </xf>
    <xf numFmtId="0" fontId="6" fillId="0" borderId="10" xfId="1" applyNumberFormat="1" applyFont="1" applyBorder="1" applyAlignment="1">
      <alignment horizontal="right" vertical="top" wrapText="1"/>
    </xf>
    <xf numFmtId="0" fontId="6" fillId="0" borderId="50" xfId="1" applyNumberFormat="1" applyFont="1" applyBorder="1" applyAlignment="1">
      <alignment horizontal="right" vertical="top" wrapText="1"/>
    </xf>
    <xf numFmtId="0" fontId="6" fillId="0" borderId="51" xfId="1" applyNumberFormat="1" applyFont="1" applyBorder="1" applyAlignment="1">
      <alignment horizontal="right" vertical="top" wrapText="1"/>
    </xf>
    <xf numFmtId="0" fontId="6" fillId="0" borderId="47" xfId="1" applyNumberFormat="1" applyFont="1" applyBorder="1" applyAlignment="1">
      <alignment horizontal="right" vertical="top" wrapText="1"/>
    </xf>
    <xf numFmtId="0" fontId="6" fillId="0" borderId="35" xfId="1" applyNumberFormat="1" applyFont="1" applyBorder="1" applyAlignment="1">
      <alignment horizontal="right" vertical="top" wrapText="1"/>
    </xf>
    <xf numFmtId="177" fontId="6" fillId="0" borderId="20" xfId="1" applyNumberFormat="1" applyFont="1" applyBorder="1" applyAlignment="1">
      <alignment horizontal="right" vertical="center"/>
    </xf>
    <xf numFmtId="177" fontId="6" fillId="0" borderId="13" xfId="1" applyNumberFormat="1" applyFont="1" applyBorder="1" applyAlignment="1">
      <alignment horizontal="right" vertical="top" wrapText="1"/>
    </xf>
    <xf numFmtId="177" fontId="6" fillId="0" borderId="15" xfId="1" applyNumberFormat="1" applyFont="1" applyBorder="1" applyAlignment="1">
      <alignment horizontal="right" vertical="top" wrapText="1"/>
    </xf>
    <xf numFmtId="177" fontId="6" fillId="0" borderId="19" xfId="1" applyNumberFormat="1" applyFont="1" applyBorder="1" applyAlignment="1">
      <alignment horizontal="right" vertical="top" wrapText="1"/>
    </xf>
    <xf numFmtId="177" fontId="6" fillId="0" borderId="20" xfId="1" applyNumberFormat="1" applyFont="1" applyBorder="1" applyAlignment="1">
      <alignment horizontal="right" vertical="top" wrapText="1"/>
    </xf>
    <xf numFmtId="177" fontId="6" fillId="0" borderId="31" xfId="1" applyNumberFormat="1" applyFont="1" applyBorder="1" applyAlignment="1">
      <alignment horizontal="center" vertical="top" wrapText="1"/>
    </xf>
    <xf numFmtId="177" fontId="6" fillId="0" borderId="0" xfId="1" applyNumberFormat="1" applyFont="1" applyBorder="1" applyAlignment="1">
      <alignment vertical="center"/>
    </xf>
    <xf numFmtId="177" fontId="6" fillId="0" borderId="0" xfId="1" applyNumberFormat="1" applyFont="1" applyBorder="1" applyAlignment="1">
      <alignment horizontal="left" vertical="center"/>
    </xf>
    <xf numFmtId="177" fontId="6" fillId="0" borderId="0" xfId="1" applyNumberFormat="1" applyFont="1" applyAlignment="1">
      <alignment vertical="center"/>
    </xf>
    <xf numFmtId="177" fontId="10" fillId="0" borderId="0" xfId="1" applyNumberFormat="1" applyFont="1" applyBorder="1" applyAlignment="1">
      <alignment vertical="center" shrinkToFit="1"/>
    </xf>
    <xf numFmtId="177" fontId="6" fillId="0" borderId="23" xfId="1" applyNumberFormat="1" applyFont="1" applyBorder="1" applyAlignment="1">
      <alignment horizontal="center" vertical="center"/>
    </xf>
    <xf numFmtId="177" fontId="6" fillId="0" borderId="25" xfId="1" applyNumberFormat="1" applyFont="1" applyBorder="1" applyAlignment="1">
      <alignment horizontal="centerContinuous" vertical="center"/>
    </xf>
    <xf numFmtId="177" fontId="6" fillId="0" borderId="24" xfId="1" applyNumberFormat="1" applyFont="1" applyBorder="1" applyAlignment="1">
      <alignment horizontal="center" vertical="center"/>
    </xf>
    <xf numFmtId="177" fontId="6" fillId="0" borderId="23" xfId="0" applyNumberFormat="1" applyFont="1" applyBorder="1" applyAlignment="1">
      <alignment horizontal="center" vertical="center"/>
    </xf>
    <xf numFmtId="177" fontId="6" fillId="0" borderId="24" xfId="1" applyNumberFormat="1" applyFont="1" applyBorder="1" applyAlignment="1">
      <alignment horizontal="center" vertical="center" shrinkToFit="1"/>
    </xf>
    <xf numFmtId="177" fontId="6" fillId="0" borderId="45" xfId="1" applyNumberFormat="1" applyFont="1" applyBorder="1" applyAlignment="1">
      <alignment horizontal="center" vertical="center" shrinkToFit="1"/>
    </xf>
    <xf numFmtId="177" fontId="6" fillId="0" borderId="25" xfId="1" applyNumberFormat="1" applyFont="1" applyBorder="1" applyAlignment="1">
      <alignment horizontal="center" vertical="center" shrinkToFit="1"/>
    </xf>
    <xf numFmtId="177" fontId="6" fillId="0" borderId="43" xfId="1" applyNumberFormat="1" applyFont="1" applyBorder="1" applyAlignment="1">
      <alignment horizontal="center" vertical="center"/>
    </xf>
    <xf numFmtId="177" fontId="6" fillId="0" borderId="44" xfId="1" applyNumberFormat="1" applyFont="1" applyBorder="1" applyAlignment="1">
      <alignment horizontal="center" vertical="center"/>
    </xf>
    <xf numFmtId="177" fontId="6" fillId="0" borderId="0" xfId="1" applyNumberFormat="1" applyFont="1" applyBorder="1" applyAlignment="1">
      <alignment horizontal="center" vertical="center"/>
    </xf>
  </cellXfs>
  <cellStyles count="3">
    <cellStyle name="標準" xfId="0" builtinId="0"/>
    <cellStyle name="標準_EXCEL2" xfId="1"/>
    <cellStyle name="標準_EXCEL2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5</xdr:row>
      <xdr:rowOff>104775</xdr:rowOff>
    </xdr:from>
    <xdr:ext cx="6433043" cy="1353704"/>
    <xdr:sp macro="" textlink="">
      <xdr:nvSpPr>
        <xdr:cNvPr id="2" name="テキスト ボックス 1"/>
        <xdr:cNvSpPr txBox="1"/>
      </xdr:nvSpPr>
      <xdr:spPr>
        <a:xfrm>
          <a:off x="952500" y="962025"/>
          <a:ext cx="6433043" cy="135370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[FOS_JYUCHU_H]</a:t>
          </a:r>
          <a:r>
            <a:rPr kumimoji="1" lang="ja-JP" altLang="en-US" sz="1100" b="1"/>
            <a:t>との結合条件</a:t>
          </a:r>
          <a:endParaRPr kumimoji="1" lang="en-US" altLang="ja-JP" sz="1100" b="1"/>
        </a:p>
        <a:p>
          <a:r>
            <a:rPr kumimoji="1" lang="ja-JP" altLang="en-US" sz="1100"/>
            <a:t>・</a:t>
          </a:r>
          <a:r>
            <a:rPr kumimoji="1" lang="en-US" altLang="ja-JP" sz="1100"/>
            <a:t>FOS_JYUCHU_H.TEAM_CD = DEPT_MST.DEPT_CODE</a:t>
          </a:r>
        </a:p>
        <a:p>
          <a:endParaRPr kumimoji="1" lang="en-US" altLang="ja-JP" sz="1100"/>
        </a:p>
        <a:p>
          <a:r>
            <a:rPr kumimoji="1" lang="en-US" altLang="ja-JP" sz="1100"/>
            <a:t>A.</a:t>
          </a:r>
          <a:r>
            <a:rPr kumimoji="1" lang="ja-JP" altLang="en-US" sz="1100"/>
            <a:t>取得した</a:t>
          </a:r>
          <a:r>
            <a:rPr kumimoji="1" lang="en-US" altLang="ja-JP" sz="1100"/>
            <a:t>DEPT_MST</a:t>
          </a:r>
          <a:r>
            <a:rPr kumimoji="1" lang="ja-JP" altLang="en-US" sz="1100"/>
            <a:t>レコードの</a:t>
          </a:r>
          <a:r>
            <a:rPr kumimoji="1" lang="en-US" altLang="ja-JP" sz="1100"/>
            <a:t>DEPT_MST.DEPT_PATH</a:t>
          </a:r>
          <a:r>
            <a:rPr kumimoji="1" lang="ja-JP" altLang="en-US" sz="1100"/>
            <a:t> が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ja-JP" altLang="en-US" sz="1100"/>
            <a:t>．</a:t>
          </a:r>
          <a:r>
            <a:rPr kumimoji="1" lang="en-US" altLang="ja-JP" sz="1100"/>
            <a:t>NULL</a:t>
          </a:r>
          <a:r>
            <a:rPr kumimoji="1" lang="ja-JP" altLang="en-US" sz="1100"/>
            <a:t>の場合、</a:t>
          </a:r>
          <a:r>
            <a:rPr kumimoji="1" lang="en-US" altLang="ja-JP" sz="1100"/>
            <a:t>DEPT_NAME</a:t>
          </a:r>
          <a:r>
            <a:rPr kumimoji="1" lang="ja-JP" altLang="en-US" sz="1100"/>
            <a:t>を参照する。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2</a:t>
          </a:r>
          <a:r>
            <a:rPr kumimoji="1" lang="ja-JP" altLang="en-US" sz="1100"/>
            <a:t>．</a:t>
          </a:r>
          <a:r>
            <a:rPr kumimoji="1" lang="en-US" altLang="ja-JP" sz="1100"/>
            <a:t>NULL</a:t>
          </a:r>
          <a:r>
            <a:rPr kumimoji="1" lang="ja-JP" altLang="en-US" sz="1100"/>
            <a:t>ではない場合、</a:t>
          </a:r>
          <a:r>
            <a:rPr kumimoji="1" lang="en-US" altLang="ja-JP" sz="1100"/>
            <a:t>DEPT_MST.DEPT_CODE=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DEPT_MST.DEPT_PATH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で取得したレコードで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を評価する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523875</xdr:colOff>
      <xdr:row>4</xdr:row>
      <xdr:rowOff>104775</xdr:rowOff>
    </xdr:from>
    <xdr:ext cx="3284232" cy="459100"/>
    <xdr:sp macro="" textlink="">
      <xdr:nvSpPr>
        <xdr:cNvPr id="2" name="テキスト ボックス 1"/>
        <xdr:cNvSpPr txBox="1"/>
      </xdr:nvSpPr>
      <xdr:spPr>
        <a:xfrm>
          <a:off x="1085850" y="790575"/>
          <a:ext cx="3284232" cy="4591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[FOS_JYUCHU_H]</a:t>
          </a:r>
          <a:r>
            <a:rPr kumimoji="1" lang="ja-JP" altLang="en-US" sz="1100" b="1"/>
            <a:t>との結合条件</a:t>
          </a:r>
          <a:endParaRPr kumimoji="1" lang="en-US" altLang="ja-JP" sz="1100" b="1"/>
        </a:p>
        <a:p>
          <a:r>
            <a:rPr kumimoji="1" lang="ja-JP" altLang="en-US" sz="1100"/>
            <a:t>・</a:t>
          </a:r>
          <a:r>
            <a:rPr kumimoji="1" lang="en-US" altLang="ja-JP" sz="1100"/>
            <a:t>FOS_JYUCHU_H.TANTO_CD = EMPLOYEE.EMP_CODE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selection activeCell="B7" sqref="B7"/>
    </sheetView>
  </sheetViews>
  <sheetFormatPr defaultColWidth="9" defaultRowHeight="13.2" x14ac:dyDescent="0.2"/>
  <cols>
    <col min="1" max="1" width="22" style="76" bestFit="1" customWidth="1"/>
    <col min="2" max="2" width="27" style="76" bestFit="1" customWidth="1"/>
    <col min="3" max="16384" width="9" style="76"/>
  </cols>
  <sheetData>
    <row r="1" spans="1:1" x14ac:dyDescent="0.2">
      <c r="A1" s="76" t="s">
        <v>44</v>
      </c>
    </row>
    <row r="2" spans="1:1" x14ac:dyDescent="0.2">
      <c r="A2" s="76" t="s">
        <v>45</v>
      </c>
    </row>
    <row r="3" spans="1:1" x14ac:dyDescent="0.2">
      <c r="A3" s="76" t="s">
        <v>46</v>
      </c>
    </row>
    <row r="4" spans="1:1" x14ac:dyDescent="0.2">
      <c r="A4" s="76" t="s">
        <v>47</v>
      </c>
    </row>
    <row r="5" spans="1:1" x14ac:dyDescent="0.2">
      <c r="A5" s="76" t="s">
        <v>48</v>
      </c>
    </row>
    <row r="6" spans="1:1" x14ac:dyDescent="0.2">
      <c r="A6" s="76" t="s">
        <v>49</v>
      </c>
    </row>
    <row r="7" spans="1:1" x14ac:dyDescent="0.2">
      <c r="A7" s="76" t="s">
        <v>50</v>
      </c>
    </row>
    <row r="8" spans="1:1" x14ac:dyDescent="0.2">
      <c r="A8" s="76" t="s">
        <v>51</v>
      </c>
    </row>
    <row r="9" spans="1:1" x14ac:dyDescent="0.2">
      <c r="A9" s="76" t="s">
        <v>52</v>
      </c>
    </row>
    <row r="10" spans="1:1" x14ac:dyDescent="0.2">
      <c r="A10" s="76" t="s">
        <v>53</v>
      </c>
    </row>
    <row r="11" spans="1:1" x14ac:dyDescent="0.2">
      <c r="A11" s="76" t="s">
        <v>54</v>
      </c>
    </row>
    <row r="12" spans="1:1" x14ac:dyDescent="0.2">
      <c r="A12" s="76" t="s">
        <v>172</v>
      </c>
    </row>
    <row r="13" spans="1:1" x14ac:dyDescent="0.2">
      <c r="A13" s="76" t="s">
        <v>55</v>
      </c>
    </row>
    <row r="14" spans="1:1" x14ac:dyDescent="0.2">
      <c r="A14" s="76" t="s">
        <v>56</v>
      </c>
    </row>
    <row r="15" spans="1:1" x14ac:dyDescent="0.2">
      <c r="A15" s="76" t="s">
        <v>57</v>
      </c>
    </row>
    <row r="16" spans="1:1" x14ac:dyDescent="0.2">
      <c r="A16" s="76" t="s">
        <v>58</v>
      </c>
    </row>
    <row r="17" spans="1:2" x14ac:dyDescent="0.2">
      <c r="A17" s="76" t="s">
        <v>59</v>
      </c>
    </row>
    <row r="18" spans="1:2" x14ac:dyDescent="0.2">
      <c r="A18" s="76" t="s">
        <v>60</v>
      </c>
    </row>
    <row r="19" spans="1:2" x14ac:dyDescent="0.2">
      <c r="A19" s="76" t="s">
        <v>61</v>
      </c>
    </row>
    <row r="20" spans="1:2" x14ac:dyDescent="0.2">
      <c r="A20" s="76" t="s">
        <v>62</v>
      </c>
    </row>
    <row r="21" spans="1:2" x14ac:dyDescent="0.2">
      <c r="A21" s="76" t="s">
        <v>63</v>
      </c>
    </row>
    <row r="22" spans="1:2" x14ac:dyDescent="0.2">
      <c r="A22" s="76" t="s">
        <v>64</v>
      </c>
    </row>
    <row r="23" spans="1:2" x14ac:dyDescent="0.2">
      <c r="A23" s="76" t="s">
        <v>65</v>
      </c>
    </row>
    <row r="24" spans="1:2" x14ac:dyDescent="0.2">
      <c r="A24" s="76" t="s">
        <v>66</v>
      </c>
    </row>
    <row r="25" spans="1:2" x14ac:dyDescent="0.2">
      <c r="A25" s="76" t="s">
        <v>67</v>
      </c>
    </row>
    <row r="26" spans="1:2" x14ac:dyDescent="0.2">
      <c r="A26" s="76" t="s">
        <v>68</v>
      </c>
    </row>
    <row r="27" spans="1:2" x14ac:dyDescent="0.2">
      <c r="A27" s="76" t="s">
        <v>69</v>
      </c>
    </row>
    <row r="28" spans="1:2" x14ac:dyDescent="0.2">
      <c r="A28" s="76" t="s">
        <v>70</v>
      </c>
      <c r="B28" s="75"/>
    </row>
    <row r="29" spans="1:2" x14ac:dyDescent="0.2">
      <c r="A29" s="76" t="s">
        <v>71</v>
      </c>
    </row>
    <row r="30" spans="1:2" x14ac:dyDescent="0.2">
      <c r="A30" s="76" t="s">
        <v>72</v>
      </c>
    </row>
    <row r="31" spans="1:2" x14ac:dyDescent="0.2">
      <c r="A31" s="76" t="s">
        <v>73</v>
      </c>
    </row>
    <row r="32" spans="1:2" x14ac:dyDescent="0.2">
      <c r="A32" s="76" t="s">
        <v>74</v>
      </c>
    </row>
    <row r="33" spans="1:1" x14ac:dyDescent="0.2">
      <c r="A33" s="76" t="s">
        <v>75</v>
      </c>
    </row>
    <row r="34" spans="1:1" x14ac:dyDescent="0.2">
      <c r="A34" s="76" t="s">
        <v>76</v>
      </c>
    </row>
    <row r="35" spans="1:1" x14ac:dyDescent="0.2">
      <c r="A35" s="76" t="s">
        <v>77</v>
      </c>
    </row>
    <row r="36" spans="1:1" x14ac:dyDescent="0.2">
      <c r="A36" s="76" t="s">
        <v>78</v>
      </c>
    </row>
    <row r="37" spans="1:1" x14ac:dyDescent="0.2">
      <c r="A37" s="76" t="s">
        <v>79</v>
      </c>
    </row>
    <row r="38" spans="1:1" x14ac:dyDescent="0.2">
      <c r="A38" s="76" t="s">
        <v>80</v>
      </c>
    </row>
    <row r="39" spans="1:1" x14ac:dyDescent="0.2">
      <c r="A39" s="76" t="s">
        <v>81</v>
      </c>
    </row>
    <row r="40" spans="1:1" x14ac:dyDescent="0.2">
      <c r="A40" s="76" t="s">
        <v>82</v>
      </c>
    </row>
    <row r="41" spans="1:1" x14ac:dyDescent="0.2">
      <c r="A41" s="76" t="s">
        <v>83</v>
      </c>
    </row>
    <row r="42" spans="1:1" x14ac:dyDescent="0.2">
      <c r="A42" s="76" t="s">
        <v>84</v>
      </c>
    </row>
    <row r="43" spans="1:1" x14ac:dyDescent="0.2">
      <c r="A43" s="76" t="s">
        <v>85</v>
      </c>
    </row>
    <row r="44" spans="1:1" x14ac:dyDescent="0.2">
      <c r="A44" s="76" t="s">
        <v>86</v>
      </c>
    </row>
    <row r="45" spans="1:1" x14ac:dyDescent="0.2">
      <c r="A45" s="76" t="s">
        <v>87</v>
      </c>
    </row>
    <row r="46" spans="1:1" x14ac:dyDescent="0.2">
      <c r="A46" s="76" t="s">
        <v>88</v>
      </c>
    </row>
    <row r="47" spans="1:1" x14ac:dyDescent="0.2">
      <c r="A47" s="76" t="s">
        <v>89</v>
      </c>
    </row>
    <row r="48" spans="1:1" x14ac:dyDescent="0.2">
      <c r="A48" s="76" t="s">
        <v>90</v>
      </c>
    </row>
    <row r="49" spans="1:2" x14ac:dyDescent="0.2">
      <c r="A49" s="76" t="s">
        <v>91</v>
      </c>
    </row>
    <row r="50" spans="1:2" x14ac:dyDescent="0.2">
      <c r="A50" s="76" t="s">
        <v>92</v>
      </c>
    </row>
    <row r="51" spans="1:2" x14ac:dyDescent="0.2">
      <c r="A51" s="76" t="s">
        <v>93</v>
      </c>
    </row>
    <row r="52" spans="1:2" x14ac:dyDescent="0.2">
      <c r="A52" s="76" t="s">
        <v>94</v>
      </c>
    </row>
    <row r="53" spans="1:2" x14ac:dyDescent="0.2">
      <c r="A53" s="76" t="s">
        <v>95</v>
      </c>
    </row>
    <row r="54" spans="1:2" x14ac:dyDescent="0.2">
      <c r="A54" s="76" t="s">
        <v>96</v>
      </c>
    </row>
    <row r="55" spans="1:2" x14ac:dyDescent="0.2">
      <c r="A55" s="76" t="s">
        <v>97</v>
      </c>
    </row>
    <row r="56" spans="1:2" x14ac:dyDescent="0.2">
      <c r="A56" s="76" t="s">
        <v>98</v>
      </c>
    </row>
    <row r="57" spans="1:2" x14ac:dyDescent="0.2">
      <c r="A57" s="76" t="s">
        <v>99</v>
      </c>
    </row>
    <row r="58" spans="1:2" x14ac:dyDescent="0.2">
      <c r="A58" s="76" t="s">
        <v>100</v>
      </c>
    </row>
    <row r="59" spans="1:2" x14ac:dyDescent="0.2">
      <c r="A59" s="76" t="s">
        <v>101</v>
      </c>
    </row>
    <row r="60" spans="1:2" x14ac:dyDescent="0.2">
      <c r="A60" s="76" t="s">
        <v>102</v>
      </c>
      <c r="B60" s="91"/>
    </row>
    <row r="61" spans="1:2" x14ac:dyDescent="0.2">
      <c r="A61" s="76" t="s">
        <v>103</v>
      </c>
    </row>
    <row r="62" spans="1:2" x14ac:dyDescent="0.2">
      <c r="A62" s="76" t="s">
        <v>104</v>
      </c>
    </row>
    <row r="63" spans="1:2" x14ac:dyDescent="0.2">
      <c r="A63" s="76" t="s">
        <v>105</v>
      </c>
    </row>
    <row r="64" spans="1:2" x14ac:dyDescent="0.2">
      <c r="A64" s="76" t="s">
        <v>106</v>
      </c>
    </row>
    <row r="65" spans="1:1" x14ac:dyDescent="0.2">
      <c r="A65" s="76" t="s">
        <v>107</v>
      </c>
    </row>
    <row r="66" spans="1:1" x14ac:dyDescent="0.2">
      <c r="A66" s="76" t="s">
        <v>108</v>
      </c>
    </row>
    <row r="67" spans="1:1" x14ac:dyDescent="0.2">
      <c r="A67" s="76" t="s">
        <v>109</v>
      </c>
    </row>
    <row r="68" spans="1:1" x14ac:dyDescent="0.2">
      <c r="A68" s="76" t="s">
        <v>110</v>
      </c>
    </row>
    <row r="69" spans="1:1" x14ac:dyDescent="0.2">
      <c r="A69" s="76" t="s">
        <v>111</v>
      </c>
    </row>
    <row r="70" spans="1:1" x14ac:dyDescent="0.2">
      <c r="A70" s="76" t="s">
        <v>112</v>
      </c>
    </row>
    <row r="71" spans="1:1" x14ac:dyDescent="0.2">
      <c r="A71" s="76" t="s">
        <v>113</v>
      </c>
    </row>
    <row r="72" spans="1:1" x14ac:dyDescent="0.2">
      <c r="A72" s="76" t="s">
        <v>114</v>
      </c>
    </row>
    <row r="73" spans="1:1" x14ac:dyDescent="0.2">
      <c r="A73" s="76" t="s">
        <v>115</v>
      </c>
    </row>
    <row r="74" spans="1:1" x14ac:dyDescent="0.2">
      <c r="A74" s="76" t="s">
        <v>116</v>
      </c>
    </row>
    <row r="75" spans="1:1" x14ac:dyDescent="0.2">
      <c r="A75" s="76" t="s">
        <v>117</v>
      </c>
    </row>
    <row r="76" spans="1:1" x14ac:dyDescent="0.2">
      <c r="A76" s="76" t="s">
        <v>118</v>
      </c>
    </row>
    <row r="77" spans="1:1" x14ac:dyDescent="0.2">
      <c r="A77" s="76" t="s">
        <v>119</v>
      </c>
    </row>
    <row r="78" spans="1:1" x14ac:dyDescent="0.2">
      <c r="A78" s="76" t="s">
        <v>120</v>
      </c>
    </row>
    <row r="79" spans="1:1" x14ac:dyDescent="0.2">
      <c r="A79" s="76" t="s">
        <v>121</v>
      </c>
    </row>
    <row r="80" spans="1:1" x14ac:dyDescent="0.2">
      <c r="A80" s="76" t="s">
        <v>122</v>
      </c>
    </row>
    <row r="81" spans="1:1" x14ac:dyDescent="0.2">
      <c r="A81" s="76" t="s">
        <v>123</v>
      </c>
    </row>
    <row r="82" spans="1:1" x14ac:dyDescent="0.2">
      <c r="A82" s="76" t="s">
        <v>124</v>
      </c>
    </row>
    <row r="83" spans="1:1" x14ac:dyDescent="0.2">
      <c r="A83" s="76" t="s">
        <v>125</v>
      </c>
    </row>
    <row r="84" spans="1:1" x14ac:dyDescent="0.2">
      <c r="A84" s="76" t="s">
        <v>126</v>
      </c>
    </row>
    <row r="85" spans="1:1" x14ac:dyDescent="0.2">
      <c r="A85" s="76" t="s">
        <v>127</v>
      </c>
    </row>
    <row r="86" spans="1:1" x14ac:dyDescent="0.2">
      <c r="A86" s="76" t="s">
        <v>128</v>
      </c>
    </row>
    <row r="87" spans="1:1" x14ac:dyDescent="0.2">
      <c r="A87" s="76" t="s">
        <v>129</v>
      </c>
    </row>
    <row r="88" spans="1:1" x14ac:dyDescent="0.2">
      <c r="A88" s="76" t="s">
        <v>130</v>
      </c>
    </row>
    <row r="89" spans="1:1" x14ac:dyDescent="0.2">
      <c r="A89" s="76" t="s">
        <v>131</v>
      </c>
    </row>
    <row r="90" spans="1:1" x14ac:dyDescent="0.2">
      <c r="A90" s="76" t="s">
        <v>132</v>
      </c>
    </row>
    <row r="91" spans="1:1" x14ac:dyDescent="0.2">
      <c r="A91" s="76" t="s">
        <v>133</v>
      </c>
    </row>
    <row r="92" spans="1:1" x14ac:dyDescent="0.2">
      <c r="A92" s="76" t="s">
        <v>134</v>
      </c>
    </row>
    <row r="93" spans="1:1" x14ac:dyDescent="0.2">
      <c r="A93" s="76" t="s">
        <v>135</v>
      </c>
    </row>
  </sheetData>
  <phoneticPr fontId="1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/>
  </sheetViews>
  <sheetFormatPr defaultColWidth="9" defaultRowHeight="13.2" x14ac:dyDescent="0.2"/>
  <cols>
    <col min="1" max="7" width="23.6640625" style="76" bestFit="1" customWidth="1"/>
    <col min="8" max="16384" width="9" style="76"/>
  </cols>
  <sheetData>
    <row r="1" spans="1:7" x14ac:dyDescent="0.2">
      <c r="A1" s="82" t="s">
        <v>44</v>
      </c>
      <c r="B1" s="82"/>
      <c r="C1" s="82"/>
      <c r="D1" s="82"/>
      <c r="E1" s="82"/>
      <c r="F1" s="82"/>
      <c r="G1" s="82"/>
    </row>
    <row r="2" spans="1:7" x14ac:dyDescent="0.2">
      <c r="A2" s="82" t="s">
        <v>45</v>
      </c>
      <c r="B2" s="82"/>
      <c r="C2" s="82"/>
      <c r="D2" s="82"/>
      <c r="E2" s="82"/>
      <c r="F2" s="82"/>
      <c r="G2" s="82"/>
    </row>
    <row r="3" spans="1:7" x14ac:dyDescent="0.2">
      <c r="A3" s="82" t="s">
        <v>173</v>
      </c>
      <c r="B3" s="82"/>
      <c r="C3" s="82"/>
      <c r="D3" s="82"/>
      <c r="E3" s="82"/>
      <c r="F3" s="82"/>
      <c r="G3" s="82"/>
    </row>
    <row r="4" spans="1:7" x14ac:dyDescent="0.2">
      <c r="A4" s="82" t="s">
        <v>46</v>
      </c>
      <c r="B4" s="82"/>
      <c r="C4" s="82"/>
      <c r="D4" s="82"/>
      <c r="E4" s="82"/>
      <c r="F4" s="82"/>
      <c r="G4" s="82"/>
    </row>
    <row r="5" spans="1:7" x14ac:dyDescent="0.2">
      <c r="A5" s="82" t="s">
        <v>47</v>
      </c>
      <c r="B5" s="82"/>
      <c r="C5" s="82"/>
      <c r="D5" s="82"/>
      <c r="E5" s="82"/>
      <c r="F5" s="82"/>
      <c r="G5" s="82"/>
    </row>
    <row r="6" spans="1:7" x14ac:dyDescent="0.2">
      <c r="A6" s="82" t="s">
        <v>48</v>
      </c>
      <c r="B6" s="82"/>
      <c r="C6" s="82"/>
      <c r="D6" s="82"/>
      <c r="E6" s="82"/>
      <c r="F6" s="82"/>
      <c r="G6" s="82"/>
    </row>
    <row r="7" spans="1:7" x14ac:dyDescent="0.2">
      <c r="A7" s="82" t="s">
        <v>174</v>
      </c>
      <c r="B7" s="82"/>
      <c r="C7" s="82"/>
      <c r="D7" s="82"/>
      <c r="E7" s="82"/>
      <c r="F7" s="82"/>
      <c r="G7" s="82"/>
    </row>
    <row r="8" spans="1:7" x14ac:dyDescent="0.2">
      <c r="A8" s="82" t="s">
        <v>51</v>
      </c>
      <c r="B8" s="82"/>
      <c r="C8" s="82"/>
      <c r="D8" s="82"/>
      <c r="E8" s="82"/>
      <c r="F8" s="82"/>
      <c r="G8" s="82"/>
    </row>
    <row r="9" spans="1:7" x14ac:dyDescent="0.2">
      <c r="A9" s="82" t="s">
        <v>52</v>
      </c>
      <c r="B9" s="82"/>
      <c r="C9" s="82"/>
      <c r="D9" s="82"/>
      <c r="E9" s="82"/>
      <c r="F9" s="82"/>
      <c r="G9" s="82"/>
    </row>
    <row r="10" spans="1:7" x14ac:dyDescent="0.2">
      <c r="A10" s="82" t="s">
        <v>175</v>
      </c>
      <c r="B10" s="82"/>
      <c r="C10" s="82"/>
      <c r="D10" s="82"/>
      <c r="E10" s="82"/>
      <c r="F10" s="82"/>
      <c r="G10" s="82"/>
    </row>
    <row r="11" spans="1:7" x14ac:dyDescent="0.2">
      <c r="A11" s="82" t="s">
        <v>176</v>
      </c>
      <c r="B11" s="82"/>
      <c r="C11" s="82"/>
      <c r="D11" s="82"/>
      <c r="E11" s="82"/>
      <c r="F11" s="82"/>
      <c r="G11" s="82"/>
    </row>
    <row r="12" spans="1:7" x14ac:dyDescent="0.2">
      <c r="A12" s="82" t="s">
        <v>177</v>
      </c>
      <c r="B12" s="82"/>
      <c r="C12" s="82"/>
      <c r="D12" s="82"/>
      <c r="E12" s="82"/>
      <c r="F12" s="82"/>
      <c r="G12" s="82"/>
    </row>
    <row r="13" spans="1:7" x14ac:dyDescent="0.2">
      <c r="A13" s="82" t="s">
        <v>178</v>
      </c>
      <c r="B13" s="82"/>
      <c r="C13" s="82"/>
      <c r="D13" s="82"/>
      <c r="E13" s="82"/>
      <c r="F13" s="82"/>
      <c r="G13" s="82"/>
    </row>
    <row r="14" spans="1:7" x14ac:dyDescent="0.2">
      <c r="A14" s="82" t="s">
        <v>179</v>
      </c>
      <c r="B14" s="82"/>
      <c r="C14" s="82"/>
      <c r="D14" s="82"/>
      <c r="E14" s="82"/>
      <c r="F14" s="82"/>
      <c r="G14" s="82"/>
    </row>
    <row r="15" spans="1:7" x14ac:dyDescent="0.2">
      <c r="A15" s="82" t="s">
        <v>180</v>
      </c>
      <c r="B15" s="82"/>
      <c r="C15" s="82"/>
      <c r="D15" s="82"/>
      <c r="E15" s="82"/>
      <c r="F15" s="82"/>
      <c r="G15" s="82"/>
    </row>
    <row r="16" spans="1:7" x14ac:dyDescent="0.2">
      <c r="A16" s="82" t="s">
        <v>181</v>
      </c>
      <c r="B16" s="82"/>
      <c r="C16" s="82"/>
      <c r="D16" s="82"/>
      <c r="E16" s="82"/>
      <c r="F16" s="82"/>
      <c r="G16" s="82"/>
    </row>
    <row r="17" spans="1:7" x14ac:dyDescent="0.2">
      <c r="A17" s="82" t="s">
        <v>182</v>
      </c>
      <c r="B17" s="82"/>
      <c r="C17" s="82"/>
      <c r="D17" s="82"/>
      <c r="E17" s="82"/>
      <c r="F17" s="82"/>
      <c r="G17" s="82"/>
    </row>
    <row r="18" spans="1:7" x14ac:dyDescent="0.2">
      <c r="A18" s="82" t="s">
        <v>183</v>
      </c>
      <c r="B18" s="82"/>
      <c r="C18" s="82"/>
      <c r="D18" s="82"/>
      <c r="E18" s="82"/>
      <c r="F18" s="82"/>
      <c r="G18" s="82"/>
    </row>
    <row r="19" spans="1:7" x14ac:dyDescent="0.2">
      <c r="A19" s="82" t="s">
        <v>184</v>
      </c>
      <c r="B19" s="82"/>
      <c r="C19" s="82"/>
      <c r="D19" s="82"/>
      <c r="E19" s="82"/>
      <c r="F19" s="82"/>
      <c r="G19" s="82"/>
    </row>
    <row r="20" spans="1:7" x14ac:dyDescent="0.2">
      <c r="A20" s="82" t="s">
        <v>185</v>
      </c>
      <c r="B20" s="82"/>
      <c r="C20" s="82"/>
      <c r="D20" s="82"/>
      <c r="E20" s="82"/>
      <c r="F20" s="82"/>
      <c r="G20" s="82"/>
    </row>
    <row r="21" spans="1:7" x14ac:dyDescent="0.2">
      <c r="A21" s="82" t="s">
        <v>186</v>
      </c>
      <c r="B21" s="82"/>
      <c r="C21" s="82"/>
      <c r="D21" s="82"/>
      <c r="E21" s="82"/>
      <c r="F21" s="82"/>
      <c r="G21" s="82"/>
    </row>
    <row r="22" spans="1:7" x14ac:dyDescent="0.2">
      <c r="A22" s="82" t="s">
        <v>187</v>
      </c>
      <c r="B22" s="82"/>
      <c r="C22" s="82"/>
      <c r="D22" s="82"/>
      <c r="E22" s="82"/>
      <c r="F22" s="82"/>
      <c r="G22" s="82"/>
    </row>
    <row r="23" spans="1:7" x14ac:dyDescent="0.2">
      <c r="A23" s="82" t="s">
        <v>188</v>
      </c>
      <c r="B23" s="82"/>
      <c r="C23" s="82"/>
      <c r="D23" s="82"/>
      <c r="E23" s="82"/>
      <c r="F23" s="82"/>
      <c r="G23" s="82"/>
    </row>
    <row r="24" spans="1:7" x14ac:dyDescent="0.2">
      <c r="A24" s="82" t="s">
        <v>189</v>
      </c>
      <c r="B24" s="82"/>
      <c r="C24" s="82"/>
      <c r="D24" s="82"/>
      <c r="E24" s="82"/>
      <c r="F24" s="82"/>
      <c r="G24" s="82"/>
    </row>
    <row r="25" spans="1:7" x14ac:dyDescent="0.2">
      <c r="A25" s="82" t="s">
        <v>190</v>
      </c>
      <c r="B25" s="82"/>
      <c r="C25" s="82"/>
      <c r="D25" s="82"/>
      <c r="E25" s="82"/>
      <c r="F25" s="82"/>
      <c r="G25" s="82"/>
    </row>
    <row r="26" spans="1:7" x14ac:dyDescent="0.2">
      <c r="A26" s="82" t="s">
        <v>191</v>
      </c>
      <c r="B26" s="82"/>
      <c r="C26" s="82"/>
      <c r="D26" s="82"/>
      <c r="E26" s="82"/>
      <c r="F26" s="82"/>
      <c r="G26" s="82"/>
    </row>
    <row r="27" spans="1:7" x14ac:dyDescent="0.2">
      <c r="A27" s="82" t="s">
        <v>192</v>
      </c>
      <c r="B27" s="82"/>
      <c r="C27" s="82"/>
      <c r="D27" s="82"/>
      <c r="E27" s="82"/>
      <c r="F27" s="82"/>
      <c r="G27" s="82"/>
    </row>
    <row r="28" spans="1:7" x14ac:dyDescent="0.2">
      <c r="A28" s="82" t="s">
        <v>193</v>
      </c>
      <c r="B28" s="82"/>
      <c r="C28" s="82"/>
      <c r="D28" s="82"/>
      <c r="E28" s="82"/>
      <c r="F28" s="82"/>
      <c r="G28" s="82"/>
    </row>
    <row r="29" spans="1:7" x14ac:dyDescent="0.2">
      <c r="A29" s="82" t="s">
        <v>194</v>
      </c>
      <c r="B29" s="82"/>
      <c r="C29" s="82"/>
      <c r="D29" s="82"/>
      <c r="E29" s="82"/>
      <c r="F29" s="82"/>
      <c r="G29" s="82"/>
    </row>
    <row r="30" spans="1:7" x14ac:dyDescent="0.2">
      <c r="A30" s="82" t="s">
        <v>195</v>
      </c>
      <c r="B30" s="82"/>
      <c r="C30" s="82"/>
      <c r="D30" s="82"/>
      <c r="E30" s="82"/>
      <c r="F30" s="82"/>
      <c r="G30" s="82"/>
    </row>
    <row r="31" spans="1:7" x14ac:dyDescent="0.2">
      <c r="A31" s="82" t="s">
        <v>196</v>
      </c>
      <c r="B31" s="82"/>
      <c r="C31" s="82"/>
      <c r="D31" s="82"/>
      <c r="E31" s="82"/>
      <c r="F31" s="82"/>
      <c r="G31" s="82"/>
    </row>
    <row r="32" spans="1:7" x14ac:dyDescent="0.2">
      <c r="A32" s="82" t="s">
        <v>197</v>
      </c>
      <c r="B32" s="82"/>
      <c r="C32" s="82"/>
      <c r="D32" s="82"/>
      <c r="E32" s="82"/>
      <c r="F32" s="82"/>
      <c r="G32" s="82"/>
    </row>
    <row r="33" spans="1:7" x14ac:dyDescent="0.2">
      <c r="A33" s="82" t="s">
        <v>198</v>
      </c>
      <c r="B33" s="82"/>
      <c r="C33" s="82"/>
      <c r="D33" s="82"/>
      <c r="E33" s="82"/>
      <c r="F33" s="82"/>
      <c r="G33" s="82"/>
    </row>
    <row r="34" spans="1:7" x14ac:dyDescent="0.2">
      <c r="A34" s="82" t="s">
        <v>199</v>
      </c>
      <c r="B34" s="82"/>
      <c r="C34" s="82"/>
      <c r="D34" s="82"/>
      <c r="E34" s="82"/>
      <c r="F34" s="82"/>
      <c r="G34" s="82"/>
    </row>
    <row r="35" spans="1:7" x14ac:dyDescent="0.2">
      <c r="A35" s="82" t="s">
        <v>69</v>
      </c>
      <c r="B35" s="82"/>
      <c r="C35" s="82"/>
      <c r="D35" s="82"/>
      <c r="E35" s="82"/>
      <c r="F35" s="82"/>
      <c r="G35" s="82"/>
    </row>
    <row r="36" spans="1:7" x14ac:dyDescent="0.2">
      <c r="A36" s="82" t="s">
        <v>200</v>
      </c>
      <c r="B36" s="82"/>
      <c r="C36" s="82"/>
      <c r="D36" s="82"/>
      <c r="E36" s="82"/>
      <c r="F36" s="82"/>
      <c r="G36" s="82"/>
    </row>
    <row r="37" spans="1:7" x14ac:dyDescent="0.2">
      <c r="A37" s="82" t="s">
        <v>201</v>
      </c>
      <c r="B37" s="82"/>
      <c r="C37" s="82"/>
      <c r="D37" s="82"/>
      <c r="E37" s="82"/>
      <c r="F37" s="82"/>
      <c r="G37" s="82"/>
    </row>
    <row r="38" spans="1:7" x14ac:dyDescent="0.2">
      <c r="A38" s="82" t="s">
        <v>202</v>
      </c>
      <c r="B38" s="82"/>
      <c r="C38" s="82"/>
      <c r="D38" s="82"/>
      <c r="E38" s="82"/>
      <c r="F38" s="82"/>
      <c r="G38" s="82"/>
    </row>
    <row r="39" spans="1:7" x14ac:dyDescent="0.2">
      <c r="A39" s="82" t="s">
        <v>77</v>
      </c>
      <c r="B39" s="82"/>
      <c r="C39" s="82"/>
      <c r="D39" s="82"/>
      <c r="E39" s="82"/>
      <c r="F39" s="82"/>
      <c r="G39" s="82"/>
    </row>
    <row r="40" spans="1:7" x14ac:dyDescent="0.2">
      <c r="A40" s="82" t="s">
        <v>203</v>
      </c>
      <c r="B40" s="82"/>
      <c r="C40" s="82"/>
      <c r="D40" s="82"/>
      <c r="E40" s="82"/>
      <c r="F40" s="82"/>
      <c r="G40" s="82"/>
    </row>
    <row r="41" spans="1:7" x14ac:dyDescent="0.2">
      <c r="A41" s="82" t="s">
        <v>204</v>
      </c>
      <c r="B41" s="82"/>
      <c r="C41" s="82"/>
      <c r="D41" s="82"/>
      <c r="E41" s="82"/>
      <c r="F41" s="82"/>
      <c r="G41" s="82"/>
    </row>
    <row r="42" spans="1:7" x14ac:dyDescent="0.2">
      <c r="A42" s="82" t="s">
        <v>82</v>
      </c>
      <c r="B42" s="82"/>
      <c r="C42" s="82"/>
      <c r="D42" s="82"/>
      <c r="E42" s="82"/>
      <c r="F42" s="82"/>
      <c r="G42" s="82"/>
    </row>
    <row r="43" spans="1:7" x14ac:dyDescent="0.2">
      <c r="A43" s="82" t="s">
        <v>205</v>
      </c>
      <c r="B43" s="82"/>
      <c r="C43" s="82"/>
      <c r="D43" s="82"/>
      <c r="E43" s="82"/>
      <c r="F43" s="82"/>
      <c r="G43" s="82"/>
    </row>
    <row r="44" spans="1:7" x14ac:dyDescent="0.2">
      <c r="A44" s="82" t="s">
        <v>206</v>
      </c>
      <c r="B44" s="82"/>
      <c r="C44" s="82"/>
      <c r="D44" s="82"/>
      <c r="E44" s="82"/>
      <c r="F44" s="82"/>
      <c r="G44" s="82"/>
    </row>
    <row r="45" spans="1:7" x14ac:dyDescent="0.2">
      <c r="A45" s="82" t="s">
        <v>207</v>
      </c>
      <c r="B45" s="82"/>
      <c r="C45" s="82"/>
      <c r="D45" s="82"/>
      <c r="E45" s="82"/>
      <c r="F45" s="82"/>
      <c r="G45" s="82"/>
    </row>
    <row r="46" spans="1:7" x14ac:dyDescent="0.2">
      <c r="A46" s="82" t="s">
        <v>98</v>
      </c>
      <c r="B46" s="82"/>
      <c r="C46" s="82"/>
      <c r="D46" s="82"/>
      <c r="E46" s="82"/>
      <c r="F46" s="82"/>
      <c r="G46" s="82"/>
    </row>
    <row r="47" spans="1:7" x14ac:dyDescent="0.2">
      <c r="A47" s="82" t="s">
        <v>208</v>
      </c>
      <c r="B47" s="82"/>
      <c r="C47" s="82"/>
      <c r="D47" s="82"/>
      <c r="E47" s="82"/>
      <c r="F47" s="82"/>
      <c r="G47" s="82"/>
    </row>
    <row r="48" spans="1:7" x14ac:dyDescent="0.2">
      <c r="A48" s="82" t="s">
        <v>104</v>
      </c>
      <c r="B48" s="82"/>
      <c r="C48" s="82"/>
      <c r="D48" s="82"/>
      <c r="E48" s="82"/>
      <c r="F48" s="82"/>
      <c r="G48" s="82"/>
    </row>
    <row r="49" spans="1:7" x14ac:dyDescent="0.2">
      <c r="A49" s="82" t="s">
        <v>209</v>
      </c>
      <c r="B49" s="82"/>
      <c r="C49" s="82"/>
      <c r="D49" s="82"/>
      <c r="E49" s="82"/>
      <c r="F49" s="82"/>
      <c r="G49" s="82"/>
    </row>
    <row r="50" spans="1:7" x14ac:dyDescent="0.2">
      <c r="A50" s="82" t="s">
        <v>101</v>
      </c>
      <c r="B50" s="82"/>
      <c r="C50" s="82"/>
      <c r="D50" s="82"/>
      <c r="E50" s="82"/>
      <c r="F50" s="82"/>
      <c r="G50" s="82"/>
    </row>
    <row r="51" spans="1:7" x14ac:dyDescent="0.2">
      <c r="A51" s="82" t="s">
        <v>97</v>
      </c>
      <c r="B51" s="82"/>
      <c r="C51" s="82"/>
      <c r="D51" s="82"/>
      <c r="E51" s="82"/>
      <c r="F51" s="82"/>
      <c r="G51" s="82"/>
    </row>
    <row r="52" spans="1:7" x14ac:dyDescent="0.2">
      <c r="A52" s="82" t="s">
        <v>210</v>
      </c>
      <c r="B52" s="82"/>
      <c r="C52" s="82"/>
      <c r="D52" s="82"/>
      <c r="E52" s="82"/>
      <c r="F52" s="82"/>
      <c r="G52" s="82"/>
    </row>
    <row r="53" spans="1:7" x14ac:dyDescent="0.2">
      <c r="A53" s="82" t="s">
        <v>211</v>
      </c>
      <c r="B53" s="82"/>
      <c r="C53" s="82"/>
      <c r="D53" s="82"/>
      <c r="E53" s="82"/>
      <c r="F53" s="82"/>
      <c r="G53" s="82"/>
    </row>
    <row r="54" spans="1:7" x14ac:dyDescent="0.2">
      <c r="A54" s="82" t="s">
        <v>212</v>
      </c>
      <c r="B54" s="82"/>
      <c r="C54" s="82"/>
      <c r="D54" s="82"/>
      <c r="E54" s="82"/>
      <c r="F54" s="82"/>
      <c r="G54" s="82"/>
    </row>
    <row r="55" spans="1:7" x14ac:dyDescent="0.2">
      <c r="A55" s="82" t="s">
        <v>213</v>
      </c>
      <c r="B55" s="82"/>
      <c r="C55" s="82"/>
      <c r="D55" s="82"/>
      <c r="E55" s="82"/>
      <c r="F55" s="82"/>
      <c r="G55" s="82"/>
    </row>
    <row r="56" spans="1:7" x14ac:dyDescent="0.2">
      <c r="A56" s="82" t="s">
        <v>214</v>
      </c>
      <c r="B56" s="82"/>
      <c r="C56" s="82"/>
      <c r="D56" s="82"/>
      <c r="E56" s="82"/>
      <c r="F56" s="82"/>
      <c r="G56" s="82"/>
    </row>
    <row r="57" spans="1:7" x14ac:dyDescent="0.2">
      <c r="A57" s="82" t="s">
        <v>215</v>
      </c>
      <c r="B57" s="82"/>
      <c r="C57" s="82"/>
      <c r="D57" s="82"/>
      <c r="E57" s="82"/>
      <c r="F57" s="82"/>
      <c r="G57" s="82"/>
    </row>
    <row r="58" spans="1:7" x14ac:dyDescent="0.2">
      <c r="A58" s="82" t="s">
        <v>216</v>
      </c>
      <c r="B58" s="82"/>
      <c r="C58" s="82"/>
      <c r="D58" s="82"/>
      <c r="E58" s="82"/>
      <c r="F58" s="82"/>
      <c r="G58" s="82"/>
    </row>
    <row r="59" spans="1:7" x14ac:dyDescent="0.2">
      <c r="A59" s="82" t="s">
        <v>120</v>
      </c>
      <c r="B59" s="82"/>
      <c r="C59" s="82"/>
      <c r="D59" s="82"/>
      <c r="E59" s="82"/>
      <c r="F59" s="82"/>
      <c r="G59" s="82"/>
    </row>
    <row r="60" spans="1:7" x14ac:dyDescent="0.2">
      <c r="A60" s="82" t="s">
        <v>121</v>
      </c>
      <c r="B60" s="82"/>
      <c r="C60" s="82"/>
      <c r="D60" s="82"/>
      <c r="E60" s="82"/>
      <c r="F60" s="82"/>
      <c r="G60" s="82"/>
    </row>
    <row r="61" spans="1:7" x14ac:dyDescent="0.2">
      <c r="A61" s="82" t="s">
        <v>217</v>
      </c>
      <c r="B61" s="82"/>
      <c r="C61" s="82"/>
      <c r="D61" s="82"/>
      <c r="E61" s="82"/>
      <c r="F61" s="82"/>
      <c r="G61" s="82"/>
    </row>
    <row r="62" spans="1:7" x14ac:dyDescent="0.2">
      <c r="A62" s="82" t="s">
        <v>218</v>
      </c>
      <c r="B62" s="82"/>
      <c r="C62" s="82"/>
      <c r="D62" s="82"/>
      <c r="E62" s="82"/>
      <c r="F62" s="82"/>
      <c r="G62" s="82"/>
    </row>
    <row r="63" spans="1:7" x14ac:dyDescent="0.2">
      <c r="A63" s="82" t="s">
        <v>219</v>
      </c>
      <c r="B63" s="82"/>
      <c r="C63" s="82"/>
      <c r="D63" s="82"/>
      <c r="E63" s="82"/>
      <c r="F63" s="82"/>
      <c r="G63" s="82"/>
    </row>
    <row r="64" spans="1:7" x14ac:dyDescent="0.2">
      <c r="A64" s="82" t="s">
        <v>220</v>
      </c>
      <c r="B64" s="82"/>
      <c r="C64" s="82"/>
      <c r="D64" s="82"/>
      <c r="E64" s="82"/>
      <c r="F64" s="82"/>
      <c r="G64" s="82"/>
    </row>
    <row r="65" spans="1:7" x14ac:dyDescent="0.2">
      <c r="A65" s="82" t="s">
        <v>221</v>
      </c>
      <c r="B65" s="82"/>
      <c r="C65" s="82"/>
      <c r="D65" s="82"/>
      <c r="E65" s="82"/>
      <c r="F65" s="82"/>
      <c r="G65" s="82"/>
    </row>
    <row r="66" spans="1:7" x14ac:dyDescent="0.2">
      <c r="A66" s="82" t="s">
        <v>222</v>
      </c>
      <c r="B66" s="82"/>
      <c r="C66" s="82"/>
      <c r="D66" s="82"/>
      <c r="E66" s="82"/>
      <c r="F66" s="82"/>
      <c r="G66" s="82"/>
    </row>
    <row r="67" spans="1:7" x14ac:dyDescent="0.2">
      <c r="A67" s="82" t="s">
        <v>223</v>
      </c>
      <c r="B67" s="82"/>
      <c r="C67" s="82"/>
      <c r="D67" s="82"/>
      <c r="E67" s="82"/>
      <c r="F67" s="82"/>
      <c r="G67" s="82"/>
    </row>
    <row r="68" spans="1:7" x14ac:dyDescent="0.2">
      <c r="A68" s="82" t="s">
        <v>224</v>
      </c>
      <c r="B68" s="82"/>
      <c r="C68" s="82"/>
      <c r="D68" s="82"/>
      <c r="E68" s="82"/>
      <c r="F68" s="82"/>
      <c r="G68" s="82"/>
    </row>
    <row r="69" spans="1:7" x14ac:dyDescent="0.2">
      <c r="A69" s="82" t="s">
        <v>225</v>
      </c>
      <c r="B69" s="82"/>
      <c r="C69" s="82"/>
      <c r="D69" s="82"/>
      <c r="E69" s="82"/>
      <c r="F69" s="82"/>
      <c r="G69" s="82"/>
    </row>
    <row r="70" spans="1:7" x14ac:dyDescent="0.2">
      <c r="A70" s="82" t="s">
        <v>226</v>
      </c>
      <c r="B70" s="82"/>
      <c r="C70" s="82"/>
      <c r="D70" s="82"/>
      <c r="E70" s="82"/>
      <c r="F70" s="82"/>
      <c r="G70" s="82"/>
    </row>
    <row r="71" spans="1:7" x14ac:dyDescent="0.2">
      <c r="A71" s="82" t="s">
        <v>227</v>
      </c>
      <c r="B71" s="82"/>
      <c r="C71" s="82"/>
      <c r="D71" s="82"/>
      <c r="E71" s="82"/>
      <c r="F71" s="82"/>
      <c r="G71" s="82"/>
    </row>
    <row r="72" spans="1:7" x14ac:dyDescent="0.2">
      <c r="A72" s="82" t="s">
        <v>228</v>
      </c>
      <c r="B72" s="82"/>
      <c r="C72" s="82"/>
      <c r="D72" s="82"/>
      <c r="E72" s="82"/>
      <c r="F72" s="82"/>
      <c r="G72" s="82"/>
    </row>
    <row r="73" spans="1:7" x14ac:dyDescent="0.2">
      <c r="A73" s="82" t="s">
        <v>229</v>
      </c>
      <c r="B73" s="82"/>
      <c r="C73" s="82"/>
      <c r="D73" s="82"/>
      <c r="E73" s="82"/>
      <c r="F73" s="82"/>
      <c r="G73" s="82"/>
    </row>
    <row r="74" spans="1:7" x14ac:dyDescent="0.2">
      <c r="A74" s="82" t="s">
        <v>125</v>
      </c>
      <c r="B74" s="82"/>
      <c r="C74" s="82"/>
      <c r="D74" s="82"/>
      <c r="E74" s="82"/>
      <c r="F74" s="82"/>
      <c r="G74" s="82"/>
    </row>
    <row r="75" spans="1:7" x14ac:dyDescent="0.2">
      <c r="A75" s="82" t="s">
        <v>230</v>
      </c>
      <c r="B75" s="82"/>
      <c r="C75" s="82"/>
      <c r="D75" s="82"/>
      <c r="E75" s="82"/>
      <c r="F75" s="82"/>
      <c r="G75" s="82"/>
    </row>
    <row r="76" spans="1:7" x14ac:dyDescent="0.2">
      <c r="A76" s="82" t="s">
        <v>231</v>
      </c>
      <c r="B76" s="82"/>
      <c r="C76" s="82"/>
      <c r="D76" s="82"/>
      <c r="E76" s="82"/>
      <c r="F76" s="82"/>
      <c r="G76" s="82"/>
    </row>
    <row r="77" spans="1:7" x14ac:dyDescent="0.2">
      <c r="A77" s="82" t="s">
        <v>232</v>
      </c>
      <c r="B77" s="82"/>
      <c r="C77" s="82"/>
      <c r="D77" s="82"/>
      <c r="E77" s="82"/>
      <c r="F77" s="82"/>
      <c r="G77" s="82"/>
    </row>
    <row r="78" spans="1:7" x14ac:dyDescent="0.2">
      <c r="A78" s="82" t="s">
        <v>233</v>
      </c>
      <c r="B78" s="82"/>
      <c r="C78" s="82"/>
      <c r="D78" s="82"/>
      <c r="E78" s="82"/>
      <c r="F78" s="82"/>
      <c r="G78" s="82"/>
    </row>
    <row r="79" spans="1:7" x14ac:dyDescent="0.2">
      <c r="A79" s="82" t="s">
        <v>234</v>
      </c>
      <c r="B79" s="82"/>
      <c r="C79" s="82"/>
      <c r="D79" s="82"/>
      <c r="E79" s="82"/>
      <c r="F79" s="82"/>
      <c r="G79" s="82"/>
    </row>
    <row r="80" spans="1:7" x14ac:dyDescent="0.2">
      <c r="A80" s="82" t="s">
        <v>132</v>
      </c>
      <c r="B80" s="82"/>
      <c r="C80" s="82"/>
      <c r="D80" s="82"/>
      <c r="E80" s="82"/>
      <c r="F80" s="82"/>
      <c r="G80" s="82"/>
    </row>
    <row r="81" spans="1:7" x14ac:dyDescent="0.2">
      <c r="A81" s="82" t="s">
        <v>133</v>
      </c>
      <c r="B81" s="82"/>
      <c r="C81" s="82"/>
      <c r="D81" s="82"/>
      <c r="E81" s="82"/>
      <c r="F81" s="82"/>
      <c r="G81" s="82"/>
    </row>
    <row r="82" spans="1:7" x14ac:dyDescent="0.2">
      <c r="A82" s="82" t="s">
        <v>134</v>
      </c>
      <c r="B82" s="82"/>
      <c r="C82" s="82"/>
      <c r="D82" s="82"/>
      <c r="E82" s="82"/>
      <c r="F82" s="82"/>
      <c r="G82" s="82"/>
    </row>
    <row r="83" spans="1:7" x14ac:dyDescent="0.2">
      <c r="A83" s="82" t="s">
        <v>135</v>
      </c>
      <c r="B83" s="82"/>
      <c r="C83" s="82"/>
      <c r="D83" s="82"/>
      <c r="E83" s="82"/>
      <c r="F83" s="82"/>
      <c r="G83" s="82"/>
    </row>
  </sheetData>
  <phoneticPr fontId="1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ColWidth="9" defaultRowHeight="13.2" x14ac:dyDescent="0.2"/>
  <cols>
    <col min="1" max="1" width="11.6640625" style="76" bestFit="1" customWidth="1"/>
    <col min="2" max="3" width="23.6640625" style="76" bestFit="1" customWidth="1"/>
    <col min="4" max="4" width="11" style="76" bestFit="1" customWidth="1"/>
    <col min="5" max="5" width="12.21875" style="76" bestFit="1" customWidth="1"/>
    <col min="6" max="6" width="11.33203125" style="76" bestFit="1" customWidth="1"/>
    <col min="7" max="7" width="10" style="76" bestFit="1" customWidth="1"/>
    <col min="8" max="8" width="8.21875" style="76" bestFit="1" customWidth="1"/>
    <col min="9" max="9" width="23.6640625" style="76" bestFit="1" customWidth="1"/>
    <col min="10" max="10" width="9.6640625" style="76" bestFit="1" customWidth="1"/>
    <col min="11" max="11" width="23.6640625" style="76" bestFit="1" customWidth="1"/>
    <col min="12" max="12" width="9.44140625" style="76" bestFit="1" customWidth="1"/>
    <col min="13" max="16384" width="9" style="76"/>
  </cols>
  <sheetData>
    <row r="1" spans="1:12" x14ac:dyDescent="0.2">
      <c r="A1" s="82" t="s">
        <v>143</v>
      </c>
      <c r="B1" s="82" t="s">
        <v>144</v>
      </c>
      <c r="C1" s="82" t="s">
        <v>145</v>
      </c>
      <c r="D1" s="82" t="s">
        <v>146</v>
      </c>
      <c r="E1" s="82" t="s">
        <v>147</v>
      </c>
      <c r="F1" s="82" t="s">
        <v>148</v>
      </c>
      <c r="G1" s="82" t="s">
        <v>149</v>
      </c>
      <c r="H1" s="82" t="s">
        <v>150</v>
      </c>
      <c r="I1" s="82" t="s">
        <v>132</v>
      </c>
      <c r="J1" s="82" t="s">
        <v>133</v>
      </c>
      <c r="K1" s="82" t="s">
        <v>134</v>
      </c>
      <c r="L1" s="82" t="s">
        <v>135</v>
      </c>
    </row>
    <row r="2" spans="1:12" x14ac:dyDescent="0.2">
      <c r="A2" s="82" t="s">
        <v>151</v>
      </c>
      <c r="B2" s="82" t="s">
        <v>152</v>
      </c>
      <c r="C2" s="82" t="s">
        <v>153</v>
      </c>
      <c r="D2" s="82" t="s">
        <v>154</v>
      </c>
      <c r="E2" s="82" t="s">
        <v>141</v>
      </c>
      <c r="F2" s="82"/>
      <c r="G2" s="82" t="s">
        <v>141</v>
      </c>
      <c r="H2" s="82" t="s">
        <v>139</v>
      </c>
      <c r="I2" s="82" t="s">
        <v>152</v>
      </c>
      <c r="J2" s="82" t="s">
        <v>136</v>
      </c>
      <c r="K2" s="82" t="s">
        <v>152</v>
      </c>
      <c r="L2" s="82" t="s">
        <v>136</v>
      </c>
    </row>
    <row r="3" spans="1:12" x14ac:dyDescent="0.2">
      <c r="A3" s="82" t="s">
        <v>137</v>
      </c>
      <c r="B3" s="82" t="s">
        <v>155</v>
      </c>
      <c r="C3" s="82" t="s">
        <v>153</v>
      </c>
      <c r="D3" s="82" t="s">
        <v>156</v>
      </c>
      <c r="E3" s="82" t="s">
        <v>139</v>
      </c>
      <c r="F3" s="82" t="s">
        <v>151</v>
      </c>
      <c r="G3" s="82" t="s">
        <v>139</v>
      </c>
      <c r="H3" s="82" t="s">
        <v>139</v>
      </c>
      <c r="I3" s="82" t="s">
        <v>155</v>
      </c>
      <c r="J3" s="82" t="s">
        <v>136</v>
      </c>
      <c r="K3" s="82" t="s">
        <v>155</v>
      </c>
      <c r="L3" s="82" t="s">
        <v>136</v>
      </c>
    </row>
  </sheetData>
  <phoneticPr fontId="14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G13" sqref="G13"/>
    </sheetView>
  </sheetViews>
  <sheetFormatPr defaultColWidth="9" defaultRowHeight="13.2" x14ac:dyDescent="0.2"/>
  <cols>
    <col min="1" max="1" width="7.33203125" style="76" bestFit="1" customWidth="1"/>
    <col min="2" max="2" width="10.44140625" style="76" bestFit="1" customWidth="1"/>
    <col min="3" max="3" width="10.33203125" style="76" bestFit="1" customWidth="1"/>
    <col min="4" max="4" width="10.21875" style="76" bestFit="1" customWidth="1"/>
    <col min="5" max="5" width="9.109375" style="76" bestFit="1" customWidth="1"/>
    <col min="6" max="6" width="17.88671875" style="76" bestFit="1" customWidth="1"/>
    <col min="7" max="7" width="15.21875" style="76" bestFit="1" customWidth="1"/>
    <col min="8" max="8" width="13.88671875" style="76" bestFit="1" customWidth="1"/>
    <col min="9" max="9" width="11.6640625" style="76" bestFit="1" customWidth="1"/>
    <col min="10" max="10" width="12.44140625" style="76" bestFit="1" customWidth="1"/>
    <col min="11" max="11" width="12.33203125" style="76" bestFit="1" customWidth="1"/>
    <col min="12" max="12" width="16.77734375" style="76" bestFit="1" customWidth="1"/>
    <col min="13" max="13" width="9.109375" style="76" bestFit="1" customWidth="1"/>
    <col min="14" max="14" width="23.6640625" style="76" bestFit="1" customWidth="1"/>
    <col min="15" max="15" width="9.6640625" style="76" bestFit="1" customWidth="1"/>
    <col min="16" max="16" width="23.6640625" style="76" bestFit="1" customWidth="1"/>
    <col min="17" max="17" width="9.44140625" style="76" bestFit="1" customWidth="1"/>
    <col min="18" max="16384" width="9" style="76"/>
  </cols>
  <sheetData>
    <row r="1" spans="1:17" x14ac:dyDescent="0.2">
      <c r="A1" s="82" t="s">
        <v>157</v>
      </c>
      <c r="B1" s="82" t="s">
        <v>158</v>
      </c>
      <c r="C1" s="82" t="s">
        <v>159</v>
      </c>
      <c r="D1" s="82" t="s">
        <v>160</v>
      </c>
      <c r="E1" s="82" t="s">
        <v>161</v>
      </c>
      <c r="F1" s="82" t="s">
        <v>162</v>
      </c>
      <c r="G1" s="82" t="s">
        <v>163</v>
      </c>
      <c r="H1" s="82" t="s">
        <v>164</v>
      </c>
      <c r="I1" s="82" t="s">
        <v>143</v>
      </c>
      <c r="J1" s="82" t="s">
        <v>144</v>
      </c>
      <c r="K1" s="82" t="s">
        <v>165</v>
      </c>
      <c r="L1" s="82" t="s">
        <v>166</v>
      </c>
      <c r="M1" s="82" t="s">
        <v>167</v>
      </c>
      <c r="N1" s="82" t="s">
        <v>132</v>
      </c>
      <c r="O1" s="82" t="s">
        <v>133</v>
      </c>
      <c r="P1" s="82" t="s">
        <v>134</v>
      </c>
      <c r="Q1" s="82" t="s">
        <v>135</v>
      </c>
    </row>
    <row r="2" spans="1:17" x14ac:dyDescent="0.2">
      <c r="A2" s="82" t="s">
        <v>168</v>
      </c>
      <c r="B2" s="82" t="s">
        <v>140</v>
      </c>
      <c r="C2" s="82" t="s">
        <v>138</v>
      </c>
      <c r="D2" s="82" t="s">
        <v>136</v>
      </c>
      <c r="E2" s="82" t="s">
        <v>136</v>
      </c>
      <c r="F2" s="82" t="s">
        <v>136</v>
      </c>
      <c r="G2" s="82" t="s">
        <v>170</v>
      </c>
      <c r="H2" s="82" t="s">
        <v>171</v>
      </c>
      <c r="I2" s="82" t="s">
        <v>136</v>
      </c>
      <c r="J2" s="82" t="s">
        <v>136</v>
      </c>
      <c r="K2" s="82" t="s">
        <v>136</v>
      </c>
      <c r="L2" s="82" t="s">
        <v>136</v>
      </c>
      <c r="M2" s="82" t="s">
        <v>141</v>
      </c>
      <c r="N2" s="82" t="s">
        <v>169</v>
      </c>
      <c r="O2" s="82" t="s">
        <v>136</v>
      </c>
      <c r="P2" s="82" t="s">
        <v>169</v>
      </c>
      <c r="Q2" s="82" t="s">
        <v>136</v>
      </c>
    </row>
  </sheetData>
  <phoneticPr fontId="14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1:X36"/>
  <sheetViews>
    <sheetView showGridLines="0" tabSelected="1" zoomScale="75" zoomScaleNormal="75" zoomScaleSheetLayoutView="75" workbookViewId="0"/>
  </sheetViews>
  <sheetFormatPr defaultColWidth="9" defaultRowHeight="18" customHeight="1" x14ac:dyDescent="0.2"/>
  <cols>
    <col min="1" max="1" width="12.77734375" style="9" customWidth="1"/>
    <col min="2" max="7" width="7.109375" style="9" customWidth="1"/>
    <col min="8" max="8" width="8.88671875" style="9" customWidth="1"/>
    <col min="9" max="10" width="5.33203125" style="9" customWidth="1"/>
    <col min="11" max="11" width="6.6640625" style="9" customWidth="1"/>
    <col min="12" max="12" width="8.6640625" style="9" customWidth="1"/>
    <col min="13" max="13" width="6.6640625" style="9" customWidth="1"/>
    <col min="14" max="14" width="8.6640625" style="9" customWidth="1"/>
    <col min="15" max="16" width="2.109375" style="9" customWidth="1"/>
    <col min="17" max="17" width="6.6640625" style="9" customWidth="1"/>
    <col min="18" max="18" width="4.109375" style="9" customWidth="1"/>
    <col min="19" max="19" width="3.6640625" style="9" customWidth="1"/>
    <col min="20" max="21" width="2.109375" style="9" customWidth="1"/>
    <col min="22" max="22" width="8" style="9" customWidth="1"/>
    <col min="23" max="23" width="6.6640625" style="9" customWidth="1"/>
    <col min="24" max="24" width="6.6640625" style="20" customWidth="1"/>
    <col min="25" max="25" width="6.6640625" style="9" customWidth="1"/>
    <col min="26" max="26" width="3.6640625" style="9" customWidth="1"/>
    <col min="27" max="16384" width="9" style="9"/>
  </cols>
  <sheetData>
    <row r="1" spans="1:24" s="5" customFormat="1" ht="24" customHeight="1" x14ac:dyDescent="0.2">
      <c r="A1" s="77" t="str">
        <f>IF(FOS_JYUCHU_H!B7="15","取次",IF(FOS_JYUCHU_H!B7="21","直送","直送"))</f>
        <v>直送</v>
      </c>
      <c r="B1" s="94" t="s">
        <v>38</v>
      </c>
      <c r="C1" s="94"/>
      <c r="D1" s="94"/>
      <c r="E1" s="94"/>
      <c r="F1" s="94"/>
      <c r="G1" s="94"/>
      <c r="H1" s="94"/>
      <c r="I1" s="95"/>
      <c r="J1" s="95"/>
      <c r="K1" s="95"/>
      <c r="L1" s="95"/>
      <c r="M1" s="81"/>
      <c r="N1" s="1"/>
      <c r="O1" s="1"/>
      <c r="P1" s="2"/>
      <c r="Q1" s="2"/>
      <c r="R1" s="3" t="s">
        <v>32</v>
      </c>
      <c r="S1" s="80" t="str">
        <f>TEXT(FOS_JYUCHU_H!B60,"yyyy/MM/dd hh:mm")</f>
        <v>1900/01/00 00:00</v>
      </c>
      <c r="T1" s="3"/>
      <c r="U1" s="3"/>
      <c r="V1" s="4"/>
      <c r="W1" s="79" t="str">
        <f>IF(OR(FOS_JYUCHU_H!B38="3",FOS_JYUCHU_H!B38="4",FOS_JYUCHU_H!B38="7"),"OPS","")</f>
        <v/>
      </c>
      <c r="X1" s="6"/>
    </row>
    <row r="2" spans="1:24" ht="18" customHeight="1" x14ac:dyDescent="0.2">
      <c r="A2" s="78"/>
      <c r="B2" s="7"/>
      <c r="C2" s="7"/>
      <c r="D2" s="7"/>
      <c r="E2" s="7"/>
      <c r="F2" s="7"/>
      <c r="G2" s="7"/>
      <c r="H2" s="7"/>
      <c r="I2" s="95"/>
      <c r="J2" s="95"/>
      <c r="K2" s="95"/>
      <c r="L2" s="95"/>
      <c r="M2" s="11"/>
      <c r="N2" s="71" t="s">
        <v>36</v>
      </c>
      <c r="O2" s="188">
        <f>FOS_JYUCHU_H!B55</f>
        <v>0</v>
      </c>
      <c r="P2" s="23"/>
      <c r="Q2" s="11"/>
      <c r="R2" s="71" t="s">
        <v>33</v>
      </c>
      <c r="S2" s="188">
        <f>FOS_JYUCHU_H!B7</f>
        <v>0</v>
      </c>
      <c r="T2" s="3"/>
      <c r="U2" s="23" t="s">
        <v>37</v>
      </c>
      <c r="V2" s="8"/>
      <c r="W2" s="188">
        <f>FOS_JYUCHU_H!B4</f>
        <v>0</v>
      </c>
      <c r="X2" s="10"/>
    </row>
    <row r="3" spans="1:24" ht="18" customHeight="1" x14ac:dyDescent="0.2">
      <c r="A3" s="80" t="str">
        <f>IF(FOS_JYUCHU_H!B41="","",CONCATENATE(FOS_JYUCHU_H!B41,"　御中"))</f>
        <v/>
      </c>
      <c r="B3" s="11"/>
      <c r="C3" s="11"/>
      <c r="D3" s="11"/>
      <c r="E3" s="11"/>
      <c r="F3" s="7"/>
      <c r="G3" s="7"/>
      <c r="H3" s="7"/>
      <c r="I3" s="7"/>
      <c r="J3" s="12"/>
      <c r="K3" s="13"/>
      <c r="L3" s="13"/>
      <c r="M3" s="13"/>
      <c r="N3" s="13"/>
      <c r="O3" s="13"/>
      <c r="P3" s="7"/>
      <c r="Q3" s="7"/>
      <c r="R3" s="3" t="s">
        <v>142</v>
      </c>
      <c r="S3" s="188" t="str">
        <f>DEPT_MST!D2</f>
        <v>広域特需部</v>
      </c>
      <c r="T3" s="3"/>
      <c r="U3" s="3"/>
      <c r="V3" s="11"/>
      <c r="W3" s="11"/>
      <c r="X3" s="10"/>
    </row>
    <row r="4" spans="1:24" ht="18" customHeight="1" x14ac:dyDescent="0.2">
      <c r="A4" s="80" t="str">
        <f>IF(FOS_JYUCHU_H!B43="","",CONCATENATE(FOS_JYUCHU_H!B43,"　様　依頼分　"))</f>
        <v/>
      </c>
      <c r="B4" s="11"/>
      <c r="C4" s="11"/>
      <c r="D4" s="11"/>
      <c r="E4" s="11"/>
      <c r="F4" s="7"/>
      <c r="G4" s="7"/>
      <c r="H4" s="7"/>
      <c r="I4" s="7"/>
      <c r="J4" s="13"/>
      <c r="K4" s="7"/>
      <c r="L4" s="7"/>
      <c r="M4" s="7"/>
      <c r="N4" s="7"/>
      <c r="O4" s="7"/>
      <c r="P4" s="7"/>
      <c r="Q4" s="7"/>
      <c r="R4" s="3" t="s">
        <v>25</v>
      </c>
      <c r="S4" s="188">
        <f>FOS_JYUCHU_H!B13</f>
        <v>0</v>
      </c>
      <c r="T4" s="3"/>
      <c r="U4" s="3"/>
      <c r="V4" s="11"/>
      <c r="W4" s="11"/>
      <c r="X4" s="10"/>
    </row>
    <row r="5" spans="1:24" ht="18" customHeight="1" x14ac:dyDescent="0.2">
      <c r="A5" s="11"/>
      <c r="B5" s="3" t="s">
        <v>26</v>
      </c>
      <c r="C5" s="201">
        <f>FOS_JYUCHU_H!B40</f>
        <v>0</v>
      </c>
      <c r="D5" s="11" t="s">
        <v>27</v>
      </c>
      <c r="E5" s="11"/>
      <c r="F5" s="7"/>
      <c r="G5" s="7"/>
      <c r="H5" s="7"/>
      <c r="I5" s="7"/>
      <c r="J5" s="15"/>
      <c r="K5" s="7"/>
      <c r="L5" s="7"/>
      <c r="M5" s="7"/>
      <c r="N5" s="7"/>
      <c r="O5" s="7"/>
      <c r="P5" s="7"/>
      <c r="Q5" s="7"/>
      <c r="R5" s="3" t="s">
        <v>28</v>
      </c>
      <c r="S5" s="188" t="str">
        <f>EMPLOYEE!G2</f>
        <v>XX-XXXX-XXXX</v>
      </c>
      <c r="T5" s="3"/>
      <c r="U5" s="3"/>
      <c r="V5" s="11"/>
      <c r="W5" s="11"/>
      <c r="X5" s="10"/>
    </row>
    <row r="6" spans="1:24" ht="18" customHeight="1" x14ac:dyDescent="0.2">
      <c r="A6" s="3" t="s">
        <v>29</v>
      </c>
      <c r="B6" s="188">
        <f>FOS_JYUCHU_H!B44</f>
        <v>0</v>
      </c>
      <c r="C6" s="11"/>
      <c r="D6" s="11"/>
      <c r="E6" s="11"/>
      <c r="F6" s="7"/>
      <c r="G6" s="7"/>
      <c r="H6" s="7"/>
      <c r="I6" s="7"/>
      <c r="J6" s="7"/>
      <c r="K6" s="7"/>
      <c r="L6" s="7"/>
      <c r="M6" s="7"/>
      <c r="N6" s="7"/>
      <c r="O6" s="7"/>
      <c r="P6" s="12"/>
      <c r="Q6" s="12"/>
      <c r="R6" s="3" t="s">
        <v>30</v>
      </c>
      <c r="S6" s="188" t="str">
        <f>EMPLOYEE!H2</f>
        <v>FF-FFFF-FFFF</v>
      </c>
      <c r="T6" s="3"/>
      <c r="U6" s="3"/>
      <c r="V6" s="11"/>
      <c r="W6" s="11"/>
      <c r="X6" s="10"/>
    </row>
    <row r="7" spans="1:24" ht="14.4" x14ac:dyDescent="0.2">
      <c r="A7" s="3"/>
      <c r="B7" s="11"/>
      <c r="C7" s="11"/>
      <c r="D7" s="11"/>
      <c r="E7" s="11"/>
      <c r="F7" s="7"/>
      <c r="G7" s="7"/>
      <c r="H7" s="7"/>
      <c r="I7" s="7"/>
      <c r="J7" s="7"/>
      <c r="K7" s="7"/>
      <c r="L7" s="7"/>
      <c r="M7" s="7"/>
      <c r="N7" s="7"/>
      <c r="O7" s="7"/>
      <c r="P7" s="16"/>
      <c r="Q7" s="16"/>
      <c r="R7" s="16"/>
      <c r="S7" s="3"/>
      <c r="T7" s="3"/>
      <c r="U7" s="3"/>
      <c r="V7" s="3"/>
      <c r="W7" s="11"/>
      <c r="X7" s="10"/>
    </row>
    <row r="8" spans="1:24" ht="18" customHeight="1" x14ac:dyDescent="0.2">
      <c r="A8" s="3"/>
      <c r="B8" s="11"/>
      <c r="C8" s="11"/>
      <c r="D8" s="11"/>
      <c r="E8" s="96" t="s">
        <v>10</v>
      </c>
      <c r="F8" s="50" t="s">
        <v>0</v>
      </c>
      <c r="G8" s="51" t="s">
        <v>1</v>
      </c>
      <c r="H8" s="52"/>
      <c r="I8" s="53" t="s">
        <v>2</v>
      </c>
      <c r="J8" s="54" t="s">
        <v>3</v>
      </c>
      <c r="K8" s="83" t="str">
        <f>IF(FOS_JYUCHU_H!B31="1","■決裁","□決裁")</f>
        <v>□決裁</v>
      </c>
      <c r="L8" s="50" t="s">
        <v>4</v>
      </c>
      <c r="M8" s="50" t="s">
        <v>5</v>
      </c>
      <c r="N8" s="117" t="s">
        <v>6</v>
      </c>
      <c r="O8" s="118"/>
      <c r="P8" s="118"/>
      <c r="Q8" s="119"/>
      <c r="R8" s="108" t="s">
        <v>9</v>
      </c>
      <c r="S8" s="109"/>
      <c r="T8" s="109"/>
      <c r="U8" s="109"/>
      <c r="V8" s="110"/>
      <c r="W8" s="117" t="s">
        <v>35</v>
      </c>
      <c r="X8" s="119"/>
    </row>
    <row r="9" spans="1:24" ht="21" customHeight="1" x14ac:dyDescent="0.2">
      <c r="A9" s="3"/>
      <c r="B9" s="11"/>
      <c r="C9" s="11"/>
      <c r="D9" s="11"/>
      <c r="E9" s="97"/>
      <c r="F9" s="192">
        <f>FOS_JYUCHU_H!B11</f>
        <v>0</v>
      </c>
      <c r="G9" s="51">
        <f>FOS_JYUCHU_H!B22</f>
        <v>0</v>
      </c>
      <c r="H9" s="193"/>
      <c r="I9" s="194">
        <f>FOS_JYUCHU_H!B24</f>
        <v>0</v>
      </c>
      <c r="J9" s="195">
        <f>FOS_JYUCHU_H!B35</f>
        <v>0</v>
      </c>
      <c r="K9" s="83" t="str">
        <f>IF(FOS_JYUCHU_H!B32&gt;0,"■来勘","□来勘")</f>
        <v>□来勘</v>
      </c>
      <c r="L9" s="199">
        <f>FOS_JYUCHU_H!B26</f>
        <v>0</v>
      </c>
      <c r="M9" s="199">
        <f>FOS_JYUCHU_H!B51</f>
        <v>0</v>
      </c>
      <c r="N9" s="84" t="str">
        <f>IF(FOS_JYUCHU_H!B50="1","1■元払","1□元払")</f>
        <v>1□元払</v>
      </c>
      <c r="O9" s="47"/>
      <c r="P9" s="85" t="str">
        <f>IF(FOS_JYUCHU_H!D50="2","2■着払","2□着払")</f>
        <v>2□着払</v>
      </c>
      <c r="Q9" s="56"/>
      <c r="R9" s="47"/>
      <c r="S9" s="87" t="str">
        <f>IF(FOS_JYUCHU_H!B49="1","1■お届","1□お届")</f>
        <v>1□お届</v>
      </c>
      <c r="T9" s="13"/>
      <c r="U9" s="85" t="str">
        <f>IF(FOS_JYUCHU_H!D49="2","2■発送","2□発送")</f>
        <v>2□発送</v>
      </c>
      <c r="V9" s="17"/>
      <c r="W9" s="130"/>
      <c r="X9" s="131"/>
    </row>
    <row r="10" spans="1:24" ht="21" customHeight="1" x14ac:dyDescent="0.2">
      <c r="A10" s="3"/>
      <c r="B10" s="11"/>
      <c r="C10" s="11"/>
      <c r="D10" s="11"/>
      <c r="E10" s="55" t="s">
        <v>34</v>
      </c>
      <c r="F10" s="196">
        <f>FOS_JYUCHU_H!B23</f>
        <v>0</v>
      </c>
      <c r="G10" s="197"/>
      <c r="H10" s="197"/>
      <c r="I10" s="197"/>
      <c r="J10" s="198"/>
      <c r="K10" s="59" t="str">
        <f>IF(FOS_JYUCHU_H!B53="1","■送元","□送元")</f>
        <v>□送元</v>
      </c>
      <c r="L10" s="200"/>
      <c r="M10" s="200"/>
      <c r="N10" s="86" t="str">
        <f>IF(FOS_JYUCHU_H!B51="3","3■立替","3□立替")</f>
        <v>3□立替</v>
      </c>
      <c r="O10" s="60"/>
      <c r="P10" s="61"/>
      <c r="Q10" s="62"/>
      <c r="R10" s="60"/>
      <c r="S10" s="88" t="str">
        <f>IF(FOS_JYUCHU_H!B49="3","3■来店","3□来店")</f>
        <v>3□来店</v>
      </c>
      <c r="T10" s="61"/>
      <c r="U10" s="89" t="str">
        <f>IF(FOS_JYUCHU_H!D49="4","4■積置","4□積置")</f>
        <v>4□積置</v>
      </c>
      <c r="V10" s="18"/>
      <c r="W10" s="132"/>
      <c r="X10" s="133"/>
    </row>
    <row r="11" spans="1:24" ht="12" customHeight="1" x14ac:dyDescent="0.2">
      <c r="A11" s="3"/>
      <c r="B11" s="11"/>
      <c r="C11" s="11"/>
      <c r="D11" s="11"/>
      <c r="E11" s="11"/>
      <c r="F11" s="49"/>
      <c r="G11" s="49"/>
      <c r="H11" s="13"/>
      <c r="I11" s="13"/>
      <c r="J11" s="13"/>
      <c r="K11" s="63"/>
      <c r="L11" s="64"/>
      <c r="M11" s="65"/>
      <c r="N11" s="66"/>
      <c r="O11" s="66"/>
      <c r="P11" s="66"/>
      <c r="Q11" s="66"/>
      <c r="R11" s="66"/>
      <c r="S11" s="66"/>
      <c r="T11" s="66"/>
      <c r="U11" s="66"/>
      <c r="V11" s="66"/>
      <c r="W11" s="63"/>
      <c r="X11" s="63"/>
    </row>
    <row r="12" spans="1:24" s="19" customFormat="1" ht="18.75" customHeight="1" x14ac:dyDescent="0.2">
      <c r="A12" s="23" t="s">
        <v>31</v>
      </c>
      <c r="B12" s="57"/>
      <c r="C12" s="57"/>
      <c r="D12" s="58"/>
      <c r="E12" s="57"/>
      <c r="F12" s="57"/>
      <c r="G12" s="57"/>
      <c r="H12" s="57"/>
      <c r="I12" s="57"/>
      <c r="J12" s="57"/>
      <c r="K12" s="67"/>
      <c r="L12" s="68"/>
      <c r="M12" s="57"/>
      <c r="N12" s="57"/>
      <c r="O12" s="57"/>
      <c r="P12" s="58"/>
      <c r="Q12" s="58"/>
      <c r="R12" s="58"/>
      <c r="S12" s="58"/>
      <c r="T12" s="58"/>
      <c r="U12" s="58"/>
      <c r="V12" s="58"/>
      <c r="W12" s="58"/>
      <c r="X12" s="58"/>
    </row>
    <row r="13" spans="1:24" ht="8.25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24" ht="9" customHeight="1" x14ac:dyDescent="0.2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7"/>
    </row>
    <row r="15" spans="1:24" ht="18" customHeight="1" thickBot="1" x14ac:dyDescent="0.25">
      <c r="A15" s="14" t="s">
        <v>11</v>
      </c>
      <c r="B15" s="80" t="str">
        <f>CONCATENATE("〒", FOS_JYUCHU_H!B74)</f>
        <v>〒</v>
      </c>
      <c r="C15" s="11"/>
      <c r="D15" s="80" t="str">
        <f>CONCATENATE(FOS_JYUCHU_H!B75,FOS_JYUCHU_H!B76,FOS_JYUCHU_H!B77)</f>
        <v/>
      </c>
      <c r="E15" s="14"/>
      <c r="F15" s="14"/>
      <c r="G15" s="69"/>
      <c r="H15" s="69"/>
      <c r="I15" s="69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7"/>
      <c r="X15" s="22"/>
    </row>
    <row r="16" spans="1:24" ht="18" customHeight="1" thickTop="1" thickBot="1" x14ac:dyDescent="0.25">
      <c r="A16" s="23"/>
      <c r="B16" s="11"/>
      <c r="C16" s="14"/>
      <c r="D16" s="188">
        <f>FOS_JYUCHU_H!B71</f>
        <v>0</v>
      </c>
      <c r="E16" s="14"/>
      <c r="F16" s="14"/>
      <c r="G16" s="69"/>
      <c r="H16" s="69"/>
      <c r="I16" s="69"/>
      <c r="J16" s="3"/>
      <c r="K16" s="3"/>
      <c r="L16" s="3"/>
      <c r="M16" s="3"/>
      <c r="N16" s="3"/>
      <c r="O16" s="3"/>
      <c r="P16" s="11"/>
      <c r="Q16" s="3"/>
      <c r="R16" s="3"/>
      <c r="S16" s="11"/>
      <c r="T16" s="11"/>
      <c r="U16" s="11"/>
      <c r="V16" s="11"/>
      <c r="W16" s="24" t="s">
        <v>12</v>
      </c>
      <c r="X16" s="25"/>
    </row>
    <row r="17" spans="1:24" ht="18" customHeight="1" thickTop="1" x14ac:dyDescent="0.2">
      <c r="A17" s="23"/>
      <c r="B17" s="11"/>
      <c r="C17" s="14"/>
      <c r="D17" s="188">
        <f>FOS_JYUCHU_H!B72</f>
        <v>0</v>
      </c>
      <c r="E17" s="14"/>
      <c r="F17" s="14"/>
      <c r="G17" s="69"/>
      <c r="H17" s="11"/>
      <c r="I17" s="11"/>
      <c r="J17" s="80" t="str">
        <f>IF(AND(FOS_JYUCHU_H!B71="",FOS_JYUCHU_H!B72=""),"",IF(FOS_JYUCHU_H!K23="15","御中",IF(FOS_JYUCHU_H!K23="21","様","様")))</f>
        <v/>
      </c>
      <c r="K17" s="70" t="s">
        <v>13</v>
      </c>
      <c r="L17" s="189">
        <f>FOS_JYUCHU_H!B73</f>
        <v>0</v>
      </c>
      <c r="M17" s="70"/>
      <c r="N17" s="23"/>
      <c r="O17" s="23"/>
      <c r="P17" s="11"/>
      <c r="Q17" s="23"/>
      <c r="R17" s="23"/>
      <c r="S17" s="11"/>
      <c r="T17" s="11"/>
      <c r="U17" s="11"/>
      <c r="V17" s="11"/>
      <c r="W17" s="26"/>
      <c r="X17" s="27"/>
    </row>
    <row r="18" spans="1:24" ht="18" customHeight="1" x14ac:dyDescent="0.2">
      <c r="A18" s="19"/>
      <c r="B18" s="19"/>
      <c r="C18" s="19"/>
      <c r="D18" s="14"/>
      <c r="E18" s="11"/>
      <c r="F18" s="14"/>
      <c r="G18" s="14"/>
      <c r="H18" s="69"/>
      <c r="I18" s="69"/>
      <c r="K18" s="71" t="s">
        <v>43</v>
      </c>
      <c r="L18" s="190">
        <f>FOS_JYUCHU_H!B21</f>
        <v>0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28"/>
      <c r="X18" s="29"/>
    </row>
    <row r="19" spans="1:24" ht="17.100000000000001" customHeight="1" x14ac:dyDescent="0.2">
      <c r="A19" s="23" t="s">
        <v>14</v>
      </c>
      <c r="B19" s="19"/>
      <c r="C19" s="90" t="str">
        <f>CONCATENATE(FOS_JYUCHU_H!B46,FOS_JYUCHU_H!B47,FOS_JYUCHU_H!B48)</f>
        <v/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28"/>
      <c r="X19" s="30"/>
    </row>
    <row r="20" spans="1:24" ht="15.75" customHeight="1" thickBot="1" x14ac:dyDescent="0.25">
      <c r="S20" s="115" t="str">
        <f>IF(FOS_JYUCHU_H!B66="1","■電話連絡済","")</f>
        <v/>
      </c>
      <c r="T20" s="115"/>
      <c r="U20" s="115"/>
      <c r="V20" s="116"/>
      <c r="W20" s="31"/>
      <c r="X20" s="32"/>
    </row>
    <row r="21" spans="1:24" ht="21.9" customHeight="1" thickTop="1" thickBot="1" x14ac:dyDescent="0.25">
      <c r="A21" s="33" t="s">
        <v>15</v>
      </c>
      <c r="C21" s="191" t="str">
        <f>IF(FOS_JYUCHU_H!B28="","",TEXT(FOS_JYUCHU_H!B28,"MM/dd"))</f>
        <v/>
      </c>
      <c r="D21" s="34" t="s">
        <v>16</v>
      </c>
      <c r="E21" s="35" t="s">
        <v>7</v>
      </c>
      <c r="F21" s="35"/>
      <c r="G21" s="35"/>
      <c r="H21" s="35"/>
      <c r="I21" s="35"/>
      <c r="J21" s="7"/>
      <c r="K21" s="19"/>
      <c r="L21" s="19"/>
      <c r="M21" s="19"/>
      <c r="N21" s="19"/>
      <c r="O21" s="19"/>
      <c r="P21" s="19"/>
      <c r="Q21" s="19"/>
      <c r="R21" s="19"/>
      <c r="S21" s="7"/>
      <c r="T21" s="7"/>
      <c r="U21" s="7"/>
      <c r="V21" s="7"/>
      <c r="W21" s="7"/>
      <c r="X21" s="92" t="str">
        <f ca="1">TEXT(NOW(),"yyyyMMddhhmmss")</f>
        <v>20240302131539</v>
      </c>
    </row>
    <row r="22" spans="1:24" s="41" customFormat="1" ht="18" customHeight="1" thickTop="1" x14ac:dyDescent="0.2">
      <c r="A22" s="36" t="s">
        <v>17</v>
      </c>
      <c r="B22" s="39" t="s">
        <v>39</v>
      </c>
      <c r="C22" s="37"/>
      <c r="D22" s="38"/>
      <c r="E22" s="38" t="s">
        <v>40</v>
      </c>
      <c r="F22" s="38"/>
      <c r="G22" s="39"/>
      <c r="H22" s="40" t="s">
        <v>18</v>
      </c>
      <c r="I22" s="98" t="s">
        <v>19</v>
      </c>
      <c r="J22" s="99"/>
      <c r="K22" s="98" t="s">
        <v>20</v>
      </c>
      <c r="L22" s="99"/>
      <c r="M22" s="98" t="s">
        <v>21</v>
      </c>
      <c r="N22" s="123"/>
      <c r="O22" s="111" t="s">
        <v>22</v>
      </c>
      <c r="P22" s="112"/>
      <c r="Q22" s="112"/>
      <c r="R22" s="113"/>
      <c r="S22" s="136" t="s">
        <v>23</v>
      </c>
      <c r="T22" s="137"/>
      <c r="U22" s="137"/>
      <c r="V22" s="138"/>
      <c r="W22" s="139" t="s">
        <v>8</v>
      </c>
      <c r="X22" s="140"/>
    </row>
    <row r="23" spans="1:24" s="41" customFormat="1" ht="18" customHeight="1" x14ac:dyDescent="0.2">
      <c r="A23" s="42"/>
      <c r="B23" s="73" t="s">
        <v>42</v>
      </c>
      <c r="C23" s="74"/>
      <c r="D23" s="46"/>
      <c r="E23" s="46"/>
      <c r="F23" s="14"/>
      <c r="G23" s="3" t="s">
        <v>41</v>
      </c>
      <c r="H23" s="43"/>
      <c r="I23" s="128" t="s">
        <v>24</v>
      </c>
      <c r="J23" s="129"/>
      <c r="K23" s="44"/>
      <c r="L23" s="45"/>
      <c r="M23" s="44"/>
      <c r="N23" s="46"/>
      <c r="O23" s="120"/>
      <c r="P23" s="121"/>
      <c r="Q23" s="121"/>
      <c r="R23" s="122"/>
      <c r="S23" s="145"/>
      <c r="T23" s="146"/>
      <c r="U23" s="146"/>
      <c r="V23" s="147"/>
      <c r="W23" s="141"/>
      <c r="X23" s="142"/>
    </row>
    <row r="24" spans="1:24" ht="18" customHeight="1" x14ac:dyDescent="0.2">
      <c r="A24" s="164">
        <f>FOS_JYUCHU_D!B40</f>
        <v>0</v>
      </c>
      <c r="B24" s="187">
        <f>FOS_JYUCHU_D!B14</f>
        <v>0</v>
      </c>
      <c r="C24" s="169">
        <f>FOS_JYUCHU_D!B13</f>
        <v>0</v>
      </c>
      <c r="D24" s="170"/>
      <c r="E24" s="170"/>
      <c r="F24" s="170"/>
      <c r="G24" s="171"/>
      <c r="H24" s="106" t="str">
        <f>IF(FOS_JYUCHU_D!B11="",IF(FOS_JYUCHU_D!B17="","",CONCATENATE(FOS_JYUCHU_D!B16,FOS_JYUCHU_D!B17)),IF(FOS_JYUCHU_D!B17="","",CONCATENATE(FOS_JYUCHU_D!B16,FOS_JYUCHU_D!B17)))</f>
        <v/>
      </c>
      <c r="I24" s="183">
        <f>IF(FOS_JYUCHU_D!B11="",FOS_JYUCHU_D!B18,IF(FOS_JYUCHU_D!B17="",FOS_JYUCHU_D!B16,FOS_JYUCHU_D!B18))</f>
        <v>0</v>
      </c>
      <c r="J24" s="184"/>
      <c r="K24" s="100"/>
      <c r="L24" s="104"/>
      <c r="M24" s="100" t="str">
        <f>IF(FOS_JYUCHU_D!B32="",IF(FOS_JYUCHU_D!B30="A",CONCATENATE("定価× ",FOS_JYUCHU_D!B31),IF(FOS_JYUCHU_D!B30="D",CONCATENATE("卸値× ",FOS_JYUCHU_D!B31),IF(FOS_JYUCHU_D!B30="R",CONCATENATE("ランク ",FOS_JYUCHU_D!B31),IF(OR(FOS_JYUCHU_D!B30="X",FOS_JYUCHU_D!B30="Z"),"",CONCATENATE(FOS_JYUCHU_D!B30," ",FOS_JYUCHU_D!B31))))),TEXT(FOS_JYUCHU_D!B32,"###,###"))</f>
        <v xml:space="preserve"> </v>
      </c>
      <c r="N24" s="101"/>
      <c r="O24" s="143" t="str">
        <f>TEXT(FOS_JYUCHU_D!B21,"###,###")</f>
        <v/>
      </c>
      <c r="P24" s="144"/>
      <c r="Q24" s="144"/>
      <c r="R24" s="144"/>
      <c r="S24" s="114"/>
      <c r="T24" s="114"/>
      <c r="U24" s="114"/>
      <c r="V24" s="114"/>
      <c r="W24" s="134"/>
      <c r="X24" s="135"/>
    </row>
    <row r="25" spans="1:24" ht="18" customHeight="1" x14ac:dyDescent="0.2">
      <c r="A25" s="165"/>
      <c r="B25" s="174">
        <f>FOS_JYUCHU_D!B12</f>
        <v>0</v>
      </c>
      <c r="C25" s="72"/>
      <c r="D25" s="46"/>
      <c r="E25" s="46"/>
      <c r="F25" s="46"/>
      <c r="G25" s="182">
        <f>FOS_JYUCHU_D!B44</f>
        <v>0</v>
      </c>
      <c r="H25" s="107"/>
      <c r="I25" s="185"/>
      <c r="J25" s="186"/>
      <c r="K25" s="102"/>
      <c r="L25" s="105"/>
      <c r="M25" s="102"/>
      <c r="N25" s="103"/>
      <c r="O25" s="143"/>
      <c r="P25" s="144"/>
      <c r="Q25" s="144"/>
      <c r="R25" s="144"/>
      <c r="S25" s="114"/>
      <c r="T25" s="114"/>
      <c r="U25" s="114"/>
      <c r="V25" s="114"/>
      <c r="W25" s="134"/>
      <c r="X25" s="135"/>
    </row>
    <row r="26" spans="1:24" ht="18" customHeight="1" x14ac:dyDescent="0.2">
      <c r="A26" s="164">
        <f>FOS_JYUCHU_D!C40</f>
        <v>0</v>
      </c>
      <c r="B26" s="187">
        <f>FOS_JYUCHU_D!C14</f>
        <v>0</v>
      </c>
      <c r="C26" s="169">
        <f>FOS_JYUCHU_D!C13</f>
        <v>0</v>
      </c>
      <c r="D26" s="170"/>
      <c r="E26" s="170"/>
      <c r="F26" s="170"/>
      <c r="G26" s="171"/>
      <c r="H26" s="106" t="str">
        <f>IF(FOS_JYUCHU_D!C11="",IF(FOS_JYUCHU_D!C17="","",CONCATENATE(FOS_JYUCHU_D!C16,FOS_JYUCHU_D!C17)),IF(FOS_JYUCHU_D!C17="","",CONCATENATE(FOS_JYUCHU_D!C16,FOS_JYUCHU_D!C17)))</f>
        <v/>
      </c>
      <c r="I26" s="183">
        <f>IF(FOS_JYUCHU_D!C11="",FOS_JYUCHU_D!C18,IF(FOS_JYUCHU_D!C17="",FOS_JYUCHU_D!C16,FOS_JYUCHU_D!C18))</f>
        <v>0</v>
      </c>
      <c r="J26" s="184"/>
      <c r="K26" s="124"/>
      <c r="L26" s="125"/>
      <c r="M26" s="100" t="str">
        <f>IF(FOS_JYUCHU_D!C32="",IF(FOS_JYUCHU_D!C30="A",CONCATENATE("定価× ",FOS_JYUCHU_D!C31),IF(FOS_JYUCHU_D!C30="D",CONCATENATE("卸値× ",FOS_JYUCHU_D!C31),IF(FOS_JYUCHU_D!C30="R",CONCATENATE("ランク ",FOS_JYUCHU_D!C31),IF(OR(FOS_JYUCHU_D!C30="X",FOS_JYUCHU_D!C30="Z"),"",CONCATENATE(FOS_JYUCHU_D!C30," ",FOS_JYUCHU_D!C31))))),TEXT(FOS_JYUCHU_D!C32,"###,###"))</f>
        <v xml:space="preserve"> </v>
      </c>
      <c r="N26" s="101"/>
      <c r="O26" s="143" t="str">
        <f>TEXT(FOS_JYUCHU_D!C21,"###,###")</f>
        <v/>
      </c>
      <c r="P26" s="144"/>
      <c r="Q26" s="144"/>
      <c r="R26" s="144"/>
      <c r="S26" s="114"/>
      <c r="T26" s="114"/>
      <c r="U26" s="114"/>
      <c r="V26" s="114"/>
      <c r="W26" s="134"/>
      <c r="X26" s="135"/>
    </row>
    <row r="27" spans="1:24" ht="18" customHeight="1" x14ac:dyDescent="0.2">
      <c r="A27" s="165"/>
      <c r="B27" s="174">
        <f>FOS_JYUCHU_D!C12</f>
        <v>0</v>
      </c>
      <c r="C27" s="72"/>
      <c r="D27" s="46"/>
      <c r="E27" s="46"/>
      <c r="F27" s="46"/>
      <c r="G27" s="182">
        <f>FOS_JYUCHU_D!C44</f>
        <v>0</v>
      </c>
      <c r="H27" s="107"/>
      <c r="I27" s="185"/>
      <c r="J27" s="186"/>
      <c r="K27" s="126"/>
      <c r="L27" s="127"/>
      <c r="M27" s="102"/>
      <c r="N27" s="103"/>
      <c r="O27" s="143"/>
      <c r="P27" s="144"/>
      <c r="Q27" s="144"/>
      <c r="R27" s="144"/>
      <c r="S27" s="114"/>
      <c r="T27" s="114"/>
      <c r="U27" s="114"/>
      <c r="V27" s="114"/>
      <c r="W27" s="134"/>
      <c r="X27" s="135"/>
    </row>
    <row r="28" spans="1:24" ht="18" customHeight="1" x14ac:dyDescent="0.2">
      <c r="A28" s="166">
        <f>FOS_JYUCHU_D!D40</f>
        <v>0</v>
      </c>
      <c r="B28" s="187">
        <f>FOS_JYUCHU_D!D14</f>
        <v>0</v>
      </c>
      <c r="C28" s="169">
        <f>FOS_JYUCHU_D!D13</f>
        <v>0</v>
      </c>
      <c r="D28" s="172"/>
      <c r="E28" s="172"/>
      <c r="F28" s="172"/>
      <c r="G28" s="173"/>
      <c r="H28" s="106" t="str">
        <f>IF(FOS_JYUCHU_D!D11="",IF(FOS_JYUCHU_D!D17="","",CONCATENATE(FOS_JYUCHU_D!D16,FOS_JYUCHU_D!D17)),IF(FOS_JYUCHU_D!D17="","",CONCATENATE(FOS_JYUCHU_D!D16,FOS_JYUCHU_D!D17)))</f>
        <v/>
      </c>
      <c r="I28" s="183">
        <f>IF(FOS_JYUCHU_D!D11="",FOS_JYUCHU_D!D18,IF(FOS_JYUCHU_D!D17="",FOS_JYUCHU_D!D16,FOS_JYUCHU_D!D18))</f>
        <v>0</v>
      </c>
      <c r="J28" s="184"/>
      <c r="K28" s="124"/>
      <c r="L28" s="125"/>
      <c r="M28" s="100" t="str">
        <f>IF(FOS_JYUCHU_D!D32="",IF(FOS_JYUCHU_D!D30="A",CONCATENATE("定価× ",FOS_JYUCHU_D!D31),IF(FOS_JYUCHU_D!D30="D",CONCATENATE("卸値× ",FOS_JYUCHU_D!D31),IF(FOS_JYUCHU_D!D30="R",CONCATENATE("ランク ",FOS_JYUCHU_D!D31),IF(OR(FOS_JYUCHU_D!D30="X",FOS_JYUCHU_D!D30="Z"),"",CONCATENATE(FOS_JYUCHU_D!D30," ",FOS_JYUCHU_D!D31))))),TEXT(FOS_JYUCHU_D!D32,"###,###"))</f>
        <v xml:space="preserve"> </v>
      </c>
      <c r="N28" s="180"/>
      <c r="O28" s="175" t="str">
        <f>TEXT(FOS_JYUCHU_D!D21,"###,###")</f>
        <v/>
      </c>
      <c r="P28" s="101"/>
      <c r="Q28" s="101"/>
      <c r="R28" s="104"/>
      <c r="S28" s="152"/>
      <c r="T28" s="153"/>
      <c r="U28" s="153"/>
      <c r="V28" s="154"/>
      <c r="W28" s="148"/>
      <c r="X28" s="149"/>
    </row>
    <row r="29" spans="1:24" ht="18" customHeight="1" x14ac:dyDescent="0.2">
      <c r="A29" s="167"/>
      <c r="B29" s="174">
        <f>FOS_JYUCHU_D!D12</f>
        <v>0</v>
      </c>
      <c r="C29" s="72"/>
      <c r="D29" s="93"/>
      <c r="E29" s="93"/>
      <c r="F29" s="93"/>
      <c r="G29" s="182">
        <f>FOS_JYUCHU_D!D44</f>
        <v>0</v>
      </c>
      <c r="H29" s="107"/>
      <c r="I29" s="185"/>
      <c r="J29" s="186"/>
      <c r="K29" s="126"/>
      <c r="L29" s="127"/>
      <c r="M29" s="102"/>
      <c r="N29" s="181"/>
      <c r="O29" s="176"/>
      <c r="P29" s="103"/>
      <c r="Q29" s="103"/>
      <c r="R29" s="105"/>
      <c r="S29" s="155"/>
      <c r="T29" s="156"/>
      <c r="U29" s="156"/>
      <c r="V29" s="157"/>
      <c r="W29" s="150"/>
      <c r="X29" s="151"/>
    </row>
    <row r="30" spans="1:24" ht="18" customHeight="1" x14ac:dyDescent="0.2">
      <c r="A30" s="164">
        <f>FOS_JYUCHU_D!E40</f>
        <v>0</v>
      </c>
      <c r="B30" s="187">
        <f>FOS_JYUCHU_D!E14</f>
        <v>0</v>
      </c>
      <c r="C30" s="169">
        <f>FOS_JYUCHU_D!E13</f>
        <v>0</v>
      </c>
      <c r="D30" s="172"/>
      <c r="E30" s="172"/>
      <c r="F30" s="172"/>
      <c r="G30" s="173"/>
      <c r="H30" s="106" t="str">
        <f>IF(FOS_JYUCHU_D!E11="",IF(FOS_JYUCHU_D!E17="","",CONCATENATE(FOS_JYUCHU_D!E16,FOS_JYUCHU_D!E17)),IF(FOS_JYUCHU_D!E17="","",CONCATENATE(FOS_JYUCHU_D!E16,FOS_JYUCHU_D!E17)))</f>
        <v/>
      </c>
      <c r="I30" s="183">
        <f>IF(FOS_JYUCHU_D!E11="",FOS_JYUCHU_D!E18,IF(FOS_JYUCHU_D!E17="",FOS_JYUCHU_D!E16,FOS_JYUCHU_D!E18))</f>
        <v>0</v>
      </c>
      <c r="J30" s="184"/>
      <c r="K30" s="124"/>
      <c r="L30" s="125"/>
      <c r="M30" s="100" t="str">
        <f>IF(FOS_JYUCHU_D!E32="",IF(FOS_JYUCHU_D!E30="A",CONCATENATE("定価× ",FOS_JYUCHU_D!E31),IF(FOS_JYUCHU_D!E30="D",CONCATENATE("卸値× ",FOS_JYUCHU_D!E31),IF(FOS_JYUCHU_D!E30="R",CONCATENATE("ランク ",FOS_JYUCHU_D!E31),IF(OR(FOS_JYUCHU_D!E30="X",FOS_JYUCHU_D!E30="Z"),"",CONCATENATE(FOS_JYUCHU_D!E30," ",FOS_JYUCHU_D!E31))))),TEXT(FOS_JYUCHU_D!E32,"###,###"))</f>
        <v xml:space="preserve"> </v>
      </c>
      <c r="N30" s="180"/>
      <c r="O30" s="175" t="str">
        <f>TEXT(FOS_JYUCHU_D!E21,"###,###")</f>
        <v/>
      </c>
      <c r="P30" s="101"/>
      <c r="Q30" s="101"/>
      <c r="R30" s="104"/>
      <c r="S30" s="152"/>
      <c r="T30" s="153"/>
      <c r="U30" s="153"/>
      <c r="V30" s="154"/>
      <c r="W30" s="148"/>
      <c r="X30" s="149"/>
    </row>
    <row r="31" spans="1:24" ht="18" customHeight="1" x14ac:dyDescent="0.2">
      <c r="A31" s="165"/>
      <c r="B31" s="174">
        <f>FOS_JYUCHU_D!E12</f>
        <v>0</v>
      </c>
      <c r="C31" s="72"/>
      <c r="D31" s="93"/>
      <c r="E31" s="93"/>
      <c r="F31" s="93"/>
      <c r="G31" s="182">
        <f>FOS_JYUCHU_D!E44</f>
        <v>0</v>
      </c>
      <c r="H31" s="107"/>
      <c r="I31" s="185"/>
      <c r="J31" s="186"/>
      <c r="K31" s="126"/>
      <c r="L31" s="127"/>
      <c r="M31" s="102"/>
      <c r="N31" s="181"/>
      <c r="O31" s="176"/>
      <c r="P31" s="103"/>
      <c r="Q31" s="103"/>
      <c r="R31" s="105"/>
      <c r="S31" s="155"/>
      <c r="T31" s="156"/>
      <c r="U31" s="156"/>
      <c r="V31" s="157"/>
      <c r="W31" s="150"/>
      <c r="X31" s="151"/>
    </row>
    <row r="32" spans="1:24" ht="18" customHeight="1" x14ac:dyDescent="0.2">
      <c r="A32" s="164">
        <f>FOS_JYUCHU_D!F40</f>
        <v>0</v>
      </c>
      <c r="B32" s="187">
        <f>FOS_JYUCHU_D!F14</f>
        <v>0</v>
      </c>
      <c r="C32" s="169">
        <f>FOS_JYUCHU_D!F13</f>
        <v>0</v>
      </c>
      <c r="D32" s="172"/>
      <c r="E32" s="172"/>
      <c r="F32" s="172"/>
      <c r="G32" s="173"/>
      <c r="H32" s="106" t="str">
        <f>IF(FOS_JYUCHU_D!F11="",IF(FOS_JYUCHU_D!F17="","",CONCATENATE(FOS_JYUCHU_D!F16,FOS_JYUCHU_D!F17)),IF(FOS_JYUCHU_D!F17="","",CONCATENATE(FOS_JYUCHU_D!F16,FOS_JYUCHU_D!F17)))</f>
        <v/>
      </c>
      <c r="I32" s="183">
        <f>IF(FOS_JYUCHU_D!F11="",FOS_JYUCHU_D!F18,IF(FOS_JYUCHU_D!F17="",FOS_JYUCHU_D!F16,FOS_JYUCHU_D!F18))</f>
        <v>0</v>
      </c>
      <c r="J32" s="184"/>
      <c r="K32" s="124"/>
      <c r="L32" s="125"/>
      <c r="M32" s="100" t="str">
        <f>IF(FOS_JYUCHU_D!F32="",IF(FOS_JYUCHU_D!F30="A",CONCATENATE("定価× ",FOS_JYUCHU_D!F31),IF(FOS_JYUCHU_D!F30="D",CONCATENATE("卸値× ",FOS_JYUCHU_D!F31),IF(FOS_JYUCHU_D!F30="R",CONCATENATE("ランク ",FOS_JYUCHU_D!F31),IF(OR(FOS_JYUCHU_D!F30="X",FOS_JYUCHU_D!F30="Z"),"",CONCATENATE(FOS_JYUCHU_D!F30," ",FOS_JYUCHU_D!F31))))),TEXT(FOS_JYUCHU_D!F32,"###,###"))</f>
        <v xml:space="preserve"> </v>
      </c>
      <c r="N32" s="180"/>
      <c r="O32" s="175" t="str">
        <f>TEXT(FOS_JYUCHU_D!F21,"###,###")</f>
        <v/>
      </c>
      <c r="P32" s="101"/>
      <c r="Q32" s="101"/>
      <c r="R32" s="104"/>
      <c r="S32" s="152"/>
      <c r="T32" s="153"/>
      <c r="U32" s="153"/>
      <c r="V32" s="154"/>
      <c r="W32" s="148"/>
      <c r="X32" s="149"/>
    </row>
    <row r="33" spans="1:24" ht="18" customHeight="1" x14ac:dyDescent="0.2">
      <c r="A33" s="165"/>
      <c r="B33" s="174">
        <f>FOS_JYUCHU_D!F12</f>
        <v>0</v>
      </c>
      <c r="C33" s="72"/>
      <c r="D33" s="93"/>
      <c r="E33" s="93"/>
      <c r="F33" s="93"/>
      <c r="G33" s="182">
        <f>FOS_JYUCHU_D!F44</f>
        <v>0</v>
      </c>
      <c r="H33" s="107"/>
      <c r="I33" s="185"/>
      <c r="J33" s="186"/>
      <c r="K33" s="126"/>
      <c r="L33" s="127"/>
      <c r="M33" s="102"/>
      <c r="N33" s="181"/>
      <c r="O33" s="176"/>
      <c r="P33" s="103"/>
      <c r="Q33" s="103"/>
      <c r="R33" s="105"/>
      <c r="S33" s="155"/>
      <c r="T33" s="156"/>
      <c r="U33" s="156"/>
      <c r="V33" s="157"/>
      <c r="W33" s="150"/>
      <c r="X33" s="151"/>
    </row>
    <row r="34" spans="1:24" ht="18" customHeight="1" x14ac:dyDescent="0.2">
      <c r="A34" s="164">
        <f>FOS_JYUCHU_D!G40</f>
        <v>0</v>
      </c>
      <c r="B34" s="163">
        <f>FOS_JYUCHU_D!G14</f>
        <v>0</v>
      </c>
      <c r="C34" s="169">
        <f>FOS_JYUCHU_D!G13</f>
        <v>0</v>
      </c>
      <c r="D34" s="172"/>
      <c r="E34" s="172"/>
      <c r="F34" s="172"/>
      <c r="G34" s="173"/>
      <c r="H34" s="106" t="str">
        <f>IF(FOS_JYUCHU_D!G11="",IF(FOS_JYUCHU_D!G17="","",CONCATENATE(FOS_JYUCHU_D!G16,FOS_JYUCHU_D!G17)),IF(FOS_JYUCHU_D!G17="","",CONCATENATE(FOS_JYUCHU_D!G16,FOS_JYUCHU_D!G17)))</f>
        <v/>
      </c>
      <c r="I34" s="183">
        <f>IF(FOS_JYUCHU_D!G11="",FOS_JYUCHU_D!G18,IF(FOS_JYUCHU_D!G17="",FOS_JYUCHU_D!G16,FOS_JYUCHU_D!G18))</f>
        <v>0</v>
      </c>
      <c r="J34" s="184"/>
      <c r="K34" s="124"/>
      <c r="L34" s="125"/>
      <c r="M34" s="100" t="str">
        <f>IF(FOS_JYUCHU_D!G32="",IF(FOS_JYUCHU_D!G30="A",CONCATENATE("定価× ",FOS_JYUCHU_D!G31),IF(FOS_JYUCHU_D!G30="D",CONCATENATE("卸値× ",FOS_JYUCHU_D!G31),IF(FOS_JYUCHU_D!G30="R",CONCATENATE("ランク ",FOS_JYUCHU_D!G31),IF(OR(FOS_JYUCHU_D!G30="X",FOS_JYUCHU_D!G30="Z"),"",CONCATENATE(FOS_JYUCHU_D!G30," ",FOS_JYUCHU_D!G31))))),TEXT(FOS_JYUCHU_D!G32,"###,###"))</f>
        <v xml:space="preserve"> </v>
      </c>
      <c r="N34" s="180"/>
      <c r="O34" s="175" t="str">
        <f>TEXT(FOS_JYUCHU_D!G21,"###,###")</f>
        <v/>
      </c>
      <c r="P34" s="101"/>
      <c r="Q34" s="101"/>
      <c r="R34" s="104"/>
      <c r="S34" s="152"/>
      <c r="T34" s="153"/>
      <c r="U34" s="153"/>
      <c r="V34" s="154"/>
      <c r="W34" s="148"/>
      <c r="X34" s="149"/>
    </row>
    <row r="35" spans="1:24" ht="18" customHeight="1" thickBot="1" x14ac:dyDescent="0.25">
      <c r="A35" s="168"/>
      <c r="B35" s="174">
        <f>FOS_JYUCHU_D!G12</f>
        <v>0</v>
      </c>
      <c r="C35" s="72"/>
      <c r="D35" s="93"/>
      <c r="E35" s="93"/>
      <c r="F35" s="93"/>
      <c r="G35" s="182">
        <f>FOS_JYUCHU_D!G44</f>
        <v>0</v>
      </c>
      <c r="H35" s="107"/>
      <c r="I35" s="185"/>
      <c r="J35" s="186"/>
      <c r="K35" s="126"/>
      <c r="L35" s="127"/>
      <c r="M35" s="102"/>
      <c r="N35" s="181"/>
      <c r="O35" s="177"/>
      <c r="P35" s="178"/>
      <c r="Q35" s="178"/>
      <c r="R35" s="179"/>
      <c r="S35" s="160"/>
      <c r="T35" s="161"/>
      <c r="U35" s="161"/>
      <c r="V35" s="162"/>
      <c r="W35" s="158"/>
      <c r="X35" s="159"/>
    </row>
    <row r="36" spans="1:24" ht="8.25" customHeight="1" thickTop="1" x14ac:dyDescent="0.2">
      <c r="A36" s="13"/>
      <c r="B36" s="47"/>
      <c r="C36" s="7"/>
      <c r="D36" s="13"/>
      <c r="E36" s="13"/>
      <c r="F36" s="13"/>
      <c r="G36" s="13"/>
      <c r="H36" s="48"/>
      <c r="I36" s="48"/>
      <c r="J36" s="48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22"/>
    </row>
  </sheetData>
  <mergeCells count="75">
    <mergeCell ref="W32:X33"/>
    <mergeCell ref="O34:R35"/>
    <mergeCell ref="S34:V35"/>
    <mergeCell ref="W34:X35"/>
    <mergeCell ref="O32:R33"/>
    <mergeCell ref="S32:V33"/>
    <mergeCell ref="S30:V31"/>
    <mergeCell ref="W30:X31"/>
    <mergeCell ref="O28:R29"/>
    <mergeCell ref="S28:V29"/>
    <mergeCell ref="C30:G30"/>
    <mergeCell ref="C28:G28"/>
    <mergeCell ref="W23:X23"/>
    <mergeCell ref="W26:X27"/>
    <mergeCell ref="O24:R25"/>
    <mergeCell ref="W28:X29"/>
    <mergeCell ref="S23:V23"/>
    <mergeCell ref="O26:R27"/>
    <mergeCell ref="S26:V27"/>
    <mergeCell ref="C32:G32"/>
    <mergeCell ref="H30:H31"/>
    <mergeCell ref="H32:H33"/>
    <mergeCell ref="A34:A35"/>
    <mergeCell ref="I34:J35"/>
    <mergeCell ref="C34:G34"/>
    <mergeCell ref="H34:H35"/>
    <mergeCell ref="A32:A33"/>
    <mergeCell ref="A28:A29"/>
    <mergeCell ref="A30:A31"/>
    <mergeCell ref="I32:J33"/>
    <mergeCell ref="W8:X8"/>
    <mergeCell ref="W9:X10"/>
    <mergeCell ref="W24:X25"/>
    <mergeCell ref="A26:A27"/>
    <mergeCell ref="C26:G26"/>
    <mergeCell ref="S22:V22"/>
    <mergeCell ref="W22:X22"/>
    <mergeCell ref="K28:L29"/>
    <mergeCell ref="M28:N29"/>
    <mergeCell ref="O30:R31"/>
    <mergeCell ref="I30:J31"/>
    <mergeCell ref="I24:J25"/>
    <mergeCell ref="I28:J29"/>
    <mergeCell ref="K34:L35"/>
    <mergeCell ref="M34:N35"/>
    <mergeCell ref="M30:N31"/>
    <mergeCell ref="K30:L31"/>
    <mergeCell ref="K32:L33"/>
    <mergeCell ref="M32:N33"/>
    <mergeCell ref="H28:H29"/>
    <mergeCell ref="H26:H27"/>
    <mergeCell ref="I26:J27"/>
    <mergeCell ref="M9:M10"/>
    <mergeCell ref="I23:J23"/>
    <mergeCell ref="M26:N27"/>
    <mergeCell ref="I22:J22"/>
    <mergeCell ref="K24:L25"/>
    <mergeCell ref="H24:H25"/>
    <mergeCell ref="R8:V8"/>
    <mergeCell ref="O22:R22"/>
    <mergeCell ref="M24:N25"/>
    <mergeCell ref="S24:V25"/>
    <mergeCell ref="S20:V20"/>
    <mergeCell ref="N8:Q8"/>
    <mergeCell ref="O23:R23"/>
    <mergeCell ref="M22:N22"/>
    <mergeCell ref="K26:L27"/>
    <mergeCell ref="B1:H1"/>
    <mergeCell ref="F10:J10"/>
    <mergeCell ref="A24:A25"/>
    <mergeCell ref="I1:L2"/>
    <mergeCell ref="E8:E9"/>
    <mergeCell ref="L9:L10"/>
    <mergeCell ref="K22:L22"/>
    <mergeCell ref="C24:G24"/>
  </mergeCells>
  <phoneticPr fontId="3"/>
  <pageMargins left="0.83" right="0.59055118110236227" top="0.51" bottom="0.52" header="0.51181102362204722" footer="0.51181102362204722"/>
  <pageSetup paperSize="9" scale="8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3" sqref="A3"/>
    </sheetView>
  </sheetViews>
  <sheetFormatPr defaultRowHeight="13.2" x14ac:dyDescent="0.2"/>
  <cols>
    <col min="1" max="2" width="13.44140625" bestFit="1" customWidth="1"/>
    <col min="3" max="3" width="11.44140625" bestFit="1" customWidth="1"/>
  </cols>
  <sheetData>
    <row r="1" spans="1:2" x14ac:dyDescent="0.2">
      <c r="A1" t="s">
        <v>235</v>
      </c>
      <c r="B1" t="s">
        <v>236</v>
      </c>
    </row>
  </sheetData>
  <phoneticPr fontId="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FOS_JYUCHU_H</vt:lpstr>
      <vt:lpstr>FOS_JYUCHU_D</vt:lpstr>
      <vt:lpstr>DEPT_MST</vt:lpstr>
      <vt:lpstr>EMPLOYEE</vt:lpstr>
      <vt:lpstr> 注　文　書（兼　回　答　書） </vt:lpstr>
      <vt:lpstr>memo</vt:lpstr>
      <vt:lpstr>' 注　文　書（兼　回　答　書） 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</dc:creator>
  <cp:lastModifiedBy>tadao kitayama</cp:lastModifiedBy>
  <cp:lastPrinted>2011-12-07T02:47:34Z</cp:lastPrinted>
  <dcterms:created xsi:type="dcterms:W3CDTF">2009-05-28T00:53:55Z</dcterms:created>
  <dcterms:modified xsi:type="dcterms:W3CDTF">2024-03-02T04:17:39Z</dcterms:modified>
</cp:coreProperties>
</file>