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Y:\ADMINISTRATIVA\19_GESTIÓN AMBIENTAL\2. SEGUIMIENTO PGIRASA\1. PGIRASA\2025\"/>
    </mc:Choice>
  </mc:AlternateContent>
  <xr:revisionPtr revIDLastSave="0" documentId="13_ncr:1_{FE4387E6-671D-45B5-B81B-7942D53C4627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CONSOLIDADO 2025" sheetId="1" r:id="rId1"/>
    <sheet name="TIPO DE GENERADOR " sheetId="2" r:id="rId2"/>
    <sheet name="CALCULO IR" sheetId="4" r:id="rId3"/>
    <sheet name="IGIR 1  " sheetId="3" r:id="rId4"/>
    <sheet name="LDCCENTRAL RESIDUOS" sheetId="5" r:id="rId5"/>
    <sheet name="LDCGESTOR EXTERNO" sheetId="8" r:id="rId6"/>
    <sheet name="AUDITORIA INTERNA" sheetId="9" r:id="rId7"/>
  </sheets>
  <definedNames>
    <definedName name="_xlnm.Print_Area" localSheetId="6">'AUDITORIA INTERNA'!$A$4:$N$50</definedName>
    <definedName name="_xlnm.Print_Area" localSheetId="2">'CALCULO IR'!$B$10:$S$53</definedName>
    <definedName name="_xlnm.Print_Area" localSheetId="0">'CONSOLIDADO 2025'!$A$1:$X$38</definedName>
    <definedName name="_xlnm.Print_Area" localSheetId="4">'LDCCENTRAL RESIDUOS'!$B$4:$N$63</definedName>
    <definedName name="_xlnm.Print_Area" localSheetId="5">'LDCGESTOR EXTERNO'!$A$1:$M$52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1" l="1"/>
  <c r="Q30" i="4"/>
  <c r="Q29" i="4"/>
  <c r="P30" i="4"/>
  <c r="P29" i="4"/>
  <c r="O30" i="4"/>
  <c r="O29" i="4"/>
  <c r="N30" i="4"/>
  <c r="H36" i="4" s="1"/>
  <c r="S25" i="1"/>
  <c r="T25" i="1"/>
  <c r="R25" i="1"/>
  <c r="U24" i="1"/>
  <c r="U14" i="1"/>
  <c r="U15" i="1"/>
  <c r="U16" i="1"/>
  <c r="U17" i="1"/>
  <c r="U18" i="1"/>
  <c r="U19" i="1"/>
  <c r="U20" i="1"/>
  <c r="U21" i="1"/>
  <c r="U22" i="1"/>
  <c r="U23" i="1"/>
  <c r="U13" i="1"/>
  <c r="N29" i="4"/>
  <c r="H35" i="4" s="1"/>
  <c r="M30" i="4"/>
  <c r="M29" i="4"/>
  <c r="L30" i="4"/>
  <c r="J36" i="4" s="1"/>
  <c r="L29" i="4"/>
  <c r="J35" i="4" s="1"/>
  <c r="K30" i="4"/>
  <c r="K29" i="4"/>
  <c r="J30" i="4"/>
  <c r="G36" i="4" s="1"/>
  <c r="J29" i="4"/>
  <c r="G35" i="4" s="1"/>
  <c r="I30" i="4"/>
  <c r="I29" i="4"/>
  <c r="H30" i="4"/>
  <c r="H29" i="4"/>
  <c r="G30" i="4"/>
  <c r="G29" i="4"/>
  <c r="F30" i="4"/>
  <c r="F29" i="4"/>
  <c r="E30" i="4"/>
  <c r="K36" i="4" s="1"/>
  <c r="E29" i="4"/>
  <c r="K35" i="4" s="1"/>
  <c r="G14" i="1"/>
  <c r="G15" i="1"/>
  <c r="G16" i="1"/>
  <c r="G17" i="1"/>
  <c r="G18" i="1"/>
  <c r="G19" i="1"/>
  <c r="G20" i="1"/>
  <c r="G21" i="1"/>
  <c r="G22" i="1"/>
  <c r="G23" i="1"/>
  <c r="W23" i="1" s="1"/>
  <c r="G24" i="1"/>
  <c r="G13" i="1"/>
  <c r="F25" i="1"/>
  <c r="D25" i="1"/>
  <c r="E14" i="1"/>
  <c r="E15" i="1"/>
  <c r="E16" i="1"/>
  <c r="E17" i="1"/>
  <c r="E18" i="1"/>
  <c r="E19" i="1"/>
  <c r="E20" i="1"/>
  <c r="E21" i="1"/>
  <c r="E22" i="1"/>
  <c r="E23" i="1"/>
  <c r="E24" i="1"/>
  <c r="E13" i="1"/>
  <c r="H25" i="1"/>
  <c r="I25" i="1"/>
  <c r="J25" i="1"/>
  <c r="K25" i="1"/>
  <c r="M25" i="1"/>
  <c r="N25" i="1"/>
  <c r="O25" i="1"/>
  <c r="P25" i="1"/>
  <c r="Q25" i="1"/>
  <c r="C25" i="1"/>
  <c r="L14" i="1"/>
  <c r="L15" i="1"/>
  <c r="L16" i="1"/>
  <c r="L17" i="1"/>
  <c r="L18" i="1"/>
  <c r="L19" i="1"/>
  <c r="L20" i="1"/>
  <c r="L21" i="1"/>
  <c r="L22" i="1"/>
  <c r="L23" i="1"/>
  <c r="L24" i="1"/>
  <c r="L13" i="1"/>
  <c r="P31" i="4" l="1"/>
  <c r="Q31" i="4"/>
  <c r="G37" i="4"/>
  <c r="W21" i="1"/>
  <c r="W24" i="1"/>
  <c r="W22" i="1"/>
  <c r="D21" i="2" s="1"/>
  <c r="F36" i="4"/>
  <c r="J37" i="4"/>
  <c r="W19" i="1"/>
  <c r="D18" i="2" s="1"/>
  <c r="O31" i="4"/>
  <c r="W15" i="1"/>
  <c r="D14" i="2" s="1"/>
  <c r="F35" i="4"/>
  <c r="W18" i="1"/>
  <c r="W14" i="1"/>
  <c r="D13" i="2" s="1"/>
  <c r="W17" i="1"/>
  <c r="D16" i="2" s="1"/>
  <c r="W16" i="1"/>
  <c r="H37" i="4"/>
  <c r="W20" i="1"/>
  <c r="D19" i="2" s="1"/>
  <c r="W13" i="1"/>
  <c r="D12" i="2" s="1"/>
  <c r="N31" i="4"/>
  <c r="M31" i="4"/>
  <c r="U25" i="1"/>
  <c r="L31" i="4"/>
  <c r="K37" i="4"/>
  <c r="J31" i="4"/>
  <c r="K31" i="4"/>
  <c r="I31" i="4"/>
  <c r="H31" i="4"/>
  <c r="G31" i="4"/>
  <c r="F31" i="4"/>
  <c r="E31" i="4"/>
  <c r="D22" i="2"/>
  <c r="D30" i="4"/>
  <c r="E25" i="1"/>
  <c r="D29" i="4"/>
  <c r="D23" i="2"/>
  <c r="D20" i="2"/>
  <c r="D17" i="2"/>
  <c r="D15" i="2"/>
  <c r="L25" i="1"/>
  <c r="G25" i="1"/>
  <c r="R29" i="4" l="1"/>
  <c r="I35" i="4"/>
  <c r="R30" i="4"/>
  <c r="I36" i="4"/>
  <c r="F37" i="4"/>
  <c r="D31" i="4"/>
  <c r="E23" i="2"/>
  <c r="E22" i="2"/>
  <c r="E21" i="2"/>
  <c r="E20" i="2"/>
  <c r="E19" i="2"/>
  <c r="E18" i="2"/>
  <c r="W25" i="1"/>
  <c r="R31" i="4" l="1"/>
  <c r="L36" i="4"/>
  <c r="L35" i="4"/>
  <c r="I37" i="4"/>
  <c r="E24" i="2"/>
  <c r="E25" i="2" s="1"/>
  <c r="L37" i="4" l="1"/>
  <c r="K39" i="4"/>
  <c r="F39" i="4"/>
  <c r="G39" i="4"/>
  <c r="H39" i="4"/>
  <c r="J39" i="4"/>
  <c r="I39" i="4"/>
  <c r="K40" i="4"/>
  <c r="F40" i="4"/>
  <c r="G40" i="4"/>
  <c r="H40" i="4"/>
  <c r="J40" i="4"/>
  <c r="I40" i="4"/>
  <c r="I41" i="4" l="1"/>
  <c r="H41" i="4"/>
  <c r="G41" i="4"/>
  <c r="L40" i="4"/>
  <c r="F41" i="4"/>
  <c r="L39" i="4"/>
  <c r="K41" i="4"/>
  <c r="J41" i="4"/>
  <c r="L41" i="4" l="1"/>
</calcChain>
</file>

<file path=xl/sharedStrings.xml><?xml version="1.0" encoding="utf-8"?>
<sst xmlns="http://schemas.openxmlformats.org/spreadsheetml/2006/main" count="505" uniqueCount="301">
  <si>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</si>
  <si>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</si>
  <si>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</si>
  <si>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</si>
  <si>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</si>
  <si>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</si>
  <si>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</si>
  <si>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</si>
  <si>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</si>
  <si>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</si>
  <si>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</si>
  <si>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</si>
  <si>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</si>
  <si>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MES</t>
  </si>
  <si>
    <t xml:space="preserve">APROVECHABLES </t>
  </si>
  <si>
    <t>APROVECHABLES  ORGANICOS</t>
  </si>
  <si>
    <t>NO APROVECHABLES</t>
  </si>
  <si>
    <t>RESIDUOS NO PELIGROSOS</t>
  </si>
  <si>
    <t>AÑO</t>
  </si>
  <si>
    <t xml:space="preserve">BIOSANITARIOS </t>
  </si>
  <si>
    <t>ANATOMOPATOLOGICO</t>
  </si>
  <si>
    <t>CORTOPUNZANTES</t>
  </si>
  <si>
    <t>DE ANIMALES</t>
  </si>
  <si>
    <t xml:space="preserve">RADIACTIVOS </t>
  </si>
  <si>
    <t>CORROSIVOS</t>
  </si>
  <si>
    <t xml:space="preserve">EXPLOSIVOS </t>
  </si>
  <si>
    <t xml:space="preserve">REACTIVOS </t>
  </si>
  <si>
    <t>TOXICOS</t>
  </si>
  <si>
    <t xml:space="preserve">INFLAMABLES </t>
  </si>
  <si>
    <t xml:space="preserve">TOTAL MES </t>
  </si>
  <si>
    <t xml:space="preserve">RESIDUOS  CON RIESGO  BIOLOGICO  O INFECCIOSO </t>
  </si>
  <si>
    <t>OTROS  RESIDUOS O DESECHOS  PELIGROSOS</t>
  </si>
  <si>
    <t>OBSERVACIONES:</t>
  </si>
  <si>
    <t>NOMBRE DEL RESPONSABLE DEL DILIGENCIAMIENTO :</t>
  </si>
  <si>
    <t>CARGO:</t>
  </si>
  <si>
    <t>FIRMA:</t>
  </si>
  <si>
    <t>FECHA DE DILIGENCIAMIENTO :</t>
  </si>
  <si>
    <t>EDGAR ARMANDO FLOREZ PAZ</t>
  </si>
  <si>
    <t>INGENIERO AMBIENTAL</t>
  </si>
  <si>
    <t>PERIODO</t>
  </si>
  <si>
    <t>CANTIDAD DE  RESPEL (kg)</t>
  </si>
  <si>
    <t>CALCULO MEDIA MOVIL ULTIMOS 6 MESES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</si>
  <si>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</si>
  <si>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</si>
  <si>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</si>
  <si>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</si>
  <si>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</si>
  <si>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</si>
  <si>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</si>
  <si>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</si>
  <si>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</si>
  <si>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</si>
  <si>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</si>
  <si>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</si>
  <si>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 xml:space="preserve">PROMEDIO </t>
  </si>
  <si>
    <t xml:space="preserve">MEDIA MOVIL TIPO DE GENERADOR </t>
  </si>
  <si>
    <t xml:space="preserve">TIPO DE GENERADOR </t>
  </si>
  <si>
    <t>TIPO DE GENERADOR</t>
  </si>
  <si>
    <t>CANTIDAD  DE RESIDUOS  O DESECHOS PELIGROSOS  GENERADOS (kg/mes)</t>
  </si>
  <si>
    <t>GRAN GENERADOR</t>
  </si>
  <si>
    <t>MEDIANO GENERADOR</t>
  </si>
  <si>
    <t>PEQUEÑO GENERADOR</t>
  </si>
  <si>
    <t>MICRO GENERADOR</t>
  </si>
  <si>
    <t>100&lt;1000</t>
  </si>
  <si>
    <t>&lt;10</t>
  </si>
  <si>
    <t>&gt;=1000</t>
  </si>
  <si>
    <t>10&gt;=100</t>
  </si>
  <si>
    <t>Contingencias:</t>
  </si>
  <si>
    <t>Nùmero de contingencia</t>
  </si>
  <si>
    <t>Capacitaciones</t>
  </si>
  <si>
    <t>Accidentes laborales asociados al manejo de residuos</t>
  </si>
  <si>
    <t>Numero de capacitaciones realizadas en el periodo</t>
  </si>
  <si>
    <t>Nùmero de capacitaciones programadas en el periodo</t>
  </si>
  <si>
    <t>Nùmero de accidentes laborales</t>
  </si>
  <si>
    <t>Acciones preventivas o correctivas</t>
  </si>
  <si>
    <t xml:space="preserve">Temas </t>
  </si>
  <si>
    <t>2. Ciudad:</t>
  </si>
  <si>
    <t xml:space="preserve">1. Nombre del generador de residuos: </t>
  </si>
  <si>
    <t>3. Departamento:</t>
  </si>
  <si>
    <t xml:space="preserve">4.Direccion del establecimiento </t>
  </si>
  <si>
    <t xml:space="preserve">5. Telefono del establecimiento </t>
  </si>
  <si>
    <t xml:space="preserve">Acciones implementadas </t>
  </si>
  <si>
    <t>6. Correo electronico:</t>
  </si>
  <si>
    <t>7. Responsable del diligenciamiento:</t>
  </si>
  <si>
    <t>8. Cargo</t>
  </si>
  <si>
    <t>9. Fecha de diligenciamiento</t>
  </si>
  <si>
    <t>Micro</t>
  </si>
  <si>
    <t>Pequeño</t>
  </si>
  <si>
    <t>Mediano</t>
  </si>
  <si>
    <t>Grande</t>
  </si>
  <si>
    <t>10. Tipo de generador</t>
  </si>
  <si>
    <t>Periodo  de informe ( año):</t>
  </si>
  <si>
    <t>Incendios en las àreas de almacenamiento de residuos.</t>
  </si>
  <si>
    <t>Interrupciòn del suministro de energia en las unidades de almacenamiento de residuos y sistemas de refrigeraciòn.</t>
  </si>
  <si>
    <t>Inundacion en las àreas de almacenamiento de residuos. (en los casos que aplique.</t>
  </si>
  <si>
    <t>Interrupciòn del suministro de agua para las actividades de limpieza y desinfeccion dentro del marco de la gestion interna de residuos.</t>
  </si>
  <si>
    <t>Derrame de residuos con caracterìsticas, corrosivas, reactivas, explosivas, tòxicas, inflamables y con riesgo biològico o infeccioso, segùn lo evidenciado en el diagnostico.</t>
  </si>
  <si>
    <t>Interrupciòn temporal del servicio de recolecciòn.</t>
  </si>
  <si>
    <t xml:space="preserve">Alteracìon de las condiciones operativas que incrementen la generacion de residuos </t>
  </si>
  <si>
    <t>Resultados de la auditoria interna:</t>
  </si>
  <si>
    <t xml:space="preserve">Numero de auditorias </t>
  </si>
  <si>
    <t xml:space="preserve">Resultados obtenidos </t>
  </si>
  <si>
    <t>Acciones correctivas y de mejoramiento</t>
  </si>
  <si>
    <t xml:space="preserve">INFORME DE GESTIÒN INTERNA DE RESIDUOS </t>
  </si>
  <si>
    <t>Aprovechables</t>
  </si>
  <si>
    <t>No Aprovechables</t>
  </si>
  <si>
    <t>Cortopunzantes</t>
  </si>
  <si>
    <t>Anatomopatológicos</t>
  </si>
  <si>
    <t>Biosanitarios</t>
  </si>
  <si>
    <t>De animales</t>
  </si>
  <si>
    <t>Corrosivos</t>
  </si>
  <si>
    <t>Reactivos</t>
  </si>
  <si>
    <t>Toxicos</t>
  </si>
  <si>
    <t>Inflamables</t>
  </si>
  <si>
    <t>RESIDUOS NO PELIGROSOS  (kg/año)</t>
  </si>
  <si>
    <t>OTROS RESIDUOS CON CARACTERISTICAS CRETI (kg/Año)</t>
  </si>
  <si>
    <t>RESIDUOS BIOLOGICO INFECCIOSOS (kg/año)</t>
  </si>
  <si>
    <t xml:space="preserve">CALCULO DE INDICADORES DE DESTINACION </t>
  </si>
  <si>
    <t>Indicadores de Destinacion  (kg/año)</t>
  </si>
  <si>
    <t xml:space="preserve">Cantidad de residuos Destinados a tratamiento termico sin combustion </t>
  </si>
  <si>
    <t>Cantidad  de residuos destinados a aprovechamiento  (IDA)</t>
  </si>
  <si>
    <t>Total de cantidad de residuos generados</t>
  </si>
  <si>
    <t>IDTCC=RTCC/RT*100%</t>
  </si>
  <si>
    <t>IDTSC=RTSC/RT*100%</t>
  </si>
  <si>
    <t>IDTQ=RTQ/RT*100%</t>
  </si>
  <si>
    <t>IDA=RA/RT*100%</t>
  </si>
  <si>
    <t>IDRS=RS/RT*100%</t>
  </si>
  <si>
    <t>IDR=RR/RT*100%</t>
  </si>
  <si>
    <t>Convenciones</t>
  </si>
  <si>
    <t>RT:</t>
  </si>
  <si>
    <t>RTCC:</t>
  </si>
  <si>
    <t>RTSC:</t>
  </si>
  <si>
    <t>RTQ:</t>
  </si>
  <si>
    <t>IDA:</t>
  </si>
  <si>
    <t>RR:</t>
  </si>
  <si>
    <t>RS:</t>
  </si>
  <si>
    <t>Cantidad de residuos toral generados en el establecimiento (kg/mes)</t>
  </si>
  <si>
    <t>Cantidad de residuos sometidos a tratamiento tèrmico con combustiòn (kg/mes)</t>
  </si>
  <si>
    <t>Cantidad de residuos sometidos a tratamiento quimico (kg/mes)</t>
  </si>
  <si>
    <t>Cantidad de residuos sometidos a aprovechamiento (kg/mes)</t>
  </si>
  <si>
    <t>Cantidad de residuos enviados a rellenos sanitarios (kg/mes)</t>
  </si>
  <si>
    <t>Cantidad de residuos sometidos a celdas o rellenos de seguridad  (kg/mes)</t>
  </si>
  <si>
    <t>1 SEMESTRE</t>
  </si>
  <si>
    <t>2 SEMESTRE</t>
  </si>
  <si>
    <t xml:space="preserve">CONSOLIDADO  ANUAL  POR TIPO  DE RESIDUOS (Kg) </t>
  </si>
  <si>
    <t xml:space="preserve">TOTAL APROVECHABLES </t>
  </si>
  <si>
    <t>FARMACOS</t>
  </si>
  <si>
    <t xml:space="preserve">Explosivos </t>
  </si>
  <si>
    <t xml:space="preserve">TORTAL </t>
  </si>
  <si>
    <t>RAEE</t>
  </si>
  <si>
    <t xml:space="preserve">Farmacos </t>
  </si>
  <si>
    <t>Lodos contaminados</t>
  </si>
  <si>
    <t>LODOS CONTAMINADOS</t>
  </si>
  <si>
    <t>Cantidad de residuos Destinados a tratamiento termico con combustion (RTCC)</t>
  </si>
  <si>
    <t>Cantidad de residuos sometidos a tratamiento tèrmico sin combustiòn (kg/mes) (RTSC)</t>
  </si>
  <si>
    <t>Cantidad de residuos destinados a tratamiento quimico (RTQ)</t>
  </si>
  <si>
    <t>Cantidad de residuos destinados a relleno de seguridad (RS)</t>
  </si>
  <si>
    <t>Canatidad de residuos destinados a relleno sanitario (RR)</t>
  </si>
  <si>
    <t>C</t>
  </si>
  <si>
    <t>NC</t>
  </si>
  <si>
    <t>CP</t>
  </si>
  <si>
    <t>NA</t>
  </si>
  <si>
    <t>N°</t>
  </si>
  <si>
    <t>ITEM</t>
  </si>
  <si>
    <t xml:space="preserve">OBSERVACIONES </t>
  </si>
  <si>
    <t>UNIDAD DE ALAMACENAMIENTO INTERNO</t>
  </si>
  <si>
    <t>A</t>
  </si>
  <si>
    <t>Contar con un aviso de identificación de la unidad de almacenamiento.</t>
  </si>
  <si>
    <t>Contar con, piso, paredes, techos y elementos impermeables, de fácil limpieza y desinfección, con uniones redondeadas entre pisos y paredes.</t>
  </si>
  <si>
    <t>Contar con punto de agua y drenaje para las labores de limpieza y desinfección.</t>
  </si>
  <si>
    <t>Permitir el fácil acceso para el personal encargado de la manipulación de los residuos.</t>
  </si>
  <si>
    <t>Contar con medidas de seguridad para evitar el acceso a personal no autorizado.</t>
  </si>
  <si>
    <t>Contar con iluminación y ventilación natural o artificial permanentes, esta última sin generar riesgos a la salud del personal y visitantes.</t>
  </si>
  <si>
    <t>Contar con señales de riesgo y de obligación a cumplir con determinados comportamientos, tales como no fumar, uso de elementos de protección personal, entre otros.</t>
  </si>
  <si>
    <t>Contar con señalización indicativa por clase de residuo almacenado.</t>
  </si>
  <si>
    <t>Garantizar suficiente capacidad de almacenamiento acorde con la cantidad de residuos generados, la frecuencia de movimiento interno y lo definido en el plan de contingencia.</t>
  </si>
  <si>
    <t>Contar con canastillas o recipientes rígidos con tapa impermeables y de fácil limpieza para almacenar los residuos. Para plantas de beneficio animal se deberá contar con recipientes o mecanismo de almacenamiento de acuerdo con el tipo de residuo que garantice que no se genere contaminación.</t>
  </si>
  <si>
    <t>Accesibilidad a equipos para el control y prevención de incendios.</t>
  </si>
  <si>
    <t>Contar con medidas que garanticen el almacenamiento seguro teniendo en cuenta la clasificación por tipo de residuos, compatibilidad química y características de peligrosidad.</t>
  </si>
  <si>
    <t>Contar con barreras físicas o elementos que impidan el acceso de vectores.</t>
  </si>
  <si>
    <t>B</t>
  </si>
  <si>
    <t>UNIDAD DE ALAMACENAMIENTO CENTRAL</t>
  </si>
  <si>
    <t>El almacenamiento se realizará en recipientes o embalajes compatibles con el tipo de
residuo, aislados del piso y debidamente etiquetados para este tipo de residuos.</t>
  </si>
  <si>
    <t>Disponer de un equipo de pesaje de los residuos peligrosos (Ej. dinamómetro, o bascula) y
garantizar que estos residuos sean pesados previo a la entrega al transportador.</t>
  </si>
  <si>
    <t>Contar con kit antiderrames de acuerdo con el tipo de residuos y lo previsto en el plan de
contingencia, que contenga como mínimo con: elementos de protección personal, material
absorbente, toallas de papel desechables, bolsa para el depósito del desecho. La ubicación
del kit será determinada por el generador garantizando su disponibilidad inmediata y sus
condiciones de uso y reposición.</t>
  </si>
  <si>
    <t>Para el caso de los residuos anatomopatológicos y de animales se deberá contemplar un área
para la ubicación del sistema de refrigeración que garantice una temperatura no mayor a 4°C.
y que cuente con un sistema indicador de temperatura, para verificar periódicamente su
correcto funcionamiento.</t>
  </si>
  <si>
    <t>Permitir la evacuación de los residuos o el fácil acceso a los vehículos de recolección externa
y sus operarios.</t>
  </si>
  <si>
    <t>Los residuos volátiles e inflamables deben acopiarse en lugares ventilados y seguros.</t>
  </si>
  <si>
    <t>En el caso de almacenar más de un tipo de residuo peligroso, se deberá tener en cuenta la
compatibilidad química entre estos.</t>
  </si>
  <si>
    <t>Publicar en un lugar visible de la unidad de almacenamiento la respectiva matriz de
compatibilidad para el caso que se almacenen diferentes tipos de residuos peligrosos.</t>
  </si>
  <si>
    <t>Contar con señales de riesgo y de obligaciones a cumplir con determinados comportamientos
seguros, tales como no fumar, uso de equipo de protección personal, entre otros.</t>
  </si>
  <si>
    <t>CONDICIONES ADICIONALES PARA LAS UNIDADES DE ALMACENAMIENTO INTERMEDIO Y CENTRAL, EN
CASO DE ALMACENAR OTROS RESIDUOS O DESECHOS PELIGROSOS</t>
  </si>
  <si>
    <t>D</t>
  </si>
  <si>
    <t>CONDICIONES DE LA UNIDAD DE ALMACENAMIENTO PARA PEQUEÑOS Y MICRO GENERADORES QUE
NO SE ENCUENTREN EN INMUEBLES SOMETIDOS AL RÉGIMEN DE PROPIEDAD HORIZONTAL</t>
  </si>
  <si>
    <t>Área definida y aislada de las áreas asistenciales y de servicios.</t>
  </si>
  <si>
    <t>Ubicada en un área de poca circulación de personal y visitantes.</t>
  </si>
  <si>
    <t>Superficies de fácil limpieza y desinfección.</t>
  </si>
  <si>
    <t>Contar con medidas que garanticen el almacenamiento seguro teniendo en cuenta la
clasificación por tipo de residuos, compatibilidad química y características de peligrosidad.</t>
  </si>
  <si>
    <t>Contar con contenedores para el almacenamiento de los residuos debidamente etiquetados.</t>
  </si>
  <si>
    <t>CEAD S.A.S</t>
  </si>
  <si>
    <t>PUERTO ASIS</t>
  </si>
  <si>
    <t>PUTUMAYO</t>
  </si>
  <si>
    <t xml:space="preserve"> Barrio el Cármen, Cl. 11 #25-16, Puerto Asís, Putumayo</t>
  </si>
  <si>
    <t>gestionambiental@cead.com.co</t>
  </si>
  <si>
    <t>X</t>
  </si>
  <si>
    <t xml:space="preserve"> 1 SEMESTRE</t>
  </si>
  <si>
    <t>SOCIALIZACION ACTUALIZACUON PGIRASA</t>
  </si>
  <si>
    <t xml:space="preserve">PLAN DE CONTINGENCIA EN MANEJO DE RESIDUOS HOSPITALARIOS </t>
  </si>
  <si>
    <t>PROTOCOLO DE LIMPIEZA DESINFECCION DE AREAS Y RECIPIENTES</t>
  </si>
  <si>
    <t xml:space="preserve">USO DE EPP </t>
  </si>
  <si>
    <t xml:space="preserve">NUEVO CODIGO DE COLORES </t>
  </si>
  <si>
    <t>PROGRAMA DE MANEJO Y SUSTITUCION DE SUSTANCIAS QUIMICAS</t>
  </si>
  <si>
    <t>PROGRAMA DE GESTIÓN Y COMERCIALIZACIÓN DE RESIDUOS Y EQUIPOS EN DESUSO</t>
  </si>
  <si>
    <t xml:space="preserve">PROTOCOLO USO KIT DE DERRAMES </t>
  </si>
  <si>
    <t>MANUAL MANEJO DEELEMENTOS CORTOPUNZANTES</t>
  </si>
  <si>
    <t>SE OBSERVAN OPORTUNIDADES DE MEJORA SE RECOMIENDA SEGUIR EN LA REVISION DE SEGREGACION EN LA FUENTE</t>
  </si>
  <si>
    <t>N/A</t>
  </si>
  <si>
    <t xml:space="preserve">REVISION Y MANTENIMIENTO A TANQUE DE ALMACENAMIENTO DE AGUA </t>
  </si>
  <si>
    <t>REVISION Y MANTENIMIENTO A PLANTA ELECTRICA</t>
  </si>
  <si>
    <t>¿El generador documenta el componente de gestión externa en el PGIRASA?</t>
  </si>
  <si>
    <t>¿Se garantiza que los residuos peligrosos se gestionen con gestores autorizados (licencias, permisos, registros vigentes)?</t>
  </si>
  <si>
    <t>¿Se clasifican y entregan los RAEE de acuerdo con la Resolución 851 de 2022 o norma vigente?</t>
  </si>
  <si>
    <t>¿Se asegura la limpieza y desinfección de RAEE que hayan estado en contacto con fluidos corporales antes de su entrega?</t>
  </si>
  <si>
    <t>¿Se expiden y archivan comprobantes de recolección y certificados de tratamiento, aprovechamiento o disposición final?</t>
  </si>
  <si>
    <t>¿Se gestionan los medicamentos parcialmente consumidos de acuerdo con el Manual (no por planes posconsumo)?</t>
  </si>
  <si>
    <t>¿Se cumple con la normativa aplicable para residuos radiactivos (MinMinas)?</t>
  </si>
  <si>
    <t>¿Se gestionan bolsas y recipientes de soluciones IV y hemodiálisis conforme a Resolución 482 de 2009?</t>
  </si>
  <si>
    <t>¿Los RCD y otros residuos de manejo especial se entregan según normatividad vigente?</t>
  </si>
  <si>
    <t>¿La entrega de residuos peligrosos se realiza por personal capacitado y con EPP adecuados?</t>
  </si>
  <si>
    <t>¿Se entregan hojas de seguridad de residuos peligrosos al transportista (NTC 4435)?</t>
  </si>
  <si>
    <t>¿Se verifica y conserva el comprobante de recolección emitido por el transportador?</t>
  </si>
  <si>
    <t>¿Se realiza seguimiento al cumplimiento de transportadores y gestores externos?</t>
  </si>
  <si>
    <t>¿Se verifica que los gestores externos cuenten con licencias y permisos ambientales vigentes?</t>
  </si>
  <si>
    <t>¿Se formulan e implementan indicadores de gestión externa (tratamiento, aprovechamiento, disposición final, etc.)?</t>
  </si>
  <si>
    <t>¿Se tiene disponible para la autoridad ambiental la documentación de gestión externa, certificados y comprobantes de recolección?</t>
  </si>
  <si>
    <t>¿El transportador cumple con las condiciones técnicas de vehículos y unidades de transporte para residuos peligrosos con riesgo biológico?</t>
  </si>
  <si>
    <t>¿El transportador garantiza las frecuencias mínimas de recolección de acuerdo con la cantidad generada (Tabla 5 de la Resolución)?</t>
  </si>
  <si>
    <t>¿Se definen y cumplen las rutas de recolección seguras y directas hacia gestores autorizados?</t>
  </si>
  <si>
    <t>¿Los gestores externos expiden certificados completos con información del residuo, tratamiento o disposición final realizada?</t>
  </si>
  <si>
    <t>10. Empresa de gestora</t>
  </si>
  <si>
    <t>INCIHUILA S.A.S.</t>
  </si>
  <si>
    <t>CRITERIO</t>
  </si>
  <si>
    <t>Suscripción del compromiso institucional (4.1.1.1)</t>
  </si>
  <si>
    <t>Documento firmado por el representante legal donde asume la responsabilidad de cumplir el PGIRASA.</t>
  </si>
  <si>
    <t>Conformación del Grupo Administrativo de Gestión Ambiental y Sanitaria (4.1.1.2)</t>
  </si>
  <si>
    <t>Acta de conformación del grupo, listado de integrantes, actas de reuniones y seguimiento.</t>
  </si>
  <si>
    <t>Diagnóstico de generación de residuos (4.1.1.3.1)</t>
  </si>
  <si>
    <t>Documento con: descripción de servicios, identificación de áreas de generación, clasificación y cuantificación de residuos, planos y diagramas.</t>
  </si>
  <si>
    <t>Programa de capacitación y socialización (4.1.1.3.2)</t>
  </si>
  <si>
    <t>Programa documentado con cronograma, actas de asistencia, registros de capacitaciones, soportes de material usado.</t>
  </si>
  <si>
    <t>Plan de contingencias (4.1.1.3.3)</t>
  </si>
  <si>
    <t>Documento del plan de contingencia con escenarios (incendios, derrames, cortes de agua/energía, etc.), simulacros y registros.</t>
  </si>
  <si>
    <t>Seguridad y Salud en el Trabajo – SG-SST (4.1.1.3.4)</t>
  </si>
  <si>
    <t>Evidencia del SG-SST: matriz de peligros y riesgos, capacitaciones en bioseguridad, reportes de accidentes laborales.</t>
  </si>
  <si>
    <t>Cronograma de actividades (4.1.1.3.5)</t>
  </si>
  <si>
    <t>Cronograma anual del PGIRASA, con actividades, responsables, tiempos e indicadores.</t>
  </si>
  <si>
    <t>Condiciones de segregación en la fuente (5.3)</t>
  </si>
  <si>
    <t>Evidencia de recipientes con código de colores, etiquetas, ayudas visuales y registros de segregación.</t>
  </si>
  <si>
    <t>Condiciones para el movimiento interno de residuos (4.1.1.3.1.6 y 5.4)</t>
  </si>
  <si>
    <t>Procedimiento documentado con rutas, horarios, plano de recorrido y contenedores rodantes.</t>
  </si>
  <si>
    <t>Condiciones para el almacenamiento interno (4.1.1.3.1.7)</t>
  </si>
  <si>
    <t>Verificación de unidades de almacenamiento intermedio y central: ventilación, señalización, refrigeración, kit antiderrames.</t>
  </si>
  <si>
    <t>Estrategia para residuos cortopunzantes (4.1.1.3.7)</t>
  </si>
  <si>
    <t>Documento de estrategia, evidencia de entrega de guardianes a pacientes, registros de recepción.</t>
  </si>
  <si>
    <t>Tratamiento interno de residuos biológicos (4.1.1.3.6, cuando aplique)</t>
  </si>
  <si>
    <t>Informe de caracterización, registros de monitoreo, certificados de inactivación microbiana.</t>
  </si>
  <si>
    <t>Seguimiento de la gestión interna (4.1.3.1)</t>
  </si>
  <si>
    <t>Informe consolidado de auditorías internas, estadísticas de accidentes y acciones correctivas.</t>
  </si>
  <si>
    <t>Información a la autoridad sanitaria (4.1.3.2)</t>
  </si>
  <si>
    <t>Informe anual enviado a Secretaría de Salud y Corpoamazonia (según aplique), soportes digitales.</t>
  </si>
  <si>
    <t>Requisitos generales gestión externa (4.2.1.1)</t>
  </si>
  <si>
    <t>Contratos con gestores autorizados, certificados de disposición final, registro en plataforma RESPEL.</t>
  </si>
  <si>
    <t>Obligaciones en transporte y recolección (4.2.1.2 y 4.2.2)</t>
  </si>
  <si>
    <t>Comprobantes de recolección emitidos por transportador, hojas de seguridad, vehículos autorizados.</t>
  </si>
  <si>
    <t>Seguimiento a la gestión externa (4.2.1.3)</t>
  </si>
  <si>
    <t>Informe de verificación de gestores y transportadores, indicadores de disposición y aprovechamiento.</t>
  </si>
  <si>
    <t>Información disponible a la autoridad ambiental (4.2.1.4)</t>
  </si>
  <si>
    <t>Certificados de disposición final, comprobantes de recolección, registro de generador RESPEL.</t>
  </si>
  <si>
    <t>SE ACTUALIZO LA CENTRAL DE RESIDUOS SE ESTA ALA ESPERA DE POLIETILENO</t>
  </si>
  <si>
    <t>FALTA SEÑAL EN LA ZONA PROHIBIDO FUMAR</t>
  </si>
  <si>
    <t>BASCULA Y GRAMERA</t>
  </si>
  <si>
    <t>FALTA IMPRIMIR MATRIS DE COMPATIBILIDAD</t>
  </si>
  <si>
    <t>AJUSTAR CAPACITACIONES AL NUEVO PGIRASA</t>
  </si>
  <si>
    <t>N/A REFRIGERACION</t>
  </si>
  <si>
    <t>SE CEUNTA CON LA ESTRATEGIA PERO AL INTERIOR DE LA INSTITUCION NO SE ATIENDE A PACIENTES RECURENTES O CRONICOS</t>
  </si>
  <si>
    <t>CENTRO ESPECIALIZADO DE ALTA TECNOLOGÍA EN IMÁGENES DIAGNÓSTICAS
Nit 900 263 426-7</t>
  </si>
  <si>
    <t>FORMATO REGISTRO CONSOLIDADO ANUAL POR TIPO DE RESIDUOS KG</t>
  </si>
  <si>
    <t>CODIGO: GA-PL-001-F2</t>
  </si>
  <si>
    <t>VERSION: 01</t>
  </si>
  <si>
    <t>PAGINA 1-1</t>
  </si>
  <si>
    <t>FORMATO REGISTRO MEDIA MOVIL TIPO DE GENERADOR</t>
  </si>
  <si>
    <t>FORMATO REISTRO CALCULO DE INDICADORES PARA LA DESTINACION DE RESIDUOS</t>
  </si>
  <si>
    <t>CODIGO: GA-PL-001-F3</t>
  </si>
  <si>
    <t>CODIGO: GA-PL-001-F4</t>
  </si>
  <si>
    <t>CODIGO: GA-PL-001-F5</t>
  </si>
  <si>
    <t>FORMATO REISTRO INFORME DE GESTION INTERNA DE RESIDUOS</t>
  </si>
  <si>
    <t>CODIGO: GA-PL-001-F6</t>
  </si>
  <si>
    <t xml:space="preserve">FORMATO LISTA DE CHEQUEO CENTRAL DE RESIDUOS  PELIGROSOS Y NO PELIGROSOS </t>
  </si>
  <si>
    <t>FORMATO LISTA DE CHEQUEO GESTION EXTERNA</t>
  </si>
  <si>
    <t>CODIGO: GA-PL-001-F7</t>
  </si>
  <si>
    <t>FORMATO AUDITORIA INTERNA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</si>
</sst>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2" fillId="4" borderId="0" xfId="0" applyFont="1" applyFill="1" applyAlignment="1">
      <alignment wrapText="1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0" fontId="0" fillId="0" borderId="4" xfId="0" applyBorder="1"/>
    <xf numFmtId="2" fontId="6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6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8" fillId="3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3" borderId="1" xfId="0" applyNumberForma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8" fillId="3" borderId="1" xfId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0" borderId="8" xfId="0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8" fillId="3" borderId="1" xfId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242454</xdr:colOff>
      <xdr:row>33</xdr:row>
      <xdr:rowOff>106851</xdr:rowOff>
    </xdr:from>
    <xdr:to>
      <xdr:col>7</xdr:col>
      <xdr:colOff>674542</xdr:colOff>
      <xdr:row>33</xdr:row>
      <xdr:rowOff>449931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A0720F-EE3B-00AF-2609-F4992284D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0454" y="5631351"/>
          <a:ext cx="2510270" cy="343080"/>
        </a:xfrm>
        <a:prstGeom prst="rect">
          <a:avLst/>
        </a:prstGeom>
      </xdr:spPr>
    </xdr:pic>
    <xdr:clientData/>
  </xdr:twoCellAnchor>
  <xdr:twoCellAnchor editAs="oneCell">
    <xdr:from>
      <xdr:col>1</xdr:col>
      <xdr:colOff>1420090</xdr:colOff>
      <xdr:row>1</xdr:row>
      <xdr:rowOff>86591</xdr:rowOff>
    </xdr:from>
    <xdr:to>
      <xdr:col>2</xdr:col>
      <xdr:colOff>519545</xdr:colOff>
      <xdr:row>6</xdr:row>
      <xdr:rowOff>129765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A42A87B-28F3-4AB5-2872-4FF11D78B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6226" y="277091"/>
          <a:ext cx="1177637" cy="10092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149678</xdr:colOff>
      <xdr:row>1</xdr:row>
      <xdr:rowOff>122464</xdr:rowOff>
    </xdr:from>
    <xdr:to>
      <xdr:col>2</xdr:col>
      <xdr:colOff>582633</xdr:colOff>
      <xdr:row>6</xdr:row>
      <xdr:rowOff>152031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050320-925E-48AD-8FBF-9E3CE6B3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678" y="326571"/>
          <a:ext cx="1194955" cy="9956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27214</xdr:colOff>
      <xdr:row>1</xdr:row>
      <xdr:rowOff>176893</xdr:rowOff>
    </xdr:from>
    <xdr:to>
      <xdr:col>3</xdr:col>
      <xdr:colOff>188026</xdr:colOff>
      <xdr:row>7</xdr:row>
      <xdr:rowOff>2353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78ECAE-F32E-485F-9007-A8407E846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1214" y="381000"/>
          <a:ext cx="1194955" cy="9956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123265</xdr:colOff>
      <xdr:row>1</xdr:row>
      <xdr:rowOff>134471</xdr:rowOff>
    </xdr:from>
    <xdr:to>
      <xdr:col>2</xdr:col>
      <xdr:colOff>556220</xdr:colOff>
      <xdr:row>6</xdr:row>
      <xdr:rowOff>155233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3CF7FB-ECD0-405C-83E0-3D42D7BAD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265" y="336177"/>
          <a:ext cx="1194955" cy="9956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212912</xdr:colOff>
      <xdr:row>57</xdr:row>
      <xdr:rowOff>41446</xdr:rowOff>
    </xdr:from>
    <xdr:to>
      <xdr:col>11</xdr:col>
      <xdr:colOff>134470</xdr:colOff>
      <xdr:row>57</xdr:row>
      <xdr:rowOff>309461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B1904A-1F1F-49C5-AD9C-883D62D26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765" y="30835211"/>
          <a:ext cx="1961029" cy="26801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</xdr:row>
      <xdr:rowOff>133350</xdr:rowOff>
    </xdr:from>
    <xdr:to>
      <xdr:col>3</xdr:col>
      <xdr:colOff>766330</xdr:colOff>
      <xdr:row>6</xdr:row>
      <xdr:rowOff>157474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EC7411-B495-45CB-BC28-952318409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333375"/>
          <a:ext cx="1194955" cy="9956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156882</xdr:colOff>
      <xdr:row>46</xdr:row>
      <xdr:rowOff>145677</xdr:rowOff>
    </xdr:from>
    <xdr:to>
      <xdr:col>10</xdr:col>
      <xdr:colOff>86844</xdr:colOff>
      <xdr:row>46</xdr:row>
      <xdr:rowOff>413692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B073E5-0A6D-4350-B9CC-1BEA741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1735" y="16853648"/>
          <a:ext cx="1969433" cy="268015"/>
        </a:xfrm>
        <a:prstGeom prst="rect">
          <a:avLst/>
        </a:prstGeom>
      </xdr:spPr>
    </xdr:pic>
    <xdr:clientData/>
  </xdr:twoCellAnchor>
  <xdr:twoCellAnchor editAs="oneCell">
    <xdr:from>
      <xdr:col>1</xdr:col>
      <xdr:colOff>33617</xdr:colOff>
      <xdr:row>1</xdr:row>
      <xdr:rowOff>123265</xdr:rowOff>
    </xdr:from>
    <xdr:to>
      <xdr:col>2</xdr:col>
      <xdr:colOff>1004454</xdr:colOff>
      <xdr:row>6</xdr:row>
      <xdr:rowOff>144027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8F9583-EB8F-4A07-B7D4-7589ED3A7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46" y="324971"/>
          <a:ext cx="1194955" cy="9956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156882</xdr:colOff>
      <xdr:row>44</xdr:row>
      <xdr:rowOff>145677</xdr:rowOff>
    </xdr:from>
    <xdr:to>
      <xdr:col>11</xdr:col>
      <xdr:colOff>86845</xdr:colOff>
      <xdr:row>44</xdr:row>
      <xdr:rowOff>413692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551DF0-4C99-4E6D-B97D-14DDEDDA9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6132" y="16919202"/>
          <a:ext cx="1977837" cy="268015"/>
        </a:xfrm>
        <a:prstGeom prst="rect">
          <a:avLst/>
        </a:prstGeom>
      </xdr:spPr>
    </xdr:pic>
    <xdr:clientData/>
  </xdr:twoCellAnchor>
  <xdr:twoCellAnchor editAs="oneCell">
    <xdr:from>
      <xdr:col>1</xdr:col>
      <xdr:colOff>33617</xdr:colOff>
      <xdr:row>1</xdr:row>
      <xdr:rowOff>123265</xdr:rowOff>
    </xdr:from>
    <xdr:to>
      <xdr:col>2</xdr:col>
      <xdr:colOff>1004454</xdr:colOff>
      <xdr:row>6</xdr:row>
      <xdr:rowOff>163077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052C156-4220-47E2-8DD5-B286D0D45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767" y="323290"/>
          <a:ext cx="1199437" cy="992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estionambiental@cead.com.c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gestionambiental@cead.com.c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estionambiental@cead.com.c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gestionambiental@cead.com.c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gestionambiental@cead.com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5"/>
  <sheetViews>
    <sheetView view="pageBreakPreview" topLeftCell="C1" zoomScale="40" zoomScaleNormal="25" zoomScaleSheetLayoutView="40" workbookViewId="0">
      <selection activeCell="U6" sqref="U6:W8"/>
    </sheetView>
  </sheetViews>
  <sheetFormatPr baseColWidth="10" defaultColWidth="9.140625" defaultRowHeight="15" x14ac:dyDescent="0.25"/>
  <cols>
    <col min="2" max="23" width="31.28515625" style="5" customWidth="1"/>
  </cols>
  <sheetData>
    <row r="1" spans="2:23" ht="15.75" thickBot="1" x14ac:dyDescent="0.3"/>
    <row r="2" spans="2:23" x14ac:dyDescent="0.25">
      <c r="B2" s="52"/>
      <c r="C2" s="53"/>
      <c r="D2" s="76" t="s">
        <v>285</v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8"/>
      <c r="U2" s="58" t="s">
        <v>287</v>
      </c>
      <c r="V2" s="59"/>
      <c r="W2" s="60"/>
    </row>
    <row r="3" spans="2:23" ht="15.75" thickBot="1" x14ac:dyDescent="0.3">
      <c r="B3" s="54"/>
      <c r="C3" s="55"/>
      <c r="D3" s="79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  <c r="U3" s="64"/>
      <c r="V3" s="65"/>
      <c r="W3" s="66"/>
    </row>
    <row r="4" spans="2:23" x14ac:dyDescent="0.25">
      <c r="B4" s="54"/>
      <c r="C4" s="55"/>
      <c r="D4" s="79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1"/>
      <c r="U4" s="67" t="s">
        <v>288</v>
      </c>
      <c r="V4" s="68"/>
      <c r="W4" s="69"/>
    </row>
    <row r="5" spans="2:23" ht="15.75" thickBot="1" x14ac:dyDescent="0.3">
      <c r="B5" s="54"/>
      <c r="C5" s="55"/>
      <c r="D5" s="82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4"/>
      <c r="U5" s="73"/>
      <c r="V5" s="74"/>
      <c r="W5" s="75"/>
    </row>
    <row r="6" spans="2:23" x14ac:dyDescent="0.25">
      <c r="B6" s="54"/>
      <c r="C6" s="55"/>
      <c r="D6" s="58" t="s">
        <v>286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60"/>
      <c r="U6" s="67" t="s">
        <v>289</v>
      </c>
      <c r="V6" s="68"/>
      <c r="W6" s="69"/>
    </row>
    <row r="7" spans="2:23" x14ac:dyDescent="0.25">
      <c r="B7" s="54"/>
      <c r="C7" s="55"/>
      <c r="D7" s="61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3"/>
      <c r="U7" s="70"/>
      <c r="V7" s="71"/>
      <c r="W7" s="72"/>
    </row>
    <row r="8" spans="2:23" ht="15.75" thickBot="1" x14ac:dyDescent="0.3">
      <c r="B8" s="56"/>
      <c r="C8" s="57"/>
      <c r="D8" s="64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6"/>
      <c r="U8" s="73"/>
      <c r="V8" s="74"/>
      <c r="W8" s="75"/>
    </row>
    <row r="10" spans="2:23" x14ac:dyDescent="0.25">
      <c r="B10" s="85" t="s">
        <v>144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</row>
    <row r="11" spans="2:23" x14ac:dyDescent="0.25">
      <c r="B11" s="30" t="s">
        <v>18</v>
      </c>
      <c r="C11" s="90" t="s">
        <v>17</v>
      </c>
      <c r="D11" s="90"/>
      <c r="E11" s="90"/>
      <c r="F11" s="90"/>
      <c r="G11" s="90"/>
      <c r="H11" s="90" t="s">
        <v>30</v>
      </c>
      <c r="I11" s="90"/>
      <c r="J11" s="90"/>
      <c r="K11" s="90"/>
      <c r="L11" s="90"/>
      <c r="M11" s="90" t="s">
        <v>23</v>
      </c>
      <c r="N11" s="90" t="s">
        <v>31</v>
      </c>
      <c r="O11" s="90"/>
      <c r="P11" s="90"/>
      <c r="Q11" s="90"/>
      <c r="R11" s="90"/>
      <c r="S11" s="90"/>
      <c r="T11" s="90"/>
      <c r="U11" s="90"/>
      <c r="V11" s="92" t="s">
        <v>149</v>
      </c>
      <c r="W11" s="90" t="s">
        <v>29</v>
      </c>
    </row>
    <row r="12" spans="2:23" x14ac:dyDescent="0.25">
      <c r="B12" s="30" t="s">
        <v>13</v>
      </c>
      <c r="C12" s="30" t="s">
        <v>14</v>
      </c>
      <c r="D12" s="30" t="s">
        <v>15</v>
      </c>
      <c r="E12" s="30" t="s">
        <v>145</v>
      </c>
      <c r="F12" s="30" t="s">
        <v>16</v>
      </c>
      <c r="G12" s="30" t="s">
        <v>12</v>
      </c>
      <c r="H12" s="30" t="s">
        <v>19</v>
      </c>
      <c r="I12" s="30" t="s">
        <v>20</v>
      </c>
      <c r="J12" s="30" t="s">
        <v>21</v>
      </c>
      <c r="K12" s="30" t="s">
        <v>22</v>
      </c>
      <c r="L12" s="30" t="s">
        <v>12</v>
      </c>
      <c r="M12" s="90"/>
      <c r="N12" s="30" t="s">
        <v>24</v>
      </c>
      <c r="O12" s="30" t="s">
        <v>25</v>
      </c>
      <c r="P12" s="30" t="s">
        <v>26</v>
      </c>
      <c r="Q12" s="30" t="s">
        <v>27</v>
      </c>
      <c r="R12" s="30" t="s">
        <v>28</v>
      </c>
      <c r="S12" s="30" t="s">
        <v>146</v>
      </c>
      <c r="T12" s="30" t="s">
        <v>152</v>
      </c>
      <c r="U12" s="30" t="s">
        <v>12</v>
      </c>
      <c r="V12" s="93"/>
      <c r="W12" s="90"/>
    </row>
    <row r="13" spans="2:23" x14ac:dyDescent="0.25">
      <c r="B13" s="49" t="s">
        <v>0</v>
      </c>
      <c r="C13" s="24">
        <v>66</v>
      </c>
      <c r="D13" s="24">
        <v>16</v>
      </c>
      <c r="E13" s="3">
        <f>D13+C13</f>
        <v>82</v>
      </c>
      <c r="F13" s="24">
        <v>90</v>
      </c>
      <c r="G13" s="3">
        <f>C13+D13+F13</f>
        <v>172</v>
      </c>
      <c r="H13" s="24">
        <v>27</v>
      </c>
      <c r="I13" s="50">
        <v>0</v>
      </c>
      <c r="J13" s="50">
        <v>0</v>
      </c>
      <c r="K13" s="3"/>
      <c r="L13" s="3">
        <f>SUM(H13:K13)</f>
        <v>27</v>
      </c>
      <c r="M13" s="3"/>
      <c r="N13" s="3"/>
      <c r="O13" s="3"/>
      <c r="P13" s="3"/>
      <c r="Q13" s="3"/>
      <c r="R13" s="3"/>
      <c r="S13" s="3"/>
      <c r="T13" s="3"/>
      <c r="U13" s="3">
        <f>SUM(M13:T13)</f>
        <v>0</v>
      </c>
      <c r="V13" s="3"/>
      <c r="W13" s="3">
        <f>SUM(G13+L13+U13+V13)</f>
        <v>199</v>
      </c>
    </row>
    <row r="14" spans="2:23" x14ac:dyDescent="0.25">
      <c r="B14" s="49" t="s">
        <v>1</v>
      </c>
      <c r="C14" s="24">
        <v>41.18</v>
      </c>
      <c r="D14" s="24">
        <v>10</v>
      </c>
      <c r="E14" s="3">
        <f t="shared" ref="E14:E24" si="0">D14+C14</f>
        <v>51.18</v>
      </c>
      <c r="F14" s="24">
        <v>106.89000000000001</v>
      </c>
      <c r="G14" s="3">
        <f t="shared" ref="G14:G24" si="1">C14+D14+F14</f>
        <v>158.07000000000002</v>
      </c>
      <c r="H14" s="24">
        <v>62.5</v>
      </c>
      <c r="I14" s="50">
        <v>0</v>
      </c>
      <c r="J14" s="50">
        <v>0</v>
      </c>
      <c r="K14" s="3"/>
      <c r="L14" s="3">
        <f t="shared" ref="L14:L24" si="2">SUM(H14:K14)</f>
        <v>62.5</v>
      </c>
      <c r="M14" s="3"/>
      <c r="N14" s="3"/>
      <c r="O14" s="3"/>
      <c r="P14" s="3"/>
      <c r="Q14" s="3"/>
      <c r="R14" s="3"/>
      <c r="S14" s="3"/>
      <c r="T14" s="3"/>
      <c r="U14" s="3">
        <f t="shared" ref="U14:U23" si="3">SUM(M14:T14)</f>
        <v>0</v>
      </c>
      <c r="V14" s="3"/>
      <c r="W14" s="3">
        <f t="shared" ref="W14:W24" si="4">SUM(G14+L14+U14+V14)</f>
        <v>220.57000000000002</v>
      </c>
    </row>
    <row r="15" spans="2:23" x14ac:dyDescent="0.25">
      <c r="B15" s="49" t="s">
        <v>2</v>
      </c>
      <c r="C15" s="24">
        <v>42.309999999999995</v>
      </c>
      <c r="D15" s="24">
        <v>12.1</v>
      </c>
      <c r="E15" s="3">
        <f t="shared" si="0"/>
        <v>54.41</v>
      </c>
      <c r="F15" s="24">
        <v>113.77</v>
      </c>
      <c r="G15" s="3">
        <f t="shared" si="1"/>
        <v>168.18</v>
      </c>
      <c r="H15" s="24">
        <v>60</v>
      </c>
      <c r="I15" s="50">
        <v>0</v>
      </c>
      <c r="J15" s="50">
        <v>12</v>
      </c>
      <c r="K15" s="3"/>
      <c r="L15" s="3">
        <f t="shared" si="2"/>
        <v>72</v>
      </c>
      <c r="M15" s="3"/>
      <c r="N15" s="3"/>
      <c r="O15" s="3"/>
      <c r="P15" s="3"/>
      <c r="Q15" s="3"/>
      <c r="R15" s="3"/>
      <c r="S15" s="3"/>
      <c r="T15" s="3"/>
      <c r="U15" s="3">
        <f t="shared" si="3"/>
        <v>0</v>
      </c>
      <c r="V15" s="3"/>
      <c r="W15" s="3">
        <f t="shared" si="4"/>
        <v>240.18</v>
      </c>
    </row>
    <row r="16" spans="2:23" x14ac:dyDescent="0.25">
      <c r="B16" s="49" t="s">
        <v>3</v>
      </c>
      <c r="C16" s="24">
        <v>34.42</v>
      </c>
      <c r="D16" s="24">
        <v>15</v>
      </c>
      <c r="E16" s="3">
        <f t="shared" si="0"/>
        <v>49.42</v>
      </c>
      <c r="F16" s="24">
        <v>111.23</v>
      </c>
      <c r="G16" s="3">
        <f t="shared" si="1"/>
        <v>160.65</v>
      </c>
      <c r="H16" s="24">
        <v>15</v>
      </c>
      <c r="I16" s="50">
        <v>0</v>
      </c>
      <c r="J16" s="50">
        <v>2</v>
      </c>
      <c r="K16" s="3"/>
      <c r="L16" s="3">
        <f t="shared" si="2"/>
        <v>17</v>
      </c>
      <c r="M16" s="3"/>
      <c r="N16" s="3"/>
      <c r="O16" s="3"/>
      <c r="P16" s="3"/>
      <c r="Q16" s="3"/>
      <c r="R16" s="3"/>
      <c r="S16" s="3"/>
      <c r="T16" s="3"/>
      <c r="U16" s="3">
        <f t="shared" si="3"/>
        <v>0</v>
      </c>
      <c r="V16" s="3"/>
      <c r="W16" s="3">
        <f t="shared" si="4"/>
        <v>177.65</v>
      </c>
    </row>
    <row r="17" spans="2:23" x14ac:dyDescent="0.25">
      <c r="B17" s="49" t="s">
        <v>4</v>
      </c>
      <c r="C17" s="24">
        <v>31.18</v>
      </c>
      <c r="D17" s="24">
        <v>9</v>
      </c>
      <c r="E17" s="3">
        <f t="shared" si="0"/>
        <v>40.18</v>
      </c>
      <c r="F17" s="24">
        <v>110.25</v>
      </c>
      <c r="G17" s="3">
        <f t="shared" si="1"/>
        <v>150.43</v>
      </c>
      <c r="H17" s="24">
        <v>34.5</v>
      </c>
      <c r="I17" s="50">
        <v>3</v>
      </c>
      <c r="J17" s="50">
        <v>0.5</v>
      </c>
      <c r="K17" s="3"/>
      <c r="L17" s="3">
        <f t="shared" si="2"/>
        <v>38</v>
      </c>
      <c r="M17" s="3"/>
      <c r="N17" s="3"/>
      <c r="O17" s="3"/>
      <c r="P17" s="3"/>
      <c r="Q17" s="3"/>
      <c r="R17" s="3"/>
      <c r="S17" s="3"/>
      <c r="T17" s="3"/>
      <c r="U17" s="3">
        <f t="shared" si="3"/>
        <v>0</v>
      </c>
      <c r="V17" s="3"/>
      <c r="W17" s="3">
        <f t="shared" si="4"/>
        <v>188.43</v>
      </c>
    </row>
    <row r="18" spans="2:23" x14ac:dyDescent="0.25">
      <c r="B18" s="49" t="s">
        <v>5</v>
      </c>
      <c r="C18" s="24">
        <v>42.05</v>
      </c>
      <c r="D18" s="24">
        <v>8</v>
      </c>
      <c r="E18" s="3">
        <f t="shared" si="0"/>
        <v>50.05</v>
      </c>
      <c r="F18" s="26">
        <v>118.45</v>
      </c>
      <c r="G18" s="3">
        <f t="shared" si="1"/>
        <v>168.5</v>
      </c>
      <c r="H18" s="24">
        <v>25</v>
      </c>
      <c r="I18" s="50">
        <v>0</v>
      </c>
      <c r="J18" s="50">
        <v>7.5</v>
      </c>
      <c r="K18" s="3"/>
      <c r="L18" s="3">
        <f t="shared" si="2"/>
        <v>32.5</v>
      </c>
      <c r="M18" s="3"/>
      <c r="N18" s="3"/>
      <c r="O18" s="3"/>
      <c r="P18" s="3"/>
      <c r="Q18" s="3"/>
      <c r="R18" s="3"/>
      <c r="S18" s="3"/>
      <c r="T18" s="3"/>
      <c r="U18" s="3">
        <f t="shared" si="3"/>
        <v>0</v>
      </c>
      <c r="V18" s="3"/>
      <c r="W18" s="3">
        <f t="shared" si="4"/>
        <v>201</v>
      </c>
    </row>
    <row r="19" spans="2:23" x14ac:dyDescent="0.25">
      <c r="B19" s="49" t="s">
        <v>6</v>
      </c>
      <c r="C19" s="3"/>
      <c r="D19" s="3"/>
      <c r="E19" s="3">
        <f t="shared" si="0"/>
        <v>0</v>
      </c>
      <c r="F19" s="3"/>
      <c r="G19" s="3">
        <f t="shared" si="1"/>
        <v>0</v>
      </c>
      <c r="H19" s="3"/>
      <c r="I19" s="3"/>
      <c r="J19" s="3"/>
      <c r="K19" s="3"/>
      <c r="L19" s="3">
        <f t="shared" si="2"/>
        <v>0</v>
      </c>
      <c r="M19" s="3"/>
      <c r="N19" s="3"/>
      <c r="O19" s="3"/>
      <c r="P19" s="3"/>
      <c r="Q19" s="3"/>
      <c r="R19" s="3"/>
      <c r="S19" s="3"/>
      <c r="T19" s="3"/>
      <c r="U19" s="3">
        <f t="shared" si="3"/>
        <v>0</v>
      </c>
      <c r="V19" s="3"/>
      <c r="W19" s="3">
        <f t="shared" si="4"/>
        <v>0</v>
      </c>
    </row>
    <row r="20" spans="2:23" x14ac:dyDescent="0.25">
      <c r="B20" s="49" t="s">
        <v>7</v>
      </c>
      <c r="C20" s="3"/>
      <c r="D20" s="3"/>
      <c r="E20" s="3">
        <f t="shared" si="0"/>
        <v>0</v>
      </c>
      <c r="F20" s="3"/>
      <c r="G20" s="3">
        <f t="shared" si="1"/>
        <v>0</v>
      </c>
      <c r="H20" s="3"/>
      <c r="I20" s="3"/>
      <c r="J20" s="3"/>
      <c r="K20" s="3"/>
      <c r="L20" s="3">
        <f t="shared" si="2"/>
        <v>0</v>
      </c>
      <c r="M20" s="3"/>
      <c r="N20" s="3"/>
      <c r="O20" s="3"/>
      <c r="P20" s="3"/>
      <c r="Q20" s="3"/>
      <c r="R20" s="3"/>
      <c r="S20" s="3"/>
      <c r="T20" s="3"/>
      <c r="U20" s="3">
        <f t="shared" si="3"/>
        <v>0</v>
      </c>
      <c r="V20" s="3"/>
      <c r="W20" s="3">
        <f t="shared" si="4"/>
        <v>0</v>
      </c>
    </row>
    <row r="21" spans="2:23" x14ac:dyDescent="0.25">
      <c r="B21" s="49" t="s">
        <v>8</v>
      </c>
      <c r="C21" s="3"/>
      <c r="D21" s="3"/>
      <c r="E21" s="3">
        <f t="shared" si="0"/>
        <v>0</v>
      </c>
      <c r="F21" s="3"/>
      <c r="G21" s="3">
        <f t="shared" si="1"/>
        <v>0</v>
      </c>
      <c r="H21" s="3"/>
      <c r="I21" s="3"/>
      <c r="J21" s="3"/>
      <c r="K21" s="3"/>
      <c r="L21" s="3">
        <f t="shared" si="2"/>
        <v>0</v>
      </c>
      <c r="M21" s="3"/>
      <c r="N21" s="3"/>
      <c r="O21" s="3"/>
      <c r="P21" s="3"/>
      <c r="Q21" s="3"/>
      <c r="R21" s="3"/>
      <c r="S21" s="3"/>
      <c r="T21" s="3"/>
      <c r="U21" s="3">
        <f t="shared" si="3"/>
        <v>0</v>
      </c>
      <c r="V21" s="3"/>
      <c r="W21" s="3">
        <f t="shared" si="4"/>
        <v>0</v>
      </c>
    </row>
    <row r="22" spans="2:23" x14ac:dyDescent="0.25">
      <c r="B22" s="49" t="s">
        <v>9</v>
      </c>
      <c r="C22" s="3"/>
      <c r="D22" s="3"/>
      <c r="E22" s="3">
        <f t="shared" si="0"/>
        <v>0</v>
      </c>
      <c r="F22" s="3"/>
      <c r="G22" s="3">
        <f t="shared" si="1"/>
        <v>0</v>
      </c>
      <c r="H22" s="3"/>
      <c r="I22" s="3"/>
      <c r="J22" s="3"/>
      <c r="K22" s="3"/>
      <c r="L22" s="3">
        <f t="shared" si="2"/>
        <v>0</v>
      </c>
      <c r="M22" s="3"/>
      <c r="N22" s="3"/>
      <c r="O22" s="3"/>
      <c r="P22" s="3"/>
      <c r="Q22" s="3"/>
      <c r="R22" s="3"/>
      <c r="S22" s="3"/>
      <c r="T22" s="3"/>
      <c r="U22" s="3">
        <f t="shared" si="3"/>
        <v>0</v>
      </c>
      <c r="V22" s="3"/>
      <c r="W22" s="3">
        <f t="shared" si="4"/>
        <v>0</v>
      </c>
    </row>
    <row r="23" spans="2:23" x14ac:dyDescent="0.25">
      <c r="B23" s="49" t="s">
        <v>10</v>
      </c>
      <c r="C23" s="3"/>
      <c r="D23" s="3"/>
      <c r="E23" s="3">
        <f t="shared" si="0"/>
        <v>0</v>
      </c>
      <c r="F23" s="3"/>
      <c r="G23" s="3">
        <f t="shared" si="1"/>
        <v>0</v>
      </c>
      <c r="H23" s="3"/>
      <c r="I23" s="3"/>
      <c r="J23" s="3"/>
      <c r="K23" s="3"/>
      <c r="L23" s="3">
        <f t="shared" si="2"/>
        <v>0</v>
      </c>
      <c r="M23" s="3"/>
      <c r="N23" s="3"/>
      <c r="O23" s="3"/>
      <c r="P23" s="3"/>
      <c r="Q23" s="3"/>
      <c r="R23" s="3"/>
      <c r="S23" s="3"/>
      <c r="T23" s="3"/>
      <c r="U23" s="3">
        <f t="shared" si="3"/>
        <v>0</v>
      </c>
      <c r="V23" s="3"/>
      <c r="W23" s="3">
        <f t="shared" si="4"/>
        <v>0</v>
      </c>
    </row>
    <row r="24" spans="2:23" x14ac:dyDescent="0.25">
      <c r="B24" s="49" t="s">
        <v>11</v>
      </c>
      <c r="C24" s="3"/>
      <c r="D24" s="3"/>
      <c r="E24" s="3">
        <f t="shared" si="0"/>
        <v>0</v>
      </c>
      <c r="F24" s="3"/>
      <c r="G24" s="3">
        <f t="shared" si="1"/>
        <v>0</v>
      </c>
      <c r="H24" s="3"/>
      <c r="I24" s="3"/>
      <c r="J24" s="3"/>
      <c r="K24" s="3"/>
      <c r="L24" s="3">
        <f t="shared" si="2"/>
        <v>0</v>
      </c>
      <c r="M24" s="3"/>
      <c r="N24" s="3"/>
      <c r="O24" s="3"/>
      <c r="P24" s="3"/>
      <c r="Q24" s="3"/>
      <c r="R24" s="3"/>
      <c r="S24" s="3"/>
      <c r="T24" s="3"/>
      <c r="U24" s="3">
        <f>SUM(M24:T24)</f>
        <v>0</v>
      </c>
      <c r="V24" s="3"/>
      <c r="W24" s="3">
        <f t="shared" si="4"/>
        <v>0</v>
      </c>
    </row>
    <row r="25" spans="2:23" x14ac:dyDescent="0.25">
      <c r="B25" s="49" t="s">
        <v>12</v>
      </c>
      <c r="C25" s="3">
        <f>SUM(C13:C24)</f>
        <v>257.14000000000004</v>
      </c>
      <c r="D25" s="3">
        <f>SUM(D13:D24)</f>
        <v>70.099999999999994</v>
      </c>
      <c r="E25" s="3">
        <f>SUM(E13:E24)</f>
        <v>327.24</v>
      </c>
      <c r="F25" s="3">
        <f>SUM(F13:F24)</f>
        <v>650.59000000000015</v>
      </c>
      <c r="G25" s="3">
        <f t="shared" ref="G25:Q25" si="5">SUM(G13:G24)</f>
        <v>977.83000000000015</v>
      </c>
      <c r="H25" s="3">
        <f t="shared" si="5"/>
        <v>224</v>
      </c>
      <c r="I25" s="3">
        <f t="shared" si="5"/>
        <v>3</v>
      </c>
      <c r="J25" s="3">
        <f t="shared" si="5"/>
        <v>22</v>
      </c>
      <c r="K25" s="3">
        <f t="shared" si="5"/>
        <v>0</v>
      </c>
      <c r="L25" s="3">
        <f t="shared" si="5"/>
        <v>249</v>
      </c>
      <c r="M25" s="3">
        <f t="shared" si="5"/>
        <v>0</v>
      </c>
      <c r="N25" s="3">
        <f t="shared" si="5"/>
        <v>0</v>
      </c>
      <c r="O25" s="3">
        <f t="shared" si="5"/>
        <v>0</v>
      </c>
      <c r="P25" s="3">
        <f t="shared" si="5"/>
        <v>0</v>
      </c>
      <c r="Q25" s="3">
        <f t="shared" si="5"/>
        <v>0</v>
      </c>
      <c r="R25" s="3">
        <f>SUM(R13:R24)</f>
        <v>0</v>
      </c>
      <c r="S25" s="3">
        <f t="shared" ref="S25:T25" si="6">SUM(S13:S24)</f>
        <v>0</v>
      </c>
      <c r="T25" s="3">
        <f t="shared" si="6"/>
        <v>0</v>
      </c>
      <c r="U25" s="3">
        <f>SUM(U13:U24)</f>
        <v>0</v>
      </c>
      <c r="V25" s="3">
        <f>SUM(V13:V24)</f>
        <v>0</v>
      </c>
      <c r="W25" s="3">
        <f>SUM(W13:W24)</f>
        <v>1226.83</v>
      </c>
    </row>
    <row r="26" spans="2:23" x14ac:dyDescent="0.25">
      <c r="B26" s="91" t="s">
        <v>32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</row>
    <row r="27" spans="2:23" x14ac:dyDescent="0.25"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</row>
    <row r="28" spans="2:23" x14ac:dyDescent="0.25"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</row>
    <row r="29" spans="2:23" x14ac:dyDescent="0.25"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</row>
    <row r="32" spans="2:23" x14ac:dyDescent="0.25">
      <c r="C32" s="86" t="s">
        <v>33</v>
      </c>
      <c r="D32" s="86"/>
      <c r="E32" s="86"/>
      <c r="F32" s="86"/>
      <c r="G32" s="86" t="s">
        <v>37</v>
      </c>
      <c r="H32" s="86"/>
      <c r="I32" s="86"/>
    </row>
    <row r="33" spans="3:9" x14ac:dyDescent="0.25">
      <c r="C33" s="86" t="s">
        <v>34</v>
      </c>
      <c r="D33" s="86"/>
      <c r="E33" s="86"/>
      <c r="F33" s="86"/>
      <c r="G33" s="86" t="s">
        <v>38</v>
      </c>
      <c r="H33" s="86"/>
      <c r="I33" s="86"/>
    </row>
    <row r="34" spans="3:9" ht="36" customHeight="1" x14ac:dyDescent="0.25">
      <c r="C34" s="87" t="s">
        <v>35</v>
      </c>
      <c r="D34" s="87"/>
      <c r="E34" s="87"/>
      <c r="F34" s="87"/>
      <c r="G34" s="88"/>
      <c r="H34" s="88"/>
      <c r="I34" s="88"/>
    </row>
    <row r="35" spans="3:9" x14ac:dyDescent="0.25">
      <c r="C35" s="86" t="s">
        <v>36</v>
      </c>
      <c r="D35" s="86"/>
      <c r="E35" s="86"/>
      <c r="F35" s="86"/>
      <c r="G35" s="89">
        <v>45839</v>
      </c>
      <c r="H35" s="88"/>
      <c r="I35" s="88"/>
    </row>
  </sheetData>
  <mergeCells count="22">
    <mergeCell ref="B10:W10"/>
    <mergeCell ref="C32:F32"/>
    <mergeCell ref="C33:F33"/>
    <mergeCell ref="C34:F34"/>
    <mergeCell ref="C35:F35"/>
    <mergeCell ref="G32:I32"/>
    <mergeCell ref="G33:I33"/>
    <mergeCell ref="G34:I34"/>
    <mergeCell ref="G35:I35"/>
    <mergeCell ref="C11:G11"/>
    <mergeCell ref="M11:M12"/>
    <mergeCell ref="W11:W12"/>
    <mergeCell ref="H11:L11"/>
    <mergeCell ref="N11:U11"/>
    <mergeCell ref="B26:W29"/>
    <mergeCell ref="V11:V12"/>
    <mergeCell ref="B2:C8"/>
    <mergeCell ref="D6:T8"/>
    <mergeCell ref="U6:W8"/>
    <mergeCell ref="D2:T5"/>
    <mergeCell ref="U2:W3"/>
    <mergeCell ref="U4:W5"/>
  </mergeCells>
  <phoneticPr fontId="1" type="noConversion"/>
  <pageMargins left="0.7" right="0.7" top="0.75" bottom="0.75" header="0.3" footer="0.3"/>
  <pageSetup paperSize="9" scale="12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1E4A-4C7F-47F8-A7CA-500B66718446}">
  <dimension ref="B1:Q29"/>
  <sheetViews>
    <sheetView zoomScale="70" zoomScaleNormal="70" workbookViewId="0">
      <selection activeCell="K6" sqref="K6:L8"/>
    </sheetView>
  </sheetViews>
  <sheetFormatPr baseColWidth="10" defaultRowHeight="15" x14ac:dyDescent="0.25"/>
  <cols>
    <col min="4" max="4" width="13.140625" customWidth="1"/>
    <col min="5" max="5" width="26.5703125" customWidth="1"/>
    <col min="7" max="9" width="0" hidden="1" customWidth="1"/>
    <col min="10" max="10" width="27" customWidth="1"/>
    <col min="11" max="11" width="25.140625" bestFit="1" customWidth="1"/>
  </cols>
  <sheetData>
    <row r="1" spans="2:12" ht="15.75" thickBot="1" x14ac:dyDescent="0.3"/>
    <row r="2" spans="2:12" ht="15" customHeight="1" x14ac:dyDescent="0.25">
      <c r="B2" s="95"/>
      <c r="C2" s="96"/>
      <c r="D2" s="107" t="s">
        <v>285</v>
      </c>
      <c r="E2" s="108"/>
      <c r="F2" s="108"/>
      <c r="G2" s="108"/>
      <c r="H2" s="108"/>
      <c r="I2" s="108"/>
      <c r="J2" s="102"/>
      <c r="K2" s="101" t="s">
        <v>292</v>
      </c>
      <c r="L2" s="102"/>
    </row>
    <row r="3" spans="2:12" ht="15" customHeight="1" thickBot="1" x14ac:dyDescent="0.3">
      <c r="B3" s="97"/>
      <c r="C3" s="98"/>
      <c r="D3" s="105"/>
      <c r="E3" s="109"/>
      <c r="F3" s="109"/>
      <c r="G3" s="109"/>
      <c r="H3" s="109"/>
      <c r="I3" s="109"/>
      <c r="J3" s="106"/>
      <c r="K3" s="103"/>
      <c r="L3" s="104"/>
    </row>
    <row r="4" spans="2:12" ht="15" customHeight="1" x14ac:dyDescent="0.25">
      <c r="B4" s="97"/>
      <c r="C4" s="98"/>
      <c r="D4" s="105"/>
      <c r="E4" s="109"/>
      <c r="F4" s="109"/>
      <c r="G4" s="109"/>
      <c r="H4" s="109"/>
      <c r="I4" s="109"/>
      <c r="J4" s="106"/>
      <c r="K4" s="101" t="s">
        <v>288</v>
      </c>
      <c r="L4" s="102"/>
    </row>
    <row r="5" spans="2:12" ht="15.75" customHeight="1" thickBot="1" x14ac:dyDescent="0.3">
      <c r="B5" s="97"/>
      <c r="C5" s="98"/>
      <c r="D5" s="103"/>
      <c r="E5" s="110"/>
      <c r="F5" s="110"/>
      <c r="G5" s="110"/>
      <c r="H5" s="110"/>
      <c r="I5" s="110"/>
      <c r="J5" s="104"/>
      <c r="K5" s="103"/>
      <c r="L5" s="104"/>
    </row>
    <row r="6" spans="2:12" x14ac:dyDescent="0.25">
      <c r="B6" s="97"/>
      <c r="C6" s="98"/>
      <c r="D6" s="101" t="s">
        <v>290</v>
      </c>
      <c r="E6" s="108"/>
      <c r="F6" s="108"/>
      <c r="G6" s="108"/>
      <c r="H6" s="108"/>
      <c r="I6" s="108"/>
      <c r="J6" s="102"/>
      <c r="K6" s="105" t="s">
        <v>289</v>
      </c>
      <c r="L6" s="106"/>
    </row>
    <row r="7" spans="2:12" x14ac:dyDescent="0.25">
      <c r="B7" s="97"/>
      <c r="C7" s="98"/>
      <c r="D7" s="105"/>
      <c r="E7" s="109"/>
      <c r="F7" s="109"/>
      <c r="G7" s="109"/>
      <c r="H7" s="109"/>
      <c r="I7" s="109"/>
      <c r="J7" s="106"/>
      <c r="K7" s="105"/>
      <c r="L7" s="106"/>
    </row>
    <row r="8" spans="2:12" ht="15.75" thickBot="1" x14ac:dyDescent="0.3">
      <c r="B8" s="99"/>
      <c r="C8" s="100"/>
      <c r="D8" s="103"/>
      <c r="E8" s="110"/>
      <c r="F8" s="110"/>
      <c r="G8" s="110"/>
      <c r="H8" s="110"/>
      <c r="I8" s="110"/>
      <c r="J8" s="104"/>
      <c r="K8" s="103"/>
      <c r="L8" s="104"/>
    </row>
    <row r="10" spans="2:12" x14ac:dyDescent="0.25">
      <c r="C10" s="94" t="s">
        <v>55</v>
      </c>
      <c r="D10" s="94"/>
      <c r="E10" s="94"/>
    </row>
    <row r="11" spans="2:12" ht="45" x14ac:dyDescent="0.25">
      <c r="C11" s="27" t="s">
        <v>39</v>
      </c>
      <c r="D11" s="30" t="s">
        <v>40</v>
      </c>
      <c r="E11" s="30" t="s">
        <v>41</v>
      </c>
      <c r="J11" s="27" t="s">
        <v>57</v>
      </c>
      <c r="K11" s="30" t="s">
        <v>58</v>
      </c>
    </row>
    <row r="12" spans="2:12" x14ac:dyDescent="0.25">
      <c r="C12" s="29" t="s">
        <v>42</v>
      </c>
      <c r="D12" s="1">
        <f>'CONSOLIDADO 2025'!W13</f>
        <v>199</v>
      </c>
      <c r="E12" s="1"/>
      <c r="J12" s="1" t="s">
        <v>59</v>
      </c>
      <c r="K12" s="1" t="s">
        <v>65</v>
      </c>
    </row>
    <row r="13" spans="2:12" x14ac:dyDescent="0.25">
      <c r="C13" s="29" t="s">
        <v>43</v>
      </c>
      <c r="D13" s="1">
        <f>'CONSOLIDADO 2025'!W14</f>
        <v>220.57000000000002</v>
      </c>
      <c r="E13" s="1"/>
      <c r="J13" s="1" t="s">
        <v>60</v>
      </c>
      <c r="K13" s="1" t="s">
        <v>63</v>
      </c>
    </row>
    <row r="14" spans="2:12" x14ac:dyDescent="0.25">
      <c r="C14" s="29" t="s">
        <v>44</v>
      </c>
      <c r="D14" s="1">
        <f>'CONSOLIDADO 2025'!W15</f>
        <v>240.18</v>
      </c>
      <c r="E14" s="1"/>
      <c r="J14" s="1" t="s">
        <v>61</v>
      </c>
      <c r="K14" s="1" t="s">
        <v>66</v>
      </c>
    </row>
    <row r="15" spans="2:12" x14ac:dyDescent="0.25">
      <c r="C15" s="29" t="s">
        <v>45</v>
      </c>
      <c r="D15" s="1">
        <f>'CONSOLIDADO 2025'!W16</f>
        <v>177.65</v>
      </c>
      <c r="E15" s="1"/>
      <c r="J15" s="1" t="s">
        <v>62</v>
      </c>
      <c r="K15" s="1" t="s">
        <v>64</v>
      </c>
    </row>
    <row r="16" spans="2:12" x14ac:dyDescent="0.25">
      <c r="C16" s="29" t="s">
        <v>46</v>
      </c>
      <c r="D16" s="1">
        <f>'CONSOLIDADO 2025'!W17</f>
        <v>188.43</v>
      </c>
      <c r="E16" s="1"/>
    </row>
    <row r="17" spans="3:17" x14ac:dyDescent="0.25">
      <c r="C17" s="29" t="s">
        <v>47</v>
      </c>
      <c r="D17" s="1">
        <f>'CONSOLIDADO 2025'!W18</f>
        <v>201</v>
      </c>
      <c r="E17" s="1"/>
    </row>
    <row r="18" spans="3:17" x14ac:dyDescent="0.25">
      <c r="C18" s="29" t="s">
        <v>48</v>
      </c>
      <c r="D18" s="1">
        <f>'CONSOLIDADO 2025'!W19</f>
        <v>0</v>
      </c>
      <c r="E18" s="4">
        <f>(D13+D14+D15+D16+D17+D18)/6</f>
        <v>171.30499999999998</v>
      </c>
    </row>
    <row r="19" spans="3:17" x14ac:dyDescent="0.25">
      <c r="C19" s="29" t="s">
        <v>49</v>
      </c>
      <c r="D19" s="1">
        <f>'CONSOLIDADO 2025'!W20</f>
        <v>0</v>
      </c>
      <c r="E19" s="4">
        <f t="shared" ref="E19:E23" si="0">(D14+D15+D16+D17+D18+D19)/6</f>
        <v>134.54333333333332</v>
      </c>
    </row>
    <row r="20" spans="3:17" x14ac:dyDescent="0.25">
      <c r="C20" s="29" t="s">
        <v>50</v>
      </c>
      <c r="D20" s="1">
        <f>'CONSOLIDADO 2025'!W21</f>
        <v>0</v>
      </c>
      <c r="E20" s="4">
        <f t="shared" si="0"/>
        <v>94.513333333333335</v>
      </c>
    </row>
    <row r="21" spans="3:17" x14ac:dyDescent="0.25">
      <c r="C21" s="29" t="s">
        <v>51</v>
      </c>
      <c r="D21" s="1">
        <f>'CONSOLIDADO 2025'!W22</f>
        <v>0</v>
      </c>
      <c r="E21" s="4">
        <f t="shared" si="0"/>
        <v>64.905000000000001</v>
      </c>
    </row>
    <row r="22" spans="3:17" x14ac:dyDescent="0.25">
      <c r="C22" s="29" t="s">
        <v>52</v>
      </c>
      <c r="D22" s="1">
        <f>'CONSOLIDADO 2025'!W23</f>
        <v>0</v>
      </c>
      <c r="E22" s="4">
        <f t="shared" si="0"/>
        <v>33.5</v>
      </c>
    </row>
    <row r="23" spans="3:17" x14ac:dyDescent="0.25">
      <c r="C23" s="29" t="s">
        <v>53</v>
      </c>
      <c r="D23" s="1">
        <f>'CONSOLIDADO 2025'!W24</f>
        <v>0</v>
      </c>
      <c r="E23" s="4">
        <f t="shared" si="0"/>
        <v>0</v>
      </c>
    </row>
    <row r="24" spans="3:17" x14ac:dyDescent="0.25">
      <c r="C24" s="94" t="s">
        <v>54</v>
      </c>
      <c r="D24" s="94"/>
      <c r="E24" s="4">
        <f>AVERAGE(E18:E23)</f>
        <v>83.12777777777778</v>
      </c>
    </row>
    <row r="25" spans="3:17" x14ac:dyDescent="0.25">
      <c r="C25" s="94" t="s">
        <v>56</v>
      </c>
      <c r="D25" s="94"/>
      <c r="E25" s="51" t="str">
        <f>IF(E24&gt;=1000,"GRAN GENERADOR",IF(AND(E24&gt;=100,E24&lt;1000),"MEDIANO GENERADOR",IF(AND(E24&gt;=10,E24&lt;100),"PEQUEÑO GENERADOR","MICRO GENERADOR")))</f>
        <v>PEQUEÑO GENERADOR</v>
      </c>
    </row>
    <row r="29" spans="3:17" x14ac:dyDescent="0.25">
      <c r="Q29" s="5"/>
    </row>
  </sheetData>
  <mergeCells count="9">
    <mergeCell ref="C24:D24"/>
    <mergeCell ref="C10:E10"/>
    <mergeCell ref="C25:D25"/>
    <mergeCell ref="B2:C8"/>
    <mergeCell ref="K2:L3"/>
    <mergeCell ref="K4:L5"/>
    <mergeCell ref="K6:L8"/>
    <mergeCell ref="D2:J5"/>
    <mergeCell ref="D6:J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22CD-E4A7-4F8E-90F5-BA815BF55710}">
  <dimension ref="B1:S53"/>
  <sheetViews>
    <sheetView zoomScale="70" zoomScaleNormal="70" zoomScaleSheetLayoutView="70" workbookViewId="0">
      <selection activeCell="T9" sqref="T9"/>
    </sheetView>
  </sheetViews>
  <sheetFormatPr baseColWidth="10" defaultRowHeight="15" x14ac:dyDescent="0.25"/>
  <cols>
    <col min="3" max="3" width="15.5703125" bestFit="1" customWidth="1"/>
    <col min="4" max="4" width="15.7109375" customWidth="1"/>
    <col min="5" max="5" width="22.140625" customWidth="1"/>
    <col min="6" max="6" width="30.7109375" customWidth="1"/>
    <col min="7" max="7" width="29.85546875" customWidth="1"/>
    <col min="8" max="8" width="28.5703125" customWidth="1"/>
    <col min="9" max="9" width="29.7109375" customWidth="1"/>
    <col min="10" max="10" width="25.28515625" customWidth="1"/>
    <col min="11" max="11" width="25.140625" customWidth="1"/>
    <col min="12" max="12" width="19.42578125" customWidth="1"/>
    <col min="14" max="14" width="12" bestFit="1" customWidth="1"/>
    <col min="15" max="15" width="12" customWidth="1"/>
    <col min="16" max="16" width="19.140625" customWidth="1"/>
  </cols>
  <sheetData>
    <row r="1" spans="2:19" ht="15.75" thickBot="1" x14ac:dyDescent="0.3"/>
    <row r="2" spans="2:19" x14ac:dyDescent="0.25">
      <c r="B2" s="95"/>
      <c r="C2" s="111"/>
      <c r="D2" s="96"/>
      <c r="E2" s="107" t="s">
        <v>285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2"/>
      <c r="Q2" s="101" t="s">
        <v>293</v>
      </c>
      <c r="R2" s="108"/>
      <c r="S2" s="102"/>
    </row>
    <row r="3" spans="2:19" ht="15.75" thickBot="1" x14ac:dyDescent="0.3">
      <c r="B3" s="97"/>
      <c r="C3" s="112"/>
      <c r="D3" s="98"/>
      <c r="E3" s="105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6"/>
      <c r="Q3" s="103"/>
      <c r="R3" s="110"/>
      <c r="S3" s="104"/>
    </row>
    <row r="4" spans="2:19" x14ac:dyDescent="0.25">
      <c r="B4" s="97"/>
      <c r="C4" s="112"/>
      <c r="D4" s="98"/>
      <c r="E4" s="105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6"/>
      <c r="Q4" s="101" t="s">
        <v>288</v>
      </c>
      <c r="R4" s="108"/>
      <c r="S4" s="102"/>
    </row>
    <row r="5" spans="2:19" ht="15.75" thickBot="1" x14ac:dyDescent="0.3">
      <c r="B5" s="97"/>
      <c r="C5" s="112"/>
      <c r="D5" s="98"/>
      <c r="E5" s="103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04"/>
      <c r="Q5" s="103"/>
      <c r="R5" s="110"/>
      <c r="S5" s="104"/>
    </row>
    <row r="6" spans="2:19" x14ac:dyDescent="0.25">
      <c r="B6" s="97"/>
      <c r="C6" s="112"/>
      <c r="D6" s="98"/>
      <c r="E6" s="101" t="s">
        <v>291</v>
      </c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2"/>
      <c r="Q6" s="101" t="s">
        <v>289</v>
      </c>
      <c r="R6" s="108"/>
      <c r="S6" s="102"/>
    </row>
    <row r="7" spans="2:19" x14ac:dyDescent="0.25">
      <c r="B7" s="97"/>
      <c r="C7" s="112"/>
      <c r="D7" s="98"/>
      <c r="E7" s="105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6"/>
      <c r="Q7" s="105"/>
      <c r="R7" s="109"/>
      <c r="S7" s="106"/>
    </row>
    <row r="8" spans="2:19" ht="15.75" thickBot="1" x14ac:dyDescent="0.3">
      <c r="B8" s="99"/>
      <c r="C8" s="113"/>
      <c r="D8" s="100"/>
      <c r="E8" s="103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04"/>
      <c r="Q8" s="103"/>
      <c r="R8" s="110"/>
      <c r="S8" s="104"/>
    </row>
    <row r="9" spans="2:19" ht="15.75" thickBot="1" x14ac:dyDescent="0.3"/>
    <row r="10" spans="2:19" ht="15.75" thickBot="1" x14ac:dyDescent="0.3">
      <c r="B10" s="31"/>
      <c r="C10" s="114" t="s">
        <v>117</v>
      </c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6"/>
      <c r="R10" s="32"/>
      <c r="S10" s="33"/>
    </row>
    <row r="11" spans="2:19" x14ac:dyDescent="0.25">
      <c r="B11" s="34"/>
      <c r="S11" s="35"/>
    </row>
    <row r="12" spans="2:19" x14ac:dyDescent="0.25">
      <c r="B12" s="34"/>
      <c r="S12" s="35"/>
    </row>
    <row r="13" spans="2:19" x14ac:dyDescent="0.25">
      <c r="B13" s="34"/>
      <c r="E13" s="122" t="s">
        <v>77</v>
      </c>
      <c r="F13" s="122"/>
      <c r="G13" s="122"/>
      <c r="J13" s="122" t="s">
        <v>82</v>
      </c>
      <c r="K13" s="122"/>
      <c r="L13" s="122"/>
      <c r="M13" s="122"/>
      <c r="S13" s="35"/>
    </row>
    <row r="14" spans="2:19" x14ac:dyDescent="0.25">
      <c r="B14" s="34"/>
      <c r="E14" s="120" t="s">
        <v>199</v>
      </c>
      <c r="F14" s="120"/>
      <c r="G14" s="120"/>
      <c r="J14" s="123" t="s">
        <v>203</v>
      </c>
      <c r="K14" s="120"/>
      <c r="L14" s="120"/>
      <c r="M14" s="120"/>
      <c r="S14" s="35"/>
    </row>
    <row r="15" spans="2:19" x14ac:dyDescent="0.25">
      <c r="B15" s="34"/>
      <c r="E15" s="122" t="s">
        <v>76</v>
      </c>
      <c r="F15" s="122"/>
      <c r="G15" s="122"/>
      <c r="J15" s="122" t="s">
        <v>83</v>
      </c>
      <c r="K15" s="122"/>
      <c r="L15" s="122"/>
      <c r="M15" s="122"/>
      <c r="S15" s="35"/>
    </row>
    <row r="16" spans="2:19" x14ac:dyDescent="0.25">
      <c r="B16" s="34"/>
      <c r="E16" s="120" t="s">
        <v>200</v>
      </c>
      <c r="F16" s="120"/>
      <c r="G16" s="120"/>
      <c r="J16" s="120" t="s">
        <v>37</v>
      </c>
      <c r="K16" s="120"/>
      <c r="L16" s="120"/>
      <c r="M16" s="120"/>
      <c r="S16" s="35"/>
    </row>
    <row r="17" spans="2:19" x14ac:dyDescent="0.25">
      <c r="B17" s="34"/>
      <c r="E17" s="122" t="s">
        <v>78</v>
      </c>
      <c r="F17" s="122"/>
      <c r="G17" s="122"/>
      <c r="J17" s="122" t="s">
        <v>84</v>
      </c>
      <c r="K17" s="122"/>
      <c r="L17" s="122"/>
      <c r="M17" s="122"/>
      <c r="S17" s="35"/>
    </row>
    <row r="18" spans="2:19" x14ac:dyDescent="0.25">
      <c r="B18" s="34"/>
      <c r="E18" s="120" t="s">
        <v>201</v>
      </c>
      <c r="F18" s="120"/>
      <c r="G18" s="120"/>
      <c r="J18" s="120" t="s">
        <v>38</v>
      </c>
      <c r="K18" s="120"/>
      <c r="L18" s="120"/>
      <c r="M18" s="120"/>
      <c r="S18" s="35"/>
    </row>
    <row r="19" spans="2:19" x14ac:dyDescent="0.25">
      <c r="B19" s="34"/>
      <c r="E19" s="122" t="s">
        <v>79</v>
      </c>
      <c r="F19" s="122"/>
      <c r="G19" s="122"/>
      <c r="J19" s="122" t="s">
        <v>85</v>
      </c>
      <c r="K19" s="122"/>
      <c r="L19" s="122"/>
      <c r="M19" s="122"/>
      <c r="S19" s="35"/>
    </row>
    <row r="20" spans="2:19" x14ac:dyDescent="0.25">
      <c r="B20" s="34"/>
      <c r="E20" s="120" t="s">
        <v>202</v>
      </c>
      <c r="F20" s="120"/>
      <c r="G20" s="120"/>
      <c r="J20" s="128">
        <v>45839</v>
      </c>
      <c r="K20" s="120"/>
      <c r="L20" s="120"/>
      <c r="M20" s="120"/>
      <c r="S20" s="35"/>
    </row>
    <row r="21" spans="2:19" x14ac:dyDescent="0.25">
      <c r="B21" s="34"/>
      <c r="E21" s="122" t="s">
        <v>80</v>
      </c>
      <c r="F21" s="122"/>
      <c r="G21" s="122"/>
      <c r="S21" s="35"/>
    </row>
    <row r="22" spans="2:19" x14ac:dyDescent="0.25">
      <c r="B22" s="34"/>
      <c r="E22" s="120">
        <v>3157592533</v>
      </c>
      <c r="F22" s="120"/>
      <c r="G22" s="120"/>
      <c r="S22" s="35"/>
    </row>
    <row r="23" spans="2:19" x14ac:dyDescent="0.25">
      <c r="B23" s="34"/>
      <c r="S23" s="35"/>
    </row>
    <row r="24" spans="2:19" x14ac:dyDescent="0.25">
      <c r="B24" s="34"/>
      <c r="S24" s="35"/>
    </row>
    <row r="25" spans="2:19" x14ac:dyDescent="0.25">
      <c r="B25" s="34"/>
      <c r="S25" s="35"/>
    </row>
    <row r="26" spans="2:19" x14ac:dyDescent="0.25">
      <c r="B26" s="34"/>
      <c r="S26" s="35"/>
    </row>
    <row r="27" spans="2:19" x14ac:dyDescent="0.25">
      <c r="B27" s="34"/>
      <c r="C27" s="29" t="s">
        <v>39</v>
      </c>
      <c r="D27" s="94" t="s">
        <v>114</v>
      </c>
      <c r="E27" s="94"/>
      <c r="F27" s="94" t="s">
        <v>116</v>
      </c>
      <c r="G27" s="94"/>
      <c r="H27" s="94"/>
      <c r="I27" s="94"/>
      <c r="J27" s="125" t="s">
        <v>115</v>
      </c>
      <c r="K27" s="126"/>
      <c r="L27" s="126"/>
      <c r="M27" s="126"/>
      <c r="N27" s="126"/>
      <c r="O27" s="126"/>
      <c r="P27" s="127"/>
      <c r="Q27" s="121" t="s">
        <v>149</v>
      </c>
      <c r="R27" s="29" t="s">
        <v>12</v>
      </c>
      <c r="S27" s="35"/>
    </row>
    <row r="28" spans="2:19" ht="27.75" customHeight="1" x14ac:dyDescent="0.25">
      <c r="B28" s="34"/>
      <c r="C28" s="27">
        <v>2025</v>
      </c>
      <c r="D28" s="27" t="s">
        <v>104</v>
      </c>
      <c r="E28" s="27" t="s">
        <v>105</v>
      </c>
      <c r="F28" s="27" t="s">
        <v>106</v>
      </c>
      <c r="G28" s="27" t="s">
        <v>107</v>
      </c>
      <c r="H28" s="27" t="s">
        <v>108</v>
      </c>
      <c r="I28" s="27" t="s">
        <v>109</v>
      </c>
      <c r="J28" s="27" t="s">
        <v>110</v>
      </c>
      <c r="K28" s="27" t="s">
        <v>111</v>
      </c>
      <c r="L28" s="27" t="s">
        <v>147</v>
      </c>
      <c r="M28" s="27" t="s">
        <v>112</v>
      </c>
      <c r="N28" s="27" t="s">
        <v>113</v>
      </c>
      <c r="O28" s="27" t="s">
        <v>150</v>
      </c>
      <c r="P28" s="30" t="s">
        <v>151</v>
      </c>
      <c r="Q28" s="121"/>
      <c r="R28" s="29"/>
      <c r="S28" s="35"/>
    </row>
    <row r="29" spans="2:19" x14ac:dyDescent="0.25">
      <c r="B29" s="34"/>
      <c r="C29" s="2" t="s">
        <v>142</v>
      </c>
      <c r="D29" s="25">
        <f>'CONSOLIDADO 2025'!E13+'CONSOLIDADO 2025'!E14+'CONSOLIDADO 2025'!E15+'CONSOLIDADO 2025'!E16+'CONSOLIDADO 2025'!E17+'CONSOLIDADO 2025'!E18</f>
        <v>327.24</v>
      </c>
      <c r="E29" s="1">
        <f>'CONSOLIDADO 2025'!F13+'CONSOLIDADO 2025'!F14+'CONSOLIDADO 2025'!F15+'CONSOLIDADO 2025'!F16+'CONSOLIDADO 2025'!F17+'CONSOLIDADO 2025'!F18</f>
        <v>650.59000000000015</v>
      </c>
      <c r="F29" s="1">
        <f>'CONSOLIDADO 2025'!J13+'CONSOLIDADO 2025'!J14+'CONSOLIDADO 2025'!J15+'CONSOLIDADO 2025'!J16+'CONSOLIDADO 2025'!J17+'CONSOLIDADO 2025'!J18</f>
        <v>22</v>
      </c>
      <c r="G29" s="1">
        <f>'CONSOLIDADO 2025'!I13+'CONSOLIDADO 2025'!I14+'CONSOLIDADO 2025'!I15+'CONSOLIDADO 2025'!I16+'CONSOLIDADO 2025'!I17+'CONSOLIDADO 2025'!I18</f>
        <v>3</v>
      </c>
      <c r="H29" s="1">
        <f>'CONSOLIDADO 2025'!H13+'CONSOLIDADO 2025'!H14+'CONSOLIDADO 2025'!H15+'CONSOLIDADO 2025'!H16+'CONSOLIDADO 2025'!H17+'CONSOLIDADO 2025'!H18</f>
        <v>224</v>
      </c>
      <c r="I29" s="1">
        <f>'CONSOLIDADO 2025'!K13+'CONSOLIDADO 2025'!K14+'CONSOLIDADO 2025'!K15+'CONSOLIDADO 2025'!K16+'CONSOLIDADO 2025'!K17+'CONSOLIDADO 2025'!K18</f>
        <v>0</v>
      </c>
      <c r="J29" s="1">
        <f>'CONSOLIDADO 2025'!N13+'CONSOLIDADO 2025'!N14+'CONSOLIDADO 2025'!N15+'CONSOLIDADO 2025'!N16+'CONSOLIDADO 2025'!N17+'CONSOLIDADO 2025'!N18</f>
        <v>0</v>
      </c>
      <c r="K29" s="1">
        <f>'CONSOLIDADO 2025'!P13+'CONSOLIDADO 2025'!P14+'CONSOLIDADO 2025'!P15+'CONSOLIDADO 2025'!P16+'CONSOLIDADO 2025'!P17+'CONSOLIDADO 2025'!P18+'CONSOLIDADO 2025'!P19</f>
        <v>0</v>
      </c>
      <c r="L29" s="1">
        <f>'CONSOLIDADO 2025'!O13+'CONSOLIDADO 2025'!O14+'CONSOLIDADO 2025'!O15+'CONSOLIDADO 2025'!O16+'CONSOLIDADO 2025'!O17+'CONSOLIDADO 2025'!O18</f>
        <v>0</v>
      </c>
      <c r="M29" s="1">
        <f>'CONSOLIDADO 2025'!Q13+'CONSOLIDADO 2025'!Q14+'CONSOLIDADO 2025'!Q15+'CONSOLIDADO 2025'!Q16+'CONSOLIDADO 2025'!Q17+'CONSOLIDADO 2025'!Q18</f>
        <v>0</v>
      </c>
      <c r="N29" s="1">
        <f>'CONSOLIDADO 2025'!R13+'CONSOLIDADO 2025'!R14+'CONSOLIDADO 2025'!R15+'CONSOLIDADO 2025'!R16+'CONSOLIDADO 2025'!R17+'CONSOLIDADO 2025'!R18</f>
        <v>0</v>
      </c>
      <c r="O29" s="1">
        <f>'CONSOLIDADO 2025'!S13+'CONSOLIDADO 2025'!S14+'CONSOLIDADO 2025'!S15+'CONSOLIDADO 2025'!S16+'CONSOLIDADO 2025'!S17+'CONSOLIDADO 2025'!S18</f>
        <v>0</v>
      </c>
      <c r="P29" s="1">
        <f>'CONSOLIDADO 2025'!T13+'CONSOLIDADO 2025'!T14+'CONSOLIDADO 2025'!T15+'CONSOLIDADO 2025'!T16+'CONSOLIDADO 2025'!T17+'CONSOLIDADO 2025'!T18</f>
        <v>0</v>
      </c>
      <c r="Q29" s="1">
        <f>'CONSOLIDADO 2025'!V13+'CONSOLIDADO 2025'!V14+'CONSOLIDADO 2025'!V15+'CONSOLIDADO 2025'!V16+'CONSOLIDADO 2025'!V17+'CONSOLIDADO 2025'!V18</f>
        <v>0</v>
      </c>
      <c r="R29" s="1">
        <f>SUM(D29:Q29)</f>
        <v>1226.8300000000002</v>
      </c>
      <c r="S29" s="35"/>
    </row>
    <row r="30" spans="2:19" x14ac:dyDescent="0.25">
      <c r="B30" s="34"/>
      <c r="C30" s="2" t="s">
        <v>143</v>
      </c>
      <c r="D30" s="1">
        <f>'CONSOLIDADO 2025'!E19+'CONSOLIDADO 2025'!E20+'CONSOLIDADO 2025'!E21+'CONSOLIDADO 2025'!E22+'CONSOLIDADO 2025'!E23+'CONSOLIDADO 2025'!E24</f>
        <v>0</v>
      </c>
      <c r="E30" s="1">
        <f>'CONSOLIDADO 2025'!F19+'CONSOLIDADO 2025'!F20+'CONSOLIDADO 2025'!F21+'CONSOLIDADO 2025'!F22+'CONSOLIDADO 2025'!F23+'CONSOLIDADO 2025'!F24</f>
        <v>0</v>
      </c>
      <c r="F30" s="1">
        <f>'CONSOLIDADO 2025'!J19+'CONSOLIDADO 2025'!J20+'CONSOLIDADO 2025'!J21+'CONSOLIDADO 2025'!J22+'CONSOLIDADO 2025'!J23+'CONSOLIDADO 2025'!J24</f>
        <v>0</v>
      </c>
      <c r="G30" s="1">
        <f>'CONSOLIDADO 2025'!I19+'CONSOLIDADO 2025'!I20+'CONSOLIDADO 2025'!I21+'CONSOLIDADO 2025'!I22+'CONSOLIDADO 2025'!I23+'CONSOLIDADO 2025'!I24</f>
        <v>0</v>
      </c>
      <c r="H30" s="1">
        <f>'CONSOLIDADO 2025'!H19+'CONSOLIDADO 2025'!H20+'CONSOLIDADO 2025'!H21+'CONSOLIDADO 2025'!H22+'CONSOLIDADO 2025'!H23+'CONSOLIDADO 2025'!H24</f>
        <v>0</v>
      </c>
      <c r="I30" s="1">
        <f>'CONSOLIDADO 2025'!K19+'CONSOLIDADO 2025'!K20+'CONSOLIDADO 2025'!K21+'CONSOLIDADO 2025'!K22+'CONSOLIDADO 2025'!K23+'CONSOLIDADO 2025'!K24</f>
        <v>0</v>
      </c>
      <c r="J30" s="1">
        <f>'CONSOLIDADO 2025'!N19+'CONSOLIDADO 2025'!N20+'CONSOLIDADO 2025'!N21+'CONSOLIDADO 2025'!N22+'CONSOLIDADO 2025'!N23+'CONSOLIDADO 2025'!N24</f>
        <v>0</v>
      </c>
      <c r="K30" s="1">
        <f>'CONSOLIDADO 2025'!P19+'CONSOLIDADO 2025'!P20+'CONSOLIDADO 2025'!P21+'CONSOLIDADO 2025'!P22+'CONSOLIDADO 2025'!P23+'CONSOLIDADO 2025'!P24</f>
        <v>0</v>
      </c>
      <c r="L30" s="1">
        <f>'CONSOLIDADO 2025'!O19+'CONSOLIDADO 2025'!O20+'CONSOLIDADO 2025'!O21+'CONSOLIDADO 2025'!O22+'CONSOLIDADO 2025'!O23+'CONSOLIDADO 2025'!O24</f>
        <v>0</v>
      </c>
      <c r="M30" s="1">
        <f>'CONSOLIDADO 2025'!Q19+'CONSOLIDADO 2025'!Q20+'CONSOLIDADO 2025'!Q21+'CONSOLIDADO 2025'!Q22+'CONSOLIDADO 2025'!Q23+'CONSOLIDADO 2025'!Q24</f>
        <v>0</v>
      </c>
      <c r="N30" s="1">
        <f>'CONSOLIDADO 2025'!R19+'CONSOLIDADO 2025'!R20+'CONSOLIDADO 2025'!R21+'CONSOLIDADO 2025'!R22+'CONSOLIDADO 2025'!R23+'CONSOLIDADO 2025'!R24</f>
        <v>0</v>
      </c>
      <c r="O30" s="1">
        <f>'CONSOLIDADO 2025'!S19+'CONSOLIDADO 2025'!S20+'CONSOLIDADO 2025'!S21+'CONSOLIDADO 2025'!S22+'CONSOLIDADO 2025'!S23+'CONSOLIDADO 2025'!S24</f>
        <v>0</v>
      </c>
      <c r="P30" s="1">
        <f>'CONSOLIDADO 2025'!T19+'CONSOLIDADO 2025'!T20+'CONSOLIDADO 2025'!T21+'CONSOLIDADO 2025'!T22+'CONSOLIDADO 2025'!T23+'CONSOLIDADO 2025'!T24</f>
        <v>0</v>
      </c>
      <c r="Q30" s="1">
        <f>'CONSOLIDADO 2025'!V19+'CONSOLIDADO 2025'!V20+'CONSOLIDADO 2025'!V21+'CONSOLIDADO 2025'!V22+'CONSOLIDADO 2025'!V23+'CONSOLIDADO 2025'!V24</f>
        <v>0</v>
      </c>
      <c r="R30" s="1">
        <f>SUM(D30:Q30)</f>
        <v>0</v>
      </c>
      <c r="S30" s="35"/>
    </row>
    <row r="31" spans="2:19" x14ac:dyDescent="0.25">
      <c r="B31" s="34"/>
      <c r="C31" s="1" t="s">
        <v>12</v>
      </c>
      <c r="D31" s="1">
        <f>SUM(D29+D30)</f>
        <v>327.24</v>
      </c>
      <c r="E31" s="1">
        <f t="shared" ref="E31:M31" si="0">SUM(E29+E30)</f>
        <v>650.59000000000015</v>
      </c>
      <c r="F31" s="1">
        <f t="shared" si="0"/>
        <v>22</v>
      </c>
      <c r="G31" s="1">
        <f t="shared" si="0"/>
        <v>3</v>
      </c>
      <c r="H31" s="1">
        <f t="shared" si="0"/>
        <v>224</v>
      </c>
      <c r="I31" s="1">
        <f t="shared" si="0"/>
        <v>0</v>
      </c>
      <c r="J31" s="1">
        <f t="shared" si="0"/>
        <v>0</v>
      </c>
      <c r="K31" s="1">
        <f t="shared" si="0"/>
        <v>0</v>
      </c>
      <c r="L31" s="1">
        <f>SUM(L29+L30)</f>
        <v>0</v>
      </c>
      <c r="M31" s="1">
        <f t="shared" si="0"/>
        <v>0</v>
      </c>
      <c r="N31" s="1">
        <f>SUM(N29+N30)</f>
        <v>0</v>
      </c>
      <c r="O31" s="1">
        <f>SUM(O29:O30)</f>
        <v>0</v>
      </c>
      <c r="P31" s="1">
        <f>SUM(P29:P30)</f>
        <v>0</v>
      </c>
      <c r="Q31" s="1">
        <f>SUM(Q29:Q30)</f>
        <v>0</v>
      </c>
      <c r="R31" s="1">
        <f>SUM(R29:R30)</f>
        <v>1226.8300000000002</v>
      </c>
      <c r="S31" s="35"/>
    </row>
    <row r="32" spans="2:19" ht="15.75" thickBot="1" x14ac:dyDescent="0.3">
      <c r="B32" s="34"/>
      <c r="S32" s="35"/>
    </row>
    <row r="33" spans="2:19" ht="15.75" thickBot="1" x14ac:dyDescent="0.3">
      <c r="B33" s="34"/>
      <c r="C33" s="117" t="s">
        <v>118</v>
      </c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48"/>
      <c r="P33" s="48"/>
      <c r="S33" s="35"/>
    </row>
    <row r="34" spans="2:19" ht="45" x14ac:dyDescent="0.25">
      <c r="B34" s="34"/>
      <c r="E34" s="28" t="s">
        <v>39</v>
      </c>
      <c r="F34" s="39" t="s">
        <v>153</v>
      </c>
      <c r="G34" s="39" t="s">
        <v>119</v>
      </c>
      <c r="H34" s="39" t="s">
        <v>155</v>
      </c>
      <c r="I34" s="39" t="s">
        <v>120</v>
      </c>
      <c r="J34" s="39" t="s">
        <v>156</v>
      </c>
      <c r="K34" s="39" t="s">
        <v>157</v>
      </c>
      <c r="L34" s="39" t="s">
        <v>121</v>
      </c>
      <c r="S34" s="35"/>
    </row>
    <row r="35" spans="2:19" x14ac:dyDescent="0.25">
      <c r="B35" s="34"/>
      <c r="E35" s="1" t="s">
        <v>142</v>
      </c>
      <c r="F35" s="3">
        <f>F29+G29+H29+I29+K29+M29+O29+P29</f>
        <v>249</v>
      </c>
      <c r="G35" s="3">
        <f>J29</f>
        <v>0</v>
      </c>
      <c r="H35" s="3">
        <f>N29</f>
        <v>0</v>
      </c>
      <c r="I35" s="3">
        <f>D29+Q29</f>
        <v>327.24</v>
      </c>
      <c r="J35" s="3">
        <f>L29</f>
        <v>0</v>
      </c>
      <c r="K35" s="3">
        <f>E29</f>
        <v>650.59000000000015</v>
      </c>
      <c r="L35" s="3">
        <f>SUM(F35:K35)</f>
        <v>1226.8300000000002</v>
      </c>
      <c r="S35" s="35"/>
    </row>
    <row r="36" spans="2:19" x14ac:dyDescent="0.25">
      <c r="B36" s="34"/>
      <c r="E36" s="1" t="s">
        <v>143</v>
      </c>
      <c r="F36" s="3">
        <f>F30+G30+H30+I30+K30+M30+O30+P30</f>
        <v>0</v>
      </c>
      <c r="G36" s="3">
        <f>J30</f>
        <v>0</v>
      </c>
      <c r="H36" s="3">
        <f>N30</f>
        <v>0</v>
      </c>
      <c r="I36" s="3">
        <f>D30+Q30</f>
        <v>0</v>
      </c>
      <c r="J36" s="3">
        <f>L30</f>
        <v>0</v>
      </c>
      <c r="K36" s="3">
        <f>E30</f>
        <v>0</v>
      </c>
      <c r="L36" s="3">
        <f>SUM(F36:K36)</f>
        <v>0</v>
      </c>
      <c r="S36" s="35"/>
    </row>
    <row r="37" spans="2:19" x14ac:dyDescent="0.25">
      <c r="B37" s="34"/>
      <c r="E37" s="1" t="s">
        <v>148</v>
      </c>
      <c r="F37" s="2">
        <f>SUM(F35:F36)</f>
        <v>249</v>
      </c>
      <c r="G37" s="2">
        <f>SUM(G35:G36)</f>
        <v>0</v>
      </c>
      <c r="H37" s="2">
        <f t="shared" ref="H37:K37" si="1">SUM(H35:H36)</f>
        <v>0</v>
      </c>
      <c r="I37" s="2">
        <f t="shared" si="1"/>
        <v>327.24</v>
      </c>
      <c r="J37" s="2">
        <f t="shared" si="1"/>
        <v>0</v>
      </c>
      <c r="K37" s="2">
        <f t="shared" si="1"/>
        <v>650.59000000000015</v>
      </c>
      <c r="L37" s="2">
        <f>SUM(L35:L36)</f>
        <v>1226.8300000000002</v>
      </c>
      <c r="S37" s="35"/>
    </row>
    <row r="38" spans="2:19" x14ac:dyDescent="0.25">
      <c r="B38" s="34"/>
      <c r="E38" s="1"/>
      <c r="F38" s="1" t="s">
        <v>122</v>
      </c>
      <c r="G38" s="1" t="s">
        <v>123</v>
      </c>
      <c r="H38" s="1" t="s">
        <v>124</v>
      </c>
      <c r="I38" s="1" t="s">
        <v>125</v>
      </c>
      <c r="J38" s="1" t="s">
        <v>126</v>
      </c>
      <c r="K38" s="1" t="s">
        <v>127</v>
      </c>
      <c r="L38" s="1"/>
      <c r="S38" s="35"/>
    </row>
    <row r="39" spans="2:19" x14ac:dyDescent="0.25">
      <c r="B39" s="34"/>
      <c r="E39" s="1" t="s">
        <v>142</v>
      </c>
      <c r="F39" s="17">
        <f>F35/L35*100</f>
        <v>20.296210558920141</v>
      </c>
      <c r="G39" s="17">
        <f>G35/L35*100</f>
        <v>0</v>
      </c>
      <c r="H39" s="17">
        <f>H35/L35*100</f>
        <v>0</v>
      </c>
      <c r="I39" s="2">
        <f>I35/L35*100</f>
        <v>26.673622262253122</v>
      </c>
      <c r="J39" s="17">
        <f>J35/L35*100</f>
        <v>0</v>
      </c>
      <c r="K39" s="17">
        <f>K35/L35*100</f>
        <v>53.030167178826737</v>
      </c>
      <c r="L39" s="17">
        <f>SUM(F39:K39)</f>
        <v>100</v>
      </c>
      <c r="S39" s="35"/>
    </row>
    <row r="40" spans="2:19" x14ac:dyDescent="0.25">
      <c r="B40" s="34"/>
      <c r="E40" s="1" t="s">
        <v>143</v>
      </c>
      <c r="F40" s="17" t="e">
        <f>F36/L36*100</f>
        <v>#DIV/0!</v>
      </c>
      <c r="G40" s="17" t="e">
        <f>G36/L36*100</f>
        <v>#DIV/0!</v>
      </c>
      <c r="H40" s="17" t="e">
        <f>H36/L36*100</f>
        <v>#DIV/0!</v>
      </c>
      <c r="I40" s="2" t="e">
        <f>I36/L36*100</f>
        <v>#DIV/0!</v>
      </c>
      <c r="J40" s="17" t="e">
        <f>J36/L36*100</f>
        <v>#DIV/0!</v>
      </c>
      <c r="K40" s="17" t="e">
        <f>K36/L36*100</f>
        <v>#DIV/0!</v>
      </c>
      <c r="L40" s="17" t="e">
        <f>SUM(F40:K40)</f>
        <v>#DIV/0!</v>
      </c>
      <c r="S40" s="35"/>
    </row>
    <row r="41" spans="2:19" x14ac:dyDescent="0.25">
      <c r="B41" s="34"/>
      <c r="E41" s="1" t="s">
        <v>148</v>
      </c>
      <c r="F41" s="17" t="e">
        <f>AVERAGE(F39:F40)</f>
        <v>#DIV/0!</v>
      </c>
      <c r="G41" s="17" t="e">
        <f t="shared" ref="G41:L41" si="2">AVERAGE(G39:G40)</f>
        <v>#DIV/0!</v>
      </c>
      <c r="H41" s="17" t="e">
        <f t="shared" si="2"/>
        <v>#DIV/0!</v>
      </c>
      <c r="I41" s="17" t="e">
        <f t="shared" si="2"/>
        <v>#DIV/0!</v>
      </c>
      <c r="J41" s="17" t="e">
        <f t="shared" si="2"/>
        <v>#DIV/0!</v>
      </c>
      <c r="K41" s="17" t="e">
        <f t="shared" si="2"/>
        <v>#DIV/0!</v>
      </c>
      <c r="L41" s="17" t="e">
        <f t="shared" si="2"/>
        <v>#DIV/0!</v>
      </c>
      <c r="S41" s="35"/>
    </row>
    <row r="42" spans="2:19" x14ac:dyDescent="0.25">
      <c r="B42" s="34"/>
      <c r="S42" s="35"/>
    </row>
    <row r="43" spans="2:19" x14ac:dyDescent="0.25">
      <c r="B43" s="34"/>
      <c r="S43" s="35"/>
    </row>
    <row r="44" spans="2:19" x14ac:dyDescent="0.25">
      <c r="B44" s="34"/>
      <c r="C44" s="124" t="s">
        <v>128</v>
      </c>
      <c r="D44" s="124"/>
      <c r="E44" s="7"/>
      <c r="F44" s="7"/>
      <c r="G44" s="7"/>
      <c r="H44" s="7"/>
      <c r="I44" s="7"/>
      <c r="S44" s="35"/>
    </row>
    <row r="45" spans="2:19" x14ac:dyDescent="0.25">
      <c r="B45" s="34"/>
      <c r="C45" s="29" t="s">
        <v>129</v>
      </c>
      <c r="D45" s="124" t="s">
        <v>136</v>
      </c>
      <c r="E45" s="124"/>
      <c r="F45" s="124"/>
      <c r="G45" s="124"/>
      <c r="H45" s="124"/>
      <c r="I45" s="124"/>
      <c r="S45" s="35"/>
    </row>
    <row r="46" spans="2:19" x14ac:dyDescent="0.25">
      <c r="B46" s="34"/>
      <c r="C46" s="29" t="s">
        <v>130</v>
      </c>
      <c r="D46" s="124" t="s">
        <v>137</v>
      </c>
      <c r="E46" s="124"/>
      <c r="F46" s="124"/>
      <c r="G46" s="124"/>
      <c r="H46" s="124"/>
      <c r="I46" s="124"/>
      <c r="S46" s="35"/>
    </row>
    <row r="47" spans="2:19" x14ac:dyDescent="0.25">
      <c r="B47" s="34"/>
      <c r="C47" s="29" t="s">
        <v>131</v>
      </c>
      <c r="D47" s="124" t="s">
        <v>154</v>
      </c>
      <c r="E47" s="124"/>
      <c r="F47" s="124"/>
      <c r="G47" s="124"/>
      <c r="H47" s="124"/>
      <c r="I47" s="124"/>
      <c r="S47" s="35"/>
    </row>
    <row r="48" spans="2:19" x14ac:dyDescent="0.25">
      <c r="B48" s="34"/>
      <c r="C48" s="29" t="s">
        <v>132</v>
      </c>
      <c r="D48" s="124" t="s">
        <v>138</v>
      </c>
      <c r="E48" s="124"/>
      <c r="F48" s="124"/>
      <c r="G48" s="124"/>
      <c r="H48" s="124"/>
      <c r="I48" s="124"/>
      <c r="S48" s="35"/>
    </row>
    <row r="49" spans="2:19" x14ac:dyDescent="0.25">
      <c r="B49" s="34"/>
      <c r="C49" s="29" t="s">
        <v>133</v>
      </c>
      <c r="D49" s="124" t="s">
        <v>139</v>
      </c>
      <c r="E49" s="124"/>
      <c r="F49" s="124"/>
      <c r="G49" s="124"/>
      <c r="H49" s="124"/>
      <c r="I49" s="124"/>
      <c r="S49" s="35"/>
    </row>
    <row r="50" spans="2:19" x14ac:dyDescent="0.25">
      <c r="B50" s="34"/>
      <c r="C50" s="29" t="s">
        <v>134</v>
      </c>
      <c r="D50" s="124" t="s">
        <v>140</v>
      </c>
      <c r="E50" s="124"/>
      <c r="F50" s="124"/>
      <c r="G50" s="124"/>
      <c r="H50" s="124"/>
      <c r="I50" s="124"/>
      <c r="S50" s="35"/>
    </row>
    <row r="51" spans="2:19" x14ac:dyDescent="0.25">
      <c r="B51" s="34"/>
      <c r="C51" s="29" t="s">
        <v>135</v>
      </c>
      <c r="D51" s="124" t="s">
        <v>141</v>
      </c>
      <c r="E51" s="124"/>
      <c r="F51" s="124"/>
      <c r="G51" s="124"/>
      <c r="H51" s="124"/>
      <c r="I51" s="124"/>
      <c r="S51" s="35"/>
    </row>
    <row r="52" spans="2:19" x14ac:dyDescent="0.25">
      <c r="B52" s="34"/>
      <c r="S52" s="35"/>
    </row>
    <row r="53" spans="2:19" ht="15.75" thickBot="1" x14ac:dyDescent="0.3">
      <c r="B53" s="36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8"/>
    </row>
  </sheetData>
  <mergeCells count="38">
    <mergeCell ref="J19:M19"/>
    <mergeCell ref="D49:I49"/>
    <mergeCell ref="D50:I50"/>
    <mergeCell ref="D51:I51"/>
    <mergeCell ref="J27:P27"/>
    <mergeCell ref="C44:D44"/>
    <mergeCell ref="D45:I45"/>
    <mergeCell ref="D46:I46"/>
    <mergeCell ref="D47:I47"/>
    <mergeCell ref="D48:I48"/>
    <mergeCell ref="J20:M20"/>
    <mergeCell ref="E15:G15"/>
    <mergeCell ref="E16:G16"/>
    <mergeCell ref="E17:G17"/>
    <mergeCell ref="E18:G18"/>
    <mergeCell ref="E19:G19"/>
    <mergeCell ref="C10:Q10"/>
    <mergeCell ref="C33:N33"/>
    <mergeCell ref="E20:G20"/>
    <mergeCell ref="F27:I27"/>
    <mergeCell ref="D27:E27"/>
    <mergeCell ref="Q27:Q28"/>
    <mergeCell ref="E21:G21"/>
    <mergeCell ref="E22:G22"/>
    <mergeCell ref="J13:M13"/>
    <mergeCell ref="J14:M14"/>
    <mergeCell ref="J15:M15"/>
    <mergeCell ref="J16:M16"/>
    <mergeCell ref="J17:M17"/>
    <mergeCell ref="J18:M18"/>
    <mergeCell ref="E13:G13"/>
    <mergeCell ref="E14:G14"/>
    <mergeCell ref="B2:D8"/>
    <mergeCell ref="Q6:S8"/>
    <mergeCell ref="Q4:S5"/>
    <mergeCell ref="Q2:S3"/>
    <mergeCell ref="E6:P8"/>
    <mergeCell ref="E2:P5"/>
  </mergeCells>
  <hyperlinks>
    <hyperlink ref="J14" r:id="rId1" xr:uid="{23F3E3E6-4F85-4219-B9A2-EFD56C4C2C86}"/>
  </hyperlinks>
  <pageMargins left="0.7" right="0.7" top="0.75" bottom="0.75" header="0.3" footer="0.3"/>
  <pageSetup scale="31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BDF8-C3B0-4A70-BE50-5B8B4B22BBEF}">
  <dimension ref="B1:K58"/>
  <sheetViews>
    <sheetView zoomScale="85" zoomScaleNormal="85" workbookViewId="0">
      <selection activeCell="D37" sqref="D37:G37"/>
    </sheetView>
  </sheetViews>
  <sheetFormatPr baseColWidth="10" defaultRowHeight="15" x14ac:dyDescent="0.25"/>
  <cols>
    <col min="3" max="3" width="10.85546875" customWidth="1"/>
    <col min="4" max="4" width="49.85546875" bestFit="1" customWidth="1"/>
    <col min="5" max="5" width="26.5703125" bestFit="1" customWidth="1"/>
    <col min="6" max="6" width="34.140625" bestFit="1" customWidth="1"/>
    <col min="7" max="7" width="27.85546875" customWidth="1"/>
  </cols>
  <sheetData>
    <row r="1" spans="2:9" ht="15.75" thickBot="1" x14ac:dyDescent="0.3"/>
    <row r="2" spans="2:9" x14ac:dyDescent="0.25">
      <c r="B2" s="95"/>
      <c r="C2" s="96"/>
      <c r="D2" s="107" t="s">
        <v>285</v>
      </c>
      <c r="E2" s="108"/>
      <c r="F2" s="108"/>
      <c r="G2" s="102"/>
      <c r="H2" s="101" t="s">
        <v>294</v>
      </c>
      <c r="I2" s="102"/>
    </row>
    <row r="3" spans="2:9" ht="15.75" thickBot="1" x14ac:dyDescent="0.3">
      <c r="B3" s="97"/>
      <c r="C3" s="98"/>
      <c r="D3" s="105"/>
      <c r="E3" s="109"/>
      <c r="F3" s="109"/>
      <c r="G3" s="106"/>
      <c r="H3" s="103"/>
      <c r="I3" s="104"/>
    </row>
    <row r="4" spans="2:9" x14ac:dyDescent="0.25">
      <c r="B4" s="97"/>
      <c r="C4" s="98"/>
      <c r="D4" s="105"/>
      <c r="E4" s="109"/>
      <c r="F4" s="109"/>
      <c r="G4" s="106"/>
      <c r="H4" s="101" t="s">
        <v>288</v>
      </c>
      <c r="I4" s="102"/>
    </row>
    <row r="5" spans="2:9" ht="15.75" thickBot="1" x14ac:dyDescent="0.3">
      <c r="B5" s="97"/>
      <c r="C5" s="98"/>
      <c r="D5" s="103"/>
      <c r="E5" s="110"/>
      <c r="F5" s="110"/>
      <c r="G5" s="104"/>
      <c r="H5" s="103"/>
      <c r="I5" s="104"/>
    </row>
    <row r="6" spans="2:9" x14ac:dyDescent="0.25">
      <c r="B6" s="97"/>
      <c r="C6" s="98"/>
      <c r="D6" s="101" t="s">
        <v>295</v>
      </c>
      <c r="E6" s="108"/>
      <c r="F6" s="108"/>
      <c r="G6" s="102"/>
      <c r="H6" s="101" t="s">
        <v>289</v>
      </c>
      <c r="I6" s="102"/>
    </row>
    <row r="7" spans="2:9" x14ac:dyDescent="0.25">
      <c r="B7" s="97"/>
      <c r="C7" s="98"/>
      <c r="D7" s="105"/>
      <c r="E7" s="109"/>
      <c r="F7" s="109"/>
      <c r="G7" s="106"/>
      <c r="H7" s="105"/>
      <c r="I7" s="106"/>
    </row>
    <row r="8" spans="2:9" ht="15.75" thickBot="1" x14ac:dyDescent="0.3">
      <c r="B8" s="99"/>
      <c r="C8" s="100"/>
      <c r="D8" s="103"/>
      <c r="E8" s="110"/>
      <c r="F8" s="110"/>
      <c r="G8" s="104"/>
      <c r="H8" s="103"/>
      <c r="I8" s="104"/>
    </row>
    <row r="10" spans="2:9" x14ac:dyDescent="0.25">
      <c r="D10" s="142" t="s">
        <v>103</v>
      </c>
      <c r="E10" s="142"/>
      <c r="F10" s="142"/>
      <c r="G10" s="142"/>
    </row>
    <row r="11" spans="2:9" x14ac:dyDescent="0.25">
      <c r="D11" s="142"/>
      <c r="E11" s="142"/>
      <c r="F11" s="142"/>
      <c r="G11" s="142"/>
    </row>
    <row r="13" spans="2:9" x14ac:dyDescent="0.25">
      <c r="D13" s="8" t="s">
        <v>77</v>
      </c>
      <c r="E13" s="7"/>
      <c r="F13" s="143" t="s">
        <v>82</v>
      </c>
      <c r="G13" s="143"/>
    </row>
    <row r="14" spans="2:9" x14ac:dyDescent="0.25">
      <c r="D14" s="11" t="s">
        <v>199</v>
      </c>
      <c r="F14" s="141" t="s">
        <v>203</v>
      </c>
      <c r="G14" s="140"/>
    </row>
    <row r="15" spans="2:9" x14ac:dyDescent="0.25">
      <c r="D15" s="8" t="s">
        <v>76</v>
      </c>
      <c r="E15" s="7"/>
      <c r="F15" s="143" t="s">
        <v>83</v>
      </c>
      <c r="G15" s="143"/>
    </row>
    <row r="16" spans="2:9" x14ac:dyDescent="0.25">
      <c r="D16" s="11" t="s">
        <v>200</v>
      </c>
      <c r="F16" s="140" t="s">
        <v>37</v>
      </c>
      <c r="G16" s="140"/>
    </row>
    <row r="17" spans="3:11" x14ac:dyDescent="0.25">
      <c r="D17" s="8" t="s">
        <v>78</v>
      </c>
      <c r="E17" s="7"/>
      <c r="F17" s="143" t="s">
        <v>84</v>
      </c>
      <c r="G17" s="143"/>
    </row>
    <row r="18" spans="3:11" x14ac:dyDescent="0.25">
      <c r="D18" s="11" t="s">
        <v>201</v>
      </c>
      <c r="F18" s="140" t="s">
        <v>38</v>
      </c>
      <c r="G18" s="140"/>
    </row>
    <row r="19" spans="3:11" x14ac:dyDescent="0.25">
      <c r="D19" s="8" t="s">
        <v>79</v>
      </c>
      <c r="E19" s="7"/>
      <c r="F19" s="143" t="s">
        <v>85</v>
      </c>
      <c r="G19" s="143"/>
    </row>
    <row r="20" spans="3:11" x14ac:dyDescent="0.25">
      <c r="D20" s="11" t="s">
        <v>202</v>
      </c>
      <c r="F20" s="139">
        <v>45839</v>
      </c>
      <c r="G20" s="140"/>
    </row>
    <row r="21" spans="3:11" x14ac:dyDescent="0.25">
      <c r="D21" s="8" t="s">
        <v>80</v>
      </c>
      <c r="E21" s="7"/>
    </row>
    <row r="22" spans="3:11" x14ac:dyDescent="0.25">
      <c r="C22" s="5"/>
      <c r="D22" s="18">
        <v>3157592533</v>
      </c>
      <c r="F22" s="112"/>
      <c r="G22" s="112"/>
      <c r="H22" s="5"/>
      <c r="I22" s="5"/>
      <c r="J22" s="5"/>
      <c r="K22" s="5"/>
    </row>
    <row r="23" spans="3:11" x14ac:dyDescent="0.25">
      <c r="C23" s="5"/>
      <c r="D23" s="9" t="s">
        <v>90</v>
      </c>
      <c r="E23" s="6"/>
      <c r="F23" s="6"/>
      <c r="G23" s="6"/>
      <c r="H23" s="5"/>
      <c r="I23" s="5"/>
      <c r="J23" s="5"/>
      <c r="K23" s="5"/>
    </row>
    <row r="24" spans="3:11" x14ac:dyDescent="0.25">
      <c r="C24" s="5"/>
      <c r="D24" s="16"/>
      <c r="E24" s="6"/>
      <c r="F24" s="6"/>
      <c r="G24" s="6"/>
      <c r="H24" s="5"/>
      <c r="I24" s="5"/>
      <c r="J24" s="5"/>
      <c r="K24" s="5"/>
    </row>
    <row r="25" spans="3:11" x14ac:dyDescent="0.25">
      <c r="C25" s="5"/>
      <c r="D25" s="13" t="s">
        <v>86</v>
      </c>
      <c r="E25" s="13" t="s">
        <v>87</v>
      </c>
      <c r="F25" s="13" t="s">
        <v>88</v>
      </c>
      <c r="G25" s="13" t="s">
        <v>89</v>
      </c>
      <c r="H25" s="5"/>
      <c r="I25" s="5"/>
      <c r="J25" s="5"/>
      <c r="K25" s="5"/>
    </row>
    <row r="26" spans="3:11" x14ac:dyDescent="0.25">
      <c r="C26" s="5"/>
      <c r="D26" s="12"/>
      <c r="E26" s="40" t="s">
        <v>204</v>
      </c>
      <c r="F26" s="12"/>
      <c r="G26" s="12"/>
      <c r="H26" s="5"/>
      <c r="I26" s="5"/>
      <c r="J26" s="5"/>
      <c r="K26" s="5"/>
    </row>
    <row r="27" spans="3:11" x14ac:dyDescent="0.25">
      <c r="C27" s="5"/>
      <c r="D27" s="15"/>
      <c r="E27" s="15"/>
      <c r="F27" s="15"/>
      <c r="G27" s="15"/>
      <c r="H27" s="5"/>
      <c r="I27" s="5"/>
      <c r="J27" s="5"/>
      <c r="K27" s="5"/>
    </row>
    <row r="28" spans="3:11" ht="30" customHeight="1" x14ac:dyDescent="0.25">
      <c r="C28" s="5"/>
      <c r="D28" s="10" t="s">
        <v>91</v>
      </c>
      <c r="E28" s="40" t="s">
        <v>205</v>
      </c>
      <c r="F28" s="5"/>
      <c r="G28" s="5"/>
      <c r="H28" s="5"/>
      <c r="I28" s="5"/>
      <c r="J28" s="5"/>
      <c r="K28" s="5"/>
    </row>
    <row r="29" spans="3:11" x14ac:dyDescent="0.25">
      <c r="C29" s="5"/>
      <c r="D29" s="5"/>
      <c r="E29" s="5"/>
      <c r="F29" s="5"/>
      <c r="G29" s="5"/>
      <c r="H29" s="5"/>
      <c r="I29" s="5"/>
      <c r="J29" s="5"/>
      <c r="K29" s="5"/>
    </row>
    <row r="30" spans="3:11" x14ac:dyDescent="0.25">
      <c r="C30" s="5"/>
      <c r="D30" s="5"/>
      <c r="E30" s="5"/>
      <c r="F30" s="5"/>
      <c r="G30" s="5"/>
      <c r="H30" s="5"/>
      <c r="I30" s="5"/>
      <c r="J30" s="5"/>
      <c r="K30" s="5"/>
    </row>
    <row r="31" spans="3:11" ht="42" customHeight="1" x14ac:dyDescent="0.25">
      <c r="C31" s="5"/>
      <c r="D31" s="129" t="s">
        <v>69</v>
      </c>
      <c r="E31" s="129"/>
      <c r="F31" s="129" t="s">
        <v>70</v>
      </c>
      <c r="G31" s="129"/>
      <c r="H31" s="5"/>
      <c r="I31" s="5"/>
      <c r="J31" s="5"/>
      <c r="K31" s="5"/>
    </row>
    <row r="32" spans="3:11" ht="30" x14ac:dyDescent="0.25">
      <c r="C32" s="5"/>
      <c r="D32" s="14" t="s">
        <v>71</v>
      </c>
      <c r="E32" s="14" t="s">
        <v>72</v>
      </c>
      <c r="F32" s="14" t="s">
        <v>73</v>
      </c>
      <c r="G32" s="14" t="s">
        <v>74</v>
      </c>
      <c r="H32" s="5"/>
      <c r="I32" s="5"/>
      <c r="J32" s="5"/>
      <c r="K32" s="5"/>
    </row>
    <row r="33" spans="3:11" ht="32.25" customHeight="1" x14ac:dyDescent="0.25">
      <c r="C33" s="5"/>
      <c r="D33" s="40">
        <v>10</v>
      </c>
      <c r="E33" s="40">
        <v>10</v>
      </c>
      <c r="F33" s="40">
        <v>0</v>
      </c>
      <c r="G33" s="40">
        <v>0</v>
      </c>
      <c r="H33" s="5"/>
      <c r="I33" s="5"/>
      <c r="J33" s="5"/>
      <c r="K33" s="5"/>
    </row>
    <row r="34" spans="3:11" ht="24.95" customHeight="1" x14ac:dyDescent="0.25">
      <c r="C34" s="5"/>
      <c r="D34" s="135" t="s">
        <v>75</v>
      </c>
      <c r="E34" s="136"/>
      <c r="F34" s="136"/>
      <c r="G34" s="137"/>
      <c r="H34" s="5"/>
      <c r="I34" s="5"/>
      <c r="J34" s="5"/>
      <c r="K34" s="5"/>
    </row>
    <row r="35" spans="3:11" ht="24.95" customHeight="1" x14ac:dyDescent="0.25">
      <c r="C35" s="5"/>
      <c r="D35" s="130" t="s">
        <v>206</v>
      </c>
      <c r="E35" s="131"/>
      <c r="F35" s="131"/>
      <c r="G35" s="132"/>
      <c r="H35" s="5"/>
      <c r="I35" s="5"/>
      <c r="J35" s="5"/>
      <c r="K35" s="5"/>
    </row>
    <row r="36" spans="3:11" ht="24.95" customHeight="1" x14ac:dyDescent="0.25">
      <c r="C36" s="5"/>
      <c r="D36" s="130" t="s">
        <v>207</v>
      </c>
      <c r="E36" s="131"/>
      <c r="F36" s="131"/>
      <c r="G36" s="132"/>
      <c r="H36" s="5"/>
      <c r="I36" s="5"/>
      <c r="J36" s="5"/>
      <c r="K36" s="5"/>
    </row>
    <row r="37" spans="3:11" ht="24.95" customHeight="1" x14ac:dyDescent="0.25">
      <c r="C37" s="5"/>
      <c r="D37" s="130" t="s">
        <v>208</v>
      </c>
      <c r="E37" s="131"/>
      <c r="F37" s="131"/>
      <c r="G37" s="132"/>
      <c r="H37" s="5"/>
      <c r="I37" s="5"/>
      <c r="J37" s="5"/>
      <c r="K37" s="5"/>
    </row>
    <row r="38" spans="3:11" ht="24.95" customHeight="1" x14ac:dyDescent="0.25">
      <c r="C38" s="5"/>
      <c r="D38" s="130" t="s">
        <v>209</v>
      </c>
      <c r="E38" s="131"/>
      <c r="F38" s="131"/>
      <c r="G38" s="132"/>
      <c r="H38" s="5"/>
      <c r="I38" s="5"/>
      <c r="J38" s="5"/>
      <c r="K38" s="5"/>
    </row>
    <row r="39" spans="3:11" ht="24.95" customHeight="1" x14ac:dyDescent="0.25">
      <c r="C39" s="5"/>
      <c r="D39" s="130" t="s">
        <v>210</v>
      </c>
      <c r="E39" s="131"/>
      <c r="F39" s="131"/>
      <c r="G39" s="132"/>
      <c r="H39" s="5"/>
      <c r="I39" s="5"/>
      <c r="J39" s="5"/>
      <c r="K39" s="5"/>
    </row>
    <row r="40" spans="3:11" ht="24.95" customHeight="1" x14ac:dyDescent="0.25">
      <c r="C40" s="5"/>
      <c r="D40" s="130" t="s">
        <v>211</v>
      </c>
      <c r="E40" s="131"/>
      <c r="F40" s="131"/>
      <c r="G40" s="132"/>
      <c r="H40" s="5"/>
      <c r="I40" s="5"/>
      <c r="J40" s="5"/>
      <c r="K40" s="5"/>
    </row>
    <row r="41" spans="3:11" ht="24.95" customHeight="1" x14ac:dyDescent="0.25">
      <c r="C41" s="5"/>
      <c r="D41" s="130" t="s">
        <v>212</v>
      </c>
      <c r="E41" s="131"/>
      <c r="F41" s="131"/>
      <c r="G41" s="132"/>
      <c r="H41" s="5"/>
      <c r="I41" s="5"/>
      <c r="J41" s="5"/>
      <c r="K41" s="5"/>
    </row>
    <row r="42" spans="3:11" ht="24.95" customHeight="1" x14ac:dyDescent="0.25">
      <c r="C42" s="5"/>
      <c r="D42" s="130" t="s">
        <v>213</v>
      </c>
      <c r="E42" s="131"/>
      <c r="F42" s="131"/>
      <c r="G42" s="132"/>
      <c r="H42" s="5"/>
      <c r="I42" s="5"/>
      <c r="J42" s="5"/>
      <c r="K42" s="5"/>
    </row>
    <row r="43" spans="3:11" ht="24.75" customHeight="1" x14ac:dyDescent="0.25">
      <c r="C43" s="5"/>
      <c r="D43" s="130" t="s">
        <v>214</v>
      </c>
      <c r="E43" s="131"/>
      <c r="F43" s="131"/>
      <c r="G43" s="132"/>
      <c r="H43" s="5"/>
      <c r="I43" s="5"/>
      <c r="J43" s="5"/>
      <c r="K43" s="5"/>
    </row>
    <row r="44" spans="3:11" x14ac:dyDescent="0.25">
      <c r="C44" s="5"/>
      <c r="D44" s="5"/>
      <c r="E44" s="5"/>
      <c r="F44" s="5"/>
      <c r="G44" s="15"/>
      <c r="H44" s="5"/>
      <c r="I44" s="5"/>
      <c r="J44" s="5"/>
      <c r="K44" s="5"/>
    </row>
    <row r="45" spans="3:11" x14ac:dyDescent="0.25">
      <c r="C45" s="5"/>
      <c r="D45" s="129" t="s">
        <v>67</v>
      </c>
      <c r="E45" s="129"/>
      <c r="F45" s="10" t="s">
        <v>68</v>
      </c>
      <c r="G45" s="10" t="s">
        <v>81</v>
      </c>
      <c r="H45" s="5"/>
      <c r="I45" s="5"/>
      <c r="J45" s="5"/>
      <c r="K45" s="5"/>
    </row>
    <row r="46" spans="3:11" ht="21.75" customHeight="1" x14ac:dyDescent="0.25">
      <c r="C46" s="5"/>
      <c r="D46" s="133" t="s">
        <v>92</v>
      </c>
      <c r="E46" s="133"/>
      <c r="F46" s="12">
        <v>0</v>
      </c>
      <c r="G46" s="12" t="s">
        <v>216</v>
      </c>
      <c r="H46" s="5"/>
      <c r="I46" s="5"/>
      <c r="J46" s="5"/>
      <c r="K46" s="5"/>
    </row>
    <row r="47" spans="3:11" ht="38.25" customHeight="1" x14ac:dyDescent="0.25">
      <c r="C47" s="5"/>
      <c r="D47" s="133" t="s">
        <v>94</v>
      </c>
      <c r="E47" s="133"/>
      <c r="F47" s="12">
        <v>0</v>
      </c>
      <c r="G47" s="12" t="s">
        <v>216</v>
      </c>
      <c r="H47" s="5"/>
      <c r="I47" s="5"/>
      <c r="J47" s="5"/>
      <c r="K47" s="5"/>
    </row>
    <row r="48" spans="3:11" ht="46.5" customHeight="1" x14ac:dyDescent="0.25">
      <c r="C48" s="5"/>
      <c r="D48" s="133" t="s">
        <v>95</v>
      </c>
      <c r="E48" s="133"/>
      <c r="F48" s="12">
        <v>1</v>
      </c>
      <c r="G48" s="12" t="s">
        <v>217</v>
      </c>
      <c r="H48" s="5"/>
      <c r="I48" s="5"/>
      <c r="J48" s="5"/>
      <c r="K48" s="5"/>
    </row>
    <row r="49" spans="3:11" ht="35.25" customHeight="1" x14ac:dyDescent="0.25">
      <c r="C49" s="5"/>
      <c r="D49" s="133" t="s">
        <v>93</v>
      </c>
      <c r="E49" s="133"/>
      <c r="F49" s="12">
        <v>1</v>
      </c>
      <c r="G49" s="12" t="s">
        <v>218</v>
      </c>
      <c r="H49" s="5"/>
      <c r="I49" s="5"/>
      <c r="J49" s="5"/>
      <c r="K49" s="5"/>
    </row>
    <row r="50" spans="3:11" ht="51" customHeight="1" x14ac:dyDescent="0.25">
      <c r="C50" s="5"/>
      <c r="D50" s="133" t="s">
        <v>96</v>
      </c>
      <c r="E50" s="133"/>
      <c r="F50" s="12">
        <v>0</v>
      </c>
      <c r="G50" s="12" t="s">
        <v>216</v>
      </c>
      <c r="H50" s="5"/>
      <c r="I50" s="5"/>
      <c r="J50" s="5"/>
      <c r="K50" s="5"/>
    </row>
    <row r="51" spans="3:11" ht="17.25" customHeight="1" x14ac:dyDescent="0.25">
      <c r="C51" s="5"/>
      <c r="D51" s="133" t="s">
        <v>97</v>
      </c>
      <c r="E51" s="133"/>
      <c r="F51" s="12">
        <v>0</v>
      </c>
      <c r="G51" s="12" t="s">
        <v>216</v>
      </c>
      <c r="H51" s="5"/>
      <c r="I51" s="5"/>
      <c r="J51" s="5"/>
      <c r="K51" s="5"/>
    </row>
    <row r="52" spans="3:11" ht="33.75" customHeight="1" x14ac:dyDescent="0.25">
      <c r="C52" s="5"/>
      <c r="D52" s="133" t="s">
        <v>98</v>
      </c>
      <c r="E52" s="133"/>
      <c r="F52" s="12">
        <v>0</v>
      </c>
      <c r="G52" s="12" t="s">
        <v>216</v>
      </c>
      <c r="H52" s="5"/>
      <c r="I52" s="5"/>
      <c r="J52" s="5"/>
      <c r="K52" s="5"/>
    </row>
    <row r="53" spans="3:11" x14ac:dyDescent="0.25">
      <c r="C53" s="5"/>
      <c r="D53" s="5"/>
      <c r="E53" s="5"/>
      <c r="F53" s="5"/>
      <c r="G53" s="5"/>
      <c r="H53" s="5"/>
      <c r="I53" s="5"/>
      <c r="J53" s="5"/>
      <c r="K53" s="5"/>
    </row>
    <row r="54" spans="3:11" x14ac:dyDescent="0.25">
      <c r="C54" s="5"/>
      <c r="D54" s="138" t="s">
        <v>99</v>
      </c>
      <c r="E54" s="138"/>
      <c r="F54" s="138"/>
      <c r="G54" s="138"/>
      <c r="H54" s="5"/>
      <c r="I54" s="5"/>
      <c r="J54" s="5"/>
      <c r="K54" s="5"/>
    </row>
    <row r="55" spans="3:11" x14ac:dyDescent="0.25">
      <c r="C55" s="5"/>
      <c r="D55" s="5"/>
      <c r="E55" s="5"/>
      <c r="F55" s="5"/>
      <c r="G55" s="5"/>
      <c r="H55" s="5"/>
      <c r="I55" s="5"/>
      <c r="J55" s="5"/>
      <c r="K55" s="5"/>
    </row>
    <row r="56" spans="3:11" ht="30" customHeight="1" x14ac:dyDescent="0.25">
      <c r="C56" s="5"/>
      <c r="D56" s="10" t="s">
        <v>100</v>
      </c>
      <c r="E56" s="10" t="s">
        <v>101</v>
      </c>
      <c r="F56" s="129" t="s">
        <v>102</v>
      </c>
      <c r="G56" s="129"/>
      <c r="H56" s="5"/>
      <c r="I56" s="5"/>
      <c r="J56" s="5"/>
      <c r="K56" s="5"/>
    </row>
    <row r="57" spans="3:11" ht="58.5" customHeight="1" x14ac:dyDescent="0.25">
      <c r="C57" s="5"/>
      <c r="D57" s="40">
        <v>1</v>
      </c>
      <c r="E57" s="40" t="s">
        <v>215</v>
      </c>
      <c r="F57" s="134">
        <v>0</v>
      </c>
      <c r="G57" s="134"/>
      <c r="H57" s="5"/>
      <c r="I57" s="5"/>
      <c r="J57" s="5"/>
      <c r="K57" s="5"/>
    </row>
    <row r="58" spans="3:11" x14ac:dyDescent="0.25">
      <c r="C58" s="5"/>
      <c r="D58" s="5"/>
      <c r="E58" s="5"/>
      <c r="F58" s="5"/>
      <c r="G58" s="5"/>
      <c r="H58" s="5"/>
      <c r="I58" s="5"/>
      <c r="J58" s="5"/>
      <c r="K58" s="5"/>
    </row>
  </sheetData>
  <mergeCells count="39">
    <mergeCell ref="D10:G11"/>
    <mergeCell ref="F19:G19"/>
    <mergeCell ref="F17:G17"/>
    <mergeCell ref="F15:G15"/>
    <mergeCell ref="F13:G13"/>
    <mergeCell ref="F20:G20"/>
    <mergeCell ref="F22:G22"/>
    <mergeCell ref="F14:G14"/>
    <mergeCell ref="F16:G16"/>
    <mergeCell ref="F18:G18"/>
    <mergeCell ref="F56:G56"/>
    <mergeCell ref="F57:G57"/>
    <mergeCell ref="D34:G34"/>
    <mergeCell ref="D54:G54"/>
    <mergeCell ref="D46:E46"/>
    <mergeCell ref="D47:E47"/>
    <mergeCell ref="D48:E48"/>
    <mergeCell ref="D49:E49"/>
    <mergeCell ref="D50:E50"/>
    <mergeCell ref="D51:E51"/>
    <mergeCell ref="D43:G43"/>
    <mergeCell ref="D42:G42"/>
    <mergeCell ref="D41:G41"/>
    <mergeCell ref="D36:G36"/>
    <mergeCell ref="D31:E31"/>
    <mergeCell ref="F31:G31"/>
    <mergeCell ref="D45:E45"/>
    <mergeCell ref="D35:G35"/>
    <mergeCell ref="D52:E52"/>
    <mergeCell ref="D37:G37"/>
    <mergeCell ref="D38:G38"/>
    <mergeCell ref="D39:G39"/>
    <mergeCell ref="D40:G40"/>
    <mergeCell ref="B2:C8"/>
    <mergeCell ref="D2:G5"/>
    <mergeCell ref="D6:G8"/>
    <mergeCell ref="H2:I3"/>
    <mergeCell ref="H4:I5"/>
    <mergeCell ref="H6:I8"/>
  </mergeCells>
  <hyperlinks>
    <hyperlink ref="F14" r:id="rId1" xr:uid="{04755104-1F4C-4135-AFAF-1B8127FECD33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DEBE-DCE2-46E8-BC57-639A2D85905C}">
  <sheetPr>
    <pageSetUpPr fitToPage="1"/>
  </sheetPr>
  <dimension ref="B1:P59"/>
  <sheetViews>
    <sheetView zoomScaleNormal="100" zoomScaleSheetLayoutView="85" workbookViewId="0">
      <selection activeCell="N6" sqref="N6:P8"/>
    </sheetView>
  </sheetViews>
  <sheetFormatPr baseColWidth="10" defaultRowHeight="15" x14ac:dyDescent="0.25"/>
  <cols>
    <col min="2" max="2" width="6.5703125" customWidth="1"/>
    <col min="3" max="3" width="3.42578125" bestFit="1" customWidth="1"/>
    <col min="4" max="4" width="15.7109375" customWidth="1"/>
    <col min="5" max="5" width="15.42578125" customWidth="1"/>
    <col min="6" max="6" width="33.5703125" customWidth="1"/>
    <col min="7" max="7" width="6.7109375" customWidth="1"/>
    <col min="8" max="10" width="6.42578125" bestFit="1" customWidth="1"/>
    <col min="13" max="13" width="32.28515625" customWidth="1"/>
    <col min="14" max="14" width="5.42578125" customWidth="1"/>
  </cols>
  <sheetData>
    <row r="1" spans="2:16" ht="15.75" thickBot="1" x14ac:dyDescent="0.3"/>
    <row r="2" spans="2:16" x14ac:dyDescent="0.25">
      <c r="B2" s="95"/>
      <c r="C2" s="111"/>
      <c r="D2" s="96"/>
      <c r="E2" s="144" t="s">
        <v>285</v>
      </c>
      <c r="F2" s="108"/>
      <c r="G2" s="108"/>
      <c r="H2" s="108"/>
      <c r="I2" s="108"/>
      <c r="J2" s="108"/>
      <c r="K2" s="108"/>
      <c r="L2" s="108"/>
      <c r="M2" s="102"/>
      <c r="N2" s="101" t="s">
        <v>296</v>
      </c>
      <c r="O2" s="108"/>
      <c r="P2" s="102"/>
    </row>
    <row r="3" spans="2:16" ht="15.75" thickBot="1" x14ac:dyDescent="0.3">
      <c r="B3" s="97"/>
      <c r="C3" s="112"/>
      <c r="D3" s="98"/>
      <c r="E3" s="109"/>
      <c r="F3" s="109"/>
      <c r="G3" s="109"/>
      <c r="H3" s="109"/>
      <c r="I3" s="109"/>
      <c r="J3" s="109"/>
      <c r="K3" s="109"/>
      <c r="L3" s="109"/>
      <c r="M3" s="106"/>
      <c r="N3" s="103"/>
      <c r="O3" s="110"/>
      <c r="P3" s="104"/>
    </row>
    <row r="4" spans="2:16" x14ac:dyDescent="0.25">
      <c r="B4" s="97"/>
      <c r="C4" s="112"/>
      <c r="D4" s="98"/>
      <c r="E4" s="109"/>
      <c r="F4" s="109"/>
      <c r="G4" s="109"/>
      <c r="H4" s="109"/>
      <c r="I4" s="109"/>
      <c r="J4" s="109"/>
      <c r="K4" s="109"/>
      <c r="L4" s="109"/>
      <c r="M4" s="106"/>
      <c r="N4" s="101" t="s">
        <v>288</v>
      </c>
      <c r="O4" s="108"/>
      <c r="P4" s="102"/>
    </row>
    <row r="5" spans="2:16" ht="15.75" thickBot="1" x14ac:dyDescent="0.3">
      <c r="B5" s="97"/>
      <c r="C5" s="112"/>
      <c r="D5" s="98"/>
      <c r="E5" s="110"/>
      <c r="F5" s="110"/>
      <c r="G5" s="110"/>
      <c r="H5" s="110"/>
      <c r="I5" s="110"/>
      <c r="J5" s="110"/>
      <c r="K5" s="110"/>
      <c r="L5" s="110"/>
      <c r="M5" s="104"/>
      <c r="N5" s="103"/>
      <c r="O5" s="110"/>
      <c r="P5" s="104"/>
    </row>
    <row r="6" spans="2:16" x14ac:dyDescent="0.25">
      <c r="B6" s="97"/>
      <c r="C6" s="112"/>
      <c r="D6" s="98"/>
      <c r="E6" s="101" t="s">
        <v>297</v>
      </c>
      <c r="F6" s="108"/>
      <c r="G6" s="108"/>
      <c r="H6" s="108"/>
      <c r="I6" s="108"/>
      <c r="J6" s="108"/>
      <c r="K6" s="108"/>
      <c r="L6" s="108"/>
      <c r="M6" s="102"/>
      <c r="N6" s="101" t="s">
        <v>289</v>
      </c>
      <c r="O6" s="108"/>
      <c r="P6" s="102"/>
    </row>
    <row r="7" spans="2:16" x14ac:dyDescent="0.25">
      <c r="B7" s="97"/>
      <c r="C7" s="112"/>
      <c r="D7" s="98"/>
      <c r="E7" s="105"/>
      <c r="F7" s="109"/>
      <c r="G7" s="109"/>
      <c r="H7" s="109"/>
      <c r="I7" s="109"/>
      <c r="J7" s="109"/>
      <c r="K7" s="109"/>
      <c r="L7" s="109"/>
      <c r="M7" s="106"/>
      <c r="N7" s="105"/>
      <c r="O7" s="109"/>
      <c r="P7" s="106"/>
    </row>
    <row r="8" spans="2:16" ht="15.75" thickBot="1" x14ac:dyDescent="0.3">
      <c r="B8" s="99"/>
      <c r="C8" s="113"/>
      <c r="D8" s="100"/>
      <c r="E8" s="103"/>
      <c r="F8" s="110"/>
      <c r="G8" s="110"/>
      <c r="H8" s="110"/>
      <c r="I8" s="110"/>
      <c r="J8" s="110"/>
      <c r="K8" s="110"/>
      <c r="L8" s="110"/>
      <c r="M8" s="104"/>
      <c r="N8" s="103"/>
      <c r="O8" s="110"/>
      <c r="P8" s="104"/>
    </row>
    <row r="10" spans="2:16" ht="20.100000000000001" customHeight="1" x14ac:dyDescent="0.25">
      <c r="D10" s="148" t="s">
        <v>77</v>
      </c>
      <c r="E10" s="148"/>
      <c r="F10" s="148"/>
      <c r="G10" s="23"/>
      <c r="H10" s="23"/>
      <c r="I10" s="148" t="s">
        <v>82</v>
      </c>
      <c r="J10" s="148"/>
      <c r="K10" s="148"/>
      <c r="L10" s="148"/>
      <c r="M10" s="148"/>
    </row>
    <row r="11" spans="2:16" ht="20.100000000000001" customHeight="1" x14ac:dyDescent="0.25">
      <c r="D11" s="147" t="s">
        <v>199</v>
      </c>
      <c r="E11" s="147"/>
      <c r="F11" s="147"/>
      <c r="G11" s="23"/>
      <c r="H11" s="23"/>
      <c r="I11" s="150" t="s">
        <v>203</v>
      </c>
      <c r="J11" s="146"/>
      <c r="K11" s="146"/>
      <c r="L11" s="146"/>
      <c r="M11" s="146"/>
    </row>
    <row r="12" spans="2:16" ht="20.100000000000001" customHeight="1" x14ac:dyDescent="0.25">
      <c r="D12" s="148" t="s">
        <v>76</v>
      </c>
      <c r="E12" s="148"/>
      <c r="F12" s="148"/>
      <c r="G12" s="23"/>
      <c r="H12" s="23"/>
      <c r="I12" s="148" t="s">
        <v>83</v>
      </c>
      <c r="J12" s="148"/>
      <c r="K12" s="148"/>
      <c r="L12" s="148"/>
      <c r="M12" s="148"/>
    </row>
    <row r="13" spans="2:16" ht="20.100000000000001" customHeight="1" x14ac:dyDescent="0.25">
      <c r="D13" s="147" t="s">
        <v>200</v>
      </c>
      <c r="E13" s="147"/>
      <c r="F13" s="147"/>
      <c r="G13" s="23"/>
      <c r="H13" s="23"/>
      <c r="I13" s="147" t="s">
        <v>37</v>
      </c>
      <c r="J13" s="147"/>
      <c r="K13" s="147"/>
      <c r="L13" s="147"/>
      <c r="M13" s="147"/>
    </row>
    <row r="14" spans="2:16" ht="20.100000000000001" customHeight="1" x14ac:dyDescent="0.25">
      <c r="D14" s="148" t="s">
        <v>78</v>
      </c>
      <c r="E14" s="148"/>
      <c r="F14" s="148"/>
      <c r="G14" s="23"/>
      <c r="H14" s="23"/>
      <c r="I14" s="148" t="s">
        <v>84</v>
      </c>
      <c r="J14" s="148"/>
      <c r="K14" s="148"/>
      <c r="L14" s="148"/>
      <c r="M14" s="148"/>
    </row>
    <row r="15" spans="2:16" ht="20.100000000000001" customHeight="1" x14ac:dyDescent="0.25">
      <c r="D15" s="147" t="s">
        <v>201</v>
      </c>
      <c r="E15" s="147"/>
      <c r="F15" s="147"/>
      <c r="G15" s="23"/>
      <c r="H15" s="23"/>
      <c r="I15" s="147" t="s">
        <v>38</v>
      </c>
      <c r="J15" s="146"/>
      <c r="K15" s="146"/>
      <c r="L15" s="146"/>
      <c r="M15" s="146"/>
    </row>
    <row r="16" spans="2:16" ht="20.100000000000001" customHeight="1" x14ac:dyDescent="0.25">
      <c r="D16" s="148" t="s">
        <v>79</v>
      </c>
      <c r="E16" s="148"/>
      <c r="F16" s="148"/>
      <c r="G16" s="23"/>
      <c r="H16" s="23"/>
      <c r="I16" s="148" t="s">
        <v>85</v>
      </c>
      <c r="J16" s="148"/>
      <c r="K16" s="148"/>
      <c r="L16" s="148"/>
      <c r="M16" s="148"/>
    </row>
    <row r="17" spans="3:13" ht="20.100000000000001" customHeight="1" x14ac:dyDescent="0.25">
      <c r="D17" s="147" t="s">
        <v>202</v>
      </c>
      <c r="E17" s="147"/>
      <c r="F17" s="147"/>
      <c r="G17" s="23"/>
      <c r="H17" s="23"/>
      <c r="I17" s="145">
        <v>45839</v>
      </c>
      <c r="J17" s="146"/>
      <c r="K17" s="146"/>
      <c r="L17" s="146"/>
      <c r="M17" s="146"/>
    </row>
    <row r="18" spans="3:13" ht="20.100000000000001" customHeight="1" x14ac:dyDescent="0.25">
      <c r="D18" s="148" t="s">
        <v>80</v>
      </c>
      <c r="E18" s="148"/>
      <c r="F18" s="148"/>
      <c r="G18" s="23"/>
      <c r="H18" s="23"/>
      <c r="I18" s="23"/>
      <c r="J18" s="23"/>
      <c r="K18" s="23"/>
      <c r="L18" s="23"/>
      <c r="M18" s="23"/>
    </row>
    <row r="19" spans="3:13" ht="20.100000000000001" customHeight="1" x14ac:dyDescent="0.25">
      <c r="D19" s="149">
        <v>3157592533</v>
      </c>
      <c r="E19" s="149"/>
      <c r="F19" s="149"/>
    </row>
    <row r="22" spans="3:13" ht="15.75" x14ac:dyDescent="0.25">
      <c r="C22" s="19" t="s">
        <v>162</v>
      </c>
      <c r="D22" s="160" t="s">
        <v>163</v>
      </c>
      <c r="E22" s="160"/>
      <c r="F22" s="160"/>
      <c r="G22" s="19" t="s">
        <v>158</v>
      </c>
      <c r="H22" s="19" t="s">
        <v>160</v>
      </c>
      <c r="I22" s="19" t="s">
        <v>159</v>
      </c>
      <c r="J22" s="19" t="s">
        <v>161</v>
      </c>
      <c r="K22" s="160" t="s">
        <v>164</v>
      </c>
      <c r="L22" s="160"/>
      <c r="M22" s="160"/>
    </row>
    <row r="23" spans="3:13" ht="39.950000000000003" customHeight="1" x14ac:dyDescent="0.25">
      <c r="C23" s="21" t="s">
        <v>166</v>
      </c>
      <c r="D23" s="158" t="s">
        <v>165</v>
      </c>
      <c r="E23" s="158"/>
      <c r="F23" s="158"/>
      <c r="G23" s="22"/>
      <c r="H23" s="22"/>
      <c r="I23" s="22"/>
      <c r="J23" s="22"/>
      <c r="K23" s="156"/>
      <c r="L23" s="156"/>
      <c r="M23" s="156"/>
    </row>
    <row r="24" spans="3:13" ht="50.1" customHeight="1" x14ac:dyDescent="0.25">
      <c r="C24" s="19">
        <v>1</v>
      </c>
      <c r="D24" s="155" t="s">
        <v>168</v>
      </c>
      <c r="E24" s="155"/>
      <c r="F24" s="155"/>
      <c r="G24" s="22" t="s">
        <v>204</v>
      </c>
      <c r="H24" s="22"/>
      <c r="I24" s="22"/>
      <c r="J24" s="22"/>
      <c r="K24" s="156"/>
      <c r="L24" s="156"/>
      <c r="M24" s="156"/>
    </row>
    <row r="25" spans="3:13" ht="50.1" customHeight="1" x14ac:dyDescent="0.25">
      <c r="C25" s="19">
        <v>2</v>
      </c>
      <c r="D25" s="155" t="s">
        <v>167</v>
      </c>
      <c r="E25" s="155"/>
      <c r="F25" s="155"/>
      <c r="G25" s="22" t="s">
        <v>204</v>
      </c>
      <c r="H25" s="22"/>
      <c r="I25" s="22"/>
      <c r="J25" s="22"/>
      <c r="K25" s="156"/>
      <c r="L25" s="156"/>
      <c r="M25" s="156"/>
    </row>
    <row r="26" spans="3:13" ht="50.1" customHeight="1" x14ac:dyDescent="0.25">
      <c r="C26" s="19">
        <v>3</v>
      </c>
      <c r="D26" s="155" t="s">
        <v>169</v>
      </c>
      <c r="E26" s="155"/>
      <c r="F26" s="155"/>
      <c r="G26" s="22" t="s">
        <v>204</v>
      </c>
      <c r="H26" s="22"/>
      <c r="I26" s="22"/>
      <c r="J26" s="22"/>
      <c r="K26" s="156"/>
      <c r="L26" s="156"/>
      <c r="M26" s="156"/>
    </row>
    <row r="27" spans="3:13" ht="50.1" customHeight="1" x14ac:dyDescent="0.25">
      <c r="C27" s="19">
        <v>4</v>
      </c>
      <c r="D27" s="155" t="s">
        <v>170</v>
      </c>
      <c r="E27" s="155"/>
      <c r="F27" s="155"/>
      <c r="G27" s="22" t="s">
        <v>204</v>
      </c>
      <c r="H27" s="22"/>
      <c r="I27" s="22"/>
      <c r="J27" s="22"/>
      <c r="K27" s="156"/>
      <c r="L27" s="156"/>
      <c r="M27" s="156"/>
    </row>
    <row r="28" spans="3:13" ht="50.1" customHeight="1" x14ac:dyDescent="0.25">
      <c r="C28" s="19">
        <v>5</v>
      </c>
      <c r="D28" s="155" t="s">
        <v>171</v>
      </c>
      <c r="E28" s="155"/>
      <c r="F28" s="155"/>
      <c r="G28" s="22" t="s">
        <v>204</v>
      </c>
      <c r="H28" s="22"/>
      <c r="I28" s="22"/>
      <c r="J28" s="22"/>
      <c r="K28" s="156"/>
      <c r="L28" s="156"/>
      <c r="M28" s="156"/>
    </row>
    <row r="29" spans="3:13" ht="54.75" customHeight="1" x14ac:dyDescent="0.25">
      <c r="C29" s="19">
        <v>6</v>
      </c>
      <c r="D29" s="155" t="s">
        <v>172</v>
      </c>
      <c r="E29" s="155"/>
      <c r="F29" s="155"/>
      <c r="G29" s="22" t="s">
        <v>204</v>
      </c>
      <c r="H29" s="22"/>
      <c r="I29" s="22"/>
      <c r="J29" s="22"/>
      <c r="K29" s="156"/>
      <c r="L29" s="156"/>
      <c r="M29" s="156"/>
    </row>
    <row r="30" spans="3:13" ht="50.1" customHeight="1" x14ac:dyDescent="0.25">
      <c r="C30" s="19">
        <v>7</v>
      </c>
      <c r="D30" s="155" t="s">
        <v>174</v>
      </c>
      <c r="E30" s="155"/>
      <c r="F30" s="155"/>
      <c r="G30" s="22"/>
      <c r="H30" s="22" t="s">
        <v>204</v>
      </c>
      <c r="I30" s="22"/>
      <c r="J30" s="22"/>
      <c r="K30" s="159" t="s">
        <v>278</v>
      </c>
      <c r="L30" s="159"/>
      <c r="M30" s="159"/>
    </row>
    <row r="31" spans="3:13" ht="73.5" customHeight="1" x14ac:dyDescent="0.25">
      <c r="C31" s="19">
        <v>8</v>
      </c>
      <c r="D31" s="155" t="s">
        <v>173</v>
      </c>
      <c r="E31" s="155"/>
      <c r="F31" s="155"/>
      <c r="G31" s="22"/>
      <c r="H31" s="22" t="s">
        <v>204</v>
      </c>
      <c r="I31" s="22"/>
      <c r="J31" s="22"/>
      <c r="K31" s="156" t="s">
        <v>279</v>
      </c>
      <c r="L31" s="156"/>
      <c r="M31" s="156"/>
    </row>
    <row r="32" spans="3:13" ht="66.75" customHeight="1" x14ac:dyDescent="0.25">
      <c r="C32" s="19">
        <v>9</v>
      </c>
      <c r="D32" s="155" t="s">
        <v>175</v>
      </c>
      <c r="E32" s="155"/>
      <c r="F32" s="155"/>
      <c r="G32" s="22" t="s">
        <v>204</v>
      </c>
      <c r="H32" s="22"/>
      <c r="I32" s="22"/>
      <c r="J32" s="22"/>
      <c r="K32" s="156"/>
      <c r="L32" s="156"/>
      <c r="M32" s="156"/>
    </row>
    <row r="33" spans="3:13" ht="102.75" customHeight="1" x14ac:dyDescent="0.25">
      <c r="C33" s="19">
        <v>10</v>
      </c>
      <c r="D33" s="155" t="s">
        <v>176</v>
      </c>
      <c r="E33" s="155"/>
      <c r="F33" s="155"/>
      <c r="G33" s="22" t="s">
        <v>204</v>
      </c>
      <c r="H33" s="22"/>
      <c r="I33" s="22"/>
      <c r="J33" s="22"/>
      <c r="K33" s="156"/>
      <c r="L33" s="156"/>
      <c r="M33" s="156"/>
    </row>
    <row r="34" spans="3:13" ht="50.1" customHeight="1" x14ac:dyDescent="0.25">
      <c r="C34" s="19">
        <v>11</v>
      </c>
      <c r="D34" s="155" t="s">
        <v>177</v>
      </c>
      <c r="E34" s="155"/>
      <c r="F34" s="155"/>
      <c r="G34" s="22" t="s">
        <v>204</v>
      </c>
      <c r="H34" s="22"/>
      <c r="I34" s="22"/>
      <c r="J34" s="22"/>
      <c r="K34" s="156"/>
      <c r="L34" s="156"/>
      <c r="M34" s="156"/>
    </row>
    <row r="35" spans="3:13" ht="75" customHeight="1" x14ac:dyDescent="0.25">
      <c r="C35" s="19">
        <v>12</v>
      </c>
      <c r="D35" s="155" t="s">
        <v>178</v>
      </c>
      <c r="E35" s="155"/>
      <c r="F35" s="155"/>
      <c r="G35" s="22" t="s">
        <v>204</v>
      </c>
      <c r="H35" s="22"/>
      <c r="I35" s="22"/>
      <c r="J35" s="22"/>
      <c r="K35" s="156"/>
      <c r="L35" s="156"/>
      <c r="M35" s="156"/>
    </row>
    <row r="36" spans="3:13" ht="50.1" customHeight="1" x14ac:dyDescent="0.25">
      <c r="C36" s="19">
        <v>13</v>
      </c>
      <c r="D36" s="155" t="s">
        <v>179</v>
      </c>
      <c r="E36" s="155"/>
      <c r="F36" s="155"/>
      <c r="G36" s="22" t="s">
        <v>204</v>
      </c>
      <c r="H36" s="22"/>
      <c r="I36" s="22"/>
      <c r="J36" s="22"/>
      <c r="K36" s="156"/>
      <c r="L36" s="156"/>
      <c r="M36" s="156"/>
    </row>
    <row r="37" spans="3:13" ht="50.1" customHeight="1" x14ac:dyDescent="0.25">
      <c r="C37" s="21" t="s">
        <v>180</v>
      </c>
      <c r="D37" s="158" t="s">
        <v>181</v>
      </c>
      <c r="E37" s="158"/>
      <c r="F37" s="158"/>
      <c r="G37" s="22"/>
      <c r="H37" s="22"/>
      <c r="I37" s="22"/>
      <c r="J37" s="22"/>
      <c r="K37" s="156"/>
      <c r="L37" s="156"/>
      <c r="M37" s="156"/>
    </row>
    <row r="38" spans="3:13" ht="83.25" customHeight="1" x14ac:dyDescent="0.25">
      <c r="C38" s="19">
        <v>1</v>
      </c>
      <c r="D38" s="155" t="s">
        <v>183</v>
      </c>
      <c r="E38" s="155"/>
      <c r="F38" s="155"/>
      <c r="G38" s="22" t="s">
        <v>204</v>
      </c>
      <c r="H38" s="22"/>
      <c r="I38" s="22"/>
      <c r="J38" s="22"/>
      <c r="K38" s="156" t="s">
        <v>280</v>
      </c>
      <c r="L38" s="156"/>
      <c r="M38" s="156"/>
    </row>
    <row r="39" spans="3:13" ht="152.25" customHeight="1" x14ac:dyDescent="0.25">
      <c r="C39" s="19">
        <v>2</v>
      </c>
      <c r="D39" s="155" t="s">
        <v>184</v>
      </c>
      <c r="E39" s="155"/>
      <c r="F39" s="155"/>
      <c r="G39" s="22" t="s">
        <v>204</v>
      </c>
      <c r="H39" s="22"/>
      <c r="I39" s="22"/>
      <c r="J39" s="22"/>
      <c r="K39" s="156"/>
      <c r="L39" s="156"/>
      <c r="M39" s="156"/>
    </row>
    <row r="40" spans="3:13" ht="117.75" customHeight="1" x14ac:dyDescent="0.25">
      <c r="C40" s="19">
        <v>3</v>
      </c>
      <c r="D40" s="155" t="s">
        <v>185</v>
      </c>
      <c r="E40" s="155"/>
      <c r="F40" s="155"/>
      <c r="G40" s="22"/>
      <c r="H40" s="22"/>
      <c r="I40" s="22"/>
      <c r="J40" s="22" t="s">
        <v>204</v>
      </c>
      <c r="K40" s="156"/>
      <c r="L40" s="156"/>
      <c r="M40" s="156"/>
    </row>
    <row r="41" spans="3:13" ht="50.1" customHeight="1" x14ac:dyDescent="0.25">
      <c r="C41" s="19">
        <v>4</v>
      </c>
      <c r="D41" s="155" t="s">
        <v>186</v>
      </c>
      <c r="E41" s="155"/>
      <c r="F41" s="155"/>
      <c r="G41" s="22" t="s">
        <v>204</v>
      </c>
      <c r="H41" s="22"/>
      <c r="I41" s="22"/>
      <c r="J41" s="22"/>
      <c r="K41" s="156"/>
      <c r="L41" s="156"/>
      <c r="M41" s="156"/>
    </row>
    <row r="42" spans="3:13" ht="112.5" customHeight="1" x14ac:dyDescent="0.25">
      <c r="C42" s="21" t="s">
        <v>158</v>
      </c>
      <c r="D42" s="157" t="s">
        <v>191</v>
      </c>
      <c r="E42" s="158"/>
      <c r="F42" s="158"/>
      <c r="G42" s="22"/>
      <c r="H42" s="22"/>
      <c r="I42" s="22"/>
      <c r="J42" s="22"/>
      <c r="K42" s="156"/>
      <c r="L42" s="156"/>
      <c r="M42" s="156"/>
    </row>
    <row r="43" spans="3:13" ht="80.25" customHeight="1" x14ac:dyDescent="0.25">
      <c r="C43" s="19">
        <v>1</v>
      </c>
      <c r="D43" s="155" t="s">
        <v>182</v>
      </c>
      <c r="E43" s="155"/>
      <c r="F43" s="155"/>
      <c r="G43" s="22" t="s">
        <v>204</v>
      </c>
      <c r="H43" s="22"/>
      <c r="I43" s="22"/>
      <c r="J43" s="22"/>
      <c r="K43" s="156"/>
      <c r="L43" s="156"/>
      <c r="M43" s="156"/>
    </row>
    <row r="44" spans="3:13" ht="50.1" customHeight="1" x14ac:dyDescent="0.25">
      <c r="C44" s="19">
        <v>2</v>
      </c>
      <c r="D44" s="155" t="s">
        <v>187</v>
      </c>
      <c r="E44" s="155"/>
      <c r="F44" s="155"/>
      <c r="G44" s="22" t="s">
        <v>204</v>
      </c>
      <c r="H44" s="22"/>
      <c r="I44" s="22"/>
      <c r="J44" s="22"/>
      <c r="K44" s="156"/>
      <c r="L44" s="156"/>
      <c r="M44" s="156"/>
    </row>
    <row r="45" spans="3:13" ht="50.1" customHeight="1" x14ac:dyDescent="0.25">
      <c r="C45" s="19">
        <v>3</v>
      </c>
      <c r="D45" s="155" t="s">
        <v>188</v>
      </c>
      <c r="E45" s="155"/>
      <c r="F45" s="155"/>
      <c r="G45" s="22"/>
      <c r="H45" s="22" t="s">
        <v>204</v>
      </c>
      <c r="I45" s="22"/>
      <c r="J45" s="22"/>
      <c r="K45" s="156" t="s">
        <v>281</v>
      </c>
      <c r="L45" s="156"/>
      <c r="M45" s="156"/>
    </row>
    <row r="46" spans="3:13" ht="81" customHeight="1" x14ac:dyDescent="0.25">
      <c r="C46" s="19">
        <v>4</v>
      </c>
      <c r="D46" s="155" t="s">
        <v>189</v>
      </c>
      <c r="E46" s="155"/>
      <c r="F46" s="155"/>
      <c r="G46" s="22"/>
      <c r="H46" s="22" t="s">
        <v>204</v>
      </c>
      <c r="I46" s="22"/>
      <c r="J46" s="22"/>
      <c r="K46" s="156" t="s">
        <v>281</v>
      </c>
      <c r="L46" s="156"/>
      <c r="M46" s="156"/>
    </row>
    <row r="47" spans="3:13" ht="68.25" customHeight="1" x14ac:dyDescent="0.25">
      <c r="C47" s="19">
        <v>5</v>
      </c>
      <c r="D47" s="155" t="s">
        <v>190</v>
      </c>
      <c r="E47" s="155"/>
      <c r="F47" s="155"/>
      <c r="G47" s="22"/>
      <c r="H47" s="22" t="s">
        <v>204</v>
      </c>
      <c r="I47" s="22"/>
      <c r="J47" s="22"/>
      <c r="K47" s="156" t="s">
        <v>279</v>
      </c>
      <c r="L47" s="156"/>
      <c r="M47" s="156"/>
    </row>
    <row r="48" spans="3:13" ht="105.75" customHeight="1" x14ac:dyDescent="0.25">
      <c r="C48" s="21" t="s">
        <v>192</v>
      </c>
      <c r="D48" s="157" t="s">
        <v>193</v>
      </c>
      <c r="E48" s="157"/>
      <c r="F48" s="157"/>
      <c r="G48" s="22"/>
      <c r="H48" s="22"/>
      <c r="I48" s="22"/>
      <c r="J48" s="22"/>
      <c r="K48" s="156"/>
      <c r="L48" s="156"/>
      <c r="M48" s="156"/>
    </row>
    <row r="49" spans="3:13" ht="50.1" customHeight="1" x14ac:dyDescent="0.25">
      <c r="C49" s="19">
        <v>1</v>
      </c>
      <c r="D49" s="155" t="s">
        <v>194</v>
      </c>
      <c r="E49" s="155"/>
      <c r="F49" s="155"/>
      <c r="G49" s="22" t="s">
        <v>204</v>
      </c>
      <c r="H49" s="22"/>
      <c r="I49" s="22"/>
      <c r="J49" s="22"/>
      <c r="K49" s="156"/>
      <c r="L49" s="156"/>
      <c r="M49" s="156"/>
    </row>
    <row r="50" spans="3:13" ht="50.1" customHeight="1" x14ac:dyDescent="0.25">
      <c r="C50" s="19">
        <v>2</v>
      </c>
      <c r="D50" s="155" t="s">
        <v>195</v>
      </c>
      <c r="E50" s="155"/>
      <c r="F50" s="155"/>
      <c r="G50" s="22" t="s">
        <v>204</v>
      </c>
      <c r="H50" s="22"/>
      <c r="I50" s="22"/>
      <c r="J50" s="22"/>
      <c r="K50" s="156"/>
      <c r="L50" s="156"/>
      <c r="M50" s="156"/>
    </row>
    <row r="51" spans="3:13" ht="50.1" customHeight="1" x14ac:dyDescent="0.25">
      <c r="C51" s="19">
        <v>3</v>
      </c>
      <c r="D51" s="155" t="s">
        <v>196</v>
      </c>
      <c r="E51" s="155"/>
      <c r="F51" s="155"/>
      <c r="G51" s="22" t="s">
        <v>204</v>
      </c>
      <c r="H51" s="22"/>
      <c r="I51" s="22"/>
      <c r="J51" s="22"/>
      <c r="K51" s="156"/>
      <c r="L51" s="156"/>
      <c r="M51" s="156"/>
    </row>
    <row r="52" spans="3:13" ht="75.75" customHeight="1" x14ac:dyDescent="0.25">
      <c r="C52" s="19">
        <v>4</v>
      </c>
      <c r="D52" s="155" t="s">
        <v>197</v>
      </c>
      <c r="E52" s="155"/>
      <c r="F52" s="155"/>
      <c r="G52" s="22" t="s">
        <v>204</v>
      </c>
      <c r="H52" s="22"/>
      <c r="I52" s="22"/>
      <c r="J52" s="22"/>
      <c r="K52" s="156"/>
      <c r="L52" s="156"/>
      <c r="M52" s="156"/>
    </row>
    <row r="53" spans="3:13" ht="50.1" customHeight="1" x14ac:dyDescent="0.25">
      <c r="C53" s="19">
        <v>5</v>
      </c>
      <c r="D53" s="155" t="s">
        <v>198</v>
      </c>
      <c r="E53" s="155"/>
      <c r="F53" s="155"/>
      <c r="G53" s="22" t="s">
        <v>204</v>
      </c>
      <c r="H53" s="22"/>
      <c r="I53" s="22"/>
      <c r="J53" s="22"/>
      <c r="K53" s="156"/>
      <c r="L53" s="156"/>
      <c r="M53" s="156"/>
    </row>
    <row r="56" spans="3:13" x14ac:dyDescent="0.25">
      <c r="C56" s="153" t="s">
        <v>33</v>
      </c>
      <c r="D56" s="153"/>
      <c r="E56" s="153"/>
      <c r="F56" s="153"/>
      <c r="G56" s="151" t="s">
        <v>37</v>
      </c>
      <c r="H56" s="151"/>
      <c r="I56" s="151"/>
      <c r="J56" s="151"/>
      <c r="K56" s="151"/>
      <c r="L56" s="151"/>
    </row>
    <row r="57" spans="3:13" x14ac:dyDescent="0.25">
      <c r="C57" s="153" t="s">
        <v>34</v>
      </c>
      <c r="D57" s="153"/>
      <c r="E57" s="153"/>
      <c r="F57" s="153"/>
      <c r="G57" s="151" t="s">
        <v>38</v>
      </c>
      <c r="H57" s="151"/>
      <c r="I57" s="151"/>
      <c r="J57" s="151"/>
      <c r="K57" s="151"/>
      <c r="L57" s="151"/>
    </row>
    <row r="58" spans="3:13" ht="26.25" customHeight="1" x14ac:dyDescent="0.25">
      <c r="C58" s="154" t="s">
        <v>35</v>
      </c>
      <c r="D58" s="154"/>
      <c r="E58" s="154"/>
      <c r="F58" s="154"/>
      <c r="G58" s="151"/>
      <c r="H58" s="151"/>
      <c r="I58" s="151"/>
      <c r="J58" s="151"/>
      <c r="K58" s="151"/>
      <c r="L58" s="151"/>
    </row>
    <row r="59" spans="3:13" x14ac:dyDescent="0.25">
      <c r="C59" s="153" t="s">
        <v>36</v>
      </c>
      <c r="D59" s="153"/>
      <c r="E59" s="153"/>
      <c r="F59" s="153"/>
      <c r="G59" s="152">
        <v>45839</v>
      </c>
      <c r="H59" s="151"/>
      <c r="I59" s="151"/>
      <c r="J59" s="151"/>
      <c r="K59" s="151"/>
      <c r="L59" s="151"/>
    </row>
  </sheetData>
  <mergeCells count="96">
    <mergeCell ref="D22:F22"/>
    <mergeCell ref="K22:M22"/>
    <mergeCell ref="D23:F23"/>
    <mergeCell ref="D24:F24"/>
    <mergeCell ref="D25:F25"/>
    <mergeCell ref="K23:M23"/>
    <mergeCell ref="K24:M24"/>
    <mergeCell ref="K25:M25"/>
    <mergeCell ref="K28:M28"/>
    <mergeCell ref="D26:F26"/>
    <mergeCell ref="D27:F27"/>
    <mergeCell ref="D28:F28"/>
    <mergeCell ref="D29:F29"/>
    <mergeCell ref="K26:M26"/>
    <mergeCell ref="K27:M27"/>
    <mergeCell ref="K29:M29"/>
    <mergeCell ref="D30:F30"/>
    <mergeCell ref="D37:F37"/>
    <mergeCell ref="K37:M37"/>
    <mergeCell ref="D36:F36"/>
    <mergeCell ref="K36:M36"/>
    <mergeCell ref="K34:M34"/>
    <mergeCell ref="D32:F32"/>
    <mergeCell ref="D33:F33"/>
    <mergeCell ref="D34:F34"/>
    <mergeCell ref="D35:F35"/>
    <mergeCell ref="D31:F31"/>
    <mergeCell ref="K30:M30"/>
    <mergeCell ref="K31:M31"/>
    <mergeCell ref="K32:M32"/>
    <mergeCell ref="K33:M33"/>
    <mergeCell ref="K35:M35"/>
    <mergeCell ref="D38:F38"/>
    <mergeCell ref="D39:F39"/>
    <mergeCell ref="D40:F40"/>
    <mergeCell ref="D41:F41"/>
    <mergeCell ref="K38:M38"/>
    <mergeCell ref="K39:M39"/>
    <mergeCell ref="K40:M40"/>
    <mergeCell ref="K41:M41"/>
    <mergeCell ref="D42:F42"/>
    <mergeCell ref="K42:M42"/>
    <mergeCell ref="D43:F43"/>
    <mergeCell ref="K43:M43"/>
    <mergeCell ref="D44:F44"/>
    <mergeCell ref="K44:M44"/>
    <mergeCell ref="D45:F45"/>
    <mergeCell ref="K45:M45"/>
    <mergeCell ref="D46:F46"/>
    <mergeCell ref="K46:M46"/>
    <mergeCell ref="D47:F47"/>
    <mergeCell ref="K47:M47"/>
    <mergeCell ref="D53:F53"/>
    <mergeCell ref="K53:M53"/>
    <mergeCell ref="D48:F48"/>
    <mergeCell ref="K48:M48"/>
    <mergeCell ref="D49:F49"/>
    <mergeCell ref="K49:M49"/>
    <mergeCell ref="D50:F50"/>
    <mergeCell ref="K50:M50"/>
    <mergeCell ref="G58:L58"/>
    <mergeCell ref="G59:L59"/>
    <mergeCell ref="D10:F10"/>
    <mergeCell ref="D11:F11"/>
    <mergeCell ref="D12:F12"/>
    <mergeCell ref="D13:F13"/>
    <mergeCell ref="C57:F57"/>
    <mergeCell ref="C58:F58"/>
    <mergeCell ref="C59:F59"/>
    <mergeCell ref="G57:L57"/>
    <mergeCell ref="C56:F56"/>
    <mergeCell ref="G56:L56"/>
    <mergeCell ref="D51:F51"/>
    <mergeCell ref="K51:M51"/>
    <mergeCell ref="D52:F52"/>
    <mergeCell ref="K52:M52"/>
    <mergeCell ref="I17:M17"/>
    <mergeCell ref="D17:F17"/>
    <mergeCell ref="D18:F18"/>
    <mergeCell ref="D19:F19"/>
    <mergeCell ref="I10:M10"/>
    <mergeCell ref="I11:M11"/>
    <mergeCell ref="I12:M12"/>
    <mergeCell ref="I13:M13"/>
    <mergeCell ref="I14:M14"/>
    <mergeCell ref="I15:M15"/>
    <mergeCell ref="D14:F14"/>
    <mergeCell ref="D15:F15"/>
    <mergeCell ref="D16:F16"/>
    <mergeCell ref="I16:M16"/>
    <mergeCell ref="B2:D8"/>
    <mergeCell ref="E2:M5"/>
    <mergeCell ref="E6:M8"/>
    <mergeCell ref="N2:P3"/>
    <mergeCell ref="N4:P5"/>
    <mergeCell ref="N6:P8"/>
  </mergeCells>
  <hyperlinks>
    <hyperlink ref="I11" r:id="rId1" xr:uid="{4B6AC86D-9573-48C2-AEC8-8570B2D33747}"/>
  </hyperlinks>
  <pageMargins left="0.25" right="0.25" top="0.75" bottom="0.75" header="0.3" footer="0.3"/>
  <pageSetup paperSize="9" scale="61" fitToHeight="0" orientation="portrait" verticalDpi="0" r:id="rId2"/>
  <rowBreaks count="2" manualBreakCount="2">
    <brk id="36" min="1" max="13" man="1"/>
    <brk id="47" min="1" max="13" man="1"/>
  </row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B5BB-176C-467B-8E1B-663D87FC1FC8}">
  <sheetPr>
    <pageSetUpPr fitToPage="1"/>
  </sheetPr>
  <dimension ref="B1:L48"/>
  <sheetViews>
    <sheetView view="pageBreakPreview" zoomScale="85" zoomScaleNormal="100" zoomScaleSheetLayoutView="85" workbookViewId="0">
      <selection activeCell="L6" sqref="B2:L8"/>
    </sheetView>
  </sheetViews>
  <sheetFormatPr baseColWidth="10" defaultRowHeight="15" x14ac:dyDescent="0.25"/>
  <cols>
    <col min="1" max="1" width="6.5703125" customWidth="1"/>
    <col min="2" max="2" width="3.42578125" bestFit="1" customWidth="1"/>
    <col min="3" max="3" width="15.7109375" customWidth="1"/>
    <col min="4" max="4" width="15.42578125" customWidth="1"/>
    <col min="5" max="5" width="33.5703125" customWidth="1"/>
    <col min="6" max="6" width="6.7109375" customWidth="1"/>
    <col min="7" max="9" width="6.42578125" bestFit="1" customWidth="1"/>
    <col min="12" max="12" width="32.28515625" customWidth="1"/>
    <col min="13" max="13" width="5.42578125" customWidth="1"/>
  </cols>
  <sheetData>
    <row r="1" spans="2:12" ht="15.75" thickBot="1" x14ac:dyDescent="0.3"/>
    <row r="2" spans="2:12" x14ac:dyDescent="0.25">
      <c r="B2" s="95"/>
      <c r="C2" s="96"/>
      <c r="D2" s="107" t="s">
        <v>285</v>
      </c>
      <c r="E2" s="108"/>
      <c r="F2" s="108"/>
      <c r="G2" s="108"/>
      <c r="H2" s="108"/>
      <c r="I2" s="108"/>
      <c r="J2" s="108"/>
      <c r="K2" s="102"/>
      <c r="L2" s="161" t="s">
        <v>299</v>
      </c>
    </row>
    <row r="3" spans="2:12" ht="15.75" thickBot="1" x14ac:dyDescent="0.3">
      <c r="B3" s="97"/>
      <c r="C3" s="98"/>
      <c r="D3" s="105"/>
      <c r="E3" s="109"/>
      <c r="F3" s="109"/>
      <c r="G3" s="109"/>
      <c r="H3" s="109"/>
      <c r="I3" s="109"/>
      <c r="J3" s="109"/>
      <c r="K3" s="106"/>
      <c r="L3" s="162"/>
    </row>
    <row r="4" spans="2:12" x14ac:dyDescent="0.25">
      <c r="B4" s="97"/>
      <c r="C4" s="98"/>
      <c r="D4" s="105"/>
      <c r="E4" s="109"/>
      <c r="F4" s="109"/>
      <c r="G4" s="109"/>
      <c r="H4" s="109"/>
      <c r="I4" s="109"/>
      <c r="J4" s="109"/>
      <c r="K4" s="106"/>
      <c r="L4" s="161" t="s">
        <v>288</v>
      </c>
    </row>
    <row r="5" spans="2:12" ht="15.75" thickBot="1" x14ac:dyDescent="0.3">
      <c r="B5" s="97"/>
      <c r="C5" s="98"/>
      <c r="D5" s="103"/>
      <c r="E5" s="110"/>
      <c r="F5" s="110"/>
      <c r="G5" s="110"/>
      <c r="H5" s="110"/>
      <c r="I5" s="110"/>
      <c r="J5" s="110"/>
      <c r="K5" s="104"/>
      <c r="L5" s="162"/>
    </row>
    <row r="6" spans="2:12" x14ac:dyDescent="0.25">
      <c r="B6" s="97"/>
      <c r="C6" s="98"/>
      <c r="D6" s="101" t="s">
        <v>298</v>
      </c>
      <c r="E6" s="108"/>
      <c r="F6" s="108"/>
      <c r="G6" s="108"/>
      <c r="H6" s="108"/>
      <c r="I6" s="108"/>
      <c r="J6" s="108"/>
      <c r="K6" s="102"/>
      <c r="L6" s="161" t="s">
        <v>289</v>
      </c>
    </row>
    <row r="7" spans="2:12" x14ac:dyDescent="0.25">
      <c r="B7" s="97"/>
      <c r="C7" s="98"/>
      <c r="D7" s="105"/>
      <c r="E7" s="109"/>
      <c r="F7" s="109"/>
      <c r="G7" s="109"/>
      <c r="H7" s="109"/>
      <c r="I7" s="109"/>
      <c r="J7" s="109"/>
      <c r="K7" s="106"/>
      <c r="L7" s="163"/>
    </row>
    <row r="8" spans="2:12" ht="15.75" thickBot="1" x14ac:dyDescent="0.3">
      <c r="B8" s="99"/>
      <c r="C8" s="100"/>
      <c r="D8" s="103"/>
      <c r="E8" s="110"/>
      <c r="F8" s="110"/>
      <c r="G8" s="110"/>
      <c r="H8" s="110"/>
      <c r="I8" s="110"/>
      <c r="J8" s="110"/>
      <c r="K8" s="104"/>
      <c r="L8" s="162"/>
    </row>
    <row r="10" spans="2:12" ht="20.100000000000001" customHeight="1" x14ac:dyDescent="0.25">
      <c r="C10" s="148" t="s">
        <v>77</v>
      </c>
      <c r="D10" s="148"/>
      <c r="E10" s="148"/>
      <c r="F10" s="23"/>
      <c r="G10" s="23"/>
      <c r="H10" s="148" t="s">
        <v>82</v>
      </c>
      <c r="I10" s="148"/>
      <c r="J10" s="148"/>
      <c r="K10" s="148"/>
      <c r="L10" s="148"/>
    </row>
    <row r="11" spans="2:12" ht="20.100000000000001" customHeight="1" x14ac:dyDescent="0.25">
      <c r="C11" s="146" t="s">
        <v>199</v>
      </c>
      <c r="D11" s="146"/>
      <c r="E11" s="146"/>
      <c r="F11" s="23"/>
      <c r="G11" s="23"/>
      <c r="H11" s="150" t="s">
        <v>203</v>
      </c>
      <c r="I11" s="146"/>
      <c r="J11" s="146"/>
      <c r="K11" s="146"/>
      <c r="L11" s="146"/>
    </row>
    <row r="12" spans="2:12" ht="20.100000000000001" customHeight="1" x14ac:dyDescent="0.25">
      <c r="C12" s="148" t="s">
        <v>76</v>
      </c>
      <c r="D12" s="148"/>
      <c r="E12" s="148"/>
      <c r="F12" s="23"/>
      <c r="G12" s="23"/>
      <c r="H12" s="148" t="s">
        <v>83</v>
      </c>
      <c r="I12" s="148"/>
      <c r="J12" s="148"/>
      <c r="K12" s="148"/>
      <c r="L12" s="148"/>
    </row>
    <row r="13" spans="2:12" ht="20.100000000000001" customHeight="1" x14ac:dyDescent="0.25">
      <c r="C13" s="146" t="s">
        <v>200</v>
      </c>
      <c r="D13" s="146"/>
      <c r="E13" s="146"/>
      <c r="F13" s="23"/>
      <c r="G13" s="23"/>
      <c r="H13" s="147" t="s">
        <v>37</v>
      </c>
      <c r="I13" s="147"/>
      <c r="J13" s="147"/>
      <c r="K13" s="147"/>
      <c r="L13" s="147"/>
    </row>
    <row r="14" spans="2:12" ht="20.100000000000001" customHeight="1" x14ac:dyDescent="0.25">
      <c r="C14" s="148" t="s">
        <v>78</v>
      </c>
      <c r="D14" s="148"/>
      <c r="E14" s="148"/>
      <c r="F14" s="23"/>
      <c r="G14" s="23"/>
      <c r="H14" s="148" t="s">
        <v>84</v>
      </c>
      <c r="I14" s="148"/>
      <c r="J14" s="148"/>
      <c r="K14" s="148"/>
      <c r="L14" s="148"/>
    </row>
    <row r="15" spans="2:12" ht="20.100000000000001" customHeight="1" x14ac:dyDescent="0.25">
      <c r="C15" s="146" t="s">
        <v>201</v>
      </c>
      <c r="D15" s="146"/>
      <c r="E15" s="146"/>
      <c r="F15" s="23"/>
      <c r="G15" s="23"/>
      <c r="H15" s="147" t="s">
        <v>38</v>
      </c>
      <c r="I15" s="146"/>
      <c r="J15" s="146"/>
      <c r="K15" s="146"/>
      <c r="L15" s="146"/>
    </row>
    <row r="16" spans="2:12" ht="20.100000000000001" customHeight="1" x14ac:dyDescent="0.25">
      <c r="C16" s="148" t="s">
        <v>79</v>
      </c>
      <c r="D16" s="148"/>
      <c r="E16" s="148"/>
      <c r="F16" s="23"/>
      <c r="G16" s="23"/>
      <c r="H16" s="148" t="s">
        <v>85</v>
      </c>
      <c r="I16" s="148"/>
      <c r="J16" s="148"/>
      <c r="K16" s="148"/>
      <c r="L16" s="148"/>
    </row>
    <row r="17" spans="2:12" ht="20.100000000000001" customHeight="1" x14ac:dyDescent="0.25">
      <c r="C17" s="146" t="s">
        <v>202</v>
      </c>
      <c r="D17" s="146"/>
      <c r="E17" s="146"/>
      <c r="F17" s="23"/>
      <c r="G17" s="23"/>
      <c r="H17" s="145">
        <v>45839</v>
      </c>
      <c r="I17" s="146"/>
      <c r="J17" s="146"/>
      <c r="K17" s="146"/>
      <c r="L17" s="146"/>
    </row>
    <row r="18" spans="2:12" ht="20.100000000000001" customHeight="1" x14ac:dyDescent="0.25">
      <c r="C18" s="148" t="s">
        <v>80</v>
      </c>
      <c r="D18" s="148"/>
      <c r="E18" s="148"/>
      <c r="F18" s="23"/>
      <c r="G18" s="23"/>
      <c r="H18" s="148" t="s">
        <v>239</v>
      </c>
      <c r="I18" s="148"/>
      <c r="J18" s="148"/>
      <c r="K18" s="148"/>
      <c r="L18" s="148"/>
    </row>
    <row r="19" spans="2:12" ht="20.100000000000001" customHeight="1" x14ac:dyDescent="0.25">
      <c r="C19" s="149">
        <v>3157592533</v>
      </c>
      <c r="D19" s="149"/>
      <c r="E19" s="149"/>
      <c r="H19" s="146" t="s">
        <v>240</v>
      </c>
      <c r="I19" s="146"/>
      <c r="J19" s="146"/>
      <c r="K19" s="146"/>
      <c r="L19" s="146"/>
    </row>
    <row r="22" spans="2:12" ht="15.75" x14ac:dyDescent="0.25">
      <c r="B22" s="19" t="s">
        <v>162</v>
      </c>
      <c r="C22" s="160" t="s">
        <v>163</v>
      </c>
      <c r="D22" s="160"/>
      <c r="E22" s="160"/>
      <c r="F22" s="19" t="s">
        <v>158</v>
      </c>
      <c r="G22" s="19" t="s">
        <v>160</v>
      </c>
      <c r="H22" s="19" t="s">
        <v>159</v>
      </c>
      <c r="I22" s="19" t="s">
        <v>161</v>
      </c>
      <c r="J22" s="160" t="s">
        <v>164</v>
      </c>
      <c r="K22" s="160"/>
      <c r="L22" s="160"/>
    </row>
    <row r="23" spans="2:12" s="5" customFormat="1" ht="48.75" customHeight="1" x14ac:dyDescent="0.25">
      <c r="B23" s="43">
        <v>1</v>
      </c>
      <c r="C23" s="167" t="s">
        <v>219</v>
      </c>
      <c r="D23" s="168"/>
      <c r="E23" s="169"/>
      <c r="F23" s="44" t="s">
        <v>204</v>
      </c>
      <c r="G23" s="44"/>
      <c r="H23" s="44"/>
      <c r="I23" s="44"/>
      <c r="J23" s="159"/>
      <c r="K23" s="159"/>
      <c r="L23" s="159"/>
    </row>
    <row r="24" spans="2:12" s="5" customFormat="1" ht="48.75" customHeight="1" x14ac:dyDescent="0.25">
      <c r="B24" s="45">
        <v>2</v>
      </c>
      <c r="C24" s="164" t="s">
        <v>220</v>
      </c>
      <c r="D24" s="165"/>
      <c r="E24" s="166"/>
      <c r="F24" s="44" t="s">
        <v>204</v>
      </c>
      <c r="G24" s="44"/>
      <c r="H24" s="44"/>
      <c r="I24" s="44"/>
      <c r="J24" s="159"/>
      <c r="K24" s="159"/>
      <c r="L24" s="159"/>
    </row>
    <row r="25" spans="2:12" s="5" customFormat="1" ht="48.75" customHeight="1" x14ac:dyDescent="0.25">
      <c r="B25" s="45">
        <v>3</v>
      </c>
      <c r="C25" s="164" t="s">
        <v>221</v>
      </c>
      <c r="D25" s="165"/>
      <c r="E25" s="166"/>
      <c r="F25" s="44" t="s">
        <v>204</v>
      </c>
      <c r="G25" s="44"/>
      <c r="H25" s="44"/>
      <c r="I25" s="44"/>
      <c r="J25" s="159"/>
      <c r="K25" s="159"/>
      <c r="L25" s="159"/>
    </row>
    <row r="26" spans="2:12" s="5" customFormat="1" ht="48.75" customHeight="1" x14ac:dyDescent="0.25">
      <c r="B26" s="45">
        <v>4</v>
      </c>
      <c r="C26" s="164" t="s">
        <v>222</v>
      </c>
      <c r="D26" s="165"/>
      <c r="E26" s="166"/>
      <c r="F26" s="44" t="s">
        <v>204</v>
      </c>
      <c r="G26" s="44"/>
      <c r="H26" s="44"/>
      <c r="I26" s="44"/>
      <c r="J26" s="159"/>
      <c r="K26" s="159"/>
      <c r="L26" s="159"/>
    </row>
    <row r="27" spans="2:12" s="5" customFormat="1" ht="48.75" customHeight="1" x14ac:dyDescent="0.25">
      <c r="B27" s="45">
        <v>5</v>
      </c>
      <c r="C27" s="164" t="s">
        <v>223</v>
      </c>
      <c r="D27" s="165"/>
      <c r="E27" s="166"/>
      <c r="F27" s="44" t="s">
        <v>204</v>
      </c>
      <c r="G27" s="44"/>
      <c r="H27" s="44"/>
      <c r="I27" s="44"/>
      <c r="J27" s="159"/>
      <c r="K27" s="159"/>
      <c r="L27" s="159"/>
    </row>
    <row r="28" spans="2:12" s="5" customFormat="1" ht="48.75" customHeight="1" x14ac:dyDescent="0.25">
      <c r="B28" s="45">
        <v>6</v>
      </c>
      <c r="C28" s="164" t="s">
        <v>224</v>
      </c>
      <c r="D28" s="165"/>
      <c r="E28" s="166"/>
      <c r="F28" s="44" t="s">
        <v>204</v>
      </c>
      <c r="G28" s="44"/>
      <c r="H28" s="44"/>
      <c r="I28" s="44"/>
      <c r="J28" s="159"/>
      <c r="K28" s="159"/>
      <c r="L28" s="159"/>
    </row>
    <row r="29" spans="2:12" s="5" customFormat="1" ht="48.75" customHeight="1" x14ac:dyDescent="0.25">
      <c r="B29" s="45">
        <v>7</v>
      </c>
      <c r="C29" s="164" t="s">
        <v>225</v>
      </c>
      <c r="D29" s="165"/>
      <c r="E29" s="166"/>
      <c r="F29" s="44"/>
      <c r="G29" s="44"/>
      <c r="H29" s="44"/>
      <c r="I29" s="44" t="s">
        <v>204</v>
      </c>
      <c r="J29" s="159"/>
      <c r="K29" s="159"/>
      <c r="L29" s="159"/>
    </row>
    <row r="30" spans="2:12" s="5" customFormat="1" ht="48.75" customHeight="1" x14ac:dyDescent="0.25">
      <c r="B30" s="45">
        <v>8</v>
      </c>
      <c r="C30" s="164" t="s">
        <v>226</v>
      </c>
      <c r="D30" s="165"/>
      <c r="E30" s="166"/>
      <c r="F30" s="44" t="s">
        <v>204</v>
      </c>
      <c r="G30" s="44"/>
      <c r="H30" s="44"/>
      <c r="I30" s="44"/>
      <c r="J30" s="159"/>
      <c r="K30" s="159"/>
      <c r="L30" s="159"/>
    </row>
    <row r="31" spans="2:12" s="5" customFormat="1" ht="48.75" customHeight="1" x14ac:dyDescent="0.25">
      <c r="B31" s="45">
        <v>9</v>
      </c>
      <c r="C31" s="164" t="s">
        <v>227</v>
      </c>
      <c r="D31" s="165"/>
      <c r="E31" s="166"/>
      <c r="F31" s="44" t="s">
        <v>204</v>
      </c>
      <c r="G31" s="44"/>
      <c r="H31" s="44"/>
      <c r="I31" s="44"/>
      <c r="J31" s="159"/>
      <c r="K31" s="159"/>
      <c r="L31" s="159"/>
    </row>
    <row r="32" spans="2:12" s="5" customFormat="1" ht="48.75" customHeight="1" x14ac:dyDescent="0.25">
      <c r="B32" s="45">
        <v>10</v>
      </c>
      <c r="C32" s="164" t="s">
        <v>228</v>
      </c>
      <c r="D32" s="165"/>
      <c r="E32" s="166"/>
      <c r="F32" s="44" t="s">
        <v>204</v>
      </c>
      <c r="G32" s="44"/>
      <c r="H32" s="44"/>
      <c r="I32" s="44"/>
      <c r="J32" s="159"/>
      <c r="K32" s="159"/>
      <c r="L32" s="159"/>
    </row>
    <row r="33" spans="2:12" s="5" customFormat="1" ht="48.75" customHeight="1" x14ac:dyDescent="0.25">
      <c r="B33" s="45">
        <v>11</v>
      </c>
      <c r="C33" s="164" t="s">
        <v>229</v>
      </c>
      <c r="D33" s="165"/>
      <c r="E33" s="166"/>
      <c r="F33" s="44" t="s">
        <v>204</v>
      </c>
      <c r="G33" s="44"/>
      <c r="H33" s="44"/>
      <c r="I33" s="44"/>
      <c r="J33" s="159"/>
      <c r="K33" s="159"/>
      <c r="L33" s="159"/>
    </row>
    <row r="34" spans="2:12" s="5" customFormat="1" ht="48.75" customHeight="1" x14ac:dyDescent="0.25">
      <c r="B34" s="45">
        <v>12</v>
      </c>
      <c r="C34" s="164" t="s">
        <v>230</v>
      </c>
      <c r="D34" s="165"/>
      <c r="E34" s="166"/>
      <c r="F34" s="44" t="s">
        <v>204</v>
      </c>
      <c r="G34" s="44"/>
      <c r="H34" s="44"/>
      <c r="I34" s="44"/>
      <c r="J34" s="159"/>
      <c r="K34" s="159"/>
      <c r="L34" s="159"/>
    </row>
    <row r="35" spans="2:12" s="5" customFormat="1" ht="48.75" customHeight="1" x14ac:dyDescent="0.25">
      <c r="B35" s="45">
        <v>13</v>
      </c>
      <c r="C35" s="164" t="s">
        <v>231</v>
      </c>
      <c r="D35" s="165"/>
      <c r="E35" s="166"/>
      <c r="F35" s="44" t="s">
        <v>204</v>
      </c>
      <c r="G35" s="44"/>
      <c r="H35" s="44"/>
      <c r="I35" s="44"/>
      <c r="J35" s="159"/>
      <c r="K35" s="159"/>
      <c r="L35" s="159"/>
    </row>
    <row r="36" spans="2:12" s="5" customFormat="1" ht="48.75" customHeight="1" x14ac:dyDescent="0.25">
      <c r="B36" s="45">
        <v>14</v>
      </c>
      <c r="C36" s="164" t="s">
        <v>232</v>
      </c>
      <c r="D36" s="165"/>
      <c r="E36" s="166"/>
      <c r="F36" s="44" t="s">
        <v>204</v>
      </c>
      <c r="G36" s="44"/>
      <c r="H36" s="44"/>
      <c r="I36" s="44"/>
      <c r="J36" s="159"/>
      <c r="K36" s="159"/>
      <c r="L36" s="159"/>
    </row>
    <row r="37" spans="2:12" s="5" customFormat="1" ht="48.75" customHeight="1" x14ac:dyDescent="0.25">
      <c r="B37" s="43">
        <v>15</v>
      </c>
      <c r="C37" s="167" t="s">
        <v>233</v>
      </c>
      <c r="D37" s="168"/>
      <c r="E37" s="169"/>
      <c r="F37" s="44" t="s">
        <v>204</v>
      </c>
      <c r="G37" s="44"/>
      <c r="H37" s="44"/>
      <c r="I37" s="44"/>
      <c r="J37" s="159"/>
      <c r="K37" s="159"/>
      <c r="L37" s="159"/>
    </row>
    <row r="38" spans="2:12" s="5" customFormat="1" ht="48.75" customHeight="1" x14ac:dyDescent="0.25">
      <c r="B38" s="45">
        <v>16</v>
      </c>
      <c r="C38" s="164" t="s">
        <v>234</v>
      </c>
      <c r="D38" s="165"/>
      <c r="E38" s="166"/>
      <c r="F38" s="44" t="s">
        <v>204</v>
      </c>
      <c r="G38" s="44"/>
      <c r="H38" s="44"/>
      <c r="I38" s="44"/>
      <c r="J38" s="159"/>
      <c r="K38" s="159"/>
      <c r="L38" s="159"/>
    </row>
    <row r="39" spans="2:12" s="5" customFormat="1" ht="48.75" customHeight="1" x14ac:dyDescent="0.25">
      <c r="B39" s="45">
        <v>17</v>
      </c>
      <c r="C39" s="164" t="s">
        <v>235</v>
      </c>
      <c r="D39" s="165"/>
      <c r="E39" s="166"/>
      <c r="F39" s="44" t="s">
        <v>204</v>
      </c>
      <c r="G39" s="44"/>
      <c r="H39" s="44"/>
      <c r="I39" s="44"/>
      <c r="J39" s="159"/>
      <c r="K39" s="159"/>
      <c r="L39" s="159"/>
    </row>
    <row r="40" spans="2:12" s="5" customFormat="1" ht="48.75" customHeight="1" x14ac:dyDescent="0.25">
      <c r="B40" s="45">
        <v>18</v>
      </c>
      <c r="C40" s="164" t="s">
        <v>236</v>
      </c>
      <c r="D40" s="165"/>
      <c r="E40" s="166"/>
      <c r="F40" s="44" t="s">
        <v>204</v>
      </c>
      <c r="G40" s="44"/>
      <c r="H40" s="44"/>
      <c r="I40" s="44"/>
      <c r="J40" s="159"/>
      <c r="K40" s="159"/>
      <c r="L40" s="159"/>
    </row>
    <row r="41" spans="2:12" s="5" customFormat="1" ht="48.75" customHeight="1" x14ac:dyDescent="0.25">
      <c r="B41" s="45">
        <v>19</v>
      </c>
      <c r="C41" s="164" t="s">
        <v>237</v>
      </c>
      <c r="D41" s="165"/>
      <c r="E41" s="166"/>
      <c r="F41" s="44" t="s">
        <v>204</v>
      </c>
      <c r="G41" s="44"/>
      <c r="H41" s="44"/>
      <c r="I41" s="44"/>
      <c r="J41" s="159"/>
      <c r="K41" s="159"/>
      <c r="L41" s="159"/>
    </row>
    <row r="42" spans="2:12" s="5" customFormat="1" ht="48.75" customHeight="1" x14ac:dyDescent="0.25">
      <c r="B42" s="43">
        <v>20</v>
      </c>
      <c r="C42" s="167" t="s">
        <v>238</v>
      </c>
      <c r="D42" s="168"/>
      <c r="E42" s="169"/>
      <c r="F42" s="44" t="s">
        <v>204</v>
      </c>
      <c r="G42" s="44"/>
      <c r="H42" s="44"/>
      <c r="I42" s="44"/>
      <c r="J42" s="159"/>
      <c r="K42" s="159"/>
      <c r="L42" s="159"/>
    </row>
    <row r="45" spans="2:12" x14ac:dyDescent="0.25">
      <c r="B45" s="153" t="s">
        <v>33</v>
      </c>
      <c r="C45" s="153"/>
      <c r="D45" s="153"/>
      <c r="E45" s="153"/>
      <c r="F45" s="151" t="s">
        <v>37</v>
      </c>
      <c r="G45" s="151"/>
      <c r="H45" s="151"/>
      <c r="I45" s="151"/>
      <c r="J45" s="151"/>
      <c r="K45" s="151"/>
    </row>
    <row r="46" spans="2:12" x14ac:dyDescent="0.25">
      <c r="B46" s="153" t="s">
        <v>34</v>
      </c>
      <c r="C46" s="153"/>
      <c r="D46" s="153"/>
      <c r="E46" s="153"/>
      <c r="F46" s="151" t="s">
        <v>38</v>
      </c>
      <c r="G46" s="151"/>
      <c r="H46" s="151"/>
      <c r="I46" s="151"/>
      <c r="J46" s="151"/>
      <c r="K46" s="151"/>
    </row>
    <row r="47" spans="2:12" ht="42.75" customHeight="1" x14ac:dyDescent="0.25">
      <c r="B47" s="154" t="s">
        <v>35</v>
      </c>
      <c r="C47" s="154"/>
      <c r="D47" s="154"/>
      <c r="E47" s="154"/>
      <c r="F47" s="151"/>
      <c r="G47" s="151"/>
      <c r="H47" s="151"/>
      <c r="I47" s="151"/>
      <c r="J47" s="151"/>
      <c r="K47" s="151"/>
    </row>
    <row r="48" spans="2:12" x14ac:dyDescent="0.25">
      <c r="B48" s="153" t="s">
        <v>36</v>
      </c>
      <c r="C48" s="153"/>
      <c r="D48" s="153"/>
      <c r="E48" s="153"/>
      <c r="F48" s="152">
        <v>45839</v>
      </c>
      <c r="G48" s="151"/>
      <c r="H48" s="151"/>
      <c r="I48" s="151"/>
      <c r="J48" s="151"/>
      <c r="K48" s="151"/>
    </row>
  </sheetData>
  <mergeCells count="76">
    <mergeCell ref="C10:E10"/>
    <mergeCell ref="H10:L10"/>
    <mergeCell ref="C11:E11"/>
    <mergeCell ref="H11:L11"/>
    <mergeCell ref="C12:E12"/>
    <mergeCell ref="H12:L12"/>
    <mergeCell ref="C19:E19"/>
    <mergeCell ref="C13:E13"/>
    <mergeCell ref="H13:L13"/>
    <mergeCell ref="C14:E14"/>
    <mergeCell ref="H14:L14"/>
    <mergeCell ref="C15:E15"/>
    <mergeCell ref="H15:L15"/>
    <mergeCell ref="H18:L18"/>
    <mergeCell ref="H19:L19"/>
    <mergeCell ref="C16:E16"/>
    <mergeCell ref="H16:L16"/>
    <mergeCell ref="C17:E17"/>
    <mergeCell ref="H17:L17"/>
    <mergeCell ref="C18:E18"/>
    <mergeCell ref="C22:E22"/>
    <mergeCell ref="J22:L22"/>
    <mergeCell ref="C23:E23"/>
    <mergeCell ref="J23:L23"/>
    <mergeCell ref="C24:E24"/>
    <mergeCell ref="J24:L24"/>
    <mergeCell ref="C25:E25"/>
    <mergeCell ref="J25:L25"/>
    <mergeCell ref="C26:E26"/>
    <mergeCell ref="J26:L26"/>
    <mergeCell ref="C27:E27"/>
    <mergeCell ref="J27:L27"/>
    <mergeCell ref="C28:E28"/>
    <mergeCell ref="J28:L28"/>
    <mergeCell ref="C29:E29"/>
    <mergeCell ref="J29:L29"/>
    <mergeCell ref="C30:E30"/>
    <mergeCell ref="J30:L30"/>
    <mergeCell ref="C31:E31"/>
    <mergeCell ref="J31:L31"/>
    <mergeCell ref="C32:E32"/>
    <mergeCell ref="J32:L32"/>
    <mergeCell ref="C33:E33"/>
    <mergeCell ref="J33:L33"/>
    <mergeCell ref="C34:E34"/>
    <mergeCell ref="J34:L34"/>
    <mergeCell ref="C35:E35"/>
    <mergeCell ref="J35:L35"/>
    <mergeCell ref="C36:E36"/>
    <mergeCell ref="J36:L36"/>
    <mergeCell ref="C41:E41"/>
    <mergeCell ref="J41:L41"/>
    <mergeCell ref="C42:E42"/>
    <mergeCell ref="J42:L42"/>
    <mergeCell ref="C37:E37"/>
    <mergeCell ref="J37:L37"/>
    <mergeCell ref="C38:E38"/>
    <mergeCell ref="J38:L38"/>
    <mergeCell ref="C39:E39"/>
    <mergeCell ref="J39:L39"/>
    <mergeCell ref="L2:L3"/>
    <mergeCell ref="L4:L5"/>
    <mergeCell ref="L6:L8"/>
    <mergeCell ref="B48:E48"/>
    <mergeCell ref="F48:K48"/>
    <mergeCell ref="B2:C8"/>
    <mergeCell ref="D2:K5"/>
    <mergeCell ref="D6:K8"/>
    <mergeCell ref="B45:E45"/>
    <mergeCell ref="F45:K45"/>
    <mergeCell ref="B46:E46"/>
    <mergeCell ref="F46:K46"/>
    <mergeCell ref="B47:E47"/>
    <mergeCell ref="F47:K47"/>
    <mergeCell ref="C40:E40"/>
    <mergeCell ref="J40:L40"/>
  </mergeCells>
  <hyperlinks>
    <hyperlink ref="H11" r:id="rId1" xr:uid="{ECD97383-6EBF-4D58-A7AE-48953A9EEDC1}"/>
  </hyperlinks>
  <pageMargins left="0.25" right="0.25" top="0.75" bottom="0.75" header="0.3" footer="0.3"/>
  <pageSetup paperSize="9" scale="61" fitToHeight="0"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9C44-0E60-452D-B74D-1359984916F8}">
  <sheetPr>
    <pageSetUpPr fitToPage="1"/>
  </sheetPr>
  <dimension ref="B1:M46"/>
  <sheetViews>
    <sheetView tabSelected="1" zoomScale="55" zoomScaleNormal="55" zoomScaleSheetLayoutView="85" workbookViewId="0">
      <selection activeCell="D9" sqref="D9"/>
    </sheetView>
  </sheetViews>
  <sheetFormatPr baseColWidth="10" defaultRowHeight="15" x14ac:dyDescent="0.25"/>
  <cols>
    <col min="1" max="1" width="6.5703125" customWidth="1"/>
    <col min="2" max="2" width="3.42578125" bestFit="1" customWidth="1"/>
    <col min="3" max="3" width="15.7109375" customWidth="1"/>
    <col min="4" max="4" width="15.42578125" customWidth="1"/>
    <col min="5" max="5" width="24" customWidth="1"/>
    <col min="6" max="6" width="40.140625" customWidth="1"/>
    <col min="7" max="7" width="6.7109375" customWidth="1"/>
    <col min="8" max="10" width="6.42578125" bestFit="1" customWidth="1"/>
    <col min="13" max="13" width="32.28515625" customWidth="1"/>
    <col min="14" max="14" width="5.42578125" customWidth="1"/>
  </cols>
  <sheetData>
    <row r="1" spans="2:13" ht="15.75" thickBot="1" x14ac:dyDescent="0.3"/>
    <row r="2" spans="2:13" x14ac:dyDescent="0.25">
      <c r="B2" s="95"/>
      <c r="C2" s="96"/>
      <c r="D2" s="107" t="s">
        <v>285</v>
      </c>
      <c r="E2" s="108"/>
      <c r="F2" s="108"/>
      <c r="G2" s="108"/>
      <c r="H2" s="108"/>
      <c r="I2" s="108"/>
      <c r="J2" s="108"/>
      <c r="K2" s="102"/>
      <c r="L2" s="101" t="s">
        <v>299</v>
      </c>
      <c r="M2" s="102"/>
    </row>
    <row r="3" spans="2:13" ht="15.75" thickBot="1" x14ac:dyDescent="0.3">
      <c r="B3" s="97"/>
      <c r="C3" s="98"/>
      <c r="D3" s="105"/>
      <c r="E3" s="109"/>
      <c r="F3" s="109"/>
      <c r="G3" s="109"/>
      <c r="H3" s="109"/>
      <c r="I3" s="109"/>
      <c r="J3" s="109"/>
      <c r="K3" s="106"/>
      <c r="L3" s="103"/>
      <c r="M3" s="104"/>
    </row>
    <row r="4" spans="2:13" x14ac:dyDescent="0.25">
      <c r="B4" s="97"/>
      <c r="C4" s="98"/>
      <c r="D4" s="105"/>
      <c r="E4" s="109"/>
      <c r="F4" s="109"/>
      <c r="G4" s="109"/>
      <c r="H4" s="109"/>
      <c r="I4" s="109"/>
      <c r="J4" s="109"/>
      <c r="K4" s="106"/>
      <c r="L4" s="101" t="s">
        <v>288</v>
      </c>
      <c r="M4" s="102"/>
    </row>
    <row r="5" spans="2:13" ht="15.75" thickBot="1" x14ac:dyDescent="0.3">
      <c r="B5" s="97"/>
      <c r="C5" s="98"/>
      <c r="D5" s="103"/>
      <c r="E5" s="110"/>
      <c r="F5" s="110"/>
      <c r="G5" s="110"/>
      <c r="H5" s="110"/>
      <c r="I5" s="110"/>
      <c r="J5" s="110"/>
      <c r="K5" s="104"/>
      <c r="L5" s="103"/>
      <c r="M5" s="104"/>
    </row>
    <row r="6" spans="2:13" x14ac:dyDescent="0.25">
      <c r="B6" s="97"/>
      <c r="C6" s="98"/>
      <c r="D6" s="101" t="s">
        <v>300</v>
      </c>
      <c r="E6" s="108"/>
      <c r="F6" s="108"/>
      <c r="G6" s="108"/>
      <c r="H6" s="108"/>
      <c r="I6" s="108"/>
      <c r="J6" s="108"/>
      <c r="K6" s="102"/>
      <c r="L6" s="101" t="s">
        <v>289</v>
      </c>
      <c r="M6" s="102"/>
    </row>
    <row r="7" spans="2:13" x14ac:dyDescent="0.25">
      <c r="B7" s="97"/>
      <c r="C7" s="98"/>
      <c r="D7" s="105"/>
      <c r="E7" s="109"/>
      <c r="F7" s="109"/>
      <c r="G7" s="109"/>
      <c r="H7" s="109"/>
      <c r="I7" s="109"/>
      <c r="J7" s="109"/>
      <c r="K7" s="106"/>
      <c r="L7" s="105"/>
      <c r="M7" s="106"/>
    </row>
    <row r="8" spans="2:13" ht="15.75" thickBot="1" x14ac:dyDescent="0.3">
      <c r="B8" s="99"/>
      <c r="C8" s="100"/>
      <c r="D8" s="103"/>
      <c r="E8" s="110"/>
      <c r="F8" s="110"/>
      <c r="G8" s="110"/>
      <c r="H8" s="110"/>
      <c r="I8" s="110"/>
      <c r="J8" s="110"/>
      <c r="K8" s="104"/>
      <c r="L8" s="103"/>
      <c r="M8" s="104"/>
    </row>
    <row r="10" spans="2:13" ht="20.100000000000001" customHeight="1" x14ac:dyDescent="0.25">
      <c r="C10" s="148" t="s">
        <v>77</v>
      </c>
      <c r="D10" s="148"/>
      <c r="E10" s="148"/>
      <c r="F10" s="46"/>
      <c r="G10" s="23"/>
      <c r="H10" s="23"/>
      <c r="I10" s="148" t="s">
        <v>82</v>
      </c>
      <c r="J10" s="148"/>
      <c r="K10" s="148"/>
      <c r="L10" s="148"/>
      <c r="M10" s="148"/>
    </row>
    <row r="11" spans="2:13" ht="20.100000000000001" customHeight="1" x14ac:dyDescent="0.25">
      <c r="C11" s="147" t="s">
        <v>199</v>
      </c>
      <c r="D11" s="147"/>
      <c r="E11" s="147"/>
      <c r="F11" s="46"/>
      <c r="G11" s="23"/>
      <c r="H11" s="23"/>
      <c r="I11" s="150" t="s">
        <v>203</v>
      </c>
      <c r="J11" s="146"/>
      <c r="K11" s="146"/>
      <c r="L11" s="146"/>
      <c r="M11" s="146"/>
    </row>
    <row r="12" spans="2:13" ht="20.100000000000001" customHeight="1" x14ac:dyDescent="0.25">
      <c r="C12" s="148" t="s">
        <v>76</v>
      </c>
      <c r="D12" s="148"/>
      <c r="E12" s="148"/>
      <c r="F12" s="46"/>
      <c r="G12" s="23"/>
      <c r="H12" s="23"/>
      <c r="I12" s="148" t="s">
        <v>83</v>
      </c>
      <c r="J12" s="148"/>
      <c r="K12" s="148"/>
      <c r="L12" s="148"/>
      <c r="M12" s="148"/>
    </row>
    <row r="13" spans="2:13" ht="20.100000000000001" customHeight="1" x14ac:dyDescent="0.25">
      <c r="C13" s="147" t="s">
        <v>200</v>
      </c>
      <c r="D13" s="147"/>
      <c r="E13" s="147"/>
      <c r="F13" s="46"/>
      <c r="G13" s="23"/>
      <c r="H13" s="23"/>
      <c r="I13" s="147" t="s">
        <v>37</v>
      </c>
      <c r="J13" s="147"/>
      <c r="K13" s="147"/>
      <c r="L13" s="147"/>
      <c r="M13" s="147"/>
    </row>
    <row r="14" spans="2:13" ht="20.100000000000001" customHeight="1" x14ac:dyDescent="0.25">
      <c r="C14" s="148" t="s">
        <v>78</v>
      </c>
      <c r="D14" s="148"/>
      <c r="E14" s="148"/>
      <c r="F14" s="46"/>
      <c r="G14" s="23"/>
      <c r="H14" s="23"/>
      <c r="I14" s="148" t="s">
        <v>84</v>
      </c>
      <c r="J14" s="148"/>
      <c r="K14" s="148"/>
      <c r="L14" s="148"/>
      <c r="M14" s="148"/>
    </row>
    <row r="15" spans="2:13" ht="20.100000000000001" customHeight="1" x14ac:dyDescent="0.25">
      <c r="C15" s="147" t="s">
        <v>201</v>
      </c>
      <c r="D15" s="147"/>
      <c r="E15" s="147"/>
      <c r="F15" s="46"/>
      <c r="G15" s="23"/>
      <c r="H15" s="23"/>
      <c r="I15" s="147" t="s">
        <v>38</v>
      </c>
      <c r="J15" s="146"/>
      <c r="K15" s="146"/>
      <c r="L15" s="146"/>
      <c r="M15" s="146"/>
    </row>
    <row r="16" spans="2:13" ht="20.100000000000001" customHeight="1" x14ac:dyDescent="0.25">
      <c r="C16" s="148" t="s">
        <v>79</v>
      </c>
      <c r="D16" s="148"/>
      <c r="E16" s="148"/>
      <c r="F16" s="46"/>
      <c r="G16" s="23"/>
      <c r="H16" s="23"/>
      <c r="I16" s="148" t="s">
        <v>85</v>
      </c>
      <c r="J16" s="148"/>
      <c r="K16" s="148"/>
      <c r="L16" s="148"/>
      <c r="M16" s="148"/>
    </row>
    <row r="17" spans="2:13" ht="19.5" customHeight="1" x14ac:dyDescent="0.25">
      <c r="C17" s="170" t="s">
        <v>202</v>
      </c>
      <c r="D17" s="170"/>
      <c r="E17" s="170"/>
      <c r="F17" s="46"/>
      <c r="G17" s="23"/>
      <c r="H17" s="23"/>
      <c r="I17" s="145">
        <v>45839</v>
      </c>
      <c r="J17" s="146"/>
      <c r="K17" s="146"/>
      <c r="L17" s="146"/>
      <c r="M17" s="146"/>
    </row>
    <row r="18" spans="2:13" ht="20.100000000000001" customHeight="1" x14ac:dyDescent="0.25">
      <c r="C18" s="148" t="s">
        <v>80</v>
      </c>
      <c r="D18" s="148"/>
      <c r="E18" s="148"/>
      <c r="F18" s="46"/>
      <c r="G18" s="23"/>
      <c r="H18" s="23"/>
      <c r="I18" s="148" t="s">
        <v>239</v>
      </c>
      <c r="J18" s="148"/>
      <c r="K18" s="148"/>
      <c r="L18" s="148"/>
      <c r="M18" s="148"/>
    </row>
    <row r="19" spans="2:13" ht="20.100000000000001" customHeight="1" x14ac:dyDescent="0.25">
      <c r="C19" s="149">
        <v>3157592533</v>
      </c>
      <c r="D19" s="149"/>
      <c r="E19" s="149"/>
      <c r="F19" s="47"/>
      <c r="I19" s="146" t="s">
        <v>240</v>
      </c>
      <c r="J19" s="146"/>
      <c r="K19" s="146"/>
      <c r="L19" s="146"/>
      <c r="M19" s="146"/>
    </row>
    <row r="22" spans="2:13" ht="15.75" x14ac:dyDescent="0.25">
      <c r="B22" s="19" t="s">
        <v>162</v>
      </c>
      <c r="C22" s="160" t="s">
        <v>163</v>
      </c>
      <c r="D22" s="160"/>
      <c r="E22" s="160"/>
      <c r="F22" s="20" t="s">
        <v>241</v>
      </c>
      <c r="G22" s="19" t="s">
        <v>158</v>
      </c>
      <c r="H22" s="19" t="s">
        <v>160</v>
      </c>
      <c r="I22" s="19" t="s">
        <v>159</v>
      </c>
      <c r="J22" s="19" t="s">
        <v>161</v>
      </c>
      <c r="K22" s="160" t="s">
        <v>164</v>
      </c>
      <c r="L22" s="160"/>
      <c r="M22" s="160"/>
    </row>
    <row r="23" spans="2:13" s="5" customFormat="1" ht="48.75" customHeight="1" x14ac:dyDescent="0.25">
      <c r="B23" s="43">
        <v>1</v>
      </c>
      <c r="C23" s="167" t="s">
        <v>242</v>
      </c>
      <c r="D23" s="168"/>
      <c r="E23" s="169"/>
      <c r="F23" s="42" t="s">
        <v>243</v>
      </c>
      <c r="G23" s="44" t="s">
        <v>204</v>
      </c>
      <c r="H23" s="44"/>
      <c r="I23" s="44"/>
      <c r="J23" s="44"/>
      <c r="K23" s="159"/>
      <c r="L23" s="159"/>
      <c r="M23" s="159"/>
    </row>
    <row r="24" spans="2:13" s="5" customFormat="1" ht="48.75" customHeight="1" x14ac:dyDescent="0.25">
      <c r="B24" s="45">
        <v>2</v>
      </c>
      <c r="C24" s="164" t="s">
        <v>244</v>
      </c>
      <c r="D24" s="165"/>
      <c r="E24" s="166"/>
      <c r="F24" s="41" t="s">
        <v>245</v>
      </c>
      <c r="G24" s="44" t="s">
        <v>204</v>
      </c>
      <c r="H24" s="44"/>
      <c r="I24" s="44"/>
      <c r="J24" s="44"/>
      <c r="K24" s="159"/>
      <c r="L24" s="159"/>
      <c r="M24" s="159"/>
    </row>
    <row r="25" spans="2:13" s="5" customFormat="1" ht="48.75" customHeight="1" x14ac:dyDescent="0.25">
      <c r="B25" s="45">
        <v>3</v>
      </c>
      <c r="C25" s="164" t="s">
        <v>246</v>
      </c>
      <c r="D25" s="165"/>
      <c r="E25" s="166"/>
      <c r="F25" s="41" t="s">
        <v>247</v>
      </c>
      <c r="G25" s="44" t="s">
        <v>204</v>
      </c>
      <c r="H25" s="44"/>
      <c r="I25" s="44"/>
      <c r="J25" s="44"/>
      <c r="K25" s="159"/>
      <c r="L25" s="159"/>
      <c r="M25" s="159"/>
    </row>
    <row r="26" spans="2:13" s="5" customFormat="1" ht="48.75" customHeight="1" x14ac:dyDescent="0.25">
      <c r="B26" s="45">
        <v>4</v>
      </c>
      <c r="C26" s="164" t="s">
        <v>248</v>
      </c>
      <c r="D26" s="165"/>
      <c r="E26" s="166"/>
      <c r="F26" s="41" t="s">
        <v>249</v>
      </c>
      <c r="G26" s="44"/>
      <c r="H26" s="44" t="s">
        <v>204</v>
      </c>
      <c r="I26" s="44"/>
      <c r="J26" s="44"/>
      <c r="K26" s="159" t="s">
        <v>282</v>
      </c>
      <c r="L26" s="159"/>
      <c r="M26" s="159"/>
    </row>
    <row r="27" spans="2:13" s="5" customFormat="1" ht="48.75" customHeight="1" x14ac:dyDescent="0.25">
      <c r="B27" s="45">
        <v>5</v>
      </c>
      <c r="C27" s="164" t="s">
        <v>250</v>
      </c>
      <c r="D27" s="165"/>
      <c r="E27" s="166"/>
      <c r="F27" s="41" t="s">
        <v>251</v>
      </c>
      <c r="G27" s="44" t="s">
        <v>204</v>
      </c>
      <c r="H27" s="44"/>
      <c r="I27" s="44"/>
      <c r="J27" s="44"/>
      <c r="K27" s="159"/>
      <c r="L27" s="159"/>
      <c r="M27" s="159"/>
    </row>
    <row r="28" spans="2:13" s="5" customFormat="1" ht="48.75" customHeight="1" x14ac:dyDescent="0.25">
      <c r="B28" s="45">
        <v>6</v>
      </c>
      <c r="C28" s="164" t="s">
        <v>252</v>
      </c>
      <c r="D28" s="165"/>
      <c r="E28" s="166"/>
      <c r="F28" s="41" t="s">
        <v>253</v>
      </c>
      <c r="G28" s="44" t="s">
        <v>204</v>
      </c>
      <c r="H28" s="44"/>
      <c r="I28" s="44"/>
      <c r="J28" s="44"/>
      <c r="K28" s="159"/>
      <c r="L28" s="159"/>
      <c r="M28" s="159"/>
    </row>
    <row r="29" spans="2:13" s="5" customFormat="1" ht="48.75" customHeight="1" x14ac:dyDescent="0.25">
      <c r="B29" s="45">
        <v>7</v>
      </c>
      <c r="C29" s="164" t="s">
        <v>254</v>
      </c>
      <c r="D29" s="165"/>
      <c r="E29" s="166"/>
      <c r="F29" s="41" t="s">
        <v>255</v>
      </c>
      <c r="G29" s="44" t="s">
        <v>204</v>
      </c>
      <c r="H29" s="44"/>
      <c r="I29" s="44"/>
      <c r="J29" s="44"/>
      <c r="K29" s="159"/>
      <c r="L29" s="159"/>
      <c r="M29" s="159"/>
    </row>
    <row r="30" spans="2:13" s="5" customFormat="1" ht="48.75" customHeight="1" x14ac:dyDescent="0.25">
      <c r="B30" s="45">
        <v>8</v>
      </c>
      <c r="C30" s="164" t="s">
        <v>256</v>
      </c>
      <c r="D30" s="165"/>
      <c r="E30" s="166"/>
      <c r="F30" s="41" t="s">
        <v>257</v>
      </c>
      <c r="G30" s="44" t="s">
        <v>204</v>
      </c>
      <c r="H30" s="44"/>
      <c r="I30" s="44"/>
      <c r="J30" s="44"/>
      <c r="K30" s="159"/>
      <c r="L30" s="159"/>
      <c r="M30" s="159"/>
    </row>
    <row r="31" spans="2:13" s="5" customFormat="1" ht="48.75" customHeight="1" x14ac:dyDescent="0.25">
      <c r="B31" s="45">
        <v>9</v>
      </c>
      <c r="C31" s="164" t="s">
        <v>258</v>
      </c>
      <c r="D31" s="165"/>
      <c r="E31" s="166"/>
      <c r="F31" s="41" t="s">
        <v>259</v>
      </c>
      <c r="G31" s="44" t="s">
        <v>204</v>
      </c>
      <c r="H31" s="44"/>
      <c r="I31" s="44"/>
      <c r="J31" s="44"/>
      <c r="K31" s="159"/>
      <c r="L31" s="159"/>
      <c r="M31" s="159"/>
    </row>
    <row r="32" spans="2:13" s="5" customFormat="1" ht="48.75" customHeight="1" x14ac:dyDescent="0.25">
      <c r="B32" s="45">
        <v>10</v>
      </c>
      <c r="C32" s="164" t="s">
        <v>260</v>
      </c>
      <c r="D32" s="165"/>
      <c r="E32" s="166"/>
      <c r="F32" s="41" t="s">
        <v>261</v>
      </c>
      <c r="G32" s="44" t="s">
        <v>204</v>
      </c>
      <c r="H32" s="44"/>
      <c r="I32" s="44"/>
      <c r="J32" s="44"/>
      <c r="K32" s="159" t="s">
        <v>283</v>
      </c>
      <c r="L32" s="159"/>
      <c r="M32" s="159"/>
    </row>
    <row r="33" spans="2:13" s="5" customFormat="1" ht="48.75" customHeight="1" x14ac:dyDescent="0.25">
      <c r="B33" s="45">
        <v>11</v>
      </c>
      <c r="C33" s="164" t="s">
        <v>262</v>
      </c>
      <c r="D33" s="165"/>
      <c r="E33" s="166"/>
      <c r="F33" s="41" t="s">
        <v>263</v>
      </c>
      <c r="G33" s="44" t="s">
        <v>204</v>
      </c>
      <c r="H33" s="44"/>
      <c r="I33" s="44"/>
      <c r="J33" s="44"/>
      <c r="K33" s="159" t="s">
        <v>284</v>
      </c>
      <c r="L33" s="159"/>
      <c r="M33" s="159"/>
    </row>
    <row r="34" spans="2:13" s="5" customFormat="1" ht="48.75" customHeight="1" x14ac:dyDescent="0.25">
      <c r="B34" s="45">
        <v>12</v>
      </c>
      <c r="C34" s="164" t="s">
        <v>264</v>
      </c>
      <c r="D34" s="165"/>
      <c r="E34" s="166"/>
      <c r="F34" s="41" t="s">
        <v>265</v>
      </c>
      <c r="G34" s="44"/>
      <c r="H34" s="44"/>
      <c r="I34" s="44"/>
      <c r="J34" s="44" t="s">
        <v>204</v>
      </c>
      <c r="K34" s="159"/>
      <c r="L34" s="159"/>
      <c r="M34" s="159"/>
    </row>
    <row r="35" spans="2:13" s="5" customFormat="1" ht="48.75" customHeight="1" x14ac:dyDescent="0.25">
      <c r="B35" s="45">
        <v>13</v>
      </c>
      <c r="C35" s="164" t="s">
        <v>266</v>
      </c>
      <c r="D35" s="165"/>
      <c r="E35" s="166"/>
      <c r="F35" s="41" t="s">
        <v>267</v>
      </c>
      <c r="G35" s="44" t="s">
        <v>204</v>
      </c>
      <c r="H35" s="44"/>
      <c r="I35" s="44"/>
      <c r="J35" s="44"/>
      <c r="K35" s="159"/>
      <c r="L35" s="159"/>
      <c r="M35" s="159"/>
    </row>
    <row r="36" spans="2:13" s="5" customFormat="1" ht="48.75" customHeight="1" x14ac:dyDescent="0.25">
      <c r="B36" s="45">
        <v>14</v>
      </c>
      <c r="C36" s="164" t="s">
        <v>268</v>
      </c>
      <c r="D36" s="165"/>
      <c r="E36" s="166"/>
      <c r="F36" s="41" t="s">
        <v>269</v>
      </c>
      <c r="G36" s="44" t="s">
        <v>204</v>
      </c>
      <c r="H36" s="44"/>
      <c r="I36" s="44"/>
      <c r="J36" s="44"/>
      <c r="K36" s="159"/>
      <c r="L36" s="159"/>
      <c r="M36" s="159"/>
    </row>
    <row r="37" spans="2:13" s="5" customFormat="1" ht="48.75" customHeight="1" x14ac:dyDescent="0.25">
      <c r="B37" s="43">
        <v>15</v>
      </c>
      <c r="C37" s="167" t="s">
        <v>270</v>
      </c>
      <c r="D37" s="168"/>
      <c r="E37" s="169"/>
      <c r="F37" s="42" t="s">
        <v>271</v>
      </c>
      <c r="G37" s="44" t="s">
        <v>204</v>
      </c>
      <c r="H37" s="44"/>
      <c r="I37" s="44"/>
      <c r="J37" s="44"/>
      <c r="K37" s="159"/>
      <c r="L37" s="159"/>
      <c r="M37" s="159"/>
    </row>
    <row r="38" spans="2:13" s="5" customFormat="1" ht="48.75" customHeight="1" x14ac:dyDescent="0.25">
      <c r="B38" s="45">
        <v>16</v>
      </c>
      <c r="C38" s="164" t="s">
        <v>272</v>
      </c>
      <c r="D38" s="165"/>
      <c r="E38" s="166"/>
      <c r="F38" s="41" t="s">
        <v>273</v>
      </c>
      <c r="G38" s="44" t="s">
        <v>204</v>
      </c>
      <c r="H38" s="44"/>
      <c r="I38" s="44"/>
      <c r="J38" s="44"/>
      <c r="K38" s="159"/>
      <c r="L38" s="159"/>
      <c r="M38" s="159"/>
    </row>
    <row r="39" spans="2:13" s="5" customFormat="1" ht="48.75" customHeight="1" x14ac:dyDescent="0.25">
      <c r="B39" s="45">
        <v>17</v>
      </c>
      <c r="C39" s="164" t="s">
        <v>274</v>
      </c>
      <c r="D39" s="165"/>
      <c r="E39" s="166"/>
      <c r="F39" s="41" t="s">
        <v>275</v>
      </c>
      <c r="G39" s="44" t="s">
        <v>204</v>
      </c>
      <c r="H39" s="44"/>
      <c r="I39" s="44"/>
      <c r="J39" s="44"/>
      <c r="K39" s="159"/>
      <c r="L39" s="159"/>
      <c r="M39" s="159"/>
    </row>
    <row r="40" spans="2:13" s="5" customFormat="1" ht="48.75" customHeight="1" x14ac:dyDescent="0.25">
      <c r="B40" s="45">
        <v>18</v>
      </c>
      <c r="C40" s="164" t="s">
        <v>276</v>
      </c>
      <c r="D40" s="165"/>
      <c r="E40" s="166"/>
      <c r="F40" s="41" t="s">
        <v>277</v>
      </c>
      <c r="G40" s="44" t="s">
        <v>204</v>
      </c>
      <c r="H40" s="44"/>
      <c r="I40" s="44"/>
      <c r="J40" s="44"/>
      <c r="K40" s="159"/>
      <c r="L40" s="159"/>
      <c r="M40" s="159"/>
    </row>
    <row r="43" spans="2:13" x14ac:dyDescent="0.25">
      <c r="B43" s="171" t="s">
        <v>33</v>
      </c>
      <c r="C43" s="172"/>
      <c r="D43" s="172"/>
      <c r="E43" s="172"/>
      <c r="F43" s="173"/>
      <c r="G43" s="151" t="s">
        <v>37</v>
      </c>
      <c r="H43" s="151"/>
      <c r="I43" s="151"/>
      <c r="J43" s="151"/>
      <c r="K43" s="151"/>
      <c r="L43" s="151"/>
    </row>
    <row r="44" spans="2:13" x14ac:dyDescent="0.25">
      <c r="B44" s="171" t="s">
        <v>34</v>
      </c>
      <c r="C44" s="172"/>
      <c r="D44" s="172"/>
      <c r="E44" s="172"/>
      <c r="F44" s="173"/>
      <c r="G44" s="151" t="s">
        <v>38</v>
      </c>
      <c r="H44" s="151"/>
      <c r="I44" s="151"/>
      <c r="J44" s="151"/>
      <c r="K44" s="151"/>
      <c r="L44" s="151"/>
    </row>
    <row r="45" spans="2:13" ht="42.75" customHeight="1" x14ac:dyDescent="0.25">
      <c r="B45" s="174" t="s">
        <v>35</v>
      </c>
      <c r="C45" s="175"/>
      <c r="D45" s="175"/>
      <c r="E45" s="175"/>
      <c r="F45" s="176"/>
      <c r="G45" s="151"/>
      <c r="H45" s="151"/>
      <c r="I45" s="151"/>
      <c r="J45" s="151"/>
      <c r="K45" s="151"/>
      <c r="L45" s="151"/>
    </row>
    <row r="46" spans="2:13" x14ac:dyDescent="0.25">
      <c r="B46" s="171" t="s">
        <v>36</v>
      </c>
      <c r="C46" s="172"/>
      <c r="D46" s="172"/>
      <c r="E46" s="172"/>
      <c r="F46" s="173"/>
      <c r="G46" s="152">
        <v>45839</v>
      </c>
      <c r="H46" s="151"/>
      <c r="I46" s="151"/>
      <c r="J46" s="151"/>
      <c r="K46" s="151"/>
      <c r="L46" s="151"/>
    </row>
  </sheetData>
  <mergeCells count="72">
    <mergeCell ref="G45:L45"/>
    <mergeCell ref="G46:L46"/>
    <mergeCell ref="B43:F43"/>
    <mergeCell ref="B44:F44"/>
    <mergeCell ref="B45:F45"/>
    <mergeCell ref="B46:F46"/>
    <mergeCell ref="G43:L43"/>
    <mergeCell ref="G44:L44"/>
    <mergeCell ref="C39:E39"/>
    <mergeCell ref="K39:M39"/>
    <mergeCell ref="C40:E40"/>
    <mergeCell ref="K40:M40"/>
    <mergeCell ref="C36:E36"/>
    <mergeCell ref="K36:M36"/>
    <mergeCell ref="C37:E37"/>
    <mergeCell ref="K37:M37"/>
    <mergeCell ref="C38:E38"/>
    <mergeCell ref="K38:M38"/>
    <mergeCell ref="C33:E33"/>
    <mergeCell ref="K33:M33"/>
    <mergeCell ref="C34:E34"/>
    <mergeCell ref="K34:M34"/>
    <mergeCell ref="C35:E35"/>
    <mergeCell ref="K35:M35"/>
    <mergeCell ref="C30:E30"/>
    <mergeCell ref="K30:M30"/>
    <mergeCell ref="C31:E31"/>
    <mergeCell ref="K31:M31"/>
    <mergeCell ref="C32:E32"/>
    <mergeCell ref="K32:M32"/>
    <mergeCell ref="C27:E27"/>
    <mergeCell ref="K27:M27"/>
    <mergeCell ref="C28:E28"/>
    <mergeCell ref="K28:M28"/>
    <mergeCell ref="C29:E29"/>
    <mergeCell ref="K29:M29"/>
    <mergeCell ref="C24:E24"/>
    <mergeCell ref="K24:M24"/>
    <mergeCell ref="C25:E25"/>
    <mergeCell ref="K25:M25"/>
    <mergeCell ref="C26:E26"/>
    <mergeCell ref="K26:M26"/>
    <mergeCell ref="C19:E19"/>
    <mergeCell ref="I19:M19"/>
    <mergeCell ref="C22:E22"/>
    <mergeCell ref="K22:M22"/>
    <mergeCell ref="C23:E23"/>
    <mergeCell ref="K23:M23"/>
    <mergeCell ref="C16:E16"/>
    <mergeCell ref="I16:M16"/>
    <mergeCell ref="C17:E17"/>
    <mergeCell ref="I17:M17"/>
    <mergeCell ref="C18:E18"/>
    <mergeCell ref="I18:M18"/>
    <mergeCell ref="C13:E13"/>
    <mergeCell ref="I13:M13"/>
    <mergeCell ref="C14:E14"/>
    <mergeCell ref="I14:M14"/>
    <mergeCell ref="C15:E15"/>
    <mergeCell ref="I15:M15"/>
    <mergeCell ref="C10:E10"/>
    <mergeCell ref="I10:M10"/>
    <mergeCell ref="C11:E11"/>
    <mergeCell ref="I11:M11"/>
    <mergeCell ref="C12:E12"/>
    <mergeCell ref="I12:M12"/>
    <mergeCell ref="B2:C8"/>
    <mergeCell ref="D2:K5"/>
    <mergeCell ref="D6:K8"/>
    <mergeCell ref="L2:M3"/>
    <mergeCell ref="L4:M5"/>
    <mergeCell ref="L6:M8"/>
  </mergeCells>
  <hyperlinks>
    <hyperlink ref="I11" r:id="rId1" xr:uid="{84EA9A53-55E0-4523-84D8-24436180F991}"/>
  </hyperlinks>
  <pageMargins left="0.25" right="0.25" top="0.75" bottom="0.75" header="0.3" footer="0.3"/>
  <pageSetup paperSize="9" scale="51" fitToHeight="0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CONSOLIDADO 2025</vt:lpstr>
      <vt:lpstr>TIPO DE GENERADOR </vt:lpstr>
      <vt:lpstr>CALCULO IR</vt:lpstr>
      <vt:lpstr>IGIR 1  </vt:lpstr>
      <vt:lpstr>LDCCENTRAL RESIDUOS</vt:lpstr>
      <vt:lpstr>LDCGESTOR EXTERNO</vt:lpstr>
      <vt:lpstr>AUDITORIA INTERNA</vt:lpstr>
      <vt:lpstr>'AUDITORIA INTERNA'!Área_de_impresión</vt:lpstr>
      <vt:lpstr>'CALCULO IR'!Área_de_impresión</vt:lpstr>
      <vt:lpstr>'CONSOLIDADO 2025'!Área_de_impresión</vt:lpstr>
      <vt:lpstr>'LDCCENTRAL RESIDUOS'!Área_de_impresión</vt:lpstr>
      <vt:lpstr>'LDCGESTOR EXTERNO'!Área_de_impresión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GESTION-AMBIENTAL</dc:creator>
  <cp:lastModifiedBy>ST1567</cp:lastModifiedBy>
  <cp:lastPrinted>2025-04-08T16:19:04Z</cp:lastPrinted>
  <dcterms:created xsi:type="dcterms:W3CDTF">2015-06-05T18:19:34Z</dcterms:created>
  <dcterms:modified xsi:type="dcterms:W3CDTF">2025-09-17T19:35:57Z</dcterms:modified>
</cp:coreProperties>
</file>