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7737B941-8A93-47A9-BD64-3FC98D2F2237}" xr6:coauthVersionLast="36" xr6:coauthVersionMax="36" xr10:uidLastSave="{00000000-0000-0000-0000-000000000000}"/>
  <bookViews>
    <workbookView xWindow="0" yWindow="0" windowWidth="19200" windowHeight="6810" firstSheet="3" activeTab="5" xr2:uid="{A9910C3D-BCFF-42EC-B91C-711FFE5D85DA}"/>
  </bookViews>
  <sheets>
    <sheet name="CENTURY 04-00 DOOMs DAYz" sheetId="29" r:id="rId1"/>
    <sheet name="CENTURY 08-05 DOOMs DAYz" sheetId="28" r:id="rId2"/>
    <sheet name="CENTURY 12-09 DOOMs DAYz" sheetId="27" r:id="rId3"/>
    <sheet name="CENTURY 16-13 DOOMs DAYz" sheetId="26" r:id="rId4"/>
    <sheet name="CENTURY 20-17 DOOMs DAYz" sheetId="25" r:id="rId5"/>
    <sheet name="ALMIGHTY WEEK NAAMZ" sheetId="1" r:id="rId6"/>
    <sheet name="CENTURY 24-21 DOOMs DAYz " sheetId="3" r:id="rId7"/>
    <sheet name="CENTURY 28-25 DOOMs DAYz" sheetId="4" r:id="rId8"/>
    <sheet name="CENTURY 32-29 DOOMs DAYz" sheetId="5" r:id="rId9"/>
    <sheet name="CENTURY 36-33 DOOMs DAYz" sheetId="6" r:id="rId10"/>
    <sheet name="CENTURY 40-37 DOOMs DAYz" sheetId="7" r:id="rId11"/>
    <sheet name="CENTURY 44-41 DOOMs DAYz" sheetId="8" r:id="rId12"/>
    <sheet name="CENTURY 49-45 DOOMs DAYz" sheetId="9" r:id="rId13"/>
    <sheet name="CENTURY 53-50 DOOMs DAYz" sheetId="10" r:id="rId14"/>
    <sheet name="CENTURY 58-54 DOOMs DAYz" sheetId="11" r:id="rId15"/>
    <sheet name="CENTURY 61-58 DOOMs DAYz" sheetId="12" r:id="rId16"/>
    <sheet name="CENTURY 65-62 DOOMs DAYz" sheetId="13" r:id="rId17"/>
    <sheet name="CENTURY 69-66 DOOMs DAYz" sheetId="14" r:id="rId18"/>
    <sheet name="CENTURY 73-70 DOOMs DAYz" sheetId="15" r:id="rId19"/>
    <sheet name="CENTURY 77-74 DOOMs DAYz" sheetId="16" r:id="rId20"/>
    <sheet name="CENTURY 81-78 DOOMs DAYz" sheetId="17" r:id="rId21"/>
    <sheet name="CENTURY 85-82 DOOMs DAYz" sheetId="18" r:id="rId22"/>
    <sheet name="CENTURY 89-86 DOOMs DAYz" sheetId="19" r:id="rId23"/>
    <sheet name="CENTURY 93-90 DOOMs DAYz" sheetId="20" r:id="rId24"/>
    <sheet name="CENTURY 97-94 DOOMs DAYz" sheetId="21" r:id="rId25"/>
    <sheet name="CENTURY 101-98 DOOMs DAYz" sheetId="22" r:id="rId26"/>
    <sheet name="CENTURY 105-102 DOOMs DAYz" sheetId="23" r:id="rId27"/>
    <sheet name="CENTURY 109-106 DOOMs DAYz" sheetId="24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9" l="1"/>
  <c r="C5" i="29"/>
  <c r="C6" i="29"/>
  <c r="C7" i="29"/>
  <c r="C8" i="29"/>
  <c r="C9" i="29"/>
  <c r="C10" i="29"/>
  <c r="C11" i="29"/>
  <c r="C12" i="29"/>
  <c r="C13" i="29"/>
  <c r="C14" i="29"/>
  <c r="C15" i="29"/>
  <c r="C3" i="29"/>
  <c r="N18" i="29"/>
  <c r="J18" i="29"/>
  <c r="F18" i="29"/>
  <c r="B18" i="29"/>
  <c r="N17" i="29"/>
  <c r="J17" i="29"/>
  <c r="F17" i="29"/>
  <c r="B17" i="29"/>
  <c r="O16" i="29"/>
  <c r="O15" i="29"/>
  <c r="K15" i="29"/>
  <c r="O14" i="29"/>
  <c r="K14" i="29"/>
  <c r="G14" i="29"/>
  <c r="O13" i="29"/>
  <c r="K13" i="29"/>
  <c r="G13" i="29"/>
  <c r="O12" i="29"/>
  <c r="K12" i="29"/>
  <c r="G12" i="29"/>
  <c r="O11" i="29"/>
  <c r="K11" i="29"/>
  <c r="G11" i="29"/>
  <c r="O10" i="29"/>
  <c r="K10" i="29"/>
  <c r="G10" i="29"/>
  <c r="O9" i="29"/>
  <c r="K9" i="29"/>
  <c r="G9" i="29"/>
  <c r="O8" i="29"/>
  <c r="K8" i="29"/>
  <c r="G8" i="29"/>
  <c r="O7" i="29"/>
  <c r="K7" i="29"/>
  <c r="G7" i="29"/>
  <c r="O6" i="29"/>
  <c r="K6" i="29"/>
  <c r="G6" i="29"/>
  <c r="O5" i="29"/>
  <c r="K5" i="29"/>
  <c r="G5" i="29"/>
  <c r="O4" i="29"/>
  <c r="K4" i="29"/>
  <c r="G4" i="29"/>
  <c r="O3" i="29"/>
  <c r="O18" i="29" s="1"/>
  <c r="K3" i="29"/>
  <c r="G3" i="29"/>
  <c r="G18" i="29" s="1"/>
  <c r="O16" i="28"/>
  <c r="N18" i="28"/>
  <c r="J18" i="28"/>
  <c r="F18" i="28"/>
  <c r="B18" i="28"/>
  <c r="N17" i="28"/>
  <c r="J17" i="28"/>
  <c r="F17" i="28"/>
  <c r="B17" i="28"/>
  <c r="O15" i="28"/>
  <c r="K15" i="28"/>
  <c r="G15" i="28"/>
  <c r="C15" i="28"/>
  <c r="O14" i="28"/>
  <c r="K14" i="28"/>
  <c r="G14" i="28"/>
  <c r="C14" i="28"/>
  <c r="O13" i="28"/>
  <c r="K13" i="28"/>
  <c r="G13" i="28"/>
  <c r="C13" i="28"/>
  <c r="O12" i="28"/>
  <c r="K12" i="28"/>
  <c r="G12" i="28"/>
  <c r="C12" i="28"/>
  <c r="O11" i="28"/>
  <c r="K11" i="28"/>
  <c r="G11" i="28"/>
  <c r="C11" i="28"/>
  <c r="O10" i="28"/>
  <c r="K10" i="28"/>
  <c r="G10" i="28"/>
  <c r="C10" i="28"/>
  <c r="O9" i="28"/>
  <c r="K9" i="28"/>
  <c r="G9" i="28"/>
  <c r="C9" i="28"/>
  <c r="O8" i="28"/>
  <c r="K8" i="28"/>
  <c r="G8" i="28"/>
  <c r="C8" i="28"/>
  <c r="O7" i="28"/>
  <c r="K7" i="28"/>
  <c r="G7" i="28"/>
  <c r="C7" i="28"/>
  <c r="O6" i="28"/>
  <c r="K6" i="28"/>
  <c r="G6" i="28"/>
  <c r="C6" i="28"/>
  <c r="O5" i="28"/>
  <c r="K5" i="28"/>
  <c r="G5" i="28"/>
  <c r="C5" i="28"/>
  <c r="O4" i="28"/>
  <c r="K4" i="28"/>
  <c r="G4" i="28"/>
  <c r="C4" i="28"/>
  <c r="O3" i="28"/>
  <c r="O18" i="28" s="1"/>
  <c r="K3" i="28"/>
  <c r="K18" i="28" s="1"/>
  <c r="G3" i="28"/>
  <c r="G18" i="28" s="1"/>
  <c r="C3" i="28"/>
  <c r="C18" i="28" s="1"/>
  <c r="C15" i="27"/>
  <c r="C4" i="27"/>
  <c r="C5" i="27"/>
  <c r="C6" i="27"/>
  <c r="C7" i="27"/>
  <c r="C8" i="27"/>
  <c r="C9" i="27"/>
  <c r="C10" i="27"/>
  <c r="C11" i="27"/>
  <c r="C12" i="27"/>
  <c r="C13" i="27"/>
  <c r="C14" i="27"/>
  <c r="C3" i="27"/>
  <c r="N18" i="27"/>
  <c r="J18" i="27"/>
  <c r="F18" i="27"/>
  <c r="B18" i="27"/>
  <c r="N17" i="27"/>
  <c r="J17" i="27"/>
  <c r="F17" i="27"/>
  <c r="B17" i="27"/>
  <c r="O15" i="27"/>
  <c r="K15" i="27"/>
  <c r="G15" i="27"/>
  <c r="O14" i="27"/>
  <c r="K14" i="27"/>
  <c r="G14" i="27"/>
  <c r="O13" i="27"/>
  <c r="K13" i="27"/>
  <c r="G13" i="27"/>
  <c r="O12" i="27"/>
  <c r="K12" i="27"/>
  <c r="G12" i="27"/>
  <c r="O11" i="27"/>
  <c r="K11" i="27"/>
  <c r="G11" i="27"/>
  <c r="O10" i="27"/>
  <c r="K10" i="27"/>
  <c r="G10" i="27"/>
  <c r="O9" i="27"/>
  <c r="K9" i="27"/>
  <c r="G9" i="27"/>
  <c r="O8" i="27"/>
  <c r="K8" i="27"/>
  <c r="G8" i="27"/>
  <c r="O7" i="27"/>
  <c r="K7" i="27"/>
  <c r="G7" i="27"/>
  <c r="O6" i="27"/>
  <c r="K6" i="27"/>
  <c r="G6" i="27"/>
  <c r="O5" i="27"/>
  <c r="K5" i="27"/>
  <c r="G5" i="27"/>
  <c r="O4" i="27"/>
  <c r="K4" i="27"/>
  <c r="G4" i="27"/>
  <c r="O3" i="27"/>
  <c r="O18" i="27" s="1"/>
  <c r="K3" i="27"/>
  <c r="G3" i="27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3" i="26"/>
  <c r="N18" i="26"/>
  <c r="J18" i="26"/>
  <c r="F18" i="26"/>
  <c r="B18" i="26"/>
  <c r="N17" i="26"/>
  <c r="J17" i="26"/>
  <c r="F17" i="26"/>
  <c r="B17" i="26"/>
  <c r="C16" i="26"/>
  <c r="O15" i="26"/>
  <c r="G15" i="26"/>
  <c r="C15" i="26"/>
  <c r="O14" i="26"/>
  <c r="G14" i="26"/>
  <c r="C14" i="26"/>
  <c r="O13" i="26"/>
  <c r="G13" i="26"/>
  <c r="C13" i="26"/>
  <c r="O12" i="26"/>
  <c r="G12" i="26"/>
  <c r="C12" i="26"/>
  <c r="O11" i="26"/>
  <c r="G11" i="26"/>
  <c r="C11" i="26"/>
  <c r="O10" i="26"/>
  <c r="G10" i="26"/>
  <c r="C10" i="26"/>
  <c r="O9" i="26"/>
  <c r="G9" i="26"/>
  <c r="C9" i="26"/>
  <c r="O8" i="26"/>
  <c r="G8" i="26"/>
  <c r="C8" i="26"/>
  <c r="O7" i="26"/>
  <c r="G7" i="26"/>
  <c r="C7" i="26"/>
  <c r="O6" i="26"/>
  <c r="G6" i="26"/>
  <c r="C6" i="26"/>
  <c r="O5" i="26"/>
  <c r="G5" i="26"/>
  <c r="C5" i="26"/>
  <c r="O4" i="26"/>
  <c r="G4" i="26"/>
  <c r="C4" i="26"/>
  <c r="O3" i="26"/>
  <c r="O18" i="26" s="1"/>
  <c r="G3" i="26"/>
  <c r="C3" i="26"/>
  <c r="N18" i="25"/>
  <c r="J18" i="25"/>
  <c r="F18" i="25"/>
  <c r="B18" i="25"/>
  <c r="N17" i="25"/>
  <c r="J17" i="25"/>
  <c r="F17" i="25"/>
  <c r="B17" i="25"/>
  <c r="C16" i="25"/>
  <c r="O15" i="25"/>
  <c r="K15" i="25"/>
  <c r="G15" i="25"/>
  <c r="C15" i="25"/>
  <c r="O14" i="25"/>
  <c r="K14" i="25"/>
  <c r="G14" i="25"/>
  <c r="C14" i="25"/>
  <c r="O13" i="25"/>
  <c r="K13" i="25"/>
  <c r="G13" i="25"/>
  <c r="C13" i="25"/>
  <c r="O12" i="25"/>
  <c r="K12" i="25"/>
  <c r="G12" i="25"/>
  <c r="C12" i="25"/>
  <c r="O11" i="25"/>
  <c r="K11" i="25"/>
  <c r="G11" i="25"/>
  <c r="C11" i="25"/>
  <c r="O10" i="25"/>
  <c r="K10" i="25"/>
  <c r="G10" i="25"/>
  <c r="C10" i="25"/>
  <c r="O9" i="25"/>
  <c r="K9" i="25"/>
  <c r="G9" i="25"/>
  <c r="C9" i="25"/>
  <c r="O8" i="25"/>
  <c r="K8" i="25"/>
  <c r="G8" i="25"/>
  <c r="C8" i="25"/>
  <c r="O7" i="25"/>
  <c r="K7" i="25"/>
  <c r="G7" i="25"/>
  <c r="C7" i="25"/>
  <c r="O6" i="25"/>
  <c r="K6" i="25"/>
  <c r="G6" i="25"/>
  <c r="C6" i="25"/>
  <c r="O5" i="25"/>
  <c r="K5" i="25"/>
  <c r="G5" i="25"/>
  <c r="C5" i="25"/>
  <c r="O4" i="25"/>
  <c r="K4" i="25"/>
  <c r="G4" i="25"/>
  <c r="C4" i="25"/>
  <c r="O3" i="25"/>
  <c r="K3" i="25"/>
  <c r="G3" i="25"/>
  <c r="G18" i="25" s="1"/>
  <c r="C3" i="25"/>
  <c r="C18" i="25" s="1"/>
  <c r="N18" i="24"/>
  <c r="J18" i="24"/>
  <c r="F18" i="24"/>
  <c r="B18" i="24"/>
  <c r="N17" i="24"/>
  <c r="J17" i="24"/>
  <c r="F17" i="24"/>
  <c r="B17" i="24"/>
  <c r="G16" i="24"/>
  <c r="O15" i="24"/>
  <c r="K15" i="24"/>
  <c r="G15" i="24"/>
  <c r="O14" i="24"/>
  <c r="K14" i="24"/>
  <c r="G14" i="24"/>
  <c r="C14" i="24"/>
  <c r="O13" i="24"/>
  <c r="K13" i="24"/>
  <c r="G13" i="24"/>
  <c r="C13" i="24"/>
  <c r="O12" i="24"/>
  <c r="K12" i="24"/>
  <c r="G12" i="24"/>
  <c r="C12" i="24"/>
  <c r="O11" i="24"/>
  <c r="K11" i="24"/>
  <c r="G11" i="24"/>
  <c r="C11" i="24"/>
  <c r="O10" i="24"/>
  <c r="K10" i="24"/>
  <c r="G10" i="24"/>
  <c r="C10" i="24"/>
  <c r="O9" i="24"/>
  <c r="K9" i="24"/>
  <c r="G9" i="24"/>
  <c r="C9" i="24"/>
  <c r="O8" i="24"/>
  <c r="K8" i="24"/>
  <c r="G8" i="24"/>
  <c r="C8" i="24"/>
  <c r="O7" i="24"/>
  <c r="K7" i="24"/>
  <c r="G7" i="24"/>
  <c r="C7" i="24"/>
  <c r="O6" i="24"/>
  <c r="K6" i="24"/>
  <c r="G6" i="24"/>
  <c r="C6" i="24"/>
  <c r="O5" i="24"/>
  <c r="K5" i="24"/>
  <c r="G5" i="24"/>
  <c r="C5" i="24"/>
  <c r="O4" i="24"/>
  <c r="K4" i="24"/>
  <c r="G4" i="24"/>
  <c r="C4" i="24"/>
  <c r="O3" i="24"/>
  <c r="O18" i="24" s="1"/>
  <c r="K3" i="24"/>
  <c r="G3" i="24"/>
  <c r="C3" i="24"/>
  <c r="C18" i="24" s="1"/>
  <c r="N18" i="23"/>
  <c r="J18" i="23"/>
  <c r="F18" i="23"/>
  <c r="B18" i="23"/>
  <c r="N17" i="23"/>
  <c r="J17" i="23"/>
  <c r="F17" i="23"/>
  <c r="B17" i="23"/>
  <c r="G16" i="23"/>
  <c r="O15" i="23"/>
  <c r="K15" i="23"/>
  <c r="K18" i="23" s="1"/>
  <c r="G15" i="23"/>
  <c r="O14" i="23"/>
  <c r="K14" i="23"/>
  <c r="G14" i="23"/>
  <c r="C14" i="23"/>
  <c r="O13" i="23"/>
  <c r="K13" i="23"/>
  <c r="G13" i="23"/>
  <c r="C13" i="23"/>
  <c r="O12" i="23"/>
  <c r="K12" i="23"/>
  <c r="G12" i="23"/>
  <c r="C12" i="23"/>
  <c r="O11" i="23"/>
  <c r="K11" i="23"/>
  <c r="G11" i="23"/>
  <c r="C11" i="23"/>
  <c r="O10" i="23"/>
  <c r="K10" i="23"/>
  <c r="G10" i="23"/>
  <c r="C10" i="23"/>
  <c r="O9" i="23"/>
  <c r="K9" i="23"/>
  <c r="G9" i="23"/>
  <c r="C9" i="23"/>
  <c r="O8" i="23"/>
  <c r="K8" i="23"/>
  <c r="G8" i="23"/>
  <c r="C8" i="23"/>
  <c r="O7" i="23"/>
  <c r="K7" i="23"/>
  <c r="G7" i="23"/>
  <c r="C7" i="23"/>
  <c r="O6" i="23"/>
  <c r="K6" i="23"/>
  <c r="G6" i="23"/>
  <c r="C6" i="23"/>
  <c r="O5" i="23"/>
  <c r="K5" i="23"/>
  <c r="G5" i="23"/>
  <c r="C5" i="23"/>
  <c r="O4" i="23"/>
  <c r="K4" i="23"/>
  <c r="G4" i="23"/>
  <c r="C4" i="23"/>
  <c r="O3" i="23"/>
  <c r="O18" i="23" s="1"/>
  <c r="K3" i="23"/>
  <c r="G3" i="23"/>
  <c r="C3" i="23"/>
  <c r="C18" i="23" s="1"/>
  <c r="N18" i="22"/>
  <c r="J18" i="22"/>
  <c r="F18" i="22"/>
  <c r="B18" i="22"/>
  <c r="N17" i="22"/>
  <c r="J17" i="22"/>
  <c r="F17" i="22"/>
  <c r="B17" i="22"/>
  <c r="G16" i="22"/>
  <c r="O15" i="22"/>
  <c r="K15" i="22"/>
  <c r="G15" i="22"/>
  <c r="G18" i="22" s="1"/>
  <c r="O14" i="22"/>
  <c r="K14" i="22"/>
  <c r="G14" i="22"/>
  <c r="C14" i="22"/>
  <c r="O13" i="22"/>
  <c r="K13" i="22"/>
  <c r="G13" i="22"/>
  <c r="C13" i="22"/>
  <c r="O12" i="22"/>
  <c r="K12" i="22"/>
  <c r="G12" i="22"/>
  <c r="C12" i="22"/>
  <c r="O11" i="22"/>
  <c r="K11" i="22"/>
  <c r="G11" i="22"/>
  <c r="C11" i="22"/>
  <c r="O10" i="22"/>
  <c r="K10" i="22"/>
  <c r="G10" i="22"/>
  <c r="C10" i="22"/>
  <c r="O9" i="22"/>
  <c r="K9" i="22"/>
  <c r="G9" i="22"/>
  <c r="C9" i="22"/>
  <c r="O8" i="22"/>
  <c r="K8" i="22"/>
  <c r="G8" i="22"/>
  <c r="C8" i="22"/>
  <c r="O7" i="22"/>
  <c r="K7" i="22"/>
  <c r="G7" i="22"/>
  <c r="C7" i="22"/>
  <c r="O6" i="22"/>
  <c r="K6" i="22"/>
  <c r="G6" i="22"/>
  <c r="C6" i="22"/>
  <c r="O5" i="22"/>
  <c r="K5" i="22"/>
  <c r="G5" i="22"/>
  <c r="C5" i="22"/>
  <c r="O4" i="22"/>
  <c r="K4" i="22"/>
  <c r="G4" i="22"/>
  <c r="C4" i="22"/>
  <c r="O3" i="22"/>
  <c r="O18" i="22" s="1"/>
  <c r="K3" i="22"/>
  <c r="K18" i="22" s="1"/>
  <c r="G3" i="22"/>
  <c r="C3" i="22"/>
  <c r="C18" i="22" s="1"/>
  <c r="N18" i="21"/>
  <c r="J18" i="21"/>
  <c r="F18" i="21"/>
  <c r="B18" i="21"/>
  <c r="N17" i="21"/>
  <c r="J17" i="21"/>
  <c r="F17" i="21"/>
  <c r="B17" i="21"/>
  <c r="G16" i="21"/>
  <c r="O15" i="21"/>
  <c r="K15" i="21"/>
  <c r="G15" i="21"/>
  <c r="O14" i="21"/>
  <c r="K14" i="21"/>
  <c r="G14" i="21"/>
  <c r="C14" i="21"/>
  <c r="O13" i="21"/>
  <c r="K13" i="21"/>
  <c r="G13" i="21"/>
  <c r="C13" i="21"/>
  <c r="O12" i="21"/>
  <c r="K12" i="21"/>
  <c r="G12" i="21"/>
  <c r="C12" i="21"/>
  <c r="O11" i="21"/>
  <c r="K11" i="21"/>
  <c r="G11" i="21"/>
  <c r="C11" i="21"/>
  <c r="O10" i="21"/>
  <c r="K10" i="21"/>
  <c r="G10" i="21"/>
  <c r="C10" i="21"/>
  <c r="O9" i="21"/>
  <c r="K9" i="21"/>
  <c r="G9" i="21"/>
  <c r="C9" i="21"/>
  <c r="O8" i="21"/>
  <c r="K8" i="21"/>
  <c r="G8" i="21"/>
  <c r="C8" i="21"/>
  <c r="O7" i="21"/>
  <c r="K7" i="21"/>
  <c r="G7" i="21"/>
  <c r="C7" i="21"/>
  <c r="O6" i="21"/>
  <c r="K6" i="21"/>
  <c r="G6" i="21"/>
  <c r="C6" i="21"/>
  <c r="O5" i="21"/>
  <c r="K5" i="21"/>
  <c r="G5" i="21"/>
  <c r="C5" i="21"/>
  <c r="O4" i="21"/>
  <c r="K4" i="21"/>
  <c r="G4" i="21"/>
  <c r="C4" i="21"/>
  <c r="O3" i="21"/>
  <c r="O18" i="21" s="1"/>
  <c r="K3" i="21"/>
  <c r="G3" i="21"/>
  <c r="C3" i="21"/>
  <c r="C18" i="21" s="1"/>
  <c r="N18" i="20"/>
  <c r="J18" i="20"/>
  <c r="F18" i="20"/>
  <c r="B18" i="20"/>
  <c r="N17" i="20"/>
  <c r="J17" i="20"/>
  <c r="F17" i="20"/>
  <c r="B17" i="20"/>
  <c r="G16" i="20"/>
  <c r="O15" i="20"/>
  <c r="K15" i="20"/>
  <c r="G15" i="20"/>
  <c r="O14" i="20"/>
  <c r="K14" i="20"/>
  <c r="G14" i="20"/>
  <c r="C14" i="20"/>
  <c r="O13" i="20"/>
  <c r="K13" i="20"/>
  <c r="G13" i="20"/>
  <c r="C13" i="20"/>
  <c r="O12" i="20"/>
  <c r="K12" i="20"/>
  <c r="G12" i="20"/>
  <c r="C12" i="20"/>
  <c r="O11" i="20"/>
  <c r="K11" i="20"/>
  <c r="G11" i="20"/>
  <c r="C11" i="20"/>
  <c r="O10" i="20"/>
  <c r="K10" i="20"/>
  <c r="G10" i="20"/>
  <c r="C10" i="20"/>
  <c r="O9" i="20"/>
  <c r="K9" i="20"/>
  <c r="G9" i="20"/>
  <c r="C9" i="20"/>
  <c r="O8" i="20"/>
  <c r="K8" i="20"/>
  <c r="G8" i="20"/>
  <c r="C8" i="20"/>
  <c r="O7" i="20"/>
  <c r="K7" i="20"/>
  <c r="G7" i="20"/>
  <c r="C7" i="20"/>
  <c r="O6" i="20"/>
  <c r="K6" i="20"/>
  <c r="G6" i="20"/>
  <c r="C6" i="20"/>
  <c r="O5" i="20"/>
  <c r="K5" i="20"/>
  <c r="G5" i="20"/>
  <c r="C5" i="20"/>
  <c r="O4" i="20"/>
  <c r="K4" i="20"/>
  <c r="G4" i="20"/>
  <c r="C4" i="20"/>
  <c r="O3" i="20"/>
  <c r="O18" i="20" s="1"/>
  <c r="K3" i="20"/>
  <c r="G3" i="20"/>
  <c r="C3" i="20"/>
  <c r="C18" i="20" s="1"/>
  <c r="N18" i="19"/>
  <c r="J18" i="19"/>
  <c r="F18" i="19"/>
  <c r="B18" i="19"/>
  <c r="N17" i="19"/>
  <c r="J17" i="19"/>
  <c r="F17" i="19"/>
  <c r="B17" i="19"/>
  <c r="G16" i="19"/>
  <c r="O15" i="19"/>
  <c r="K15" i="19"/>
  <c r="G15" i="19"/>
  <c r="O14" i="19"/>
  <c r="K14" i="19"/>
  <c r="G14" i="19"/>
  <c r="C14" i="19"/>
  <c r="O13" i="19"/>
  <c r="K13" i="19"/>
  <c r="G13" i="19"/>
  <c r="C13" i="19"/>
  <c r="O12" i="19"/>
  <c r="K12" i="19"/>
  <c r="G12" i="19"/>
  <c r="C12" i="19"/>
  <c r="O11" i="19"/>
  <c r="K11" i="19"/>
  <c r="G11" i="19"/>
  <c r="C11" i="19"/>
  <c r="O10" i="19"/>
  <c r="K10" i="19"/>
  <c r="G10" i="19"/>
  <c r="C10" i="19"/>
  <c r="O9" i="19"/>
  <c r="K9" i="19"/>
  <c r="G9" i="19"/>
  <c r="C9" i="19"/>
  <c r="O8" i="19"/>
  <c r="K8" i="19"/>
  <c r="G8" i="19"/>
  <c r="C8" i="19"/>
  <c r="O7" i="19"/>
  <c r="K7" i="19"/>
  <c r="G7" i="19"/>
  <c r="C7" i="19"/>
  <c r="O6" i="19"/>
  <c r="K6" i="19"/>
  <c r="G6" i="19"/>
  <c r="C6" i="19"/>
  <c r="O5" i="19"/>
  <c r="K5" i="19"/>
  <c r="G5" i="19"/>
  <c r="C5" i="19"/>
  <c r="O4" i="19"/>
  <c r="K4" i="19"/>
  <c r="G4" i="19"/>
  <c r="C4" i="19"/>
  <c r="O3" i="19"/>
  <c r="O17" i="19" s="1"/>
  <c r="K3" i="19"/>
  <c r="G3" i="19"/>
  <c r="G18" i="19" s="1"/>
  <c r="C3" i="19"/>
  <c r="C18" i="19" s="1"/>
  <c r="N18" i="18"/>
  <c r="J18" i="18"/>
  <c r="F18" i="18"/>
  <c r="B18" i="18"/>
  <c r="N17" i="18"/>
  <c r="J17" i="18"/>
  <c r="F17" i="18"/>
  <c r="B17" i="18"/>
  <c r="G16" i="18"/>
  <c r="O15" i="18"/>
  <c r="K15" i="18"/>
  <c r="G15" i="18"/>
  <c r="O14" i="18"/>
  <c r="K14" i="18"/>
  <c r="G14" i="18"/>
  <c r="C14" i="18"/>
  <c r="O13" i="18"/>
  <c r="K13" i="18"/>
  <c r="G13" i="18"/>
  <c r="C13" i="18"/>
  <c r="O12" i="18"/>
  <c r="K12" i="18"/>
  <c r="G12" i="18"/>
  <c r="C12" i="18"/>
  <c r="O11" i="18"/>
  <c r="K11" i="18"/>
  <c r="G11" i="18"/>
  <c r="C11" i="18"/>
  <c r="O10" i="18"/>
  <c r="K10" i="18"/>
  <c r="G10" i="18"/>
  <c r="C10" i="18"/>
  <c r="O9" i="18"/>
  <c r="K9" i="18"/>
  <c r="G9" i="18"/>
  <c r="C9" i="18"/>
  <c r="O8" i="18"/>
  <c r="K8" i="18"/>
  <c r="G8" i="18"/>
  <c r="C8" i="18"/>
  <c r="O7" i="18"/>
  <c r="K7" i="18"/>
  <c r="G7" i="18"/>
  <c r="C7" i="18"/>
  <c r="O6" i="18"/>
  <c r="K6" i="18"/>
  <c r="G6" i="18"/>
  <c r="C6" i="18"/>
  <c r="O5" i="18"/>
  <c r="K5" i="18"/>
  <c r="G5" i="18"/>
  <c r="C5" i="18"/>
  <c r="O4" i="18"/>
  <c r="K4" i="18"/>
  <c r="G4" i="18"/>
  <c r="C4" i="18"/>
  <c r="O3" i="18"/>
  <c r="O18" i="18" s="1"/>
  <c r="K3" i="18"/>
  <c r="G3" i="18"/>
  <c r="C3" i="18"/>
  <c r="N18" i="17"/>
  <c r="J18" i="17"/>
  <c r="F18" i="17"/>
  <c r="B18" i="17"/>
  <c r="N17" i="17"/>
  <c r="J17" i="17"/>
  <c r="F17" i="17"/>
  <c r="B17" i="17"/>
  <c r="G16" i="17"/>
  <c r="O15" i="17"/>
  <c r="K15" i="17"/>
  <c r="G15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10" i="17"/>
  <c r="K10" i="17"/>
  <c r="G10" i="17"/>
  <c r="C10" i="17"/>
  <c r="O9" i="17"/>
  <c r="K9" i="17"/>
  <c r="G9" i="17"/>
  <c r="C9" i="17"/>
  <c r="O8" i="17"/>
  <c r="K8" i="17"/>
  <c r="G8" i="17"/>
  <c r="C8" i="17"/>
  <c r="O7" i="17"/>
  <c r="K7" i="17"/>
  <c r="G7" i="17"/>
  <c r="C7" i="17"/>
  <c r="O6" i="17"/>
  <c r="K6" i="17"/>
  <c r="G6" i="17"/>
  <c r="C6" i="17"/>
  <c r="O5" i="17"/>
  <c r="K5" i="17"/>
  <c r="G5" i="17"/>
  <c r="C5" i="17"/>
  <c r="O4" i="17"/>
  <c r="K4" i="17"/>
  <c r="G4" i="17"/>
  <c r="C4" i="17"/>
  <c r="O3" i="17"/>
  <c r="K3" i="17"/>
  <c r="K18" i="17" s="1"/>
  <c r="G3" i="17"/>
  <c r="C3" i="17"/>
  <c r="N18" i="16"/>
  <c r="J18" i="16"/>
  <c r="F18" i="16"/>
  <c r="B18" i="16"/>
  <c r="N17" i="16"/>
  <c r="J17" i="16"/>
  <c r="F17" i="16"/>
  <c r="B17" i="16"/>
  <c r="G16" i="16"/>
  <c r="O15" i="16"/>
  <c r="K15" i="16"/>
  <c r="G15" i="16"/>
  <c r="O14" i="16"/>
  <c r="K14" i="16"/>
  <c r="G14" i="16"/>
  <c r="C14" i="16"/>
  <c r="O13" i="16"/>
  <c r="K13" i="16"/>
  <c r="G13" i="16"/>
  <c r="C13" i="16"/>
  <c r="O12" i="16"/>
  <c r="K12" i="16"/>
  <c r="G12" i="16"/>
  <c r="C12" i="16"/>
  <c r="O11" i="16"/>
  <c r="K11" i="16"/>
  <c r="G11" i="16"/>
  <c r="C11" i="16"/>
  <c r="O10" i="16"/>
  <c r="K10" i="16"/>
  <c r="G10" i="16"/>
  <c r="C10" i="16"/>
  <c r="O9" i="16"/>
  <c r="K9" i="16"/>
  <c r="G9" i="16"/>
  <c r="C9" i="16"/>
  <c r="O8" i="16"/>
  <c r="K8" i="16"/>
  <c r="G8" i="16"/>
  <c r="C8" i="16"/>
  <c r="O7" i="16"/>
  <c r="K7" i="16"/>
  <c r="G7" i="16"/>
  <c r="C7" i="16"/>
  <c r="O6" i="16"/>
  <c r="K6" i="16"/>
  <c r="G6" i="16"/>
  <c r="C6" i="16"/>
  <c r="O5" i="16"/>
  <c r="K5" i="16"/>
  <c r="G5" i="16"/>
  <c r="C5" i="16"/>
  <c r="O4" i="16"/>
  <c r="K4" i="16"/>
  <c r="G4" i="16"/>
  <c r="C4" i="16"/>
  <c r="O3" i="16"/>
  <c r="K3" i="16"/>
  <c r="G3" i="16"/>
  <c r="C3" i="16"/>
  <c r="C18" i="16" s="1"/>
  <c r="N18" i="15"/>
  <c r="J18" i="15"/>
  <c r="F18" i="15"/>
  <c r="B18" i="15"/>
  <c r="N17" i="15"/>
  <c r="J17" i="15"/>
  <c r="F17" i="15"/>
  <c r="B17" i="15"/>
  <c r="G16" i="15"/>
  <c r="O15" i="15"/>
  <c r="K15" i="15"/>
  <c r="G15" i="15"/>
  <c r="O14" i="15"/>
  <c r="K14" i="15"/>
  <c r="G14" i="15"/>
  <c r="C14" i="15"/>
  <c r="O13" i="15"/>
  <c r="K13" i="15"/>
  <c r="G13" i="15"/>
  <c r="C13" i="15"/>
  <c r="O12" i="15"/>
  <c r="K12" i="15"/>
  <c r="G12" i="15"/>
  <c r="C12" i="15"/>
  <c r="O11" i="15"/>
  <c r="K11" i="15"/>
  <c r="G11" i="15"/>
  <c r="C11" i="15"/>
  <c r="O10" i="15"/>
  <c r="K10" i="15"/>
  <c r="G10" i="15"/>
  <c r="C10" i="15"/>
  <c r="O9" i="15"/>
  <c r="K9" i="15"/>
  <c r="G9" i="15"/>
  <c r="C9" i="15"/>
  <c r="O8" i="15"/>
  <c r="K8" i="15"/>
  <c r="G8" i="15"/>
  <c r="C8" i="15"/>
  <c r="O7" i="15"/>
  <c r="K7" i="15"/>
  <c r="G7" i="15"/>
  <c r="C7" i="15"/>
  <c r="O6" i="15"/>
  <c r="K6" i="15"/>
  <c r="G6" i="15"/>
  <c r="C6" i="15"/>
  <c r="O5" i="15"/>
  <c r="K5" i="15"/>
  <c r="G5" i="15"/>
  <c r="C5" i="15"/>
  <c r="O4" i="15"/>
  <c r="K4" i="15"/>
  <c r="G4" i="15"/>
  <c r="C4" i="15"/>
  <c r="O3" i="15"/>
  <c r="K3" i="15"/>
  <c r="G3" i="15"/>
  <c r="C3" i="15"/>
  <c r="C18" i="15" s="1"/>
  <c r="N18" i="14"/>
  <c r="J18" i="14"/>
  <c r="F18" i="14"/>
  <c r="B18" i="14"/>
  <c r="N17" i="14"/>
  <c r="J17" i="14"/>
  <c r="F17" i="14"/>
  <c r="B17" i="14"/>
  <c r="G16" i="14"/>
  <c r="O15" i="14"/>
  <c r="K15" i="14"/>
  <c r="G15" i="14"/>
  <c r="O14" i="14"/>
  <c r="K14" i="14"/>
  <c r="G14" i="14"/>
  <c r="C14" i="14"/>
  <c r="O13" i="14"/>
  <c r="K13" i="14"/>
  <c r="G13" i="14"/>
  <c r="C13" i="14"/>
  <c r="O12" i="14"/>
  <c r="K12" i="14"/>
  <c r="G12" i="14"/>
  <c r="C12" i="14"/>
  <c r="O11" i="14"/>
  <c r="K11" i="14"/>
  <c r="G11" i="14"/>
  <c r="C11" i="14"/>
  <c r="O10" i="14"/>
  <c r="K10" i="14"/>
  <c r="G10" i="14"/>
  <c r="C10" i="14"/>
  <c r="O9" i="14"/>
  <c r="K9" i="14"/>
  <c r="G9" i="14"/>
  <c r="C9" i="14"/>
  <c r="O8" i="14"/>
  <c r="K8" i="14"/>
  <c r="G8" i="14"/>
  <c r="C8" i="14"/>
  <c r="O7" i="14"/>
  <c r="K7" i="14"/>
  <c r="G7" i="14"/>
  <c r="C7" i="14"/>
  <c r="O6" i="14"/>
  <c r="K6" i="14"/>
  <c r="G6" i="14"/>
  <c r="C6" i="14"/>
  <c r="O5" i="14"/>
  <c r="K5" i="14"/>
  <c r="G5" i="14"/>
  <c r="C5" i="14"/>
  <c r="O4" i="14"/>
  <c r="K4" i="14"/>
  <c r="G4" i="14"/>
  <c r="C4" i="14"/>
  <c r="O3" i="14"/>
  <c r="O18" i="14" s="1"/>
  <c r="K3" i="14"/>
  <c r="G3" i="14"/>
  <c r="C3" i="14"/>
  <c r="N18" i="13"/>
  <c r="J18" i="13"/>
  <c r="F18" i="13"/>
  <c r="B18" i="13"/>
  <c r="N17" i="13"/>
  <c r="J17" i="13"/>
  <c r="F17" i="13"/>
  <c r="B17" i="13"/>
  <c r="G16" i="13"/>
  <c r="O15" i="13"/>
  <c r="K15" i="13"/>
  <c r="G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O8" i="13"/>
  <c r="K8" i="13"/>
  <c r="G8" i="13"/>
  <c r="C8" i="13"/>
  <c r="O7" i="13"/>
  <c r="K7" i="13"/>
  <c r="G7" i="13"/>
  <c r="C7" i="13"/>
  <c r="O6" i="13"/>
  <c r="K6" i="13"/>
  <c r="G6" i="13"/>
  <c r="C6" i="13"/>
  <c r="O5" i="13"/>
  <c r="K5" i="13"/>
  <c r="G5" i="13"/>
  <c r="C5" i="13"/>
  <c r="O4" i="13"/>
  <c r="K4" i="13"/>
  <c r="G4" i="13"/>
  <c r="C4" i="13"/>
  <c r="O3" i="13"/>
  <c r="O18" i="13" s="1"/>
  <c r="K3" i="13"/>
  <c r="G3" i="13"/>
  <c r="C3" i="13"/>
  <c r="C18" i="13" s="1"/>
  <c r="N18" i="12"/>
  <c r="J18" i="12"/>
  <c r="F18" i="12"/>
  <c r="B18" i="12"/>
  <c r="N17" i="12"/>
  <c r="J17" i="12"/>
  <c r="F17" i="12"/>
  <c r="B17" i="12"/>
  <c r="G16" i="12"/>
  <c r="O15" i="12"/>
  <c r="K15" i="12"/>
  <c r="G15" i="12"/>
  <c r="O14" i="12"/>
  <c r="K14" i="12"/>
  <c r="G14" i="12"/>
  <c r="C14" i="12"/>
  <c r="O13" i="12"/>
  <c r="K13" i="12"/>
  <c r="G13" i="12"/>
  <c r="C13" i="12"/>
  <c r="O12" i="12"/>
  <c r="K12" i="12"/>
  <c r="G12" i="12"/>
  <c r="C12" i="12"/>
  <c r="O11" i="12"/>
  <c r="K11" i="12"/>
  <c r="G11" i="12"/>
  <c r="C11" i="12"/>
  <c r="O10" i="12"/>
  <c r="K10" i="12"/>
  <c r="G10" i="12"/>
  <c r="C10" i="12"/>
  <c r="O9" i="12"/>
  <c r="K9" i="12"/>
  <c r="G9" i="12"/>
  <c r="C9" i="12"/>
  <c r="O8" i="12"/>
  <c r="K8" i="12"/>
  <c r="G8" i="12"/>
  <c r="C8" i="12"/>
  <c r="O7" i="12"/>
  <c r="K7" i="12"/>
  <c r="G7" i="12"/>
  <c r="C7" i="12"/>
  <c r="O6" i="12"/>
  <c r="K6" i="12"/>
  <c r="G6" i="12"/>
  <c r="C6" i="12"/>
  <c r="O5" i="12"/>
  <c r="K5" i="12"/>
  <c r="G5" i="12"/>
  <c r="C5" i="12"/>
  <c r="O4" i="12"/>
  <c r="K4" i="12"/>
  <c r="G4" i="12"/>
  <c r="C4" i="12"/>
  <c r="O3" i="12"/>
  <c r="O18" i="12" s="1"/>
  <c r="K3" i="12"/>
  <c r="G3" i="12"/>
  <c r="C3" i="12"/>
  <c r="C17" i="12" s="1"/>
  <c r="N18" i="11"/>
  <c r="J18" i="11"/>
  <c r="F18" i="11"/>
  <c r="B18" i="11"/>
  <c r="N17" i="11"/>
  <c r="J17" i="11"/>
  <c r="F17" i="11"/>
  <c r="B17" i="11"/>
  <c r="G16" i="11"/>
  <c r="O15" i="11"/>
  <c r="K15" i="11"/>
  <c r="G15" i="11"/>
  <c r="O14" i="11"/>
  <c r="K14" i="11"/>
  <c r="G14" i="11"/>
  <c r="C14" i="11"/>
  <c r="O13" i="11"/>
  <c r="K13" i="11"/>
  <c r="G13" i="11"/>
  <c r="C13" i="11"/>
  <c r="O12" i="11"/>
  <c r="K12" i="11"/>
  <c r="G12" i="11"/>
  <c r="C12" i="11"/>
  <c r="O11" i="11"/>
  <c r="K11" i="11"/>
  <c r="G11" i="11"/>
  <c r="C11" i="11"/>
  <c r="O10" i="11"/>
  <c r="K10" i="11"/>
  <c r="G10" i="11"/>
  <c r="C10" i="11"/>
  <c r="O9" i="11"/>
  <c r="K9" i="11"/>
  <c r="G9" i="11"/>
  <c r="C9" i="11"/>
  <c r="O8" i="11"/>
  <c r="K8" i="11"/>
  <c r="G8" i="11"/>
  <c r="C8" i="11"/>
  <c r="O7" i="11"/>
  <c r="K7" i="11"/>
  <c r="G7" i="11"/>
  <c r="C7" i="11"/>
  <c r="O6" i="11"/>
  <c r="K6" i="11"/>
  <c r="G6" i="11"/>
  <c r="C6" i="11"/>
  <c r="O5" i="11"/>
  <c r="K5" i="11"/>
  <c r="G5" i="11"/>
  <c r="C5" i="11"/>
  <c r="O4" i="11"/>
  <c r="K4" i="11"/>
  <c r="G4" i="11"/>
  <c r="C4" i="11"/>
  <c r="O3" i="11"/>
  <c r="K3" i="11"/>
  <c r="K18" i="11" s="1"/>
  <c r="G3" i="11"/>
  <c r="C3" i="11"/>
  <c r="C18" i="11" s="1"/>
  <c r="N18" i="10"/>
  <c r="J18" i="10"/>
  <c r="F18" i="10"/>
  <c r="B18" i="10"/>
  <c r="N17" i="10"/>
  <c r="J17" i="10"/>
  <c r="F17" i="10"/>
  <c r="B17" i="10"/>
  <c r="G16" i="10"/>
  <c r="O15" i="10"/>
  <c r="K15" i="10"/>
  <c r="K17" i="10" s="1"/>
  <c r="G15" i="10"/>
  <c r="O14" i="10"/>
  <c r="K14" i="10"/>
  <c r="G14" i="10"/>
  <c r="C14" i="10"/>
  <c r="O13" i="10"/>
  <c r="K13" i="10"/>
  <c r="G13" i="10"/>
  <c r="C13" i="10"/>
  <c r="O12" i="10"/>
  <c r="K12" i="10"/>
  <c r="G12" i="10"/>
  <c r="C12" i="10"/>
  <c r="O11" i="10"/>
  <c r="K11" i="10"/>
  <c r="G11" i="10"/>
  <c r="C11" i="10"/>
  <c r="O10" i="10"/>
  <c r="K10" i="10"/>
  <c r="G10" i="10"/>
  <c r="C10" i="10"/>
  <c r="O9" i="10"/>
  <c r="K9" i="10"/>
  <c r="G9" i="10"/>
  <c r="C9" i="10"/>
  <c r="O8" i="10"/>
  <c r="K8" i="10"/>
  <c r="G8" i="10"/>
  <c r="C8" i="10"/>
  <c r="O7" i="10"/>
  <c r="K7" i="10"/>
  <c r="G7" i="10"/>
  <c r="C7" i="10"/>
  <c r="O6" i="10"/>
  <c r="K6" i="10"/>
  <c r="G6" i="10"/>
  <c r="C6" i="10"/>
  <c r="O5" i="10"/>
  <c r="K5" i="10"/>
  <c r="G5" i="10"/>
  <c r="C5" i="10"/>
  <c r="O4" i="10"/>
  <c r="K4" i="10"/>
  <c r="G4" i="10"/>
  <c r="C4" i="10"/>
  <c r="O3" i="10"/>
  <c r="O18" i="10" s="1"/>
  <c r="K3" i="10"/>
  <c r="G3" i="10"/>
  <c r="C3" i="10"/>
  <c r="N18" i="9"/>
  <c r="J18" i="9"/>
  <c r="F18" i="9"/>
  <c r="B18" i="9"/>
  <c r="N17" i="9"/>
  <c r="J17" i="9"/>
  <c r="F17" i="9"/>
  <c r="B17" i="9"/>
  <c r="G16" i="9"/>
  <c r="O15" i="9"/>
  <c r="K15" i="9"/>
  <c r="G15" i="9"/>
  <c r="O14" i="9"/>
  <c r="K14" i="9"/>
  <c r="G14" i="9"/>
  <c r="C14" i="9"/>
  <c r="O13" i="9"/>
  <c r="K13" i="9"/>
  <c r="G13" i="9"/>
  <c r="C13" i="9"/>
  <c r="O12" i="9"/>
  <c r="K12" i="9"/>
  <c r="G12" i="9"/>
  <c r="C12" i="9"/>
  <c r="O11" i="9"/>
  <c r="K11" i="9"/>
  <c r="G11" i="9"/>
  <c r="C11" i="9"/>
  <c r="O10" i="9"/>
  <c r="K10" i="9"/>
  <c r="G10" i="9"/>
  <c r="C10" i="9"/>
  <c r="O9" i="9"/>
  <c r="K9" i="9"/>
  <c r="G9" i="9"/>
  <c r="C9" i="9"/>
  <c r="O8" i="9"/>
  <c r="K8" i="9"/>
  <c r="G8" i="9"/>
  <c r="C8" i="9"/>
  <c r="O7" i="9"/>
  <c r="K7" i="9"/>
  <c r="G7" i="9"/>
  <c r="C7" i="9"/>
  <c r="O6" i="9"/>
  <c r="K6" i="9"/>
  <c r="G6" i="9"/>
  <c r="C6" i="9"/>
  <c r="O5" i="9"/>
  <c r="K5" i="9"/>
  <c r="G5" i="9"/>
  <c r="C5" i="9"/>
  <c r="O4" i="9"/>
  <c r="K4" i="9"/>
  <c r="G4" i="9"/>
  <c r="C4" i="9"/>
  <c r="O3" i="9"/>
  <c r="O18" i="9" s="1"/>
  <c r="K3" i="9"/>
  <c r="G3" i="9"/>
  <c r="C3" i="9"/>
  <c r="C18" i="9" s="1"/>
  <c r="N18" i="8"/>
  <c r="J18" i="8"/>
  <c r="F18" i="8"/>
  <c r="B18" i="8"/>
  <c r="N17" i="8"/>
  <c r="J17" i="8"/>
  <c r="F17" i="8"/>
  <c r="B17" i="8"/>
  <c r="G16" i="8"/>
  <c r="O15" i="8"/>
  <c r="K15" i="8"/>
  <c r="G15" i="8"/>
  <c r="O14" i="8"/>
  <c r="K14" i="8"/>
  <c r="G14" i="8"/>
  <c r="C14" i="8"/>
  <c r="O13" i="8"/>
  <c r="K13" i="8"/>
  <c r="G13" i="8"/>
  <c r="C13" i="8"/>
  <c r="O12" i="8"/>
  <c r="K12" i="8"/>
  <c r="G12" i="8"/>
  <c r="C12" i="8"/>
  <c r="O11" i="8"/>
  <c r="K11" i="8"/>
  <c r="G11" i="8"/>
  <c r="C11" i="8"/>
  <c r="O10" i="8"/>
  <c r="K10" i="8"/>
  <c r="G10" i="8"/>
  <c r="C10" i="8"/>
  <c r="O9" i="8"/>
  <c r="K9" i="8"/>
  <c r="G9" i="8"/>
  <c r="C9" i="8"/>
  <c r="O8" i="8"/>
  <c r="K8" i="8"/>
  <c r="G8" i="8"/>
  <c r="C8" i="8"/>
  <c r="O7" i="8"/>
  <c r="K7" i="8"/>
  <c r="G7" i="8"/>
  <c r="C7" i="8"/>
  <c r="O6" i="8"/>
  <c r="K6" i="8"/>
  <c r="G6" i="8"/>
  <c r="C6" i="8"/>
  <c r="O5" i="8"/>
  <c r="K5" i="8"/>
  <c r="G5" i="8"/>
  <c r="C5" i="8"/>
  <c r="O4" i="8"/>
  <c r="K4" i="8"/>
  <c r="G4" i="8"/>
  <c r="C4" i="8"/>
  <c r="O3" i="8"/>
  <c r="O18" i="8" s="1"/>
  <c r="K3" i="8"/>
  <c r="K18" i="8" s="1"/>
  <c r="G3" i="8"/>
  <c r="C3" i="8"/>
  <c r="C18" i="8" s="1"/>
  <c r="N18" i="7"/>
  <c r="J18" i="7"/>
  <c r="F18" i="7"/>
  <c r="B18" i="7"/>
  <c r="N17" i="7"/>
  <c r="J17" i="7"/>
  <c r="F17" i="7"/>
  <c r="B17" i="7"/>
  <c r="G16" i="7"/>
  <c r="O15" i="7"/>
  <c r="K15" i="7"/>
  <c r="G15" i="7"/>
  <c r="O14" i="7"/>
  <c r="K14" i="7"/>
  <c r="G14" i="7"/>
  <c r="C14" i="7"/>
  <c r="O13" i="7"/>
  <c r="K13" i="7"/>
  <c r="G13" i="7"/>
  <c r="C13" i="7"/>
  <c r="O12" i="7"/>
  <c r="K12" i="7"/>
  <c r="G12" i="7"/>
  <c r="C12" i="7"/>
  <c r="O11" i="7"/>
  <c r="K11" i="7"/>
  <c r="G11" i="7"/>
  <c r="C11" i="7"/>
  <c r="O10" i="7"/>
  <c r="K10" i="7"/>
  <c r="G10" i="7"/>
  <c r="C10" i="7"/>
  <c r="O9" i="7"/>
  <c r="K9" i="7"/>
  <c r="G9" i="7"/>
  <c r="C9" i="7"/>
  <c r="O8" i="7"/>
  <c r="K8" i="7"/>
  <c r="G8" i="7"/>
  <c r="C8" i="7"/>
  <c r="O7" i="7"/>
  <c r="K7" i="7"/>
  <c r="G7" i="7"/>
  <c r="C7" i="7"/>
  <c r="O6" i="7"/>
  <c r="K6" i="7"/>
  <c r="G6" i="7"/>
  <c r="C6" i="7"/>
  <c r="O5" i="7"/>
  <c r="K5" i="7"/>
  <c r="G5" i="7"/>
  <c r="C5" i="7"/>
  <c r="O4" i="7"/>
  <c r="K4" i="7"/>
  <c r="G4" i="7"/>
  <c r="C4" i="7"/>
  <c r="O3" i="7"/>
  <c r="O18" i="7" s="1"/>
  <c r="K3" i="7"/>
  <c r="K18" i="7" s="1"/>
  <c r="G3" i="7"/>
  <c r="C3" i="7"/>
  <c r="N18" i="6"/>
  <c r="J18" i="6"/>
  <c r="F18" i="6"/>
  <c r="B18" i="6"/>
  <c r="N17" i="6"/>
  <c r="J17" i="6"/>
  <c r="F17" i="6"/>
  <c r="B17" i="6"/>
  <c r="G16" i="6"/>
  <c r="O15" i="6"/>
  <c r="K15" i="6"/>
  <c r="G15" i="6"/>
  <c r="O14" i="6"/>
  <c r="K14" i="6"/>
  <c r="G14" i="6"/>
  <c r="C14" i="6"/>
  <c r="O13" i="6"/>
  <c r="K13" i="6"/>
  <c r="G13" i="6"/>
  <c r="C13" i="6"/>
  <c r="O12" i="6"/>
  <c r="K12" i="6"/>
  <c r="G12" i="6"/>
  <c r="C12" i="6"/>
  <c r="O11" i="6"/>
  <c r="K11" i="6"/>
  <c r="G11" i="6"/>
  <c r="C11" i="6"/>
  <c r="O10" i="6"/>
  <c r="K10" i="6"/>
  <c r="G10" i="6"/>
  <c r="C10" i="6"/>
  <c r="O9" i="6"/>
  <c r="K9" i="6"/>
  <c r="G9" i="6"/>
  <c r="C9" i="6"/>
  <c r="O8" i="6"/>
  <c r="K8" i="6"/>
  <c r="G8" i="6"/>
  <c r="C8" i="6"/>
  <c r="O7" i="6"/>
  <c r="K7" i="6"/>
  <c r="G7" i="6"/>
  <c r="C7" i="6"/>
  <c r="O6" i="6"/>
  <c r="K6" i="6"/>
  <c r="G6" i="6"/>
  <c r="C6" i="6"/>
  <c r="O5" i="6"/>
  <c r="K5" i="6"/>
  <c r="G5" i="6"/>
  <c r="C5" i="6"/>
  <c r="O4" i="6"/>
  <c r="K4" i="6"/>
  <c r="G4" i="6"/>
  <c r="C4" i="6"/>
  <c r="O3" i="6"/>
  <c r="O18" i="6" s="1"/>
  <c r="K3" i="6"/>
  <c r="G3" i="6"/>
  <c r="C3" i="6"/>
  <c r="C18" i="6" s="1"/>
  <c r="N18" i="5"/>
  <c r="J18" i="5"/>
  <c r="F18" i="5"/>
  <c r="B18" i="5"/>
  <c r="N17" i="5"/>
  <c r="J17" i="5"/>
  <c r="F17" i="5"/>
  <c r="B17" i="5"/>
  <c r="G16" i="5"/>
  <c r="O15" i="5"/>
  <c r="K15" i="5"/>
  <c r="G15" i="5"/>
  <c r="O14" i="5"/>
  <c r="K14" i="5"/>
  <c r="G14" i="5"/>
  <c r="C14" i="5"/>
  <c r="O13" i="5"/>
  <c r="K13" i="5"/>
  <c r="G13" i="5"/>
  <c r="C13" i="5"/>
  <c r="O12" i="5"/>
  <c r="K12" i="5"/>
  <c r="G12" i="5"/>
  <c r="C12" i="5"/>
  <c r="O11" i="5"/>
  <c r="K11" i="5"/>
  <c r="G11" i="5"/>
  <c r="C11" i="5"/>
  <c r="O10" i="5"/>
  <c r="K10" i="5"/>
  <c r="G10" i="5"/>
  <c r="C10" i="5"/>
  <c r="O9" i="5"/>
  <c r="K9" i="5"/>
  <c r="G9" i="5"/>
  <c r="C9" i="5"/>
  <c r="O8" i="5"/>
  <c r="K8" i="5"/>
  <c r="G8" i="5"/>
  <c r="C8" i="5"/>
  <c r="O7" i="5"/>
  <c r="K7" i="5"/>
  <c r="G7" i="5"/>
  <c r="C7" i="5"/>
  <c r="O6" i="5"/>
  <c r="K6" i="5"/>
  <c r="G6" i="5"/>
  <c r="C6" i="5"/>
  <c r="O5" i="5"/>
  <c r="K5" i="5"/>
  <c r="G5" i="5"/>
  <c r="C5" i="5"/>
  <c r="O4" i="5"/>
  <c r="K4" i="5"/>
  <c r="G4" i="5"/>
  <c r="C4" i="5"/>
  <c r="O3" i="5"/>
  <c r="O18" i="5" s="1"/>
  <c r="K3" i="5"/>
  <c r="G3" i="5"/>
  <c r="C3" i="5"/>
  <c r="C17" i="5" s="1"/>
  <c r="C4" i="4"/>
  <c r="C5" i="4"/>
  <c r="C6" i="4"/>
  <c r="C7" i="4"/>
  <c r="C8" i="4"/>
  <c r="C9" i="4"/>
  <c r="C10" i="4"/>
  <c r="C11" i="4"/>
  <c r="C12" i="4"/>
  <c r="C13" i="4"/>
  <c r="C14" i="4"/>
  <c r="C3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N18" i="4"/>
  <c r="J18" i="4"/>
  <c r="F18" i="4"/>
  <c r="B18" i="4"/>
  <c r="N17" i="4"/>
  <c r="J17" i="4"/>
  <c r="F17" i="4"/>
  <c r="B17" i="4"/>
  <c r="O15" i="4"/>
  <c r="K15" i="4"/>
  <c r="O14" i="4"/>
  <c r="K14" i="4"/>
  <c r="O13" i="4"/>
  <c r="K13" i="4"/>
  <c r="O12" i="4"/>
  <c r="K12" i="4"/>
  <c r="O11" i="4"/>
  <c r="K11" i="4"/>
  <c r="O10" i="4"/>
  <c r="K10" i="4"/>
  <c r="O9" i="4"/>
  <c r="K9" i="4"/>
  <c r="O8" i="4"/>
  <c r="K8" i="4"/>
  <c r="O7" i="4"/>
  <c r="K7" i="4"/>
  <c r="O6" i="4"/>
  <c r="K6" i="4"/>
  <c r="O5" i="4"/>
  <c r="K5" i="4"/>
  <c r="O4" i="4"/>
  <c r="K4" i="4"/>
  <c r="O3" i="4"/>
  <c r="K3" i="4"/>
  <c r="K17" i="4" s="1"/>
  <c r="N18" i="3"/>
  <c r="N17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8" i="3"/>
  <c r="J17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G15" i="3"/>
  <c r="F18" i="3"/>
  <c r="F17" i="3"/>
  <c r="G14" i="3"/>
  <c r="G13" i="3"/>
  <c r="G12" i="3"/>
  <c r="G11" i="3"/>
  <c r="G10" i="3"/>
  <c r="G9" i="3"/>
  <c r="G8" i="3"/>
  <c r="G7" i="3"/>
  <c r="G6" i="3"/>
  <c r="G5" i="3"/>
  <c r="G4" i="3"/>
  <c r="G3" i="3"/>
  <c r="B18" i="3"/>
  <c r="B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C18" i="29" l="1"/>
  <c r="K18" i="29"/>
  <c r="C17" i="29"/>
  <c r="K17" i="29"/>
  <c r="G17" i="29"/>
  <c r="O17" i="29"/>
  <c r="C17" i="28"/>
  <c r="K17" i="28"/>
  <c r="G17" i="28"/>
  <c r="O17" i="28"/>
  <c r="C18" i="27"/>
  <c r="G18" i="27"/>
  <c r="K18" i="27"/>
  <c r="C17" i="27"/>
  <c r="K17" i="27"/>
  <c r="G17" i="27"/>
  <c r="O17" i="27"/>
  <c r="C18" i="26"/>
  <c r="C17" i="26"/>
  <c r="G18" i="26"/>
  <c r="K18" i="26"/>
  <c r="K17" i="26"/>
  <c r="G17" i="26"/>
  <c r="O17" i="26"/>
  <c r="K18" i="25"/>
  <c r="O18" i="25"/>
  <c r="C17" i="25"/>
  <c r="K17" i="25"/>
  <c r="G17" i="25"/>
  <c r="O17" i="25"/>
  <c r="G18" i="24"/>
  <c r="K18" i="24"/>
  <c r="C17" i="24"/>
  <c r="K17" i="24"/>
  <c r="G17" i="24"/>
  <c r="O17" i="24"/>
  <c r="G18" i="23"/>
  <c r="C17" i="23"/>
  <c r="K17" i="23"/>
  <c r="G17" i="23"/>
  <c r="O17" i="23"/>
  <c r="C17" i="22"/>
  <c r="K17" i="22"/>
  <c r="G17" i="22"/>
  <c r="O17" i="22"/>
  <c r="G18" i="21"/>
  <c r="K18" i="21"/>
  <c r="G17" i="21"/>
  <c r="O17" i="21"/>
  <c r="C17" i="21"/>
  <c r="K17" i="21"/>
  <c r="G18" i="20"/>
  <c r="K18" i="20"/>
  <c r="C17" i="20"/>
  <c r="K17" i="20"/>
  <c r="G17" i="20"/>
  <c r="O17" i="20"/>
  <c r="G17" i="19"/>
  <c r="K18" i="19"/>
  <c r="O18" i="19"/>
  <c r="C17" i="19"/>
  <c r="K17" i="19"/>
  <c r="O18" i="11"/>
  <c r="G18" i="13"/>
  <c r="O18" i="15"/>
  <c r="O18" i="16"/>
  <c r="K18" i="18"/>
  <c r="C18" i="18"/>
  <c r="C18" i="10"/>
  <c r="C18" i="14"/>
  <c r="K17" i="15"/>
  <c r="C18" i="17"/>
  <c r="G18" i="18"/>
  <c r="C17" i="18"/>
  <c r="K17" i="18"/>
  <c r="G17" i="18"/>
  <c r="O17" i="18"/>
  <c r="G18" i="17"/>
  <c r="O18" i="17"/>
  <c r="C17" i="17"/>
  <c r="K17" i="17"/>
  <c r="G17" i="17"/>
  <c r="O17" i="17"/>
  <c r="G18" i="16"/>
  <c r="K18" i="16"/>
  <c r="C17" i="16"/>
  <c r="K17" i="16"/>
  <c r="G17" i="16"/>
  <c r="O17" i="16"/>
  <c r="G18" i="15"/>
  <c r="C17" i="15"/>
  <c r="K18" i="15"/>
  <c r="G17" i="15"/>
  <c r="O17" i="15"/>
  <c r="G18" i="14"/>
  <c r="K18" i="14"/>
  <c r="C17" i="14"/>
  <c r="K17" i="14"/>
  <c r="G17" i="14"/>
  <c r="O17" i="14"/>
  <c r="K18" i="13"/>
  <c r="C17" i="13"/>
  <c r="K17" i="13"/>
  <c r="G17" i="13"/>
  <c r="O17" i="13"/>
  <c r="G18" i="12"/>
  <c r="K18" i="12"/>
  <c r="C18" i="12"/>
  <c r="K17" i="12"/>
  <c r="G17" i="12"/>
  <c r="O17" i="12"/>
  <c r="G18" i="11"/>
  <c r="C17" i="11"/>
  <c r="K17" i="11"/>
  <c r="G17" i="11"/>
  <c r="O17" i="11"/>
  <c r="G18" i="10"/>
  <c r="K18" i="10"/>
  <c r="C17" i="10"/>
  <c r="G17" i="10"/>
  <c r="O17" i="10"/>
  <c r="G18" i="9"/>
  <c r="K18" i="9"/>
  <c r="C17" i="9"/>
  <c r="K17" i="9"/>
  <c r="G17" i="9"/>
  <c r="O17" i="9"/>
  <c r="G18" i="8"/>
  <c r="C17" i="8"/>
  <c r="K17" i="8"/>
  <c r="G17" i="8"/>
  <c r="O17" i="8"/>
  <c r="C18" i="7"/>
  <c r="G18" i="7"/>
  <c r="C17" i="7"/>
  <c r="K17" i="7"/>
  <c r="G17" i="7"/>
  <c r="O17" i="7"/>
  <c r="G18" i="6"/>
  <c r="K18" i="6"/>
  <c r="C17" i="6"/>
  <c r="K17" i="6"/>
  <c r="G17" i="6"/>
  <c r="O17" i="6"/>
  <c r="G18" i="5"/>
  <c r="K18" i="5"/>
  <c r="C18" i="5"/>
  <c r="K17" i="5"/>
  <c r="G17" i="5"/>
  <c r="O17" i="5"/>
  <c r="C18" i="4"/>
  <c r="G18" i="4"/>
  <c r="G17" i="4"/>
  <c r="O17" i="4"/>
  <c r="O18" i="4"/>
  <c r="K18" i="4"/>
  <c r="C17" i="4"/>
  <c r="C17" i="3"/>
  <c r="K18" i="3"/>
  <c r="C18" i="3"/>
  <c r="O18" i="3"/>
  <c r="O17" i="3"/>
  <c r="K17" i="3"/>
  <c r="G18" i="3"/>
  <c r="G17" i="3"/>
</calcChain>
</file>

<file path=xl/sharedStrings.xml><?xml version="1.0" encoding="utf-8"?>
<sst xmlns="http://schemas.openxmlformats.org/spreadsheetml/2006/main" count="586" uniqueCount="24">
  <si>
    <t>YYYY</t>
  </si>
  <si>
    <t>WEEK1</t>
  </si>
  <si>
    <t>WEEK2</t>
  </si>
  <si>
    <t>S.NO</t>
  </si>
  <si>
    <t>SUN</t>
  </si>
  <si>
    <t>MON</t>
  </si>
  <si>
    <t>TUE</t>
  </si>
  <si>
    <t>WED</t>
  </si>
  <si>
    <t>THUR</t>
  </si>
  <si>
    <t>FRI</t>
  </si>
  <si>
    <t>SAT</t>
  </si>
  <si>
    <t>CODE LEGEND</t>
  </si>
  <si>
    <t>12-OCT</t>
  </si>
  <si>
    <t>15-AUG</t>
  </si>
  <si>
    <t>WEEK NAAM</t>
  </si>
  <si>
    <t>17-OCT</t>
  </si>
  <si>
    <t>WEEK4</t>
  </si>
  <si>
    <t>WEEK3</t>
  </si>
  <si>
    <t>22-NOV</t>
  </si>
  <si>
    <t>CENTURY</t>
  </si>
  <si>
    <t>DOOMS DAY = 31-O1 = FRIDAY</t>
  </si>
  <si>
    <t>AUTOSUM</t>
  </si>
  <si>
    <t>AVG</t>
  </si>
  <si>
    <t>DELTA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</si>
</sst>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quotePrefix="1" applyAlignment="1"/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quotePrefix="1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5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812DA98C-8B2E-44D1-89C6-313D96FA3420}" name="Table49397101105109" displayName="Table49397101105109" ref="A1:C18" totalsRowShown="0" headerRowDxfId="18" dataDxfId="17">
  <autoFilter ref="A1:C18" xr:uid="{4FD3B84E-C670-42D5-9B10-486FB8E325C8}"/>
  <tableColumns count="3">
    <tableColumn id="1" xr3:uid="{B5FFC1AF-755B-4B4A-9D20-5C7100BD03EF}" name="CENTURY" dataDxfId="16"/>
    <tableColumn id="2" xr3:uid="{D6812674-FCA2-45D1-AE5A-6808C1EA40E9}" name="YYYY" dataDxfId="15"/>
    <tableColumn id="3" xr3:uid="{D59E2EAD-D5DE-47A3-BF2D-24C21EE61A2B}" name="DELTA FACTOR" dataDxfId="14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8CD94013-5CBB-487B-AB40-8BD5F1F9E65A}" name="Table59498102" displayName="Table59498102" ref="E1:G18" totalsRowShown="0" headerRowDxfId="51" tableBorderDxfId="50">
  <autoFilter ref="E1:G18" xr:uid="{2A077323-BD10-471A-A675-88AFBDB02A74}"/>
  <tableColumns count="3">
    <tableColumn id="1" xr3:uid="{8D03A68F-5AE9-45FA-8E78-75C6E76D6FC5}" name="CENTURY" dataDxfId="49"/>
    <tableColumn id="2" xr3:uid="{CCC2B53D-C61D-4D4D-9D21-93B828CE5E7B}" name="YYYY"/>
    <tableColumn id="3" xr3:uid="{DAFAA848-25DD-45B4-A482-613241998B61}" name="DELTA FACTOR" dataDxfId="48"/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FE644E8-C6DE-4843-A3F6-6ACF0D8C4A88}" name="Table510141822263034384246505458626670747882" displayName="Table510141822263034384246505458626670747882" ref="E1:G18" totalsRowShown="0" headerRowDxfId="146" tableBorderDxfId="145">
  <autoFilter ref="E1:G18" xr:uid="{2A077323-BD10-471A-A675-88AFBDB02A74}"/>
  <tableColumns count="3">
    <tableColumn id="1" xr3:uid="{24C62F63-2F2F-40D9-9E56-C91D053B0D40}" name="CENTURY" dataDxfId="144"/>
    <tableColumn id="2" xr3:uid="{35BD40C3-F12D-4DE9-B192-11922CB5A935}" name="YYYY"/>
    <tableColumn id="3" xr3:uid="{4F6E5C5B-8574-4412-BAA8-3C202F2A07C4}" name="DELTA FACTOR" dataDxfId="143"/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A4072DE7-93FD-46B8-9A2E-0575B843A367}" name="Table611151923273135394347515559636771757983" displayName="Table611151923273135394347515559636771757983" ref="I1:K18" totalsRowShown="0" headerRowDxfId="142" dataDxfId="141">
  <autoFilter ref="I1:K18" xr:uid="{771C42A1-9C6E-4D10-9CF0-49159D6C472D}"/>
  <tableColumns count="3">
    <tableColumn id="1" xr3:uid="{6719673A-82FD-42E9-A182-E9F4024F23F2}" name="CENTURY" dataDxfId="140"/>
    <tableColumn id="2" xr3:uid="{51039EC0-8C48-48E8-AFD6-D8A9BE9B7C07}" name="YYYY" dataDxfId="139"/>
    <tableColumn id="3" xr3:uid="{03D566EB-BFDE-4D9D-B23D-CB0F0D5D10CE}" name="DELTA FACTOR" dataDxfId="138"/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40BF417-FB27-4D9C-BAB8-FF8A15DBC06B}" name="Table712162024283236404448525660646872768084" displayName="Table712162024283236404448525660646872768084" ref="M1:O18" totalsRowShown="0" headerRowDxfId="137" dataDxfId="136">
  <autoFilter ref="M1:O18" xr:uid="{E6BF34AA-8516-4323-A00E-034ABE8FBABA}"/>
  <tableColumns count="3">
    <tableColumn id="1" xr3:uid="{58F27D46-95A7-4137-A702-4589707ECFB2}" name="CENTURY" dataDxfId="135"/>
    <tableColumn id="2" xr3:uid="{9ADA2A40-736C-4013-9DAC-FEA3DA7E55D8}" name="YYYY" dataDxfId="134"/>
    <tableColumn id="3" xr3:uid="{0033ECC0-CEE5-4B6D-80F6-24BA61DE7409}" name="DELTA FACTOR" dataDxfId="133"/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B5A13481-3593-40C0-8F12-579F637147B0}" name="Table4913172125293337414549535761656973778185" displayName="Table4913172125293337414549535761656973778185" ref="A1:C18" totalsRowShown="0" headerRowDxfId="132" dataDxfId="131">
  <autoFilter ref="A1:C18" xr:uid="{4FD3B84E-C670-42D5-9B10-486FB8E325C8}"/>
  <tableColumns count="3">
    <tableColumn id="1" xr3:uid="{C45E42C5-FB40-4550-B14A-C816BAE3CF70}" name="CENTURY" dataDxfId="130"/>
    <tableColumn id="2" xr3:uid="{CC088927-1D40-4FB2-862C-EC4D517691B8}" name="YYYY" dataDxfId="129"/>
    <tableColumn id="3" xr3:uid="{84C5A72D-9261-47F5-AB4A-A136AA432B5E}" name="DELTA FACTOR" dataDxfId="128"/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CA6300C-A3CB-4050-A29E-03602466E258}" name="Table51014182226303438424650545862667074788286" displayName="Table51014182226303438424650545862667074788286" ref="E1:G18" totalsRowShown="0" headerRowDxfId="127" tableBorderDxfId="126">
  <autoFilter ref="E1:G18" xr:uid="{2A077323-BD10-471A-A675-88AFBDB02A74}"/>
  <tableColumns count="3">
    <tableColumn id="1" xr3:uid="{C8F8EA19-1440-4AB2-83F8-F040319E5687}" name="CENTURY" dataDxfId="125"/>
    <tableColumn id="2" xr3:uid="{0FD24EF5-DD57-470B-8194-04D4155AD1AA}" name="YYYY"/>
    <tableColumn id="3" xr3:uid="{AE4DABF2-A68D-4BBF-84AC-4D299792F9A4}" name="DELTA FACTOR" dataDxfId="124"/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E553C6-7514-40F6-A4DF-8852EED3C762}" name="Table61115192327313539434751555963677175798387" displayName="Table61115192327313539434751555963677175798387" ref="I1:K18" totalsRowShown="0" headerRowDxfId="123" dataDxfId="122">
  <autoFilter ref="I1:K18" xr:uid="{771C42A1-9C6E-4D10-9CF0-49159D6C472D}"/>
  <tableColumns count="3">
    <tableColumn id="1" xr3:uid="{C238F11F-82D7-420C-AEB3-2CDEF5986E1B}" name="CENTURY" dataDxfId="121"/>
    <tableColumn id="2" xr3:uid="{2479F634-4EDC-4B80-9AAF-A9342472266D}" name="YYYY" dataDxfId="120"/>
    <tableColumn id="3" xr3:uid="{31C79793-2D00-4617-8712-616CC75D6EFF}" name="DELTA FACTOR" dataDxfId="119"/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1D9BD954-F91E-4C01-8BD2-D9D17DDE19A7}" name="Table71216202428323640444852566064687276808488" displayName="Table71216202428323640444852566064687276808488" ref="M1:O18" totalsRowShown="0" headerRowDxfId="118" dataDxfId="117">
  <autoFilter ref="M1:O18" xr:uid="{E6BF34AA-8516-4323-A00E-034ABE8FBABA}"/>
  <tableColumns count="3">
    <tableColumn id="1" xr3:uid="{CB3C3F33-39A7-426E-8F3F-3F13461DDD9F}" name="CENTURY" dataDxfId="116"/>
    <tableColumn id="2" xr3:uid="{F759EB72-08E8-49FC-9F72-E49D38CEF187}" name="YYYY" dataDxfId="115"/>
    <tableColumn id="3" xr3:uid="{3B63D3C5-8991-431E-BA02-F35071B95587}" name="DELTA FACTOR" dataDxfId="114"/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98C2B0EC-75E8-45D8-86C9-556D72BB9B69}" name="Table491317212529333741454953576165697377818589" displayName="Table491317212529333741454953576165697377818589" ref="A1:C18" totalsRowShown="0" headerRowDxfId="113" dataDxfId="112">
  <autoFilter ref="A1:C18" xr:uid="{4FD3B84E-C670-42D5-9B10-486FB8E325C8}"/>
  <tableColumns count="3">
    <tableColumn id="1" xr3:uid="{A4493030-643B-4027-90D1-DDB9B885BC3A}" name="CENTURY" dataDxfId="111"/>
    <tableColumn id="2" xr3:uid="{F60BDEA1-F373-4118-9038-5D693B9656C0}" name="YYYY" dataDxfId="110"/>
    <tableColumn id="3" xr3:uid="{B44FB1F2-46F5-4056-BAB9-C3917EF44F58}" name="DELTA FACTOR" dataDxfId="109"/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690BCB4-97B1-49E9-8CA2-CF644C656838}" name="Table5101418222630343842465054586266707478828690" displayName="Table5101418222630343842465054586266707478828690" ref="E1:G18" totalsRowShown="0" headerRowDxfId="108" tableBorderDxfId="107">
  <autoFilter ref="E1:G18" xr:uid="{2A077323-BD10-471A-A675-88AFBDB02A74}"/>
  <tableColumns count="3">
    <tableColumn id="1" xr3:uid="{B948CA47-1AB8-44CD-A1E7-A3C6698DCFDD}" name="CENTURY" dataDxfId="106"/>
    <tableColumn id="2" xr3:uid="{7637FC1E-2842-4D2B-9E05-07505415FF25}" name="YYYY"/>
    <tableColumn id="3" xr3:uid="{4FC48939-5B2A-41CC-B926-65CD1572AE95}" name="DELTA FACTOR" dataDxfId="105"/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10D2798E-B98B-4575-91D6-D770703F9F68}" name="Table6111519232731353943475155596367717579838791" displayName="Table6111519232731353943475155596367717579838791" ref="I1:K18" totalsRowShown="0" headerRowDxfId="104" dataDxfId="103">
  <autoFilter ref="I1:K18" xr:uid="{771C42A1-9C6E-4D10-9CF0-49159D6C472D}"/>
  <tableColumns count="3">
    <tableColumn id="1" xr3:uid="{4A5F582C-19A2-459E-A84B-506FA2DF189D}" name="CENTURY" dataDxfId="102"/>
    <tableColumn id="2" xr3:uid="{F9BA9442-6BF1-42B9-AEFB-0AFCC45D580A}" name="YYYY" dataDxfId="101"/>
    <tableColumn id="3" xr3:uid="{BC98FC5B-E309-4226-9FC3-81DCBEBBEA6A}" name="DELTA FACTOR" dataDxfId="100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66D545CE-3467-47A5-B755-140C1AAA57CB}" name="Table69599103" displayName="Table69599103" ref="I1:K18" totalsRowShown="0" headerRowDxfId="47" dataDxfId="46">
  <autoFilter ref="I1:K18" xr:uid="{771C42A1-9C6E-4D10-9CF0-49159D6C472D}"/>
  <tableColumns count="3">
    <tableColumn id="1" xr3:uid="{9C0066D6-9B16-4769-9D3F-7A481461123E}" name="CENTURY" dataDxfId="45"/>
    <tableColumn id="2" xr3:uid="{2D851044-CAF2-4BF6-855F-90B3C008C748}" name="YYYY" dataDxfId="44"/>
    <tableColumn id="3" xr3:uid="{3FBDFB07-B6DC-4DBA-A5C2-2608C8A40ED6}" name="DELTA FACTOR" dataDxfId="43"/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D3D65239-8672-4DF0-AB72-259E15EBB5F7}" name="Table7121620242832364044485256606468727680848892" displayName="Table7121620242832364044485256606468727680848892" ref="M1:O18" totalsRowShown="0" headerRowDxfId="99" dataDxfId="98">
  <autoFilter ref="M1:O18" xr:uid="{E6BF34AA-8516-4323-A00E-034ABE8FBABA}"/>
  <tableColumns count="3">
    <tableColumn id="1" xr3:uid="{59C9B2E9-A901-49C4-ACB7-10D4A23A7847}" name="CENTURY" dataDxfId="97"/>
    <tableColumn id="2" xr3:uid="{F315775B-2AFA-4557-8C96-450CE7E5CA95}" name="YYYY" dataDxfId="96"/>
    <tableColumn id="3" xr3:uid="{BA3FAED2-CEDB-4E88-BE3C-BCCFC5441D22}" name="DELTA FACTOR" dataDxfId="95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5EACC70A-FBA0-45D7-A591-E952E8E59860}" name="Table796100104" displayName="Table796100104" ref="M1:O18" totalsRowShown="0" headerRowDxfId="42" dataDxfId="41">
  <autoFilter ref="M1:O18" xr:uid="{E6BF34AA-8516-4323-A00E-034ABE8FBABA}"/>
  <tableColumns count="3">
    <tableColumn id="1" xr3:uid="{437F1B21-D645-4535-904F-5E3BDB6B1504}" name="CENTURY" dataDxfId="40"/>
    <tableColumn id="2" xr3:uid="{FED40C9D-CE13-4618-840D-130B8D1C9528}" name="YYYY" dataDxfId="39"/>
    <tableColumn id="3" xr3:uid="{EE58FE99-6264-4FBC-8E74-19DD7A7C2DD6}" name="DELTA FACTOR" dataDxfId="38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3757B55D-CD7C-4AE5-9280-A04138904650}" name="Table49397" displayName="Table49397" ref="A1:C18" totalsRowShown="0" headerRowDxfId="75" dataDxfId="74">
  <autoFilter ref="A1:C18" xr:uid="{4FD3B84E-C670-42D5-9B10-486FB8E325C8}"/>
  <tableColumns count="3">
    <tableColumn id="1" xr3:uid="{C941A3CD-AC0E-46D7-A9DB-262F49A41AF5}" name="CENTURY" dataDxfId="73"/>
    <tableColumn id="2" xr3:uid="{0847EB2A-0493-42A1-9C71-C3674087D216}" name="YYYY" dataDxfId="72"/>
    <tableColumn id="3" xr3:uid="{DD2C0369-0627-4009-9507-FA740E41C913}" name="DELTA FACTOR" dataDxfId="71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6EC92946-1DE0-4E5B-84EE-CFCBBCA5143D}" name="Table59498" displayName="Table59498" ref="E1:G18" totalsRowShown="0" headerRowDxfId="70" tableBorderDxfId="69">
  <autoFilter ref="E1:G18" xr:uid="{2A077323-BD10-471A-A675-88AFBDB02A74}"/>
  <tableColumns count="3">
    <tableColumn id="1" xr3:uid="{4544F145-317F-47A2-A9DE-CA2A4662AA02}" name="CENTURY" dataDxfId="68"/>
    <tableColumn id="2" xr3:uid="{2A0FE31A-2899-412E-A5D5-94DBE35BF38D}" name="YYYY"/>
    <tableColumn id="3" xr3:uid="{B1E13E5B-EBAF-41B7-B5DC-B7C291434501}" name="DELTA FACTOR" dataDxfId="67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FE61867-4B2C-4B57-9DCD-04356BDDF5C4}" name="Table69599" displayName="Table69599" ref="I1:K18" totalsRowShown="0" headerRowDxfId="66" dataDxfId="65">
  <autoFilter ref="I1:K18" xr:uid="{771C42A1-9C6E-4D10-9CF0-49159D6C472D}"/>
  <tableColumns count="3">
    <tableColumn id="1" xr3:uid="{149E1F1E-F4F3-4F5B-AFF2-9D54788B946E}" name="CENTURY" dataDxfId="64"/>
    <tableColumn id="2" xr3:uid="{C934F7D8-2DEF-4765-BFE0-4163E06C0857}" name="YYYY" dataDxfId="63"/>
    <tableColumn id="3" xr3:uid="{834A4745-5111-4ABA-ACA7-91D670F4F2CD}" name="DELTA FACTOR" dataDxfId="62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C49FC74-EE76-474A-B4D8-131AD2572344}" name="Table796100" displayName="Table796100" ref="M1:O18" totalsRowShown="0" headerRowDxfId="61" dataDxfId="60">
  <autoFilter ref="M1:O18" xr:uid="{E6BF34AA-8516-4323-A00E-034ABE8FBABA}"/>
  <tableColumns count="3">
    <tableColumn id="1" xr3:uid="{C4C0E74C-A557-42D2-8EE2-BD71F476E98E}" name="CENTURY" dataDxfId="59"/>
    <tableColumn id="2" xr3:uid="{FE918BB0-6986-4251-94EC-371BF89A0989}" name="YYYY" dataDxfId="58"/>
    <tableColumn id="3" xr3:uid="{ACCF4B52-24CE-44DB-A341-58AAC08DA420}" name="DELTA FACTOR" dataDxfId="57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CAF055E1-CF47-40A3-9CC4-5F7D2DD3BB5C}" name="Table493" displayName="Table493" ref="A1:C18" totalsRowShown="0" headerRowDxfId="94" dataDxfId="93">
  <autoFilter ref="A1:C18" xr:uid="{4FD3B84E-C670-42D5-9B10-486FB8E325C8}"/>
  <tableColumns count="3">
    <tableColumn id="1" xr3:uid="{35997D8B-CA3E-49FB-A94D-C47EEE9B9B6D}" name="CENTURY" dataDxfId="92"/>
    <tableColumn id="2" xr3:uid="{1D974EB3-11A6-40F1-8567-4D2BB8218103}" name="YYYY" dataDxfId="91"/>
    <tableColumn id="3" xr3:uid="{041A91D9-2E72-4451-B9B6-AA040A3CCC40}" name="DELTA FACTOR" dataDxfId="90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EB0AC50-2847-4BB3-B3CB-A4AB7492B4D3}" name="Table594" displayName="Table594" ref="E1:G18" totalsRowShown="0" headerRowDxfId="89" tableBorderDxfId="88">
  <autoFilter ref="E1:G18" xr:uid="{2A077323-BD10-471A-A675-88AFBDB02A74}"/>
  <tableColumns count="3">
    <tableColumn id="1" xr3:uid="{170C5E5C-6A9D-419C-A8BC-8F2434552DC1}" name="CENTURY" dataDxfId="87"/>
    <tableColumn id="2" xr3:uid="{FB73378A-145E-41EB-B8DF-844F5B2E4949}" name="YYYY"/>
    <tableColumn id="3" xr3:uid="{8DFB7DB0-310F-4B5C-82FB-138E9064288F}" name="DELTA FACTOR" dataDxfId="86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AAD537A4-6AFE-4E8D-9D82-460C57E2BCF0}" name="Table695" displayName="Table695" ref="I1:K18" totalsRowShown="0" headerRowDxfId="85" dataDxfId="84">
  <autoFilter ref="I1:K18" xr:uid="{771C42A1-9C6E-4D10-9CF0-49159D6C472D}"/>
  <tableColumns count="3">
    <tableColumn id="1" xr3:uid="{A4A27E6F-30D6-43F4-AB68-E8286F46D4B4}" name="CENTURY" dataDxfId="83"/>
    <tableColumn id="2" xr3:uid="{FB58C394-A12A-41CD-B8CB-88F1F3AD9A2F}" name="YYYY" dataDxfId="82"/>
    <tableColumn id="3" xr3:uid="{0EDD25C5-47D0-4B1D-A3E6-F6D892A0BC84}" name="DELTA FACTOR" dataDxfId="8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73E624BF-2D54-40E0-A1EA-A855C538F7D0}" name="Table59498102106110" displayName="Table59498102106110" ref="E1:G18" totalsRowShown="0" headerRowDxfId="13" tableBorderDxfId="12">
  <autoFilter ref="E1:G18" xr:uid="{2A077323-BD10-471A-A675-88AFBDB02A74}"/>
  <tableColumns count="3">
    <tableColumn id="1" xr3:uid="{49E1AAF2-6AFD-4565-9F9A-6A9AB0534354}" name="CENTURY" dataDxfId="11"/>
    <tableColumn id="2" xr3:uid="{267791DC-A852-43DD-8A51-C162133D3995}" name="YYYY"/>
    <tableColumn id="3" xr3:uid="{4B594CE2-BFC5-45EA-96C0-FB7226D1159D}" name="DELTA FACTOR" dataDxfId="10"/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19D50519-7EF4-490A-A6A4-3CBE5B35B135}" name="Table796" displayName="Table796" ref="M1:O18" totalsRowShown="0" headerRowDxfId="80" dataDxfId="79">
  <autoFilter ref="M1:O18" xr:uid="{E6BF34AA-8516-4323-A00E-034ABE8FBABA}"/>
  <tableColumns count="3">
    <tableColumn id="1" xr3:uid="{27B91828-F6A8-40A3-B63D-0A3BD42DFFC8}" name="CENTURY" dataDxfId="78"/>
    <tableColumn id="2" xr3:uid="{494F3D1A-E15D-4B95-99E6-A25C09D1AAC6}" name="YYYY" dataDxfId="77"/>
    <tableColumn id="3" xr3:uid="{496F5EAA-7525-42F9-80FC-82B595BE8A33}" name="DELTA FACTOR" dataDxfId="76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B10BA-4DB8-43B6-84D6-AEB9BF342903}" name="Table1" displayName="Table1" ref="A1:J71" totalsRowShown="0" headerRowDxfId="518" dataDxfId="517">
  <autoFilter ref="A1:J71" xr:uid="{2D223404-019E-4597-B2DC-934207DC52B8}"/>
  <tableColumns count="10">
    <tableColumn id="1" xr3:uid="{9285A2AB-B44F-4116-982E-D65121ADD520}" name="S.NO" dataDxfId="524">
      <calculatedColumnFormula>A1+1</calculatedColumnFormula>
    </tableColumn>
    <tableColumn id="2" xr3:uid="{D6D01D3D-1B25-43A1-A8AD-DFADA149A3B9}" name="15-AUG" dataDxfId="523"/>
    <tableColumn id="3" xr3:uid="{2769D1A7-1674-4DE7-8B8D-A7A023893488}" name="WEEK2" dataDxfId="522"/>
    <tableColumn id="4" xr3:uid="{FD7324B0-6617-4548-B3FD-701124B6AB0E}" name="WEEK1" dataDxfId="521"/>
    <tableColumn id="5" xr3:uid="{2CF15171-37D3-4256-9080-F265B0351D88}" name="12-OCT" dataDxfId="520"/>
    <tableColumn id="6" xr3:uid="{15191704-D8F7-4440-9A51-48F97188FE8A}" name="YYYY" dataDxfId="519">
      <calculatedColumnFormula>F1+2</calculatedColumnFormula>
    </tableColumn>
    <tableColumn id="8" xr3:uid="{CC0C202D-2346-4B67-9447-34CC39E18AB4}" name="17-OCT" dataDxfId="516"/>
    <tableColumn id="9" xr3:uid="{3B37E177-E5F0-4D18-B547-0FA113E5842D}" name="WEEK4" dataDxfId="515"/>
    <tableColumn id="10" xr3:uid="{A4D6125F-7863-46C4-8B4F-122AD2502076}" name="WEEK3" dataDxfId="514"/>
    <tableColumn id="11" xr3:uid="{DEF8DE89-25FD-4C96-8F06-707FCF1B13BB}" name="22-NOV" dataDxfId="513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18722-4B65-4228-90D2-38C4AE17F90F}" name="Table2" displayName="Table2" ref="L1:M8" totalsRowShown="0" headerRowDxfId="525" dataDxfId="526" tableBorderDxfId="529">
  <autoFilter ref="L1:M8" xr:uid="{69E0BA99-88F6-4DDC-A30D-FA5C75933AB9}"/>
  <tableColumns count="2">
    <tableColumn id="1" xr3:uid="{7E2E6A02-9E54-472D-BE4C-857C3083242B}" name="CODE LEGEND" dataDxfId="528"/>
    <tableColumn id="2" xr3:uid="{B3C0542F-9EE8-4731-A410-308244CEEFEB}" name="WEEK NAAM" dataDxfId="527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A07A40-9707-46CF-A27B-CF3BA2D94F3D}" name="Table4" displayName="Table4" ref="A1:C18" totalsRowShown="0" headerRowDxfId="508" dataDxfId="509">
  <autoFilter ref="A1:C18" xr:uid="{4FD3B84E-C670-42D5-9B10-486FB8E325C8}"/>
  <tableColumns count="3">
    <tableColumn id="1" xr3:uid="{717FC0B1-4205-4E82-86BA-187A414F1B5C}" name="CENTURY" dataDxfId="512"/>
    <tableColumn id="2" xr3:uid="{4EBE39D9-B0F4-42AE-B731-2F1F45D4C92F}" name="YYYY" dataDxfId="511"/>
    <tableColumn id="3" xr3:uid="{F5A4A5BD-2EBB-4227-9AEE-EE24DB4471E5}" name="DELTA FACTOR" dataDxfId="510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8D005C-89FC-41FB-818A-40B20532158A}" name="Table5" displayName="Table5" ref="E1:G18" totalsRowShown="0" headerRowDxfId="504" tableBorderDxfId="507">
  <autoFilter ref="E1:G18" xr:uid="{2A077323-BD10-471A-A675-88AFBDB02A74}"/>
  <tableColumns count="3">
    <tableColumn id="1" xr3:uid="{4B158D40-C57A-4891-9998-7E3BDB905A51}" name="CENTURY" dataDxfId="506"/>
    <tableColumn id="2" xr3:uid="{99383FEA-9F7A-4274-B3EE-5046D8AB9071}" name="YYYY"/>
    <tableColumn id="3" xr3:uid="{3BDCB5EC-5909-4F27-857E-E5542D9DE678}" name="DELTA FACTOR" dataDxfId="505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29276-C8E2-4904-A29B-B5A5023BD5C1}" name="Table6" displayName="Table6" ref="I1:K18" totalsRowShown="0" headerRowDxfId="495" dataDxfId="500">
  <autoFilter ref="I1:K18" xr:uid="{771C42A1-9C6E-4D10-9CF0-49159D6C472D}"/>
  <tableColumns count="3">
    <tableColumn id="1" xr3:uid="{83FFAD29-BF84-4F52-A25A-E1D5BE1C8B7D}" name="CENTURY" dataDxfId="503"/>
    <tableColumn id="2" xr3:uid="{03FE570A-FEC5-4C0C-8A1E-AD366230BB4D}" name="YYYY" dataDxfId="502"/>
    <tableColumn id="3" xr3:uid="{CAE80712-1BE1-4736-93A6-6EA8E76DD01D}" name="DELTA FACTOR" dataDxfId="501"/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936EBE-035C-47D9-B4EB-42A5CE5EC159}" name="Table7" displayName="Table7" ref="M1:O18" totalsRowShown="0" headerRowDxfId="494" dataDxfId="496">
  <autoFilter ref="M1:O18" xr:uid="{E6BF34AA-8516-4323-A00E-034ABE8FBABA}"/>
  <tableColumns count="3">
    <tableColumn id="1" xr3:uid="{4364213F-B486-4A09-9A43-1139DA38061F}" name="CENTURY" dataDxfId="499"/>
    <tableColumn id="2" xr3:uid="{CE9F5D18-7FFA-46EB-8FC6-FCB41BBDD022}" name="YYYY" dataDxfId="498"/>
    <tableColumn id="3" xr3:uid="{1EA3403D-F588-4B89-A4C7-5FD877FBB419}" name="DELTA FACTOR" dataDxfId="497"/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71463C-A0B3-4A52-9874-BDFE178E520E}" name="Table49" displayName="Table49" ref="A1:C18" totalsRowShown="0" headerRowDxfId="493" dataDxfId="492">
  <autoFilter ref="A1:C18" xr:uid="{4FD3B84E-C670-42D5-9B10-486FB8E325C8}"/>
  <tableColumns count="3">
    <tableColumn id="1" xr3:uid="{F6D85699-8B3B-4F49-975F-7E692BFF25C6}" name="CENTURY" dataDxfId="491"/>
    <tableColumn id="2" xr3:uid="{67D8B4B4-C50B-4789-8F47-840AD0A96FE6}" name="YYYY" dataDxfId="490"/>
    <tableColumn id="3" xr3:uid="{7D7CFFFE-3127-4249-88C2-D16D135FC688}" name="DELTA FACTOR" dataDxfId="489"/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F2F053-F71D-4AC5-A4E5-32DFCACA5114}" name="Table510" displayName="Table510" ref="E1:G18" totalsRowShown="0" headerRowDxfId="488" tableBorderDxfId="487">
  <autoFilter ref="E1:G18" xr:uid="{2A077323-BD10-471A-A675-88AFBDB02A74}"/>
  <tableColumns count="3">
    <tableColumn id="1" xr3:uid="{D610A3D1-7378-4068-8870-7641DD736AFC}" name="CENTURY" dataDxfId="486"/>
    <tableColumn id="2" xr3:uid="{1340906B-6FF2-4039-BAE9-CA5D50F9AE93}" name="YYYY"/>
    <tableColumn id="3" xr3:uid="{955297C1-0665-4CA9-ABD4-44EF95343B9E}" name="DELTA FACTOR" dataDxfId="485"/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F9ED6-9E3E-47F1-8522-F1CD3CE27CEE}" name="Table611" displayName="Table611" ref="I1:K18" totalsRowShown="0" headerRowDxfId="484" dataDxfId="483">
  <autoFilter ref="I1:K18" xr:uid="{771C42A1-9C6E-4D10-9CF0-49159D6C472D}"/>
  <tableColumns count="3">
    <tableColumn id="1" xr3:uid="{2C27C67B-30E3-4A5A-99C2-2C8A48BBCF4C}" name="CENTURY" dataDxfId="482"/>
    <tableColumn id="2" xr3:uid="{5BB0B1AC-3247-45AD-9D0F-8D136EA40D08}" name="YYYY" dataDxfId="481"/>
    <tableColumn id="3" xr3:uid="{6ADC258E-2199-426E-B810-05B4AD20BCEB}" name="DELTA FACTOR" dataDxfId="48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EC8EE59F-7E4C-4137-A208-401E18E2AE9C}" name="Table69599103107111" displayName="Table69599103107111" ref="I1:K18" totalsRowShown="0" headerRowDxfId="9" dataDxfId="8">
  <autoFilter ref="I1:K18" xr:uid="{771C42A1-9C6E-4D10-9CF0-49159D6C472D}"/>
  <tableColumns count="3">
    <tableColumn id="1" xr3:uid="{5F33256C-4446-4901-AB4F-59CA8AEB509A}" name="CENTURY" dataDxfId="7"/>
    <tableColumn id="2" xr3:uid="{F79913C1-A4E2-4A13-B14E-783170E81A57}" name="YYYY" dataDxfId="6"/>
    <tableColumn id="3" xr3:uid="{E8505F32-C3FC-4507-BDEA-D1B51E19210B}" name="DELTA FACTOR" dataDxfId="5"/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D1E8B-6E82-4769-B7E0-517FF1B47993}" name="Table712" displayName="Table712" ref="M1:O18" totalsRowShown="0" headerRowDxfId="479" dataDxfId="478">
  <autoFilter ref="M1:O18" xr:uid="{E6BF34AA-8516-4323-A00E-034ABE8FBABA}"/>
  <tableColumns count="3">
    <tableColumn id="1" xr3:uid="{6FC9BCC1-CFA8-4C0F-9883-654732569DD5}" name="CENTURY" dataDxfId="477"/>
    <tableColumn id="2" xr3:uid="{C45ACBDE-F81F-4CDE-8E6F-A6F1F80A955E}" name="YYYY" dataDxfId="476"/>
    <tableColumn id="3" xr3:uid="{C5478456-9AE8-4B2A-963B-35E78E7AE394}" name="DELTA FACTOR" dataDxfId="475"/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E2F592-BC33-4457-95FA-3722B504184D}" name="Table4913" displayName="Table4913" ref="A1:C18" totalsRowShown="0" headerRowDxfId="474" dataDxfId="473">
  <autoFilter ref="A1:C18" xr:uid="{4FD3B84E-C670-42D5-9B10-486FB8E325C8}"/>
  <tableColumns count="3">
    <tableColumn id="1" xr3:uid="{94CE61D8-C082-468A-B670-BBA9460D727E}" name="CENTURY" dataDxfId="472"/>
    <tableColumn id="2" xr3:uid="{3AE436EE-B986-401F-BCEB-24AC26104517}" name="YYYY" dataDxfId="471"/>
    <tableColumn id="3" xr3:uid="{28561688-7185-4B2D-8048-DB9E4983F9C4}" name="DELTA FACTOR" dataDxfId="470"/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1CD505-8BCA-4C3D-ACC7-563E11A07644}" name="Table51014" displayName="Table51014" ref="E1:G18" totalsRowShown="0" headerRowDxfId="469" tableBorderDxfId="468">
  <autoFilter ref="E1:G18" xr:uid="{2A077323-BD10-471A-A675-88AFBDB02A74}"/>
  <tableColumns count="3">
    <tableColumn id="1" xr3:uid="{54F9027E-D879-46E9-AF74-20980594894E}" name="CENTURY" dataDxfId="467"/>
    <tableColumn id="2" xr3:uid="{EFF3FC5C-52EC-4228-8221-03161DB8898E}" name="YYYY"/>
    <tableColumn id="3" xr3:uid="{B608AF15-17F1-4E96-848C-C5C931AD0079}" name="DELTA FACTOR" dataDxfId="466"/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8264A5-ADAA-4388-85C6-7B34155881CB}" name="Table61115" displayName="Table61115" ref="I1:K18" totalsRowShown="0" headerRowDxfId="465" dataDxfId="464">
  <autoFilter ref="I1:K18" xr:uid="{771C42A1-9C6E-4D10-9CF0-49159D6C472D}"/>
  <tableColumns count="3">
    <tableColumn id="1" xr3:uid="{9ADB843A-525F-477B-A80F-239460DB3D7F}" name="CENTURY" dataDxfId="463"/>
    <tableColumn id="2" xr3:uid="{0BF8889E-7A25-4B83-B70C-6A93A7A9DEAE}" name="YYYY" dataDxfId="462"/>
    <tableColumn id="3" xr3:uid="{BCA5DE05-3243-454A-8A9E-D95B4BE1C051}" name="DELTA FACTOR" dataDxfId="461"/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7F6E10-11F6-4B5D-8DF9-D021910B7120}" name="Table71216" displayName="Table71216" ref="M1:O18" totalsRowShown="0" headerRowDxfId="460" dataDxfId="459">
  <autoFilter ref="M1:O18" xr:uid="{E6BF34AA-8516-4323-A00E-034ABE8FBABA}"/>
  <tableColumns count="3">
    <tableColumn id="1" xr3:uid="{1470D31D-A048-49A5-B049-B475988A084F}" name="CENTURY" dataDxfId="458"/>
    <tableColumn id="2" xr3:uid="{A4485732-CBEE-4A28-A91D-54A03F444164}" name="YYYY" dataDxfId="457"/>
    <tableColumn id="3" xr3:uid="{B0EE6FF1-30A7-45B7-B414-B7F01C8A84C8}" name="DELTA FACTOR" dataDxfId="456"/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225F0A-B2FC-42E7-97C0-7778534A4434}" name="Table491317" displayName="Table491317" ref="A1:C18" totalsRowShown="0" headerRowDxfId="455" dataDxfId="454">
  <autoFilter ref="A1:C18" xr:uid="{4FD3B84E-C670-42D5-9B10-486FB8E325C8}"/>
  <tableColumns count="3">
    <tableColumn id="1" xr3:uid="{931545DF-B949-496D-8441-C7E961154D7D}" name="CENTURY" dataDxfId="453"/>
    <tableColumn id="2" xr3:uid="{2C9036E9-DA25-406B-84A1-72680ACC6AAC}" name="YYYY" dataDxfId="452"/>
    <tableColumn id="3" xr3:uid="{B6E109D4-AB5D-4249-8B1C-C2036388C9C2}" name="DELTA FACTOR" dataDxfId="451"/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8B8453-50E8-4888-9257-6C427E937F50}" name="Table5101418" displayName="Table5101418" ref="E1:G18" totalsRowShown="0" headerRowDxfId="450" tableBorderDxfId="449">
  <autoFilter ref="E1:G18" xr:uid="{2A077323-BD10-471A-A675-88AFBDB02A74}"/>
  <tableColumns count="3">
    <tableColumn id="1" xr3:uid="{3D7E2AE8-92D3-4547-A517-65C25AF62D41}" name="CENTURY" dataDxfId="448"/>
    <tableColumn id="2" xr3:uid="{0F687304-55E6-471B-A27A-24C0F681347B}" name="YYYY"/>
    <tableColumn id="3" xr3:uid="{96A6F2C4-E71C-4F2C-A861-2EBD4ABCD535}" name="DELTA FACTOR" dataDxfId="447"/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E6D873-45D5-4780-9598-2C0C6F2A9474}" name="Table6111519" displayName="Table6111519" ref="I1:K18" totalsRowShown="0" headerRowDxfId="446" dataDxfId="445">
  <autoFilter ref="I1:K18" xr:uid="{771C42A1-9C6E-4D10-9CF0-49159D6C472D}"/>
  <tableColumns count="3">
    <tableColumn id="1" xr3:uid="{17A94264-BAD7-4A98-AEEF-36561071221C}" name="CENTURY" dataDxfId="444"/>
    <tableColumn id="2" xr3:uid="{EBC4772D-25F7-4A5E-A99C-218514B774CF}" name="YYYY" dataDxfId="443"/>
    <tableColumn id="3" xr3:uid="{984CE2EB-3777-47C7-9871-A664ABAE830A}" name="DELTA FACTOR" dataDxfId="442"/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4BB2607-B55B-4E6A-A8A7-15D4CC505836}" name="Table7121620" displayName="Table7121620" ref="M1:O18" totalsRowShown="0" headerRowDxfId="441" dataDxfId="440">
  <autoFilter ref="M1:O18" xr:uid="{E6BF34AA-8516-4323-A00E-034ABE8FBABA}"/>
  <tableColumns count="3">
    <tableColumn id="1" xr3:uid="{B363A035-8F34-4A09-BCA1-2E0B82B0B284}" name="CENTURY" dataDxfId="439"/>
    <tableColumn id="2" xr3:uid="{019A8BD9-DEA2-4248-9708-B7D5B686C237}" name="YYYY" dataDxfId="438"/>
    <tableColumn id="3" xr3:uid="{4C32F5B1-3C4F-44AA-9B40-DB76C862F8E8}" name="DELTA FACTOR" dataDxfId="437"/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B25E3DE-8AB8-4174-9853-841D3EC08009}" name="Table49131721" displayName="Table49131721" ref="A1:C18" totalsRowShown="0" headerRowDxfId="436" dataDxfId="435">
  <autoFilter ref="A1:C18" xr:uid="{4FD3B84E-C670-42D5-9B10-486FB8E325C8}"/>
  <tableColumns count="3">
    <tableColumn id="1" xr3:uid="{0F3DD51B-DE58-4D2F-8255-4FFDCEC5E5AF}" name="CENTURY" dataDxfId="434"/>
    <tableColumn id="2" xr3:uid="{5B92B53F-4CAA-479D-BB94-125ABCC37B99}" name="YYYY" dataDxfId="433"/>
    <tableColumn id="3" xr3:uid="{77ABB360-3567-4266-8D6C-018E795B5AE5}" name="DELTA FACTOR" dataDxfId="43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41077BCB-D2E6-4F1F-8A03-761DC491DA75}" name="Table796100104108112" displayName="Table796100104108112" ref="M1:O18" totalsRowShown="0" headerRowDxfId="4" dataDxfId="3">
  <autoFilter ref="M1:O18" xr:uid="{E6BF34AA-8516-4323-A00E-034ABE8FBABA}"/>
  <tableColumns count="3">
    <tableColumn id="1" xr3:uid="{5E835659-30AD-4F6B-9366-4FDE15895DE6}" name="CENTURY" dataDxfId="2"/>
    <tableColumn id="2" xr3:uid="{2ACEF360-9F96-4E57-B671-F8929360C88A}" name="YYYY" dataDxfId="1"/>
    <tableColumn id="3" xr3:uid="{1F44D78C-7A9D-4400-B5AA-6BB1BE87E58F}" name="DELTA FACTOR" dataDxfId="0"/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3ADB376-5D45-42B3-B5FB-B6DE85A93621}" name="Table510141822" displayName="Table510141822" ref="E1:G18" totalsRowShown="0" headerRowDxfId="431" tableBorderDxfId="430">
  <autoFilter ref="E1:G18" xr:uid="{2A077323-BD10-471A-A675-88AFBDB02A74}"/>
  <tableColumns count="3">
    <tableColumn id="1" xr3:uid="{73860FC4-665F-4F02-AA2B-757CEB4A16CB}" name="CENTURY" dataDxfId="429"/>
    <tableColumn id="2" xr3:uid="{040C8D34-AA6C-4181-A161-01D750D8B392}" name="YYYY"/>
    <tableColumn id="3" xr3:uid="{CA0C3330-5FB5-4ECB-A221-570711102FF4}" name="DELTA FACTOR" dataDxfId="428"/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6221B0-C7BB-4BDB-91E7-1F0D98B14E2E}" name="Table611151923" displayName="Table611151923" ref="I1:K18" totalsRowShown="0" headerRowDxfId="427" dataDxfId="426">
  <autoFilter ref="I1:K18" xr:uid="{771C42A1-9C6E-4D10-9CF0-49159D6C472D}"/>
  <tableColumns count="3">
    <tableColumn id="1" xr3:uid="{1906F7A9-79BC-491F-8ED2-D55AAF8C12BB}" name="CENTURY" dataDxfId="425"/>
    <tableColumn id="2" xr3:uid="{F4A0952B-3F5C-43B0-8EBE-024DC33298A7}" name="YYYY" dataDxfId="424"/>
    <tableColumn id="3" xr3:uid="{781AAE76-4E7E-4134-AF2B-8F2B8F890B53}" name="DELTA FACTOR" dataDxfId="423"/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A286FDD-4AFC-47AE-9CE5-61DD38C77BA8}" name="Table712162024" displayName="Table712162024" ref="M1:O18" totalsRowShown="0" headerRowDxfId="422" dataDxfId="421">
  <autoFilter ref="M1:O18" xr:uid="{E6BF34AA-8516-4323-A00E-034ABE8FBABA}"/>
  <tableColumns count="3">
    <tableColumn id="1" xr3:uid="{3A9D035E-4495-46BF-B283-709DBC1FA382}" name="CENTURY" dataDxfId="420"/>
    <tableColumn id="2" xr3:uid="{00C75D24-3196-40B4-A48C-02D929C189B5}" name="YYYY" dataDxfId="419"/>
    <tableColumn id="3" xr3:uid="{EB75068F-042F-4F05-A5A5-7DA83F461987}" name="DELTA FACTOR" dataDxfId="418"/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5DA8557-974A-4E96-A752-6FEB433FD34C}" name="Table4913172125" displayName="Table4913172125" ref="A1:C18" totalsRowShown="0" headerRowDxfId="417" dataDxfId="416">
  <autoFilter ref="A1:C18" xr:uid="{4FD3B84E-C670-42D5-9B10-486FB8E325C8}"/>
  <tableColumns count="3">
    <tableColumn id="1" xr3:uid="{B1D09DD1-A37C-4F26-A113-6E06553060A3}" name="CENTURY" dataDxfId="415"/>
    <tableColumn id="2" xr3:uid="{E2EBEC98-C2F6-4283-8161-F90E5625AEB3}" name="YYYY" dataDxfId="414"/>
    <tableColumn id="3" xr3:uid="{F44D9419-3A1E-4D8B-9F5E-C0B2DC2ED427}" name="DELTA FACTOR" dataDxfId="413"/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B865069-4F95-4D0A-B187-7B8B4D39D453}" name="Table51014182226" displayName="Table51014182226" ref="E1:G18" totalsRowShown="0" headerRowDxfId="412" tableBorderDxfId="411">
  <autoFilter ref="E1:G18" xr:uid="{2A077323-BD10-471A-A675-88AFBDB02A74}"/>
  <tableColumns count="3">
    <tableColumn id="1" xr3:uid="{E813EE3A-420A-4ED1-A86E-CE91A537405D}" name="CENTURY" dataDxfId="410"/>
    <tableColumn id="2" xr3:uid="{5BBF52A4-05CA-4D8C-BA75-4FE1869D2CE7}" name="YYYY"/>
    <tableColumn id="3" xr3:uid="{164F4C85-7AA7-48C9-BECF-4B879DBA3374}" name="DELTA FACTOR" dataDxfId="409"/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32CC6B7-7E4A-4002-BABF-0C7AB026FBD8}" name="Table61115192327" displayName="Table61115192327" ref="I1:K18" totalsRowShown="0" headerRowDxfId="408" dataDxfId="407">
  <autoFilter ref="I1:K18" xr:uid="{771C42A1-9C6E-4D10-9CF0-49159D6C472D}"/>
  <tableColumns count="3">
    <tableColumn id="1" xr3:uid="{39869712-CFE3-43CD-BB3A-32BE81851DF5}" name="CENTURY" dataDxfId="406"/>
    <tableColumn id="2" xr3:uid="{7531D04A-0FAD-43F5-9352-B38566D67B85}" name="YYYY" dataDxfId="405"/>
    <tableColumn id="3" xr3:uid="{0B2267C4-5278-44AE-83D7-8E23F8010577}" name="DELTA FACTOR" dataDxfId="404"/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DA80D80-412B-4FB1-99F7-030EA7882C7B}" name="Table71216202428" displayName="Table71216202428" ref="M1:O18" totalsRowShown="0" headerRowDxfId="403" dataDxfId="402">
  <autoFilter ref="M1:O18" xr:uid="{E6BF34AA-8516-4323-A00E-034ABE8FBABA}"/>
  <tableColumns count="3">
    <tableColumn id="1" xr3:uid="{5408E9C6-9525-435F-A2E8-20B1A8BDF1CE}" name="CENTURY" dataDxfId="401"/>
    <tableColumn id="2" xr3:uid="{111136C1-A463-4DBD-871C-2A9384FB6BB5}" name="YYYY" dataDxfId="400"/>
    <tableColumn id="3" xr3:uid="{0CE94BC1-41A4-4C27-9124-1AEB52DFFA1F}" name="DELTA FACTOR" dataDxfId="399"/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084464-896D-4195-B40A-37FFFCD46474}" name="Table491317212529" displayName="Table491317212529" ref="A1:C18" totalsRowShown="0" headerRowDxfId="398" dataDxfId="397">
  <autoFilter ref="A1:C18" xr:uid="{4FD3B84E-C670-42D5-9B10-486FB8E325C8}"/>
  <tableColumns count="3">
    <tableColumn id="1" xr3:uid="{891FDE61-0A84-477D-8635-DB892865D95D}" name="CENTURY" dataDxfId="396"/>
    <tableColumn id="2" xr3:uid="{50B9264B-F9AB-4534-8704-D95A68A74C34}" name="YYYY" dataDxfId="395"/>
    <tableColumn id="3" xr3:uid="{489A610C-2BC2-4E63-A186-4541FC0DE1CC}" name="DELTA FACTOR" dataDxfId="394"/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B08DA76-5305-4D51-A277-7B61E2AAF988}" name="Table5101418222630" displayName="Table5101418222630" ref="E1:G18" totalsRowShown="0" headerRowDxfId="393" tableBorderDxfId="392">
  <autoFilter ref="E1:G18" xr:uid="{2A077323-BD10-471A-A675-88AFBDB02A74}"/>
  <tableColumns count="3">
    <tableColumn id="1" xr3:uid="{9D97673F-14B6-42C8-97EF-4960A6E01C18}" name="CENTURY" dataDxfId="391"/>
    <tableColumn id="2" xr3:uid="{79B7276A-3F9E-407B-A49C-D0F2F0BA2739}" name="YYYY"/>
    <tableColumn id="3" xr3:uid="{40781623-6699-4ED4-8BC5-E04BE57C15AA}" name="DELTA FACTOR" dataDxfId="390"/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3B5CBA-1DEC-4120-8E11-5AA1A708E481}" name="Table6111519232731" displayName="Table6111519232731" ref="I1:K18" totalsRowShown="0" headerRowDxfId="389" dataDxfId="388">
  <autoFilter ref="I1:K18" xr:uid="{771C42A1-9C6E-4D10-9CF0-49159D6C472D}"/>
  <tableColumns count="3">
    <tableColumn id="1" xr3:uid="{9AC7EF14-4540-46C9-BBC5-1547F2A67886}" name="CENTURY" dataDxfId="387"/>
    <tableColumn id="2" xr3:uid="{D9AEEE46-17B5-415B-A8F9-9A6F096BB68C}" name="YYYY" dataDxfId="386"/>
    <tableColumn id="3" xr3:uid="{8168E4F3-7C55-4F3C-8AF1-ED1B9E6FB16E}" name="DELTA FACTOR" dataDxfId="385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8064093-7E58-451E-B5F6-D4C3F50C7F63}" name="Table49397101105" displayName="Table49397101105" ref="A1:C18" totalsRowShown="0" headerRowDxfId="37" dataDxfId="36">
  <autoFilter ref="A1:C18" xr:uid="{4FD3B84E-C670-42D5-9B10-486FB8E325C8}"/>
  <tableColumns count="3">
    <tableColumn id="1" xr3:uid="{BFEAABDD-F14A-4E56-87A5-185E2A1381B7}" name="CENTURY" dataDxfId="35"/>
    <tableColumn id="2" xr3:uid="{71E20AB3-E145-4BC4-BA67-C732833136F9}" name="YYYY" dataDxfId="34"/>
    <tableColumn id="3" xr3:uid="{63279074-000E-4689-98F1-3D2145130977}" name="DELTA FACTOR" dataDxfId="33"/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3C0C9AF-2707-47F6-92C0-05431DA6A58F}" name="Table7121620242832" displayName="Table7121620242832" ref="M1:O18" totalsRowShown="0" headerRowDxfId="384" dataDxfId="383">
  <autoFilter ref="M1:O18" xr:uid="{E6BF34AA-8516-4323-A00E-034ABE8FBABA}"/>
  <tableColumns count="3">
    <tableColumn id="1" xr3:uid="{D5351502-6609-4BEC-8E9D-1A9736B9A31F}" name="CENTURY" dataDxfId="382"/>
    <tableColumn id="2" xr3:uid="{64FEF51E-E98E-460C-B204-FF7A900ED4BD}" name="YYYY" dataDxfId="381"/>
    <tableColumn id="3" xr3:uid="{70192922-FB44-4D10-A188-E079AC9A49B5}" name="DELTA FACTOR" dataDxfId="380"/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F6C55FF-2936-4E7B-B903-190FC7E28E00}" name="Table49131721252933" displayName="Table49131721252933" ref="A1:C18" totalsRowShown="0" headerRowDxfId="379" dataDxfId="378">
  <autoFilter ref="A1:C18" xr:uid="{4FD3B84E-C670-42D5-9B10-486FB8E325C8}"/>
  <tableColumns count="3">
    <tableColumn id="1" xr3:uid="{D50D7290-2D00-46AC-8125-30F7D363FD87}" name="CENTURY" dataDxfId="377"/>
    <tableColumn id="2" xr3:uid="{BA0A60EF-98CA-4B96-A57D-A0041C8BB18D}" name="YYYY" dataDxfId="376"/>
    <tableColumn id="3" xr3:uid="{C74714F6-A20C-46FF-9101-7692B3E8D133}" name="DELTA FACTOR" dataDxfId="375"/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DC1BDD8-BB72-4615-BBD1-8AD6F896E19E}" name="Table510141822263034" displayName="Table510141822263034" ref="E1:G18" totalsRowShown="0" headerRowDxfId="374" tableBorderDxfId="373">
  <autoFilter ref="E1:G18" xr:uid="{2A077323-BD10-471A-A675-88AFBDB02A74}"/>
  <tableColumns count="3">
    <tableColumn id="1" xr3:uid="{2150FC2B-A57D-48B8-893E-ED3F47CA3CA7}" name="CENTURY" dataDxfId="372"/>
    <tableColumn id="2" xr3:uid="{C90D831E-2DE5-4B88-8110-E51A8EFD62ED}" name="YYYY"/>
    <tableColumn id="3" xr3:uid="{1C12F0DD-21E9-4D56-BE19-A6625599D582}" name="DELTA FACTOR" dataDxfId="371"/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F617D14-7E03-42C0-BC6D-0A009742F4C0}" name="Table611151923273135" displayName="Table611151923273135" ref="I1:K18" totalsRowShown="0" headerRowDxfId="370" dataDxfId="369">
  <autoFilter ref="I1:K18" xr:uid="{771C42A1-9C6E-4D10-9CF0-49159D6C472D}"/>
  <tableColumns count="3">
    <tableColumn id="1" xr3:uid="{FA8E1DF5-A316-4236-9DE0-DB60DBF1D79C}" name="CENTURY" dataDxfId="368"/>
    <tableColumn id="2" xr3:uid="{CD3E3A09-5DF7-4B2D-AE49-93B166EB79DA}" name="YYYY" dataDxfId="367"/>
    <tableColumn id="3" xr3:uid="{600CED85-FE8B-44DB-A0FA-AA029EB7FC73}" name="DELTA FACTOR" dataDxfId="366"/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DD74F1C-DED3-4BED-9D2B-3D81B7738876}" name="Table712162024283236" displayName="Table712162024283236" ref="M1:O18" totalsRowShown="0" headerRowDxfId="365" dataDxfId="364">
  <autoFilter ref="M1:O18" xr:uid="{E6BF34AA-8516-4323-A00E-034ABE8FBABA}"/>
  <tableColumns count="3">
    <tableColumn id="1" xr3:uid="{0040E083-DD0B-414C-9990-28DAA0150839}" name="CENTURY" dataDxfId="363"/>
    <tableColumn id="2" xr3:uid="{33042153-2F2B-46F5-8C4F-2A2D3183A24F}" name="YYYY" dataDxfId="362"/>
    <tableColumn id="3" xr3:uid="{579B1A52-FC2A-4F47-939A-834987F6082D}" name="DELTA FACTOR" dataDxfId="361"/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15C95D0-D90F-4848-8EDF-51F4E2D11CBB}" name="Table4913172125293337" displayName="Table4913172125293337" ref="A1:C18" totalsRowShown="0" headerRowDxfId="360" dataDxfId="359">
  <autoFilter ref="A1:C18" xr:uid="{4FD3B84E-C670-42D5-9B10-486FB8E325C8}"/>
  <tableColumns count="3">
    <tableColumn id="1" xr3:uid="{2CB63751-626E-4D2B-BD84-26C5573031AD}" name="CENTURY" dataDxfId="358"/>
    <tableColumn id="2" xr3:uid="{670EFDD4-1DD1-43BD-B0A5-6F9D1EBBB1A4}" name="YYYY" dataDxfId="357"/>
    <tableColumn id="3" xr3:uid="{15446B8B-BFAA-4BF1-94E2-5BF775FCA975}" name="DELTA FACTOR" dataDxfId="356"/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2B5D686-8C52-41DD-B32A-2887172CE91E}" name="Table51014182226303438" displayName="Table51014182226303438" ref="E1:G18" totalsRowShown="0" headerRowDxfId="355" tableBorderDxfId="354">
  <autoFilter ref="E1:G18" xr:uid="{2A077323-BD10-471A-A675-88AFBDB02A74}"/>
  <tableColumns count="3">
    <tableColumn id="1" xr3:uid="{B1D28F24-CFAD-4781-BFB6-C74B6C35C353}" name="CENTURY" dataDxfId="353"/>
    <tableColumn id="2" xr3:uid="{E874A328-3F76-47D5-8500-63A1014DF12B}" name="YYYY"/>
    <tableColumn id="3" xr3:uid="{8F1D28E8-B7AE-4366-8B94-BAFCC780E903}" name="DELTA FACTOR" dataDxfId="352"/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B53823D-F97A-4B3D-A08E-8260076DE23E}" name="Table61115192327313539" displayName="Table61115192327313539" ref="I1:K18" totalsRowShown="0" headerRowDxfId="351" dataDxfId="350">
  <autoFilter ref="I1:K18" xr:uid="{771C42A1-9C6E-4D10-9CF0-49159D6C472D}"/>
  <tableColumns count="3">
    <tableColumn id="1" xr3:uid="{E9667101-9A4B-433D-83B2-CD278A588F4F}" name="CENTURY" dataDxfId="349"/>
    <tableColumn id="2" xr3:uid="{EDDA7594-B31B-42CB-864E-3E8970109651}" name="YYYY" dataDxfId="348"/>
    <tableColumn id="3" xr3:uid="{7752BA41-972A-43DC-96C1-224F1DB98814}" name="DELTA FACTOR" dataDxfId="347"/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A8B6F8-4374-4407-AFCE-AC19D0051BE3}" name="Table71216202428323640" displayName="Table71216202428323640" ref="M1:O18" totalsRowShown="0" headerRowDxfId="346" dataDxfId="345">
  <autoFilter ref="M1:O18" xr:uid="{E6BF34AA-8516-4323-A00E-034ABE8FBABA}"/>
  <tableColumns count="3">
    <tableColumn id="1" xr3:uid="{8FBD2DC5-66BC-4728-A3B6-02D01BD92DD7}" name="CENTURY" dataDxfId="344"/>
    <tableColumn id="2" xr3:uid="{66F0997B-012C-4D26-81FD-2093861142C0}" name="YYYY" dataDxfId="343"/>
    <tableColumn id="3" xr3:uid="{C7C7F3A6-2377-4C70-928F-FAB3168B64D8}" name="DELTA FACTOR" dataDxfId="342"/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00C7B30-4EE1-40F5-AEDF-31A34194E0B5}" name="Table491317212529333741" displayName="Table491317212529333741" ref="A1:C18" totalsRowShown="0" headerRowDxfId="341" dataDxfId="340">
  <autoFilter ref="A1:C18" xr:uid="{4FD3B84E-C670-42D5-9B10-486FB8E325C8}"/>
  <tableColumns count="3">
    <tableColumn id="1" xr3:uid="{2A71524E-FEB2-4B20-AD4D-F21A1FE9D5EA}" name="CENTURY" dataDxfId="339"/>
    <tableColumn id="2" xr3:uid="{BB67F209-5F5F-4DF5-BA0A-8A2575E73DA8}" name="YYYY" dataDxfId="338"/>
    <tableColumn id="3" xr3:uid="{9C719EE9-D63B-4D56-B53A-B8C29E0AF7E7}" name="DELTA FACTOR" dataDxfId="337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F0F9DDB9-C4E1-4C68-A989-F5D70096797B}" name="Table59498102106" displayName="Table59498102106" ref="E1:G18" totalsRowShown="0" headerRowDxfId="32" tableBorderDxfId="31">
  <autoFilter ref="E1:G18" xr:uid="{2A077323-BD10-471A-A675-88AFBDB02A74}"/>
  <tableColumns count="3">
    <tableColumn id="1" xr3:uid="{09FA0D7C-4D53-41A9-BD51-73F0F29E83B9}" name="CENTURY" dataDxfId="30"/>
    <tableColumn id="2" xr3:uid="{BEE1FD4D-45A4-4D9F-8DF9-C8C198A4D217}" name="YYYY"/>
    <tableColumn id="3" xr3:uid="{CA272289-7326-4914-9179-DD498FD2FE4C}" name="DELTA FACTOR" dataDxfId="29"/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965232E-4CCB-482D-92E7-7E37D56B40C7}" name="Table5101418222630343842" displayName="Table5101418222630343842" ref="E1:G18" totalsRowShown="0" headerRowDxfId="336" tableBorderDxfId="335">
  <autoFilter ref="E1:G18" xr:uid="{2A077323-BD10-471A-A675-88AFBDB02A74}"/>
  <tableColumns count="3">
    <tableColumn id="1" xr3:uid="{6C0F5DFA-A6AC-4D42-BD66-C5F67143D6D5}" name="CENTURY" dataDxfId="334"/>
    <tableColumn id="2" xr3:uid="{D24D94DF-2D1F-4CF1-AC67-A50DF29D8CB5}" name="YYYY"/>
    <tableColumn id="3" xr3:uid="{9C74A031-AAFA-4E91-A62F-922E6ACEB998}" name="DELTA FACTOR" dataDxfId="333"/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258BB60-802B-490F-A6C6-0B0CA3808FFF}" name="Table6111519232731353943" displayName="Table6111519232731353943" ref="I1:K18" totalsRowShown="0" headerRowDxfId="332" dataDxfId="331">
  <autoFilter ref="I1:K18" xr:uid="{771C42A1-9C6E-4D10-9CF0-49159D6C472D}"/>
  <tableColumns count="3">
    <tableColumn id="1" xr3:uid="{011E40B1-2909-461E-8CF1-2E2B0E532210}" name="CENTURY" dataDxfId="330"/>
    <tableColumn id="2" xr3:uid="{FBCE1B94-4E6D-4995-945B-6F945461908A}" name="YYYY" dataDxfId="329"/>
    <tableColumn id="3" xr3:uid="{02206BFB-AB24-4372-8D39-9A61137D8D0B}" name="DELTA FACTOR" dataDxfId="328"/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FCB8ED-A66B-4D53-8F14-6497C6445C2B}" name="Table7121620242832364044" displayName="Table7121620242832364044" ref="M1:O18" totalsRowShown="0" headerRowDxfId="327" dataDxfId="326">
  <autoFilter ref="M1:O18" xr:uid="{E6BF34AA-8516-4323-A00E-034ABE8FBABA}"/>
  <tableColumns count="3">
    <tableColumn id="1" xr3:uid="{2C51FEFA-841A-4F9A-AE90-90BE95C23E76}" name="CENTURY" dataDxfId="325"/>
    <tableColumn id="2" xr3:uid="{40953398-F4E1-464D-904C-DA8E23A42E9C}" name="YYYY" dataDxfId="324"/>
    <tableColumn id="3" xr3:uid="{976A6F99-9D5E-4142-82B9-43D3754666D0}" name="DELTA FACTOR" dataDxfId="323"/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AE65AB2-BE38-4FF0-9CB4-87CF5803AAE0}" name="Table49131721252933374145" displayName="Table49131721252933374145" ref="A1:C18" totalsRowShown="0" headerRowDxfId="322" dataDxfId="321">
  <autoFilter ref="A1:C18" xr:uid="{4FD3B84E-C670-42D5-9B10-486FB8E325C8}"/>
  <tableColumns count="3">
    <tableColumn id="1" xr3:uid="{7A83CA63-D67B-45D6-A301-F8C59DA23A88}" name="CENTURY" dataDxfId="320"/>
    <tableColumn id="2" xr3:uid="{BF5710F2-1878-43D1-A59D-CDCBBF6CD5BE}" name="YYYY" dataDxfId="319"/>
    <tableColumn id="3" xr3:uid="{228DEBAF-6661-4D75-9100-E84CCE30F6C4}" name="DELTA FACTOR" dataDxfId="318"/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9942B17-970E-41BE-B5A5-0A94E18C5F37}" name="Table510141822263034384246" displayName="Table510141822263034384246" ref="E1:G18" totalsRowShown="0" headerRowDxfId="317" tableBorderDxfId="316">
  <autoFilter ref="E1:G18" xr:uid="{2A077323-BD10-471A-A675-88AFBDB02A74}"/>
  <tableColumns count="3">
    <tableColumn id="1" xr3:uid="{A63AF3CA-7864-47EF-B11C-47CF8F8063E9}" name="CENTURY" dataDxfId="315"/>
    <tableColumn id="2" xr3:uid="{CDA384C3-1AB1-4211-94A4-832A735C322E}" name="YYYY"/>
    <tableColumn id="3" xr3:uid="{8635B77F-2D30-4224-B878-29B7E234DF65}" name="DELTA FACTOR" dataDxfId="314"/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38C6813-EEBB-493B-828E-5E90364DFC11}" name="Table611151923273135394347" displayName="Table611151923273135394347" ref="I1:K18" totalsRowShown="0" headerRowDxfId="313" dataDxfId="312">
  <autoFilter ref="I1:K18" xr:uid="{771C42A1-9C6E-4D10-9CF0-49159D6C472D}"/>
  <tableColumns count="3">
    <tableColumn id="1" xr3:uid="{061D38C6-10D1-4DE2-BDF3-C8AE96F39A00}" name="CENTURY" dataDxfId="311"/>
    <tableColumn id="2" xr3:uid="{BC64B78C-59F0-40BC-BA25-E167BE1D1130}" name="YYYY" dataDxfId="310"/>
    <tableColumn id="3" xr3:uid="{92C29F6F-C2B4-46AE-A0E9-A602F39A85B8}" name="DELTA FACTOR" dataDxfId="309"/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BDEE705-122A-4CF6-978C-8D902472956C}" name="Table712162024283236404448" displayName="Table712162024283236404448" ref="M1:O18" totalsRowShown="0" headerRowDxfId="308" dataDxfId="307">
  <autoFilter ref="M1:O18" xr:uid="{E6BF34AA-8516-4323-A00E-034ABE8FBABA}"/>
  <tableColumns count="3">
    <tableColumn id="1" xr3:uid="{289B56EA-4A01-4818-B0F4-EC1F12C286A9}" name="CENTURY" dataDxfId="306"/>
    <tableColumn id="2" xr3:uid="{E5F3F807-A996-4DD8-95E5-895990AFA558}" name="YYYY" dataDxfId="305"/>
    <tableColumn id="3" xr3:uid="{9FDAB2B8-3B4A-4562-A8F0-CD5A31F04B90}" name="DELTA FACTOR" dataDxfId="304"/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1776FC4-74BF-44B6-A166-0CFDE615A35C}" name="Table4913172125293337414549" displayName="Table4913172125293337414549" ref="A1:C18" totalsRowShown="0" headerRowDxfId="303" dataDxfId="302">
  <autoFilter ref="A1:C18" xr:uid="{4FD3B84E-C670-42D5-9B10-486FB8E325C8}"/>
  <tableColumns count="3">
    <tableColumn id="1" xr3:uid="{432A2A3A-B583-4ABB-8091-8439BFDA68CD}" name="CENTURY" dataDxfId="301"/>
    <tableColumn id="2" xr3:uid="{90EE555F-98DC-4DA5-B854-9FC6F7CA8E9C}" name="YYYY" dataDxfId="300"/>
    <tableColumn id="3" xr3:uid="{5D4BF003-8397-4824-99D5-95E433FDA7E0}" name="DELTA FACTOR" dataDxfId="299"/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6087CF8-8180-4092-910D-B3F140025F1D}" name="Table51014182226303438424650" displayName="Table51014182226303438424650" ref="E1:G18" totalsRowShown="0" headerRowDxfId="298" tableBorderDxfId="297">
  <autoFilter ref="E1:G18" xr:uid="{2A077323-BD10-471A-A675-88AFBDB02A74}"/>
  <tableColumns count="3">
    <tableColumn id="1" xr3:uid="{CDE9B9A9-38B8-4B0E-9F65-839EA8E67E91}" name="CENTURY" dataDxfId="296"/>
    <tableColumn id="2" xr3:uid="{8BE20471-09B0-47F2-ABA4-CBC11B311765}" name="YYYY"/>
    <tableColumn id="3" xr3:uid="{5A520F97-386A-4AB8-A76C-8C0453306551}" name="DELTA FACTOR" dataDxfId="295"/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BFB1DFF-1721-47FF-BF59-C0F4E7CFAA56}" name="Table61115192327313539434751" displayName="Table61115192327313539434751" ref="I1:K18" totalsRowShown="0" headerRowDxfId="294" dataDxfId="293">
  <autoFilter ref="I1:K18" xr:uid="{771C42A1-9C6E-4D10-9CF0-49159D6C472D}"/>
  <tableColumns count="3">
    <tableColumn id="1" xr3:uid="{1531EB18-F275-4A6D-A7A3-F8DFE1F91BC3}" name="CENTURY" dataDxfId="292"/>
    <tableColumn id="2" xr3:uid="{0BCE60EB-3F07-4ABE-BF25-CFF15C96ED5D}" name="YYYY" dataDxfId="291"/>
    <tableColumn id="3" xr3:uid="{6E2380D1-42D4-4B5E-A742-79CB5CF0BBD8}" name="DELTA FACTOR" dataDxfId="290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FB7095-E46E-44DF-AA31-A11E0AC3B554}" name="Table69599103107" displayName="Table69599103107" ref="I1:K18" totalsRowShown="0" headerRowDxfId="28" dataDxfId="27">
  <autoFilter ref="I1:K18" xr:uid="{771C42A1-9C6E-4D10-9CF0-49159D6C472D}"/>
  <tableColumns count="3">
    <tableColumn id="1" xr3:uid="{129DC628-17B8-42A9-A1DC-71480EAED2AA}" name="CENTURY" dataDxfId="26"/>
    <tableColumn id="2" xr3:uid="{2B7B81F3-979C-4E9D-BD40-5F97E1A72317}" name="YYYY" dataDxfId="25"/>
    <tableColumn id="3" xr3:uid="{261931F6-56D1-4481-B9E0-0A97376AA3FA}" name="DELTA FACTOR" dataDxfId="24"/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A195063-06D6-4F8D-AE8A-F920C2712493}" name="Table71216202428323640444852" displayName="Table71216202428323640444852" ref="M1:O18" totalsRowShown="0" headerRowDxfId="289" dataDxfId="288">
  <autoFilter ref="M1:O18" xr:uid="{E6BF34AA-8516-4323-A00E-034ABE8FBABA}"/>
  <tableColumns count="3">
    <tableColumn id="1" xr3:uid="{5189177A-0F9D-4E59-BA8E-01B510970152}" name="CENTURY" dataDxfId="287"/>
    <tableColumn id="2" xr3:uid="{ED7273AA-FC83-4EE0-BD10-DDC5F8D5F33A}" name="YYYY" dataDxfId="286"/>
    <tableColumn id="3" xr3:uid="{673F1A13-8DBF-4BAD-A953-1A584EF0AC91}" name="DELTA FACTOR" dataDxfId="285"/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19B16E3-08CC-4420-AE2E-B8C19319529D}" name="Table491317212529333741454953" displayName="Table491317212529333741454953" ref="A1:C18" totalsRowShown="0" headerRowDxfId="213" dataDxfId="212">
  <autoFilter ref="A1:C18" xr:uid="{4FD3B84E-C670-42D5-9B10-486FB8E325C8}"/>
  <tableColumns count="3">
    <tableColumn id="1" xr3:uid="{A68F4B75-77BC-4C11-8B5E-BCDF6B4E9631}" name="CENTURY" dataDxfId="211"/>
    <tableColumn id="2" xr3:uid="{F9F88EA8-DDF2-4AC5-B954-AAD828C8590E}" name="YYYY" dataDxfId="210"/>
    <tableColumn id="3" xr3:uid="{22789F6F-B1EF-4865-82A4-4B8E5AAF47D9}" name="DELTA FACTOR" dataDxfId="209"/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B124942-1C62-46D4-8E07-88D8679DB045}" name="Table5101418222630343842465054" displayName="Table5101418222630343842465054" ref="E1:G18" totalsRowShown="0" headerRowDxfId="284" tableBorderDxfId="283">
  <autoFilter ref="E1:G18" xr:uid="{2A077323-BD10-471A-A675-88AFBDB02A74}"/>
  <tableColumns count="3">
    <tableColumn id="1" xr3:uid="{6E3234F3-A638-4864-A688-43EAB865A5C2}" name="CENTURY" dataDxfId="282"/>
    <tableColumn id="2" xr3:uid="{E4A36B00-9971-435A-BC5D-90D73DB49AF2}" name="YYYY"/>
    <tableColumn id="3" xr3:uid="{A690C87B-21F4-4773-9D4B-C8A33313355F}" name="DELTA FACTOR" dataDxfId="281"/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AEF0DD1-9DFA-44E8-A535-F72706A824F9}" name="Table6111519232731353943475155" displayName="Table6111519232731353943475155" ref="I1:K18" totalsRowShown="0" headerRowDxfId="280" dataDxfId="279">
  <autoFilter ref="I1:K18" xr:uid="{771C42A1-9C6E-4D10-9CF0-49159D6C472D}"/>
  <tableColumns count="3">
    <tableColumn id="1" xr3:uid="{5861B745-37E1-457D-B50F-D97F983225DB}" name="CENTURY" dataDxfId="278"/>
    <tableColumn id="2" xr3:uid="{C59C21D5-515D-4968-B8D8-9D1DD416E824}" name="YYYY" dataDxfId="277"/>
    <tableColumn id="3" xr3:uid="{758868E1-C7EB-4A86-A7BF-F7C5346026A0}" name="DELTA FACTOR" dataDxfId="276"/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555501D-58F3-42A2-8D5B-A03FCD0F123D}" name="Table7121620242832364044485256" displayName="Table7121620242832364044485256" ref="M1:O18" totalsRowShown="0" headerRowDxfId="275" dataDxfId="274">
  <autoFilter ref="M1:O18" xr:uid="{E6BF34AA-8516-4323-A00E-034ABE8FBABA}"/>
  <tableColumns count="3">
    <tableColumn id="1" xr3:uid="{CD775330-575B-41CD-94C9-D7F4180AE8CD}" name="CENTURY" dataDxfId="273"/>
    <tableColumn id="2" xr3:uid="{A3035F9C-BC11-4406-A754-DD668BE821C9}" name="YYYY" dataDxfId="272"/>
    <tableColumn id="3" xr3:uid="{41D491D4-D89A-4B84-A2AF-654DC802208E}" name="DELTA FACTOR" dataDxfId="271"/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D34162C-2562-4F39-869C-BDDBFFC972A9}" name="Table49131721252933374145495357" displayName="Table49131721252933374145495357" ref="A1:C18" totalsRowShown="0" headerRowDxfId="270" dataDxfId="269">
  <autoFilter ref="A1:C18" xr:uid="{4FD3B84E-C670-42D5-9B10-486FB8E325C8}"/>
  <tableColumns count="3">
    <tableColumn id="1" xr3:uid="{F82CFC72-55AD-493E-A7D9-35B6CB49484B}" name="CENTURY" dataDxfId="268"/>
    <tableColumn id="2" xr3:uid="{FC6A34CD-C14B-41D8-A270-C2290DCE73E6}" name="YYYY" dataDxfId="267"/>
    <tableColumn id="3" xr3:uid="{29A2BE2F-5A4D-4125-8C55-88589F4209AC}" name="DELTA FACTOR" dataDxfId="266"/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88309A-FB31-426E-A782-A3ED370847B4}" name="Table510141822263034384246505458" displayName="Table510141822263034384246505458" ref="E1:G18" totalsRowShown="0" headerRowDxfId="265" tableBorderDxfId="264">
  <autoFilter ref="E1:G18" xr:uid="{2A077323-BD10-471A-A675-88AFBDB02A74}"/>
  <tableColumns count="3">
    <tableColumn id="1" xr3:uid="{6DE622E8-4907-405A-A4DE-1CA690239047}" name="CENTURY" dataDxfId="263"/>
    <tableColumn id="2" xr3:uid="{92D5D674-B05B-4841-A80B-A1871F8FB302}" name="YYYY"/>
    <tableColumn id="3" xr3:uid="{D401AF05-EC70-4346-9ADC-CB47E33BF94F}" name="DELTA FACTOR" dataDxfId="262"/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3DCF610-AEB1-49D4-9330-61568C3AE0DB}" name="Table611151923273135394347515559" displayName="Table611151923273135394347515559" ref="I1:K18" totalsRowShown="0" headerRowDxfId="261" dataDxfId="260">
  <autoFilter ref="I1:K18" xr:uid="{771C42A1-9C6E-4D10-9CF0-49159D6C472D}"/>
  <tableColumns count="3">
    <tableColumn id="1" xr3:uid="{86F690C5-C181-455E-BC2D-FB27E4B19753}" name="CENTURY" dataDxfId="259"/>
    <tableColumn id="2" xr3:uid="{2D6E3234-BBB1-4EEE-B438-D2479859BAD8}" name="YYYY" dataDxfId="258"/>
    <tableColumn id="3" xr3:uid="{4C036E8F-B2CB-40BE-94A2-FA8B3AF8B36A}" name="DELTA FACTOR" dataDxfId="257"/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729E7F9-FAB9-4831-9B63-F574F697F218}" name="Table712162024283236404448525660" displayName="Table712162024283236404448525660" ref="M1:O18" totalsRowShown="0" headerRowDxfId="256" dataDxfId="255">
  <autoFilter ref="M1:O18" xr:uid="{E6BF34AA-8516-4323-A00E-034ABE8FBABA}"/>
  <tableColumns count="3">
    <tableColumn id="1" xr3:uid="{F6BB9588-4855-4392-8C3B-8CEB35405D73}" name="CENTURY" dataDxfId="254"/>
    <tableColumn id="2" xr3:uid="{4B3040A2-F893-4E5D-8BD3-9082C6578CBD}" name="YYYY" dataDxfId="253"/>
    <tableColumn id="3" xr3:uid="{0FF7DEE3-409F-4461-9C14-32F515526F80}" name="DELTA FACTOR" dataDxfId="252"/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E8C9324-F1A8-44ED-8FF2-ED9A29BCFDB5}" name="Table4913172125293337414549535761" displayName="Table4913172125293337414549535761" ref="A1:C18" totalsRowShown="0" headerRowDxfId="251" dataDxfId="250">
  <autoFilter ref="A1:C18" xr:uid="{4FD3B84E-C670-42D5-9B10-486FB8E325C8}"/>
  <tableColumns count="3">
    <tableColumn id="1" xr3:uid="{28E84BC0-B3A7-47E9-80BE-3FA3DE8CCFA0}" name="CENTURY" dataDxfId="249"/>
    <tableColumn id="2" xr3:uid="{7E30C656-B834-43EA-97B7-0E434994C41F}" name="YYYY" dataDxfId="248"/>
    <tableColumn id="3" xr3:uid="{5BD57053-0170-4297-B4EA-619DF24A1813}" name="DELTA FACTOR" dataDxfId="247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331AF1F8-A6E5-40DB-8AD4-31B0BCF28708}" name="Table796100104108" displayName="Table796100104108" ref="M1:O18" totalsRowShown="0" headerRowDxfId="23" dataDxfId="22">
  <autoFilter ref="M1:O18" xr:uid="{E6BF34AA-8516-4323-A00E-034ABE8FBABA}"/>
  <tableColumns count="3">
    <tableColumn id="1" xr3:uid="{8F04DC21-5F29-4E6A-9951-F92605D70BB6}" name="CENTURY" dataDxfId="21"/>
    <tableColumn id="2" xr3:uid="{13913191-5B52-4430-AF17-143484FB8208}" name="YYYY" dataDxfId="20"/>
    <tableColumn id="3" xr3:uid="{A020C740-7B4F-4BC4-8933-EEE65766A09D}" name="DELTA FACTOR" dataDxfId="19"/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595508D-73BE-4280-809F-4973106AF303}" name="Table51014182226303438424650545862" displayName="Table51014182226303438424650545862" ref="E1:G18" totalsRowShown="0" headerRowDxfId="246" tableBorderDxfId="245">
  <autoFilter ref="E1:G18" xr:uid="{2A077323-BD10-471A-A675-88AFBDB02A74}"/>
  <tableColumns count="3">
    <tableColumn id="1" xr3:uid="{E47B02A0-5B3F-473B-B5CE-3ECA495E95C7}" name="CENTURY" dataDxfId="244"/>
    <tableColumn id="2" xr3:uid="{C27E0239-DBE4-457A-978E-D9D1CEDD0FB8}" name="YYYY"/>
    <tableColumn id="3" xr3:uid="{48DB6637-92F8-43AD-AF47-FE798D9E092E}" name="DELTA FACTOR" dataDxfId="243"/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2BCA389-73F1-4D5E-BD62-6F55F3540478}" name="Table61115192327313539434751555963" displayName="Table61115192327313539434751555963" ref="I1:K18" totalsRowShown="0" headerRowDxfId="242" dataDxfId="241">
  <autoFilter ref="I1:K18" xr:uid="{771C42A1-9C6E-4D10-9CF0-49159D6C472D}"/>
  <tableColumns count="3">
    <tableColumn id="1" xr3:uid="{6F92C7E3-6D19-4065-824E-E2CEDFFCB980}" name="CENTURY" dataDxfId="240"/>
    <tableColumn id="2" xr3:uid="{89FC8D40-1F26-438F-8001-087346FF970A}" name="YYYY" dataDxfId="239"/>
    <tableColumn id="3" xr3:uid="{38B255A8-D3CB-4595-82F0-580106D552FB}" name="DELTA FACTOR" dataDxfId="238"/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52BC2D70-D103-459E-891D-57011E9BB42C}" name="Table71216202428323640444852566064" displayName="Table71216202428323640444852566064" ref="M1:O18" totalsRowShown="0" headerRowDxfId="237" dataDxfId="236">
  <autoFilter ref="M1:O18" xr:uid="{E6BF34AA-8516-4323-A00E-034ABE8FBABA}"/>
  <tableColumns count="3">
    <tableColumn id="1" xr3:uid="{47754395-AB24-414F-BD9F-84133430E18E}" name="CENTURY" dataDxfId="235"/>
    <tableColumn id="2" xr3:uid="{63BEFDB5-928B-47E0-BB2E-9CCDF994022E}" name="YYYY" dataDxfId="234"/>
    <tableColumn id="3" xr3:uid="{7817B1F9-3953-46C5-B6A6-97C924D9EDA7}" name="DELTA FACTOR" dataDxfId="233"/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2850D7D-68C0-4A12-8BD3-A12342EDEA93}" name="Table491317212529333741454953576165" displayName="Table491317212529333741454953576165" ref="A1:C18" totalsRowShown="0" headerRowDxfId="232" dataDxfId="231">
  <autoFilter ref="A1:C18" xr:uid="{4FD3B84E-C670-42D5-9B10-486FB8E325C8}"/>
  <tableColumns count="3">
    <tableColumn id="1" xr3:uid="{4216DCA2-8CFA-4CDD-A43B-67893563919A}" name="CENTURY" dataDxfId="230"/>
    <tableColumn id="2" xr3:uid="{6E10021F-EF4E-4E9B-BD02-62C92FD23A7F}" name="YYYY" dataDxfId="229"/>
    <tableColumn id="3" xr3:uid="{B6939752-1226-418B-84EB-61695E2372E3}" name="DELTA FACTOR" dataDxfId="228"/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A5D8D7AC-B772-4D61-9F67-F3F5C1C3540B}" name="Table5101418222630343842465054586266" displayName="Table5101418222630343842465054586266" ref="E1:G18" totalsRowShown="0" headerRowDxfId="227" tableBorderDxfId="226">
  <autoFilter ref="E1:G18" xr:uid="{2A077323-BD10-471A-A675-88AFBDB02A74}"/>
  <tableColumns count="3">
    <tableColumn id="1" xr3:uid="{CE8DF587-5EA6-4A6B-BF01-A958CE3B119E}" name="CENTURY" dataDxfId="225"/>
    <tableColumn id="2" xr3:uid="{C3117F7A-420A-46C9-A41C-A953132AFC59}" name="YYYY"/>
    <tableColumn id="3" xr3:uid="{C9BE9D5E-2C07-4A94-8837-C37E83A7D26B}" name="DELTA FACTOR" dataDxfId="224"/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F1539A7-0EF9-4DA4-82CE-2A914022537C}" name="Table6111519232731353943475155596367" displayName="Table6111519232731353943475155596367" ref="I1:K18" totalsRowShown="0" headerRowDxfId="223" dataDxfId="222">
  <autoFilter ref="I1:K18" xr:uid="{771C42A1-9C6E-4D10-9CF0-49159D6C472D}"/>
  <tableColumns count="3">
    <tableColumn id="1" xr3:uid="{54CF2E3E-F253-40BB-9B6A-F2749AC074F9}" name="CENTURY" dataDxfId="221"/>
    <tableColumn id="2" xr3:uid="{95236A6F-1FEF-448F-9973-D7D1863FB7C8}" name="YYYY" dataDxfId="220"/>
    <tableColumn id="3" xr3:uid="{27368643-82C3-49CA-AD1B-FE9C37877706}" name="DELTA FACTOR" dataDxfId="219"/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C476402-FDEC-42E7-A9B6-BDE2F98EE2FA}" name="Table7121620242832364044485256606468" displayName="Table7121620242832364044485256606468" ref="M1:O18" totalsRowShown="0" headerRowDxfId="218" dataDxfId="217">
  <autoFilter ref="M1:O18" xr:uid="{E6BF34AA-8516-4323-A00E-034ABE8FBABA}"/>
  <tableColumns count="3">
    <tableColumn id="1" xr3:uid="{EE096D74-F383-4EFA-81A9-D993BB248345}" name="CENTURY" dataDxfId="216"/>
    <tableColumn id="2" xr3:uid="{C42A15A7-0985-4DDA-91AD-BA7AA9E73EB3}" name="YYYY" dataDxfId="215"/>
    <tableColumn id="3" xr3:uid="{32724994-BAC1-45D9-AE61-A9992427FA17}" name="DELTA FACTOR" dataDxfId="214"/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8AF28D9-69AB-45EE-8BE0-9DA963B9CE5C}" name="Table49131721252933374145495357616569" displayName="Table49131721252933374145495357616569" ref="A1:C18" totalsRowShown="0" headerRowDxfId="208" dataDxfId="207">
  <autoFilter ref="A1:C18" xr:uid="{4FD3B84E-C670-42D5-9B10-486FB8E325C8}"/>
  <tableColumns count="3">
    <tableColumn id="1" xr3:uid="{BDD598A9-5667-4377-9359-848A48120EBB}" name="CENTURY" dataDxfId="206"/>
    <tableColumn id="2" xr3:uid="{A1E0A139-456E-4E10-94FB-0D1357129F9D}" name="YYYY" dataDxfId="205"/>
    <tableColumn id="3" xr3:uid="{5DBA0294-C446-4EDF-8B6C-A8A7613EE2F1}" name="DELTA FACTOR" dataDxfId="204"/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90DD5ECC-FCB7-42CB-96A5-433C4FF5A2FA}" name="Table510141822263034384246505458626670" displayName="Table510141822263034384246505458626670" ref="E1:G18" totalsRowShown="0" headerRowDxfId="203" tableBorderDxfId="202">
  <autoFilter ref="E1:G18" xr:uid="{2A077323-BD10-471A-A675-88AFBDB02A74}"/>
  <tableColumns count="3">
    <tableColumn id="1" xr3:uid="{ADF00AF0-5265-4FE8-B553-8BC1AE85A1D7}" name="CENTURY" dataDxfId="201"/>
    <tableColumn id="2" xr3:uid="{D4D09CB5-E194-4174-9E86-A98A0E50C53C}" name="YYYY"/>
    <tableColumn id="3" xr3:uid="{C7561391-8F27-47AF-96C7-40B38F003DD9}" name="DELTA FACTOR" dataDxfId="200"/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F1D5E92-C844-4029-A0BC-FF7C95353A34}" name="Table611151923273135394347515559636771" displayName="Table611151923273135394347515559636771" ref="I1:K18" totalsRowShown="0" headerRowDxfId="199" dataDxfId="198">
  <autoFilter ref="I1:K18" xr:uid="{771C42A1-9C6E-4D10-9CF0-49159D6C472D}"/>
  <tableColumns count="3">
    <tableColumn id="1" xr3:uid="{82B783C9-A4EC-4C8F-AE87-6D67C3AD7E54}" name="CENTURY" dataDxfId="197"/>
    <tableColumn id="2" xr3:uid="{5FE93A28-E5CB-4B9B-85F4-DD9464DF15EF}" name="YYYY" dataDxfId="196"/>
    <tableColumn id="3" xr3:uid="{BCCCE562-8D83-4878-A319-AD729629D6A9}" name="DELTA FACTOR" dataDxfId="195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558EF9FC-F4E6-4135-8D92-9EF370A6CF0D}" name="Table49397101" displayName="Table49397101" ref="A1:C18" totalsRowShown="0" headerRowDxfId="56" dataDxfId="55">
  <autoFilter ref="A1:C18" xr:uid="{4FD3B84E-C670-42D5-9B10-486FB8E325C8}"/>
  <tableColumns count="3">
    <tableColumn id="1" xr3:uid="{77439277-2266-4D17-A162-E50C365444D7}" name="CENTURY" dataDxfId="54"/>
    <tableColumn id="2" xr3:uid="{9588F9C8-9FF9-48B8-A1E9-DB436A8245A0}" name="YYYY" dataDxfId="53"/>
    <tableColumn id="3" xr3:uid="{2C2BAA1F-3FDE-4B29-B49D-92DF7F7C09A7}" name="DELTA FACTOR" dataDxfId="52"/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9CF681D-94AD-417E-83E8-CBAB7DA940F2}" name="Table712162024283236404448525660646872" displayName="Table712162024283236404448525660646872" ref="M1:O18" totalsRowShown="0" headerRowDxfId="194" dataDxfId="193">
  <autoFilter ref="M1:O18" xr:uid="{E6BF34AA-8516-4323-A00E-034ABE8FBABA}"/>
  <tableColumns count="3">
    <tableColumn id="1" xr3:uid="{A9A2F5CA-7102-4BBF-8B5A-F4DB22EE51C8}" name="CENTURY" dataDxfId="192"/>
    <tableColumn id="2" xr3:uid="{88712B0C-BFDC-4624-9242-4E421E5B6B55}" name="YYYY" dataDxfId="191"/>
    <tableColumn id="3" xr3:uid="{6E45462C-0FF7-4731-86D7-227E96C4270F}" name="DELTA FACTOR" dataDxfId="190"/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ACE2CF3-E162-47CB-9594-E3F25084F50A}" name="Table4913172125293337414549535761656973" displayName="Table4913172125293337414549535761656973" ref="A1:C18" totalsRowShown="0" headerRowDxfId="189" dataDxfId="188">
  <autoFilter ref="A1:C18" xr:uid="{4FD3B84E-C670-42D5-9B10-486FB8E325C8}"/>
  <tableColumns count="3">
    <tableColumn id="1" xr3:uid="{00D0804B-D539-45D5-93EA-0A819EF74986}" name="CENTURY" dataDxfId="187"/>
    <tableColumn id="2" xr3:uid="{7A516CC5-A0FC-46A6-AD34-DDA02B6FC990}" name="YYYY" dataDxfId="186"/>
    <tableColumn id="3" xr3:uid="{1CAFE553-7D67-4B35-9A0D-896BBC176FD9}" name="DELTA FACTOR" dataDxfId="185"/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F63AA57-B1F0-4162-8292-1F1BF80AB161}" name="Table51014182226303438424650545862667074" displayName="Table51014182226303438424650545862667074" ref="E1:G18" totalsRowShown="0" headerRowDxfId="184" tableBorderDxfId="183">
  <autoFilter ref="E1:G18" xr:uid="{2A077323-BD10-471A-A675-88AFBDB02A74}"/>
  <tableColumns count="3">
    <tableColumn id="1" xr3:uid="{05E98027-9551-4D9C-B873-BDE24D192C46}" name="CENTURY" dataDxfId="182"/>
    <tableColumn id="2" xr3:uid="{8454AF09-4FD4-4014-8D0C-AAE488224EB4}" name="YYYY"/>
    <tableColumn id="3" xr3:uid="{455CDD65-5DD5-4617-8CA4-C114D978BAB1}" name="DELTA FACTOR" dataDxfId="181"/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8873F06-D43C-41DA-BA1C-32928713065B}" name="Table61115192327313539434751555963677175" displayName="Table61115192327313539434751555963677175" ref="I1:K18" totalsRowShown="0" headerRowDxfId="180" dataDxfId="179">
  <autoFilter ref="I1:K18" xr:uid="{771C42A1-9C6E-4D10-9CF0-49159D6C472D}"/>
  <tableColumns count="3">
    <tableColumn id="1" xr3:uid="{0369E2AA-12A0-4CB0-9AD2-4C513CDA0EC9}" name="CENTURY" dataDxfId="178"/>
    <tableColumn id="2" xr3:uid="{E14A6481-E54E-41A5-BADB-49E5C6A9C648}" name="YYYY" dataDxfId="177"/>
    <tableColumn id="3" xr3:uid="{37128013-6C10-4225-BABC-D5722E0FD157}" name="DELTA FACTOR" dataDxfId="176"/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34287C3-098A-4712-8CF5-EDFACF4C07ED}" name="Table71216202428323640444852566064687276" displayName="Table71216202428323640444852566064687276" ref="M1:O18" totalsRowShown="0" headerRowDxfId="175" dataDxfId="174">
  <autoFilter ref="M1:O18" xr:uid="{E6BF34AA-8516-4323-A00E-034ABE8FBABA}"/>
  <tableColumns count="3">
    <tableColumn id="1" xr3:uid="{4C3DE8F9-37F1-4A69-8990-5C3324961061}" name="CENTURY" dataDxfId="173"/>
    <tableColumn id="2" xr3:uid="{9D6D40D4-ADDD-4E0A-8D98-5F0807B33A00}" name="YYYY" dataDxfId="172"/>
    <tableColumn id="3" xr3:uid="{3ACB7C2F-FC4C-4ED0-9A44-9CEE1B5C1392}" name="DELTA FACTOR" dataDxfId="171"/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D945C81C-732B-470B-84BD-564373E01554}" name="Table491317212529333741454953576165697377" displayName="Table491317212529333741454953576165697377" ref="A1:C18" totalsRowShown="0" headerRowDxfId="170" dataDxfId="169">
  <autoFilter ref="A1:C18" xr:uid="{4FD3B84E-C670-42D5-9B10-486FB8E325C8}"/>
  <tableColumns count="3">
    <tableColumn id="1" xr3:uid="{F1785227-AF49-4500-A8E2-C1CFFA6F91DC}" name="CENTURY" dataDxfId="168"/>
    <tableColumn id="2" xr3:uid="{E641EB14-DFE7-434A-8128-CB5E9CCF16C2}" name="YYYY" dataDxfId="167"/>
    <tableColumn id="3" xr3:uid="{D968B3FF-CFF3-47EE-B25A-54B1E20591D8}" name="DELTA FACTOR" dataDxfId="166"/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22813F8C-16EC-42D2-A613-F20E8390B6E6}" name="Table5101418222630343842465054586266707478" displayName="Table5101418222630343842465054586266707478" ref="E1:G18" totalsRowShown="0" headerRowDxfId="165" tableBorderDxfId="164">
  <autoFilter ref="E1:G18" xr:uid="{2A077323-BD10-471A-A675-88AFBDB02A74}"/>
  <tableColumns count="3">
    <tableColumn id="1" xr3:uid="{8FEBB1BA-539C-4CD1-8AF6-B0503EED37A7}" name="CENTURY" dataDxfId="163"/>
    <tableColumn id="2" xr3:uid="{9849EFAF-22E5-4620-8A45-1449D57FE71F}" name="YYYY"/>
    <tableColumn id="3" xr3:uid="{2EA14DBF-B187-4F78-8753-E28FAE00F432}" name="DELTA FACTOR" dataDxfId="162"/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B215009-54F6-4807-96C4-34FD7E4EB572}" name="Table6111519232731353943475155596367717579" displayName="Table6111519232731353943475155596367717579" ref="I1:K18" totalsRowShown="0" headerRowDxfId="161" dataDxfId="160">
  <autoFilter ref="I1:K18" xr:uid="{771C42A1-9C6E-4D10-9CF0-49159D6C472D}"/>
  <tableColumns count="3">
    <tableColumn id="1" xr3:uid="{84FCA66C-E593-48A6-98B3-D22910AE5FEC}" name="CENTURY" dataDxfId="159"/>
    <tableColumn id="2" xr3:uid="{7FEF1AAA-CD2D-43E2-A8A1-68E856396BE1}" name="YYYY" dataDxfId="158"/>
    <tableColumn id="3" xr3:uid="{D38E7967-2C0E-40C8-B22A-7B678018EA8D}" name="DELTA FACTOR" dataDxfId="157"/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55ECD00E-995A-45AB-BED7-22827B2D33CD}" name="Table7121620242832364044485256606468727680" displayName="Table7121620242832364044485256606468727680" ref="M1:O18" totalsRowShown="0" headerRowDxfId="156" dataDxfId="155">
  <autoFilter ref="M1:O18" xr:uid="{E6BF34AA-8516-4323-A00E-034ABE8FBABA}"/>
  <tableColumns count="3">
    <tableColumn id="1" xr3:uid="{4E4CF93E-89F3-4700-8D00-8B2A78231EFA}" name="CENTURY" dataDxfId="154"/>
    <tableColumn id="2" xr3:uid="{C42AAD8A-E34E-4230-99E6-32232997CDAE}" name="YYYY" dataDxfId="153"/>
    <tableColumn id="3" xr3:uid="{8D5ECF69-3AFC-4BFC-9270-D84BFBC86E72}" name="DELTA FACTOR" dataDxfId="152"/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EA3533-9664-4C24-9A5E-1543479C8C88}" name="Table49131721252933374145495357616569737781" displayName="Table49131721252933374145495357616569737781" ref="A1:C18" totalsRowShown="0" headerRowDxfId="151" dataDxfId="150">
  <autoFilter ref="A1:C18" xr:uid="{4FD3B84E-C670-42D5-9B10-486FB8E325C8}"/>
  <tableColumns count="3">
    <tableColumn id="1" xr3:uid="{08EFD73E-2A44-4AD1-93DD-63ADB137C9E5}" name="CENTURY" dataDxfId="149"/>
    <tableColumn id="2" xr3:uid="{B052EAC8-2591-43FB-BB42-6E64618839CF}" name="YYYY" dataDxfId="148"/>
    <tableColumn id="3" xr3:uid="{4A0FDA72-37D6-4252-9305-4AC8539C1265}" name="DELTA FACTOR" dataDxfId="14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4" Type="http://schemas.openxmlformats.org/officeDocument/2006/relationships/table" Target="../tables/table3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4" Type="http://schemas.openxmlformats.org/officeDocument/2006/relationships/table" Target="../tables/table4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table" Target="../tables/table47.xml"/><Relationship Id="rId4" Type="http://schemas.openxmlformats.org/officeDocument/2006/relationships/table" Target="../tables/table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4" Type="http://schemas.openxmlformats.org/officeDocument/2006/relationships/table" Target="../tables/table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4" Type="http://schemas.openxmlformats.org/officeDocument/2006/relationships/table" Target="../tables/table5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4" Type="http://schemas.openxmlformats.org/officeDocument/2006/relationships/table" Target="../tables/table6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table" Target="../tables/table63.xml"/><Relationship Id="rId4" Type="http://schemas.openxmlformats.org/officeDocument/2006/relationships/table" Target="../tables/table6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Relationship Id="rId4" Type="http://schemas.openxmlformats.org/officeDocument/2006/relationships/table" Target="../tables/table7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4" Type="http://schemas.openxmlformats.org/officeDocument/2006/relationships/table" Target="../tables/table7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4" Type="http://schemas.openxmlformats.org/officeDocument/2006/relationships/table" Target="../tables/table7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2" Type="http://schemas.openxmlformats.org/officeDocument/2006/relationships/table" Target="../tables/table80.xml"/><Relationship Id="rId1" Type="http://schemas.openxmlformats.org/officeDocument/2006/relationships/table" Target="../tables/table79.xml"/><Relationship Id="rId4" Type="http://schemas.openxmlformats.org/officeDocument/2006/relationships/table" Target="../tables/table8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5.xml"/><Relationship Id="rId2" Type="http://schemas.openxmlformats.org/officeDocument/2006/relationships/table" Target="../tables/table84.xml"/><Relationship Id="rId1" Type="http://schemas.openxmlformats.org/officeDocument/2006/relationships/table" Target="../tables/table83.xml"/><Relationship Id="rId4" Type="http://schemas.openxmlformats.org/officeDocument/2006/relationships/table" Target="../tables/table8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9.xml"/><Relationship Id="rId2" Type="http://schemas.openxmlformats.org/officeDocument/2006/relationships/table" Target="../tables/table88.xml"/><Relationship Id="rId1" Type="http://schemas.openxmlformats.org/officeDocument/2006/relationships/table" Target="../tables/table87.xml"/><Relationship Id="rId4" Type="http://schemas.openxmlformats.org/officeDocument/2006/relationships/table" Target="../tables/table9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3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4" Type="http://schemas.openxmlformats.org/officeDocument/2006/relationships/table" Target="../tables/table9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4" Type="http://schemas.openxmlformats.org/officeDocument/2006/relationships/table" Target="../tables/table9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" Type="http://schemas.openxmlformats.org/officeDocument/2006/relationships/table" Target="../tables/table99.xml"/><Relationship Id="rId4" Type="http://schemas.openxmlformats.org/officeDocument/2006/relationships/table" Target="../tables/table10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5.xml"/><Relationship Id="rId2" Type="http://schemas.openxmlformats.org/officeDocument/2006/relationships/table" Target="../tables/table104.xml"/><Relationship Id="rId1" Type="http://schemas.openxmlformats.org/officeDocument/2006/relationships/table" Target="../tables/table103.xml"/><Relationship Id="rId4" Type="http://schemas.openxmlformats.org/officeDocument/2006/relationships/table" Target="../tables/table10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9.xml"/><Relationship Id="rId2" Type="http://schemas.openxmlformats.org/officeDocument/2006/relationships/table" Target="../tables/table108.xml"/><Relationship Id="rId1" Type="http://schemas.openxmlformats.org/officeDocument/2006/relationships/table" Target="../tables/table107.xml"/><Relationship Id="rId4" Type="http://schemas.openxmlformats.org/officeDocument/2006/relationships/table" Target="../tables/table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78C4-62C1-48DD-AC85-ECF2B14DA633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</v>
      </c>
      <c r="B2" s="1">
        <v>391</v>
      </c>
      <c r="C2" s="1">
        <v>0</v>
      </c>
      <c r="D2" s="1"/>
      <c r="E2" s="1">
        <v>3</v>
      </c>
      <c r="F2" s="1">
        <v>290</v>
      </c>
      <c r="G2" s="1">
        <v>0</v>
      </c>
      <c r="I2" s="1">
        <v>2</v>
      </c>
      <c r="J2" s="1">
        <v>196</v>
      </c>
      <c r="K2" s="1">
        <v>0</v>
      </c>
      <c r="M2" s="1">
        <v>1</v>
      </c>
      <c r="N2" s="1">
        <v>97</v>
      </c>
      <c r="O2" s="1">
        <v>0</v>
      </c>
    </row>
    <row r="3" spans="1:15" x14ac:dyDescent="0.35">
      <c r="A3" s="1"/>
      <c r="B3" s="1">
        <v>385</v>
      </c>
      <c r="C3" s="1">
        <f>Table49397101105109[[#This Row],[YYYY]]-B2</f>
        <v>-6</v>
      </c>
      <c r="D3" s="1"/>
      <c r="E3" s="1"/>
      <c r="F3" s="1">
        <v>284</v>
      </c>
      <c r="G3" s="1">
        <f>F3-F2</f>
        <v>-6</v>
      </c>
      <c r="I3" s="1"/>
      <c r="J3" s="1">
        <v>190</v>
      </c>
      <c r="K3" s="1">
        <f>Table69599103107111[[#This Row],[YYYY]]-J2</f>
        <v>-6</v>
      </c>
      <c r="M3" s="1"/>
      <c r="N3" s="1">
        <v>92</v>
      </c>
      <c r="O3" s="1">
        <f>N3-N2</f>
        <v>-5</v>
      </c>
    </row>
    <row r="4" spans="1:15" x14ac:dyDescent="0.35">
      <c r="A4" s="1"/>
      <c r="B4" s="1">
        <v>374</v>
      </c>
      <c r="C4" s="1">
        <f>Table49397101105109[[#This Row],[YYYY]]-B3</f>
        <v>-11</v>
      </c>
      <c r="D4" s="1"/>
      <c r="E4" s="1"/>
      <c r="F4" s="1">
        <v>279</v>
      </c>
      <c r="G4" s="1">
        <f>F4-F3</f>
        <v>-5</v>
      </c>
      <c r="I4" s="1"/>
      <c r="J4" s="1">
        <v>185</v>
      </c>
      <c r="K4" s="1">
        <f>Table69599103107111[[#This Row],[YYYY]]-J3</f>
        <v>-5</v>
      </c>
      <c r="M4" s="1"/>
      <c r="N4" s="1">
        <v>86</v>
      </c>
      <c r="O4" s="1">
        <f t="shared" ref="O4:O16" si="0">N4-N3</f>
        <v>-6</v>
      </c>
    </row>
    <row r="5" spans="1:15" x14ac:dyDescent="0.35">
      <c r="A5" s="1"/>
      <c r="B5" s="1">
        <v>368</v>
      </c>
      <c r="C5" s="1">
        <f>Table49397101105109[[#This Row],[YYYY]]-B4</f>
        <v>-6</v>
      </c>
      <c r="D5" s="1"/>
      <c r="E5" s="1"/>
      <c r="F5" s="1">
        <v>273</v>
      </c>
      <c r="G5" s="1">
        <f>F5-F4</f>
        <v>-6</v>
      </c>
      <c r="I5" s="1"/>
      <c r="J5" s="1">
        <v>179</v>
      </c>
      <c r="K5" s="1">
        <f>Table69599103107111[[#This Row],[YYYY]]-J4</f>
        <v>-6</v>
      </c>
      <c r="M5" s="1"/>
      <c r="N5" s="1">
        <v>75</v>
      </c>
      <c r="O5" s="1">
        <f t="shared" si="0"/>
        <v>-11</v>
      </c>
    </row>
    <row r="6" spans="1:15" x14ac:dyDescent="0.35">
      <c r="A6" s="1"/>
      <c r="B6" s="1">
        <v>363</v>
      </c>
      <c r="C6" s="1">
        <f>Table49397101105109[[#This Row],[YYYY]]-B5</f>
        <v>-5</v>
      </c>
      <c r="D6" s="1"/>
      <c r="E6" s="1"/>
      <c r="F6" s="1">
        <v>262</v>
      </c>
      <c r="G6" s="1">
        <f>F6-F5</f>
        <v>-11</v>
      </c>
      <c r="I6" s="1"/>
      <c r="J6" s="1">
        <v>168</v>
      </c>
      <c r="K6" s="1">
        <f>Table69599103107111[[#This Row],[YYYY]]-J5</f>
        <v>-11</v>
      </c>
      <c r="M6" s="1"/>
      <c r="N6" s="1">
        <v>69</v>
      </c>
      <c r="O6" s="1">
        <f t="shared" si="0"/>
        <v>-6</v>
      </c>
    </row>
    <row r="7" spans="1:15" x14ac:dyDescent="0.35">
      <c r="A7" s="1"/>
      <c r="B7" s="1">
        <v>357</v>
      </c>
      <c r="C7" s="1">
        <f>Table49397101105109[[#This Row],[YYYY]]-B6</f>
        <v>-6</v>
      </c>
      <c r="D7" s="1"/>
      <c r="E7" s="1"/>
      <c r="F7" s="1">
        <v>256</v>
      </c>
      <c r="G7" s="1">
        <f>F7-F6</f>
        <v>-6</v>
      </c>
      <c r="I7" s="1"/>
      <c r="J7" s="1">
        <v>162</v>
      </c>
      <c r="K7" s="1">
        <f>Table69599103107111[[#This Row],[YYYY]]-J6</f>
        <v>-6</v>
      </c>
      <c r="M7" s="1"/>
      <c r="N7" s="1">
        <v>64</v>
      </c>
      <c r="O7" s="1">
        <f t="shared" si="0"/>
        <v>-5</v>
      </c>
    </row>
    <row r="8" spans="1:15" x14ac:dyDescent="0.35">
      <c r="A8" s="1"/>
      <c r="B8" s="1">
        <v>346</v>
      </c>
      <c r="C8" s="1">
        <f>Table49397101105109[[#This Row],[YYYY]]-B7</f>
        <v>-11</v>
      </c>
      <c r="D8" s="1"/>
      <c r="E8" s="1"/>
      <c r="F8" s="1">
        <v>251</v>
      </c>
      <c r="G8" s="1">
        <f>F8-F7</f>
        <v>-5</v>
      </c>
      <c r="I8" s="1"/>
      <c r="J8" s="1">
        <v>157</v>
      </c>
      <c r="K8" s="1">
        <f>Table69599103107111[[#This Row],[YYYY]]-J7</f>
        <v>-5</v>
      </c>
      <c r="M8" s="1"/>
      <c r="N8" s="1">
        <v>58</v>
      </c>
      <c r="O8" s="1">
        <f t="shared" si="0"/>
        <v>-6</v>
      </c>
    </row>
    <row r="9" spans="1:15" x14ac:dyDescent="0.35">
      <c r="A9" s="1"/>
      <c r="B9" s="1">
        <v>340</v>
      </c>
      <c r="C9" s="1">
        <f>Table49397101105109[[#This Row],[YYYY]]-B8</f>
        <v>-6</v>
      </c>
      <c r="D9" s="1"/>
      <c r="E9" s="1"/>
      <c r="F9" s="1">
        <v>245</v>
      </c>
      <c r="G9" s="1">
        <f>F9-F8</f>
        <v>-6</v>
      </c>
      <c r="I9" s="1"/>
      <c r="J9" s="1">
        <v>151</v>
      </c>
      <c r="K9" s="1">
        <f>Table69599103107111[[#This Row],[YYYY]]-J8</f>
        <v>-6</v>
      </c>
      <c r="M9" s="1"/>
      <c r="N9" s="1">
        <v>47</v>
      </c>
      <c r="O9" s="1">
        <f t="shared" si="0"/>
        <v>-11</v>
      </c>
    </row>
    <row r="10" spans="1:15" x14ac:dyDescent="0.35">
      <c r="A10" s="1"/>
      <c r="B10" s="1">
        <v>335</v>
      </c>
      <c r="C10" s="1">
        <f>Table49397101105109[[#This Row],[YYYY]]-B9</f>
        <v>-5</v>
      </c>
      <c r="D10" s="1"/>
      <c r="E10" s="1"/>
      <c r="F10" s="1">
        <v>234</v>
      </c>
      <c r="G10" s="1">
        <f>F10-F9</f>
        <v>-11</v>
      </c>
      <c r="I10" s="1"/>
      <c r="J10" s="1">
        <v>140</v>
      </c>
      <c r="K10" s="1">
        <f>Table69599103107111[[#This Row],[YYYY]]-J9</f>
        <v>-11</v>
      </c>
      <c r="M10" s="1"/>
      <c r="N10" s="1">
        <v>41</v>
      </c>
      <c r="O10" s="1">
        <f t="shared" si="0"/>
        <v>-6</v>
      </c>
    </row>
    <row r="11" spans="1:15" x14ac:dyDescent="0.35">
      <c r="A11" s="1"/>
      <c r="B11" s="1">
        <v>329</v>
      </c>
      <c r="C11" s="1">
        <f>Table49397101105109[[#This Row],[YYYY]]-B10</f>
        <v>-6</v>
      </c>
      <c r="D11" s="1"/>
      <c r="E11" s="1"/>
      <c r="F11" s="1">
        <v>228</v>
      </c>
      <c r="G11" s="1">
        <f>F11-F10</f>
        <v>-6</v>
      </c>
      <c r="I11" s="1"/>
      <c r="J11" s="1">
        <v>134</v>
      </c>
      <c r="K11" s="1">
        <f>Table69599103107111[[#This Row],[YYYY]]-J10</f>
        <v>-6</v>
      </c>
      <c r="M11" s="1"/>
      <c r="N11" s="1">
        <v>36</v>
      </c>
      <c r="O11" s="1">
        <f t="shared" si="0"/>
        <v>-5</v>
      </c>
    </row>
    <row r="12" spans="1:15" x14ac:dyDescent="0.35">
      <c r="A12" s="1"/>
      <c r="B12" s="1">
        <v>318</v>
      </c>
      <c r="C12" s="1">
        <f>Table49397101105109[[#This Row],[YYYY]]-B11</f>
        <v>-11</v>
      </c>
      <c r="D12" s="1"/>
      <c r="E12" s="1"/>
      <c r="F12" s="1">
        <v>223</v>
      </c>
      <c r="G12" s="1">
        <f>F12-F11</f>
        <v>-5</v>
      </c>
      <c r="I12" s="1"/>
      <c r="J12" s="1">
        <v>129</v>
      </c>
      <c r="K12" s="1">
        <f>Table69599103107111[[#This Row],[YYYY]]-J11</f>
        <v>-5</v>
      </c>
      <c r="M12" s="1"/>
      <c r="N12" s="1">
        <v>30</v>
      </c>
      <c r="O12" s="1">
        <f t="shared" si="0"/>
        <v>-6</v>
      </c>
    </row>
    <row r="13" spans="1:15" x14ac:dyDescent="0.35">
      <c r="A13" s="1"/>
      <c r="B13" s="1">
        <v>312</v>
      </c>
      <c r="C13" s="1">
        <f>Table49397101105109[[#This Row],[YYYY]]-B12</f>
        <v>-6</v>
      </c>
      <c r="D13" s="1"/>
      <c r="E13" s="1"/>
      <c r="F13" s="1">
        <v>217</v>
      </c>
      <c r="G13" s="1">
        <f>F13-F12</f>
        <v>-6</v>
      </c>
      <c r="I13" s="1"/>
      <c r="J13" s="1">
        <v>123</v>
      </c>
      <c r="K13" s="1">
        <f>Table69599103107111[[#This Row],[YYYY]]-J12</f>
        <v>-6</v>
      </c>
      <c r="M13" s="1"/>
      <c r="N13" s="1">
        <v>19</v>
      </c>
      <c r="O13" s="1">
        <f t="shared" si="0"/>
        <v>-11</v>
      </c>
    </row>
    <row r="14" spans="1:15" x14ac:dyDescent="0.35">
      <c r="A14" s="1"/>
      <c r="B14" s="1">
        <v>307</v>
      </c>
      <c r="C14" s="1">
        <f>Table49397101105109[[#This Row],[YYYY]]-B13</f>
        <v>-5</v>
      </c>
      <c r="D14" s="1"/>
      <c r="E14" s="1"/>
      <c r="F14" s="1">
        <v>206</v>
      </c>
      <c r="G14" s="1">
        <f>F14-F13</f>
        <v>-11</v>
      </c>
      <c r="I14" s="1"/>
      <c r="J14" s="1">
        <v>112</v>
      </c>
      <c r="K14" s="1">
        <f>Table69599103107111[[#This Row],[YYYY]]-J13</f>
        <v>-11</v>
      </c>
      <c r="M14" s="1"/>
      <c r="N14" s="1">
        <v>13</v>
      </c>
      <c r="O14" s="1">
        <f t="shared" si="0"/>
        <v>-6</v>
      </c>
    </row>
    <row r="15" spans="1:15" x14ac:dyDescent="0.35">
      <c r="A15" s="1"/>
      <c r="B15" s="1">
        <v>301</v>
      </c>
      <c r="C15" s="1">
        <f>Table49397101105109[[#This Row],[YYYY]]-B14</f>
        <v>-6</v>
      </c>
      <c r="D15" s="1"/>
      <c r="E15" s="1"/>
      <c r="F15" s="1"/>
      <c r="G15" s="1"/>
      <c r="I15" s="1"/>
      <c r="J15" s="1">
        <v>106</v>
      </c>
      <c r="K15" s="1">
        <f>Table69599103107111[[#This Row],[YYYY]]-J14</f>
        <v>-6</v>
      </c>
      <c r="M15" s="1"/>
      <c r="N15" s="1">
        <v>8</v>
      </c>
      <c r="O15" s="1">
        <f t="shared" si="0"/>
        <v>-5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>
        <v>2</v>
      </c>
      <c r="O16" s="1">
        <f t="shared" si="0"/>
        <v>-6</v>
      </c>
    </row>
    <row r="17" spans="1:15" x14ac:dyDescent="0.35">
      <c r="A17" s="2" t="s">
        <v>21</v>
      </c>
      <c r="B17" s="2">
        <f>SUM(B2:B14)</f>
        <v>4525</v>
      </c>
      <c r="C17" s="2">
        <f>SUM(C2:C16)</f>
        <v>-90</v>
      </c>
      <c r="E17" s="2" t="s">
        <v>21</v>
      </c>
      <c r="F17" s="2">
        <f>SUM(F2:F15)</f>
        <v>3248</v>
      </c>
      <c r="G17" s="2">
        <f>SUM(G2:G16)</f>
        <v>-84</v>
      </c>
      <c r="I17" s="2" t="s">
        <v>21</v>
      </c>
      <c r="J17" s="2">
        <f>SUM(J3:J16)</f>
        <v>1936</v>
      </c>
      <c r="K17" s="2">
        <f>SUM(K2:K16)</f>
        <v>-90</v>
      </c>
      <c r="M17" s="2" t="s">
        <v>21</v>
      </c>
      <c r="N17" s="2">
        <f>SUM(N2:N16)</f>
        <v>737</v>
      </c>
      <c r="O17" s="2">
        <f>SUM(O2:O16)</f>
        <v>-95</v>
      </c>
    </row>
    <row r="18" spans="1:15" x14ac:dyDescent="0.35">
      <c r="A18" s="2" t="s">
        <v>22</v>
      </c>
      <c r="B18" s="2">
        <f>AVERAGE(B2:B14)</f>
        <v>348.07692307692309</v>
      </c>
      <c r="C18" s="2">
        <f>AVERAGE(C2:C16)</f>
        <v>-6.4285714285714288</v>
      </c>
      <c r="E18" s="2" t="s">
        <v>22</v>
      </c>
      <c r="F18" s="2">
        <f>AVERAGE(F2:F15)</f>
        <v>249.84615384615384</v>
      </c>
      <c r="G18" s="2">
        <f>AVERAGE(G2:G16)</f>
        <v>-6.4615384615384617</v>
      </c>
      <c r="I18" s="2" t="s">
        <v>22</v>
      </c>
      <c r="J18" s="2">
        <f>AVERAGE(J3:J16)</f>
        <v>148.92307692307693</v>
      </c>
      <c r="K18" s="2">
        <f>AVERAGE(K2:K16)</f>
        <v>-6.4285714285714288</v>
      </c>
      <c r="M18" s="2" t="s">
        <v>22</v>
      </c>
      <c r="N18" s="2">
        <f>AVERAGE(N2:N16)</f>
        <v>49.133333333333333</v>
      </c>
      <c r="O18" s="2">
        <f>AVERAGE(O2:O16)</f>
        <v>-6.333333333333333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A8CD-888A-4840-84C7-176CD276533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36</v>
      </c>
      <c r="B2" s="1">
        <v>3698</v>
      </c>
      <c r="C2" s="1">
        <v>0</v>
      </c>
      <c r="D2" s="1"/>
      <c r="E2" s="1">
        <v>35</v>
      </c>
      <c r="F2" s="1">
        <v>3597</v>
      </c>
      <c r="G2" s="1">
        <v>0</v>
      </c>
      <c r="I2" s="1">
        <v>34</v>
      </c>
      <c r="J2" s="1">
        <v>3496</v>
      </c>
      <c r="K2" s="1">
        <v>0</v>
      </c>
      <c r="M2" s="1">
        <v>33</v>
      </c>
      <c r="N2" s="1">
        <v>3400</v>
      </c>
      <c r="O2" s="1">
        <v>0</v>
      </c>
    </row>
    <row r="3" spans="1:15" x14ac:dyDescent="0.35">
      <c r="A3" s="1"/>
      <c r="B3" s="1">
        <v>3687</v>
      </c>
      <c r="C3" s="1">
        <f>Table491317[[#This Row],[YYYY]]-B2</f>
        <v>-11</v>
      </c>
      <c r="D3" s="1"/>
      <c r="E3" s="1"/>
      <c r="F3" s="1">
        <v>3592</v>
      </c>
      <c r="G3" s="1">
        <f>F3-F2</f>
        <v>-5</v>
      </c>
      <c r="I3" s="1"/>
      <c r="J3" s="1">
        <v>3490</v>
      </c>
      <c r="K3" s="1">
        <f>J3-J2</f>
        <v>-6</v>
      </c>
      <c r="M3" s="1"/>
      <c r="N3" s="1">
        <v>3394</v>
      </c>
      <c r="O3" s="1">
        <f>N3-N2</f>
        <v>-6</v>
      </c>
    </row>
    <row r="4" spans="1:15" x14ac:dyDescent="0.35">
      <c r="A4" s="1"/>
      <c r="B4" s="1">
        <v>3681</v>
      </c>
      <c r="C4" s="1">
        <f>Table491317[[#This Row],[YYYY]]-B3</f>
        <v>-6</v>
      </c>
      <c r="D4" s="1"/>
      <c r="E4" s="1"/>
      <c r="F4" s="1">
        <v>3586</v>
      </c>
      <c r="G4" s="1">
        <f t="shared" ref="G4:G16" si="0">F4-F3</f>
        <v>-6</v>
      </c>
      <c r="I4" s="1"/>
      <c r="J4" s="1">
        <v>3479</v>
      </c>
      <c r="K4" s="1">
        <f>J4-J3</f>
        <v>-11</v>
      </c>
      <c r="M4" s="1"/>
      <c r="N4" s="1">
        <v>3383</v>
      </c>
      <c r="O4" s="1">
        <f t="shared" ref="O4:O15" si="1">N4-N3</f>
        <v>-11</v>
      </c>
    </row>
    <row r="5" spans="1:15" x14ac:dyDescent="0.35">
      <c r="A5" s="1"/>
      <c r="B5" s="1">
        <v>3676</v>
      </c>
      <c r="C5" s="1">
        <f>Table491317[[#This Row],[YYYY]]-B4</f>
        <v>-5</v>
      </c>
      <c r="D5" s="1"/>
      <c r="E5" s="1"/>
      <c r="F5" s="1">
        <v>3575</v>
      </c>
      <c r="G5" s="1">
        <f t="shared" si="0"/>
        <v>-11</v>
      </c>
      <c r="I5" s="1"/>
      <c r="J5" s="1">
        <v>3473</v>
      </c>
      <c r="K5" s="1">
        <f>J5-J4</f>
        <v>-6</v>
      </c>
      <c r="M5" s="1"/>
      <c r="N5" s="1">
        <v>3377</v>
      </c>
      <c r="O5" s="1">
        <f t="shared" si="1"/>
        <v>-6</v>
      </c>
    </row>
    <row r="6" spans="1:15" x14ac:dyDescent="0.35">
      <c r="A6" s="1"/>
      <c r="B6" s="1">
        <v>3670</v>
      </c>
      <c r="C6" s="1">
        <f>Table491317[[#This Row],[YYYY]]-B5</f>
        <v>-6</v>
      </c>
      <c r="D6" s="1"/>
      <c r="E6" s="1"/>
      <c r="F6" s="1">
        <v>3569</v>
      </c>
      <c r="G6" s="1">
        <f t="shared" si="0"/>
        <v>-6</v>
      </c>
      <c r="I6" s="1"/>
      <c r="J6" s="1">
        <v>3468</v>
      </c>
      <c r="K6" s="1">
        <f>J6-J5</f>
        <v>-5</v>
      </c>
      <c r="M6" s="1"/>
      <c r="N6" s="1">
        <v>3372</v>
      </c>
      <c r="O6" s="1">
        <f t="shared" si="1"/>
        <v>-5</v>
      </c>
    </row>
    <row r="7" spans="1:15" x14ac:dyDescent="0.35">
      <c r="A7" s="1"/>
      <c r="B7" s="1">
        <v>3659</v>
      </c>
      <c r="C7" s="1">
        <f>Table491317[[#This Row],[YYYY]]-B6</f>
        <v>-11</v>
      </c>
      <c r="D7" s="1"/>
      <c r="E7" s="1"/>
      <c r="F7" s="1">
        <v>3564</v>
      </c>
      <c r="G7" s="1">
        <f t="shared" si="0"/>
        <v>-5</v>
      </c>
      <c r="I7" s="1"/>
      <c r="J7" s="1">
        <v>3462</v>
      </c>
      <c r="K7" s="1">
        <f>J7-J6</f>
        <v>-6</v>
      </c>
      <c r="M7" s="1"/>
      <c r="N7" s="1">
        <v>3366</v>
      </c>
      <c r="O7" s="1">
        <f t="shared" si="1"/>
        <v>-6</v>
      </c>
    </row>
    <row r="8" spans="1:15" x14ac:dyDescent="0.35">
      <c r="A8" s="1"/>
      <c r="B8" s="1">
        <v>3653</v>
      </c>
      <c r="C8" s="1">
        <f>Table491317[[#This Row],[YYYY]]-B7</f>
        <v>-6</v>
      </c>
      <c r="D8" s="1"/>
      <c r="E8" s="1"/>
      <c r="F8" s="1">
        <v>3558</v>
      </c>
      <c r="G8" s="1">
        <f t="shared" si="0"/>
        <v>-6</v>
      </c>
      <c r="I8" s="1"/>
      <c r="J8" s="1">
        <v>3451</v>
      </c>
      <c r="K8" s="1">
        <f>J8-J7</f>
        <v>-11</v>
      </c>
      <c r="M8" s="1"/>
      <c r="N8" s="1">
        <v>3355</v>
      </c>
      <c r="O8" s="1">
        <f t="shared" si="1"/>
        <v>-11</v>
      </c>
    </row>
    <row r="9" spans="1:15" x14ac:dyDescent="0.35">
      <c r="A9" s="1"/>
      <c r="B9" s="1">
        <v>3648</v>
      </c>
      <c r="C9" s="1">
        <f>Table491317[[#This Row],[YYYY]]-B8</f>
        <v>-5</v>
      </c>
      <c r="D9" s="1"/>
      <c r="E9" s="1"/>
      <c r="F9" s="1">
        <v>3547</v>
      </c>
      <c r="G9" s="1">
        <f t="shared" si="0"/>
        <v>-11</v>
      </c>
      <c r="I9" s="1"/>
      <c r="J9" s="1">
        <v>3445</v>
      </c>
      <c r="K9" s="1">
        <f>J9-J8</f>
        <v>-6</v>
      </c>
      <c r="M9" s="1"/>
      <c r="N9" s="1">
        <v>3349</v>
      </c>
      <c r="O9" s="1">
        <f t="shared" si="1"/>
        <v>-6</v>
      </c>
    </row>
    <row r="10" spans="1:15" x14ac:dyDescent="0.35">
      <c r="A10" s="1"/>
      <c r="B10" s="1">
        <v>3642</v>
      </c>
      <c r="C10" s="1">
        <f>Table491317[[#This Row],[YYYY]]-B9</f>
        <v>-6</v>
      </c>
      <c r="D10" s="1"/>
      <c r="E10" s="1"/>
      <c r="F10" s="1">
        <v>3541</v>
      </c>
      <c r="G10" s="1">
        <f t="shared" si="0"/>
        <v>-6</v>
      </c>
      <c r="I10" s="1"/>
      <c r="J10" s="1">
        <v>3440</v>
      </c>
      <c r="K10" s="1">
        <f>J10-J9</f>
        <v>-5</v>
      </c>
      <c r="M10" s="1"/>
      <c r="N10" s="1">
        <v>3344</v>
      </c>
      <c r="O10" s="1">
        <f t="shared" si="1"/>
        <v>-5</v>
      </c>
    </row>
    <row r="11" spans="1:15" x14ac:dyDescent="0.35">
      <c r="A11" s="1"/>
      <c r="B11" s="1">
        <v>3631</v>
      </c>
      <c r="C11" s="1">
        <f>Table491317[[#This Row],[YYYY]]-B10</f>
        <v>-11</v>
      </c>
      <c r="D11" s="1"/>
      <c r="E11" s="1"/>
      <c r="F11" s="1">
        <v>3536</v>
      </c>
      <c r="G11" s="1">
        <f t="shared" si="0"/>
        <v>-5</v>
      </c>
      <c r="I11" s="1"/>
      <c r="J11" s="1">
        <v>3434</v>
      </c>
      <c r="K11" s="1">
        <f>J11-J10</f>
        <v>-6</v>
      </c>
      <c r="M11" s="1"/>
      <c r="N11" s="1">
        <v>3338</v>
      </c>
      <c r="O11" s="1">
        <f t="shared" si="1"/>
        <v>-6</v>
      </c>
    </row>
    <row r="12" spans="1:15" x14ac:dyDescent="0.35">
      <c r="A12" s="1"/>
      <c r="B12" s="1">
        <v>3625</v>
      </c>
      <c r="C12" s="1">
        <f>Table491317[[#This Row],[YYYY]]-B11</f>
        <v>-6</v>
      </c>
      <c r="D12" s="1"/>
      <c r="E12" s="1"/>
      <c r="F12" s="1">
        <v>3530</v>
      </c>
      <c r="G12" s="1">
        <f t="shared" si="0"/>
        <v>-6</v>
      </c>
      <c r="I12" s="1"/>
      <c r="J12" s="1">
        <v>3423</v>
      </c>
      <c r="K12" s="1">
        <f>J12-J11</f>
        <v>-11</v>
      </c>
      <c r="M12" s="1"/>
      <c r="N12" s="1">
        <v>3327</v>
      </c>
      <c r="O12" s="1">
        <f t="shared" si="1"/>
        <v>-11</v>
      </c>
    </row>
    <row r="13" spans="1:15" x14ac:dyDescent="0.35">
      <c r="A13" s="1"/>
      <c r="B13" s="1">
        <v>3620</v>
      </c>
      <c r="C13" s="1">
        <f>Table491317[[#This Row],[YYYY]]-B12</f>
        <v>-5</v>
      </c>
      <c r="D13" s="1"/>
      <c r="E13" s="1"/>
      <c r="F13" s="1">
        <v>3519</v>
      </c>
      <c r="G13" s="1">
        <f t="shared" si="0"/>
        <v>-11</v>
      </c>
      <c r="I13" s="1"/>
      <c r="J13" s="1">
        <v>3417</v>
      </c>
      <c r="K13" s="1">
        <f>J13-J12</f>
        <v>-6</v>
      </c>
      <c r="M13" s="1"/>
      <c r="N13" s="1">
        <v>3321</v>
      </c>
      <c r="O13" s="1">
        <f t="shared" si="1"/>
        <v>-6</v>
      </c>
    </row>
    <row r="14" spans="1:15" x14ac:dyDescent="0.35">
      <c r="A14" s="1"/>
      <c r="B14" s="1">
        <v>3614</v>
      </c>
      <c r="C14" s="1">
        <f>Table491317[[#This Row],[YYYY]]-B13</f>
        <v>-6</v>
      </c>
      <c r="D14" s="1"/>
      <c r="E14" s="1"/>
      <c r="F14" s="1">
        <v>3513</v>
      </c>
      <c r="G14" s="1">
        <f t="shared" si="0"/>
        <v>-6</v>
      </c>
      <c r="I14" s="1"/>
      <c r="J14" s="1">
        <v>3412</v>
      </c>
      <c r="K14" s="1">
        <f>J14-J13</f>
        <v>-5</v>
      </c>
      <c r="M14" s="1"/>
      <c r="N14" s="1">
        <v>3316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3508</v>
      </c>
      <c r="G15" s="1">
        <f t="shared" si="0"/>
        <v>-5</v>
      </c>
      <c r="I15" s="1"/>
      <c r="J15" s="1">
        <v>3406</v>
      </c>
      <c r="K15" s="1">
        <f>J15-J14</f>
        <v>-6</v>
      </c>
      <c r="M15" s="1"/>
      <c r="N15" s="1">
        <v>3310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47504</v>
      </c>
      <c r="C17" s="2">
        <f>SUM(C2:C16)</f>
        <v>-84</v>
      </c>
      <c r="E17" s="2" t="s">
        <v>21</v>
      </c>
      <c r="F17" s="2">
        <f>SUM(F2:F15)</f>
        <v>49735</v>
      </c>
      <c r="G17" s="2">
        <f>SUM(G2:G16)</f>
        <v>-95</v>
      </c>
      <c r="I17" s="2" t="s">
        <v>21</v>
      </c>
      <c r="J17" s="2">
        <f>SUM(J2:J16)</f>
        <v>48296</v>
      </c>
      <c r="K17" s="2">
        <f>SUM(K2:K16)</f>
        <v>-90</v>
      </c>
      <c r="M17" s="2" t="s">
        <v>21</v>
      </c>
      <c r="N17" s="2">
        <f>SUM(N2:N16)</f>
        <v>46952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3654.1538461538462</v>
      </c>
      <c r="C18" s="2">
        <f>AVERAGE(C2:C16)</f>
        <v>-6.4615384615384617</v>
      </c>
      <c r="E18" s="2" t="s">
        <v>22</v>
      </c>
      <c r="F18" s="2">
        <f>AVERAGE(F2:F15)</f>
        <v>3552.5</v>
      </c>
      <c r="G18" s="2">
        <f>AVERAGE(G2:G16)</f>
        <v>-6.333333333333333</v>
      </c>
      <c r="I18" s="2" t="s">
        <v>22</v>
      </c>
      <c r="J18" s="2">
        <f>AVERAGE(J2:J16)</f>
        <v>3449.7142857142858</v>
      </c>
      <c r="K18" s="2">
        <f>AVERAGE(K2:K16)</f>
        <v>-6.4285714285714288</v>
      </c>
      <c r="M18" s="2" t="s">
        <v>22</v>
      </c>
      <c r="N18" s="2">
        <f>AVERAGE(N2:N16)</f>
        <v>3353.7142857142858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170-FAE3-4179-91DA-D6C16606ED8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40</v>
      </c>
      <c r="B2" s="1">
        <v>4098</v>
      </c>
      <c r="C2" s="1">
        <v>0</v>
      </c>
      <c r="D2" s="1"/>
      <c r="E2" s="1">
        <v>39</v>
      </c>
      <c r="F2" s="1">
        <v>3997</v>
      </c>
      <c r="G2" s="1">
        <v>0</v>
      </c>
      <c r="I2" s="1">
        <v>38</v>
      </c>
      <c r="J2" s="1">
        <v>3896</v>
      </c>
      <c r="K2" s="1">
        <v>0</v>
      </c>
      <c r="M2" s="1">
        <v>37</v>
      </c>
      <c r="N2" s="1">
        <v>3800</v>
      </c>
      <c r="O2" s="1">
        <v>0</v>
      </c>
    </row>
    <row r="3" spans="1:15" x14ac:dyDescent="0.35">
      <c r="A3" s="1"/>
      <c r="B3" s="1">
        <v>4087</v>
      </c>
      <c r="C3" s="1">
        <f>Table49131721[[#This Row],[YYYY]]-B2</f>
        <v>-11</v>
      </c>
      <c r="D3" s="1"/>
      <c r="E3" s="1"/>
      <c r="F3" s="1">
        <v>3992</v>
      </c>
      <c r="G3" s="1">
        <f>F3-F2</f>
        <v>-5</v>
      </c>
      <c r="I3" s="1"/>
      <c r="J3" s="1">
        <v>3890</v>
      </c>
      <c r="K3" s="1">
        <f>J3-J2</f>
        <v>-6</v>
      </c>
      <c r="M3" s="1"/>
      <c r="N3" s="1">
        <v>3794</v>
      </c>
      <c r="O3" s="1">
        <f>N3-N2</f>
        <v>-6</v>
      </c>
    </row>
    <row r="4" spans="1:15" x14ac:dyDescent="0.35">
      <c r="A4" s="1"/>
      <c r="B4" s="1">
        <v>4081</v>
      </c>
      <c r="C4" s="1">
        <f>Table49131721[[#This Row],[YYYY]]-B3</f>
        <v>-6</v>
      </c>
      <c r="D4" s="1"/>
      <c r="E4" s="1"/>
      <c r="F4" s="1">
        <v>3986</v>
      </c>
      <c r="G4" s="1">
        <f t="shared" ref="G4:G16" si="0">F4-F3</f>
        <v>-6</v>
      </c>
      <c r="I4" s="1"/>
      <c r="J4" s="1">
        <v>3879</v>
      </c>
      <c r="K4" s="1">
        <f>J4-J3</f>
        <v>-11</v>
      </c>
      <c r="M4" s="1"/>
      <c r="N4" s="1">
        <v>3783</v>
      </c>
      <c r="O4" s="1">
        <f t="shared" ref="O4:O15" si="1">N4-N3</f>
        <v>-11</v>
      </c>
    </row>
    <row r="5" spans="1:15" x14ac:dyDescent="0.35">
      <c r="A5" s="1"/>
      <c r="B5" s="1">
        <v>4076</v>
      </c>
      <c r="C5" s="1">
        <f>Table49131721[[#This Row],[YYYY]]-B4</f>
        <v>-5</v>
      </c>
      <c r="D5" s="1"/>
      <c r="E5" s="1"/>
      <c r="F5" s="1">
        <v>3975</v>
      </c>
      <c r="G5" s="1">
        <f t="shared" si="0"/>
        <v>-11</v>
      </c>
      <c r="I5" s="1"/>
      <c r="J5" s="1">
        <v>3873</v>
      </c>
      <c r="K5" s="1">
        <f>J5-J4</f>
        <v>-6</v>
      </c>
      <c r="M5" s="1"/>
      <c r="N5" s="1">
        <v>3777</v>
      </c>
      <c r="O5" s="1">
        <f t="shared" si="1"/>
        <v>-6</v>
      </c>
    </row>
    <row r="6" spans="1:15" x14ac:dyDescent="0.35">
      <c r="A6" s="1"/>
      <c r="B6" s="1">
        <v>4070</v>
      </c>
      <c r="C6" s="1">
        <f>Table49131721[[#This Row],[YYYY]]-B5</f>
        <v>-6</v>
      </c>
      <c r="D6" s="1"/>
      <c r="E6" s="1"/>
      <c r="F6" s="1">
        <v>3969</v>
      </c>
      <c r="G6" s="1">
        <f t="shared" si="0"/>
        <v>-6</v>
      </c>
      <c r="I6" s="1"/>
      <c r="J6" s="1">
        <v>3868</v>
      </c>
      <c r="K6" s="1">
        <f>J6-J5</f>
        <v>-5</v>
      </c>
      <c r="M6" s="1"/>
      <c r="N6" s="1">
        <v>3772</v>
      </c>
      <c r="O6" s="1">
        <f t="shared" si="1"/>
        <v>-5</v>
      </c>
    </row>
    <row r="7" spans="1:15" x14ac:dyDescent="0.35">
      <c r="A7" s="1"/>
      <c r="B7" s="1">
        <v>4059</v>
      </c>
      <c r="C7" s="1">
        <f>Table49131721[[#This Row],[YYYY]]-B6</f>
        <v>-11</v>
      </c>
      <c r="D7" s="1"/>
      <c r="E7" s="1"/>
      <c r="F7" s="1">
        <v>3964</v>
      </c>
      <c r="G7" s="1">
        <f t="shared" si="0"/>
        <v>-5</v>
      </c>
      <c r="I7" s="1"/>
      <c r="J7" s="1">
        <v>3862</v>
      </c>
      <c r="K7" s="1">
        <f>J7-J6</f>
        <v>-6</v>
      </c>
      <c r="M7" s="1"/>
      <c r="N7" s="1">
        <v>3766</v>
      </c>
      <c r="O7" s="1">
        <f t="shared" si="1"/>
        <v>-6</v>
      </c>
    </row>
    <row r="8" spans="1:15" x14ac:dyDescent="0.35">
      <c r="A8" s="1"/>
      <c r="B8" s="1">
        <v>4053</v>
      </c>
      <c r="C8" s="1">
        <f>Table49131721[[#This Row],[YYYY]]-B7</f>
        <v>-6</v>
      </c>
      <c r="D8" s="1"/>
      <c r="E8" s="1"/>
      <c r="F8" s="1">
        <v>3958</v>
      </c>
      <c r="G8" s="1">
        <f t="shared" si="0"/>
        <v>-6</v>
      </c>
      <c r="I8" s="1"/>
      <c r="J8" s="1">
        <v>3851</v>
      </c>
      <c r="K8" s="1">
        <f>J8-J7</f>
        <v>-11</v>
      </c>
      <c r="M8" s="1"/>
      <c r="N8" s="1">
        <v>3755</v>
      </c>
      <c r="O8" s="1">
        <f t="shared" si="1"/>
        <v>-11</v>
      </c>
    </row>
    <row r="9" spans="1:15" x14ac:dyDescent="0.35">
      <c r="A9" s="1"/>
      <c r="B9" s="1">
        <v>4048</v>
      </c>
      <c r="C9" s="1">
        <f>Table49131721[[#This Row],[YYYY]]-B8</f>
        <v>-5</v>
      </c>
      <c r="D9" s="1"/>
      <c r="E9" s="1"/>
      <c r="F9" s="1">
        <v>3947</v>
      </c>
      <c r="G9" s="1">
        <f t="shared" si="0"/>
        <v>-11</v>
      </c>
      <c r="I9" s="1"/>
      <c r="J9" s="1">
        <v>3845</v>
      </c>
      <c r="K9" s="1">
        <f>J9-J8</f>
        <v>-6</v>
      </c>
      <c r="M9" s="1"/>
      <c r="N9" s="1">
        <v>3749</v>
      </c>
      <c r="O9" s="1">
        <f t="shared" si="1"/>
        <v>-6</v>
      </c>
    </row>
    <row r="10" spans="1:15" x14ac:dyDescent="0.35">
      <c r="A10" s="1"/>
      <c r="B10" s="1">
        <v>4042</v>
      </c>
      <c r="C10" s="1">
        <f>Table49131721[[#This Row],[YYYY]]-B9</f>
        <v>-6</v>
      </c>
      <c r="D10" s="1"/>
      <c r="E10" s="1"/>
      <c r="F10" s="1">
        <v>3941</v>
      </c>
      <c r="G10" s="1">
        <f t="shared" si="0"/>
        <v>-6</v>
      </c>
      <c r="I10" s="1"/>
      <c r="J10" s="1">
        <v>3840</v>
      </c>
      <c r="K10" s="1">
        <f>J10-J9</f>
        <v>-5</v>
      </c>
      <c r="M10" s="1"/>
      <c r="N10" s="1">
        <v>3744</v>
      </c>
      <c r="O10" s="1">
        <f t="shared" si="1"/>
        <v>-5</v>
      </c>
    </row>
    <row r="11" spans="1:15" x14ac:dyDescent="0.35">
      <c r="A11" s="1"/>
      <c r="B11" s="1">
        <v>4031</v>
      </c>
      <c r="C11" s="1">
        <f>Table49131721[[#This Row],[YYYY]]-B10</f>
        <v>-11</v>
      </c>
      <c r="D11" s="1"/>
      <c r="E11" s="1"/>
      <c r="F11" s="1">
        <v>3936</v>
      </c>
      <c r="G11" s="1">
        <f t="shared" si="0"/>
        <v>-5</v>
      </c>
      <c r="I11" s="1"/>
      <c r="J11" s="1">
        <v>3834</v>
      </c>
      <c r="K11" s="1">
        <f>J11-J10</f>
        <v>-6</v>
      </c>
      <c r="M11" s="1"/>
      <c r="N11" s="1">
        <v>3738</v>
      </c>
      <c r="O11" s="1">
        <f t="shared" si="1"/>
        <v>-6</v>
      </c>
    </row>
    <row r="12" spans="1:15" x14ac:dyDescent="0.35">
      <c r="A12" s="1"/>
      <c r="B12" s="1">
        <v>4025</v>
      </c>
      <c r="C12" s="1">
        <f>Table49131721[[#This Row],[YYYY]]-B11</f>
        <v>-6</v>
      </c>
      <c r="D12" s="1"/>
      <c r="E12" s="1"/>
      <c r="F12" s="1">
        <v>3930</v>
      </c>
      <c r="G12" s="1">
        <f t="shared" si="0"/>
        <v>-6</v>
      </c>
      <c r="I12" s="1"/>
      <c r="J12" s="1">
        <v>3823</v>
      </c>
      <c r="K12" s="1">
        <f>J12-J11</f>
        <v>-11</v>
      </c>
      <c r="M12" s="1"/>
      <c r="N12" s="1">
        <v>3727</v>
      </c>
      <c r="O12" s="1">
        <f t="shared" si="1"/>
        <v>-11</v>
      </c>
    </row>
    <row r="13" spans="1:15" x14ac:dyDescent="0.35">
      <c r="A13" s="1"/>
      <c r="B13" s="1">
        <v>4020</v>
      </c>
      <c r="C13" s="1">
        <f>Table49131721[[#This Row],[YYYY]]-B12</f>
        <v>-5</v>
      </c>
      <c r="D13" s="1"/>
      <c r="E13" s="1"/>
      <c r="F13" s="1">
        <v>3919</v>
      </c>
      <c r="G13" s="1">
        <f t="shared" si="0"/>
        <v>-11</v>
      </c>
      <c r="I13" s="1"/>
      <c r="J13" s="1">
        <v>3817</v>
      </c>
      <c r="K13" s="1">
        <f>J13-J12</f>
        <v>-6</v>
      </c>
      <c r="M13" s="1"/>
      <c r="N13" s="1">
        <v>3721</v>
      </c>
      <c r="O13" s="1">
        <f t="shared" si="1"/>
        <v>-6</v>
      </c>
    </row>
    <row r="14" spans="1:15" x14ac:dyDescent="0.35">
      <c r="A14" s="1"/>
      <c r="B14" s="1">
        <v>4014</v>
      </c>
      <c r="C14" s="1">
        <f>Table49131721[[#This Row],[YYYY]]-B13</f>
        <v>-6</v>
      </c>
      <c r="D14" s="1"/>
      <c r="E14" s="1"/>
      <c r="F14" s="1">
        <v>3913</v>
      </c>
      <c r="G14" s="1">
        <f t="shared" si="0"/>
        <v>-6</v>
      </c>
      <c r="I14" s="1"/>
      <c r="J14" s="1">
        <v>3812</v>
      </c>
      <c r="K14" s="1">
        <f>J14-J13</f>
        <v>-5</v>
      </c>
      <c r="M14" s="1"/>
      <c r="N14" s="1">
        <v>3716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3908</v>
      </c>
      <c r="G15" s="1">
        <f t="shared" si="0"/>
        <v>-5</v>
      </c>
      <c r="I15" s="1"/>
      <c r="J15" s="1">
        <v>3806</v>
      </c>
      <c r="K15" s="1">
        <f>J15-J14</f>
        <v>-6</v>
      </c>
      <c r="M15" s="1"/>
      <c r="N15" s="1">
        <v>3710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52704</v>
      </c>
      <c r="C17" s="2">
        <f>SUM(C2:C16)</f>
        <v>-84</v>
      </c>
      <c r="E17" s="2" t="s">
        <v>21</v>
      </c>
      <c r="F17" s="2">
        <f>SUM(F2:F15)</f>
        <v>55335</v>
      </c>
      <c r="G17" s="2">
        <f>SUM(G2:G16)</f>
        <v>-95</v>
      </c>
      <c r="I17" s="2" t="s">
        <v>21</v>
      </c>
      <c r="J17" s="2">
        <f>SUM(J2:J16)</f>
        <v>53896</v>
      </c>
      <c r="K17" s="2">
        <f>SUM(K2:K16)</f>
        <v>-90</v>
      </c>
      <c r="M17" s="2" t="s">
        <v>21</v>
      </c>
      <c r="N17" s="2">
        <f>SUM(N2:N16)</f>
        <v>52552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4054.1538461538462</v>
      </c>
      <c r="C18" s="2">
        <f>AVERAGE(C2:C16)</f>
        <v>-6.4615384615384617</v>
      </c>
      <c r="E18" s="2" t="s">
        <v>22</v>
      </c>
      <c r="F18" s="2">
        <f>AVERAGE(F2:F15)</f>
        <v>3952.5</v>
      </c>
      <c r="G18" s="2">
        <f>AVERAGE(G2:G16)</f>
        <v>-6.333333333333333</v>
      </c>
      <c r="I18" s="2" t="s">
        <v>22</v>
      </c>
      <c r="J18" s="2">
        <f>AVERAGE(J2:J16)</f>
        <v>3849.7142857142858</v>
      </c>
      <c r="K18" s="2">
        <f>AVERAGE(K2:K16)</f>
        <v>-6.4285714285714288</v>
      </c>
      <c r="M18" s="2" t="s">
        <v>22</v>
      </c>
      <c r="N18" s="2">
        <f>AVERAGE(N2:N16)</f>
        <v>3753.7142857142858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F57C-C55D-4E84-9FCD-E7AB4EA22C19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44</v>
      </c>
      <c r="B2" s="1">
        <v>4498</v>
      </c>
      <c r="C2" s="1">
        <v>0</v>
      </c>
      <c r="D2" s="1"/>
      <c r="E2" s="1">
        <v>43</v>
      </c>
      <c r="F2" s="1">
        <v>4397</v>
      </c>
      <c r="G2" s="1">
        <v>0</v>
      </c>
      <c r="I2" s="1">
        <v>42</v>
      </c>
      <c r="J2" s="1">
        <v>4296</v>
      </c>
      <c r="K2" s="1">
        <v>0</v>
      </c>
      <c r="M2" s="1">
        <v>41</v>
      </c>
      <c r="N2" s="1">
        <v>4200</v>
      </c>
      <c r="O2" s="1">
        <v>0</v>
      </c>
    </row>
    <row r="3" spans="1:15" x14ac:dyDescent="0.35">
      <c r="A3" s="1"/>
      <c r="B3" s="1">
        <v>4487</v>
      </c>
      <c r="C3" s="1">
        <f>Table4913172125[[#This Row],[YYYY]]-B2</f>
        <v>-11</v>
      </c>
      <c r="D3" s="1"/>
      <c r="E3" s="1"/>
      <c r="F3" s="1">
        <v>4392</v>
      </c>
      <c r="G3" s="1">
        <f>F3-F2</f>
        <v>-5</v>
      </c>
      <c r="I3" s="1"/>
      <c r="J3" s="1">
        <v>4290</v>
      </c>
      <c r="K3" s="1">
        <f>J3-J2</f>
        <v>-6</v>
      </c>
      <c r="M3" s="1"/>
      <c r="N3" s="1">
        <v>4194</v>
      </c>
      <c r="O3" s="1">
        <f>N3-N2</f>
        <v>-6</v>
      </c>
    </row>
    <row r="4" spans="1:15" x14ac:dyDescent="0.35">
      <c r="A4" s="1"/>
      <c r="B4" s="1">
        <v>4481</v>
      </c>
      <c r="C4" s="1">
        <f>Table4913172125[[#This Row],[YYYY]]-B3</f>
        <v>-6</v>
      </c>
      <c r="D4" s="1"/>
      <c r="E4" s="1"/>
      <c r="F4" s="1">
        <v>4386</v>
      </c>
      <c r="G4" s="1">
        <f t="shared" ref="G4:G16" si="0">F4-F3</f>
        <v>-6</v>
      </c>
      <c r="I4" s="1"/>
      <c r="J4" s="1">
        <v>4279</v>
      </c>
      <c r="K4" s="1">
        <f>J4-J3</f>
        <v>-11</v>
      </c>
      <c r="M4" s="1"/>
      <c r="N4" s="1">
        <v>4183</v>
      </c>
      <c r="O4" s="1">
        <f t="shared" ref="O4:O15" si="1">N4-N3</f>
        <v>-11</v>
      </c>
    </row>
    <row r="5" spans="1:15" x14ac:dyDescent="0.35">
      <c r="A5" s="1"/>
      <c r="B5" s="1">
        <v>4476</v>
      </c>
      <c r="C5" s="1">
        <f>Table4913172125[[#This Row],[YYYY]]-B4</f>
        <v>-5</v>
      </c>
      <c r="D5" s="1"/>
      <c r="E5" s="1"/>
      <c r="F5" s="1">
        <v>4375</v>
      </c>
      <c r="G5" s="1">
        <f t="shared" si="0"/>
        <v>-11</v>
      </c>
      <c r="I5" s="1"/>
      <c r="J5" s="1">
        <v>4273</v>
      </c>
      <c r="K5" s="1">
        <f>J5-J4</f>
        <v>-6</v>
      </c>
      <c r="M5" s="1"/>
      <c r="N5" s="1">
        <v>4177</v>
      </c>
      <c r="O5" s="1">
        <f t="shared" si="1"/>
        <v>-6</v>
      </c>
    </row>
    <row r="6" spans="1:15" x14ac:dyDescent="0.35">
      <c r="A6" s="1"/>
      <c r="B6" s="1">
        <v>4470</v>
      </c>
      <c r="C6" s="1">
        <f>Table4913172125[[#This Row],[YYYY]]-B5</f>
        <v>-6</v>
      </c>
      <c r="D6" s="1"/>
      <c r="E6" s="1"/>
      <c r="F6" s="1">
        <v>4369</v>
      </c>
      <c r="G6" s="1">
        <f t="shared" si="0"/>
        <v>-6</v>
      </c>
      <c r="I6" s="1"/>
      <c r="J6" s="1">
        <v>4268</v>
      </c>
      <c r="K6" s="1">
        <f>J6-J5</f>
        <v>-5</v>
      </c>
      <c r="M6" s="1"/>
      <c r="N6" s="1">
        <v>4172</v>
      </c>
      <c r="O6" s="1">
        <f t="shared" si="1"/>
        <v>-5</v>
      </c>
    </row>
    <row r="7" spans="1:15" x14ac:dyDescent="0.35">
      <c r="A7" s="1"/>
      <c r="B7" s="1">
        <v>4459</v>
      </c>
      <c r="C7" s="1">
        <f>Table4913172125[[#This Row],[YYYY]]-B6</f>
        <v>-11</v>
      </c>
      <c r="D7" s="1"/>
      <c r="E7" s="1"/>
      <c r="F7" s="1">
        <v>4364</v>
      </c>
      <c r="G7" s="1">
        <f t="shared" si="0"/>
        <v>-5</v>
      </c>
      <c r="I7" s="1"/>
      <c r="J7" s="1">
        <v>4262</v>
      </c>
      <c r="K7" s="1">
        <f>J7-J6</f>
        <v>-6</v>
      </c>
      <c r="M7" s="1"/>
      <c r="N7" s="1">
        <v>4166</v>
      </c>
      <c r="O7" s="1">
        <f t="shared" si="1"/>
        <v>-6</v>
      </c>
    </row>
    <row r="8" spans="1:15" x14ac:dyDescent="0.35">
      <c r="A8" s="1"/>
      <c r="B8" s="1">
        <v>4453</v>
      </c>
      <c r="C8" s="1">
        <f>Table4913172125[[#This Row],[YYYY]]-B7</f>
        <v>-6</v>
      </c>
      <c r="D8" s="1"/>
      <c r="E8" s="1"/>
      <c r="F8" s="1">
        <v>4358</v>
      </c>
      <c r="G8" s="1">
        <f t="shared" si="0"/>
        <v>-6</v>
      </c>
      <c r="I8" s="1"/>
      <c r="J8" s="1">
        <v>4251</v>
      </c>
      <c r="K8" s="1">
        <f>J8-J7</f>
        <v>-11</v>
      </c>
      <c r="M8" s="1"/>
      <c r="N8" s="1">
        <v>4155</v>
      </c>
      <c r="O8" s="1">
        <f t="shared" si="1"/>
        <v>-11</v>
      </c>
    </row>
    <row r="9" spans="1:15" x14ac:dyDescent="0.35">
      <c r="A9" s="1"/>
      <c r="B9" s="1">
        <v>4448</v>
      </c>
      <c r="C9" s="1">
        <f>Table4913172125[[#This Row],[YYYY]]-B8</f>
        <v>-5</v>
      </c>
      <c r="D9" s="1"/>
      <c r="E9" s="1"/>
      <c r="F9" s="1">
        <v>4347</v>
      </c>
      <c r="G9" s="1">
        <f t="shared" si="0"/>
        <v>-11</v>
      </c>
      <c r="I9" s="1"/>
      <c r="J9" s="1">
        <v>4245</v>
      </c>
      <c r="K9" s="1">
        <f>J9-J8</f>
        <v>-6</v>
      </c>
      <c r="M9" s="1"/>
      <c r="N9" s="1">
        <v>4149</v>
      </c>
      <c r="O9" s="1">
        <f t="shared" si="1"/>
        <v>-6</v>
      </c>
    </row>
    <row r="10" spans="1:15" x14ac:dyDescent="0.35">
      <c r="A10" s="1"/>
      <c r="B10" s="1">
        <v>4442</v>
      </c>
      <c r="C10" s="1">
        <f>Table4913172125[[#This Row],[YYYY]]-B9</f>
        <v>-6</v>
      </c>
      <c r="D10" s="1"/>
      <c r="E10" s="1"/>
      <c r="F10" s="1">
        <v>4341</v>
      </c>
      <c r="G10" s="1">
        <f t="shared" si="0"/>
        <v>-6</v>
      </c>
      <c r="I10" s="1"/>
      <c r="J10" s="1">
        <v>4240</v>
      </c>
      <c r="K10" s="1">
        <f>J10-J9</f>
        <v>-5</v>
      </c>
      <c r="M10" s="1"/>
      <c r="N10" s="1">
        <v>4144</v>
      </c>
      <c r="O10" s="1">
        <f t="shared" si="1"/>
        <v>-5</v>
      </c>
    </row>
    <row r="11" spans="1:15" x14ac:dyDescent="0.35">
      <c r="A11" s="1"/>
      <c r="B11" s="1">
        <v>4431</v>
      </c>
      <c r="C11" s="1">
        <f>Table4913172125[[#This Row],[YYYY]]-B10</f>
        <v>-11</v>
      </c>
      <c r="D11" s="1"/>
      <c r="E11" s="1"/>
      <c r="F11" s="1">
        <v>4336</v>
      </c>
      <c r="G11" s="1">
        <f t="shared" si="0"/>
        <v>-5</v>
      </c>
      <c r="I11" s="1"/>
      <c r="J11" s="1">
        <v>4234</v>
      </c>
      <c r="K11" s="1">
        <f>J11-J10</f>
        <v>-6</v>
      </c>
      <c r="M11" s="1"/>
      <c r="N11" s="1">
        <v>4138</v>
      </c>
      <c r="O11" s="1">
        <f t="shared" si="1"/>
        <v>-6</v>
      </c>
    </row>
    <row r="12" spans="1:15" x14ac:dyDescent="0.35">
      <c r="A12" s="1"/>
      <c r="B12" s="1">
        <v>4425</v>
      </c>
      <c r="C12" s="1">
        <f>Table4913172125[[#This Row],[YYYY]]-B11</f>
        <v>-6</v>
      </c>
      <c r="D12" s="1"/>
      <c r="E12" s="1"/>
      <c r="F12" s="1">
        <v>4330</v>
      </c>
      <c r="G12" s="1">
        <f t="shared" si="0"/>
        <v>-6</v>
      </c>
      <c r="I12" s="1"/>
      <c r="J12" s="1">
        <v>4223</v>
      </c>
      <c r="K12" s="1">
        <f>J12-J11</f>
        <v>-11</v>
      </c>
      <c r="M12" s="1"/>
      <c r="N12" s="1">
        <v>4127</v>
      </c>
      <c r="O12" s="1">
        <f t="shared" si="1"/>
        <v>-11</v>
      </c>
    </row>
    <row r="13" spans="1:15" x14ac:dyDescent="0.35">
      <c r="A13" s="1"/>
      <c r="B13" s="1">
        <v>4420</v>
      </c>
      <c r="C13" s="1">
        <f>Table4913172125[[#This Row],[YYYY]]-B12</f>
        <v>-5</v>
      </c>
      <c r="D13" s="1"/>
      <c r="E13" s="1"/>
      <c r="F13" s="1">
        <v>4319</v>
      </c>
      <c r="G13" s="1">
        <f t="shared" si="0"/>
        <v>-11</v>
      </c>
      <c r="I13" s="1"/>
      <c r="J13" s="1">
        <v>4217</v>
      </c>
      <c r="K13" s="1">
        <f>J13-J12</f>
        <v>-6</v>
      </c>
      <c r="M13" s="1"/>
      <c r="N13" s="1">
        <v>4121</v>
      </c>
      <c r="O13" s="1">
        <f t="shared" si="1"/>
        <v>-6</v>
      </c>
    </row>
    <row r="14" spans="1:15" x14ac:dyDescent="0.35">
      <c r="A14" s="1"/>
      <c r="B14" s="1">
        <v>4414</v>
      </c>
      <c r="C14" s="1">
        <f>Table4913172125[[#This Row],[YYYY]]-B13</f>
        <v>-6</v>
      </c>
      <c r="D14" s="1"/>
      <c r="E14" s="1"/>
      <c r="F14" s="1">
        <v>4313</v>
      </c>
      <c r="G14" s="1">
        <f t="shared" si="0"/>
        <v>-6</v>
      </c>
      <c r="I14" s="1"/>
      <c r="J14" s="1">
        <v>4212</v>
      </c>
      <c r="K14" s="1">
        <f>J14-J13</f>
        <v>-5</v>
      </c>
      <c r="M14" s="1"/>
      <c r="N14" s="1">
        <v>4116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4308</v>
      </c>
      <c r="G15" s="1">
        <f t="shared" si="0"/>
        <v>-5</v>
      </c>
      <c r="I15" s="1"/>
      <c r="J15" s="1">
        <v>4206</v>
      </c>
      <c r="K15" s="1">
        <f>J15-J14</f>
        <v>-6</v>
      </c>
      <c r="M15" s="1"/>
      <c r="N15" s="1">
        <v>4110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4302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57904</v>
      </c>
      <c r="C17" s="2">
        <f>SUM(C2:C16)</f>
        <v>-84</v>
      </c>
      <c r="E17" s="2" t="s">
        <v>21</v>
      </c>
      <c r="F17" s="2">
        <f>SUM(F2:F15)</f>
        <v>60935</v>
      </c>
      <c r="G17" s="2">
        <f>SUM(G2:G16)</f>
        <v>-95</v>
      </c>
      <c r="I17" s="2" t="s">
        <v>21</v>
      </c>
      <c r="J17" s="2">
        <f>SUM(J2:J16)</f>
        <v>59496</v>
      </c>
      <c r="K17" s="2">
        <f>SUM(K2:K16)</f>
        <v>-90</v>
      </c>
      <c r="M17" s="2" t="s">
        <v>21</v>
      </c>
      <c r="N17" s="2">
        <f>SUM(N2:N16)</f>
        <v>58152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4454.1538461538457</v>
      </c>
      <c r="C18" s="2">
        <f>AVERAGE(C2:C16)</f>
        <v>-6.4615384615384617</v>
      </c>
      <c r="E18" s="2" t="s">
        <v>22</v>
      </c>
      <c r="F18" s="2">
        <f>AVERAGE(F2:F15)</f>
        <v>4352.5</v>
      </c>
      <c r="G18" s="2">
        <f>AVERAGE(G2:G16)</f>
        <v>-6.333333333333333</v>
      </c>
      <c r="I18" s="2" t="s">
        <v>22</v>
      </c>
      <c r="J18" s="2">
        <f>AVERAGE(J2:J16)</f>
        <v>4249.7142857142853</v>
      </c>
      <c r="K18" s="2">
        <f>AVERAGE(K2:K16)</f>
        <v>-6.4285714285714288</v>
      </c>
      <c r="M18" s="2" t="s">
        <v>22</v>
      </c>
      <c r="N18" s="2">
        <f>AVERAGE(N2:N16)</f>
        <v>4153.7142857142853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B688-645F-4DB1-9E35-639F9578F971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48</v>
      </c>
      <c r="B2" s="1">
        <v>4898</v>
      </c>
      <c r="C2" s="1">
        <v>0</v>
      </c>
      <c r="D2" s="1"/>
      <c r="E2" s="1">
        <v>47</v>
      </c>
      <c r="F2" s="1">
        <v>4797</v>
      </c>
      <c r="G2" s="1">
        <v>0</v>
      </c>
      <c r="I2" s="1">
        <v>46</v>
      </c>
      <c r="J2" s="1">
        <v>4696</v>
      </c>
      <c r="K2" s="1">
        <v>0</v>
      </c>
      <c r="M2" s="1">
        <v>45</v>
      </c>
      <c r="N2" s="1">
        <v>4600</v>
      </c>
      <c r="O2" s="1">
        <v>0</v>
      </c>
    </row>
    <row r="3" spans="1:15" x14ac:dyDescent="0.35">
      <c r="A3" s="1"/>
      <c r="B3" s="1">
        <v>4887</v>
      </c>
      <c r="C3" s="1">
        <f>Table491317212529[[#This Row],[YYYY]]-B2</f>
        <v>-11</v>
      </c>
      <c r="D3" s="1"/>
      <c r="E3" s="1"/>
      <c r="F3" s="1">
        <v>4792</v>
      </c>
      <c r="G3" s="1">
        <f>F3-F2</f>
        <v>-5</v>
      </c>
      <c r="I3" s="1"/>
      <c r="J3" s="1">
        <v>4690</v>
      </c>
      <c r="K3" s="1">
        <f>J3-J2</f>
        <v>-6</v>
      </c>
      <c r="M3" s="1"/>
      <c r="N3" s="1">
        <v>4594</v>
      </c>
      <c r="O3" s="1">
        <f>N3-N2</f>
        <v>-6</v>
      </c>
    </row>
    <row r="4" spans="1:15" x14ac:dyDescent="0.35">
      <c r="A4" s="1"/>
      <c r="B4" s="1">
        <v>4881</v>
      </c>
      <c r="C4" s="1">
        <f>Table491317212529[[#This Row],[YYYY]]-B3</f>
        <v>-6</v>
      </c>
      <c r="D4" s="1"/>
      <c r="E4" s="1"/>
      <c r="F4" s="1">
        <v>4786</v>
      </c>
      <c r="G4" s="1">
        <f t="shared" ref="G4:G16" si="0">F4-F3</f>
        <v>-6</v>
      </c>
      <c r="I4" s="1"/>
      <c r="J4" s="1">
        <v>4679</v>
      </c>
      <c r="K4" s="1">
        <f>J4-J3</f>
        <v>-11</v>
      </c>
      <c r="M4" s="1"/>
      <c r="N4" s="1">
        <v>4583</v>
      </c>
      <c r="O4" s="1">
        <f t="shared" ref="O4:O15" si="1">N4-N3</f>
        <v>-11</v>
      </c>
    </row>
    <row r="5" spans="1:15" x14ac:dyDescent="0.35">
      <c r="A5" s="1"/>
      <c r="B5" s="1">
        <v>4876</v>
      </c>
      <c r="C5" s="1">
        <f>Table491317212529[[#This Row],[YYYY]]-B4</f>
        <v>-5</v>
      </c>
      <c r="D5" s="1"/>
      <c r="E5" s="1"/>
      <c r="F5" s="1">
        <v>4775</v>
      </c>
      <c r="G5" s="1">
        <f t="shared" si="0"/>
        <v>-11</v>
      </c>
      <c r="I5" s="1"/>
      <c r="J5" s="1">
        <v>4673</v>
      </c>
      <c r="K5" s="1">
        <f>J5-J4</f>
        <v>-6</v>
      </c>
      <c r="M5" s="1"/>
      <c r="N5" s="1">
        <v>4577</v>
      </c>
      <c r="O5" s="1">
        <f t="shared" si="1"/>
        <v>-6</v>
      </c>
    </row>
    <row r="6" spans="1:15" x14ac:dyDescent="0.35">
      <c r="A6" s="1"/>
      <c r="B6" s="1">
        <v>4870</v>
      </c>
      <c r="C6" s="1">
        <f>Table491317212529[[#This Row],[YYYY]]-B5</f>
        <v>-6</v>
      </c>
      <c r="D6" s="1"/>
      <c r="E6" s="1"/>
      <c r="F6" s="1">
        <v>4769</v>
      </c>
      <c r="G6" s="1">
        <f t="shared" si="0"/>
        <v>-6</v>
      </c>
      <c r="I6" s="1"/>
      <c r="J6" s="1">
        <v>4668</v>
      </c>
      <c r="K6" s="1">
        <f>J6-J5</f>
        <v>-5</v>
      </c>
      <c r="M6" s="1"/>
      <c r="N6" s="1">
        <v>4572</v>
      </c>
      <c r="O6" s="1">
        <f t="shared" si="1"/>
        <v>-5</v>
      </c>
    </row>
    <row r="7" spans="1:15" x14ac:dyDescent="0.35">
      <c r="A7" s="1"/>
      <c r="B7" s="1">
        <v>4859</v>
      </c>
      <c r="C7" s="1">
        <f>Table491317212529[[#This Row],[YYYY]]-B6</f>
        <v>-11</v>
      </c>
      <c r="D7" s="1"/>
      <c r="E7" s="1"/>
      <c r="F7" s="1">
        <v>4764</v>
      </c>
      <c r="G7" s="1">
        <f t="shared" si="0"/>
        <v>-5</v>
      </c>
      <c r="I7" s="1"/>
      <c r="J7" s="1">
        <v>4662</v>
      </c>
      <c r="K7" s="1">
        <f>J7-J6</f>
        <v>-6</v>
      </c>
      <c r="M7" s="1"/>
      <c r="N7" s="1">
        <v>4566</v>
      </c>
      <c r="O7" s="1">
        <f t="shared" si="1"/>
        <v>-6</v>
      </c>
    </row>
    <row r="8" spans="1:15" x14ac:dyDescent="0.35">
      <c r="A8" s="1"/>
      <c r="B8" s="1">
        <v>4853</v>
      </c>
      <c r="C8" s="1">
        <f>Table491317212529[[#This Row],[YYYY]]-B7</f>
        <v>-6</v>
      </c>
      <c r="D8" s="1"/>
      <c r="E8" s="1"/>
      <c r="F8" s="1">
        <v>4758</v>
      </c>
      <c r="G8" s="1">
        <f t="shared" si="0"/>
        <v>-6</v>
      </c>
      <c r="I8" s="1"/>
      <c r="J8" s="1">
        <v>4651</v>
      </c>
      <c r="K8" s="1">
        <f>J8-J7</f>
        <v>-11</v>
      </c>
      <c r="M8" s="1"/>
      <c r="N8" s="1">
        <v>4555</v>
      </c>
      <c r="O8" s="1">
        <f t="shared" si="1"/>
        <v>-11</v>
      </c>
    </row>
    <row r="9" spans="1:15" x14ac:dyDescent="0.35">
      <c r="A9" s="1"/>
      <c r="B9" s="1">
        <v>4848</v>
      </c>
      <c r="C9" s="1">
        <f>Table491317212529[[#This Row],[YYYY]]-B8</f>
        <v>-5</v>
      </c>
      <c r="D9" s="1"/>
      <c r="E9" s="1"/>
      <c r="F9" s="1">
        <v>4747</v>
      </c>
      <c r="G9" s="1">
        <f t="shared" si="0"/>
        <v>-11</v>
      </c>
      <c r="I9" s="1"/>
      <c r="J9" s="1">
        <v>4645</v>
      </c>
      <c r="K9" s="1">
        <f>J9-J8</f>
        <v>-6</v>
      </c>
      <c r="M9" s="1"/>
      <c r="N9" s="1">
        <v>4549</v>
      </c>
      <c r="O9" s="1">
        <f t="shared" si="1"/>
        <v>-6</v>
      </c>
    </row>
    <row r="10" spans="1:15" x14ac:dyDescent="0.35">
      <c r="A10" s="1"/>
      <c r="B10" s="1">
        <v>4842</v>
      </c>
      <c r="C10" s="1">
        <f>Table491317212529[[#This Row],[YYYY]]-B9</f>
        <v>-6</v>
      </c>
      <c r="D10" s="1"/>
      <c r="E10" s="1"/>
      <c r="F10" s="1">
        <v>4741</v>
      </c>
      <c r="G10" s="1">
        <f t="shared" si="0"/>
        <v>-6</v>
      </c>
      <c r="I10" s="1"/>
      <c r="J10" s="1">
        <v>4640</v>
      </c>
      <c r="K10" s="1">
        <f>J10-J9</f>
        <v>-5</v>
      </c>
      <c r="M10" s="1"/>
      <c r="N10" s="1">
        <v>4544</v>
      </c>
      <c r="O10" s="1">
        <f t="shared" si="1"/>
        <v>-5</v>
      </c>
    </row>
    <row r="11" spans="1:15" x14ac:dyDescent="0.35">
      <c r="A11" s="1"/>
      <c r="B11" s="1">
        <v>4831</v>
      </c>
      <c r="C11" s="1">
        <f>Table491317212529[[#This Row],[YYYY]]-B10</f>
        <v>-11</v>
      </c>
      <c r="D11" s="1"/>
      <c r="E11" s="1"/>
      <c r="F11" s="1">
        <v>4736</v>
      </c>
      <c r="G11" s="1">
        <f t="shared" si="0"/>
        <v>-5</v>
      </c>
      <c r="I11" s="1"/>
      <c r="J11" s="1">
        <v>4634</v>
      </c>
      <c r="K11" s="1">
        <f>J11-J10</f>
        <v>-6</v>
      </c>
      <c r="M11" s="1"/>
      <c r="N11" s="1">
        <v>4538</v>
      </c>
      <c r="O11" s="1">
        <f t="shared" si="1"/>
        <v>-6</v>
      </c>
    </row>
    <row r="12" spans="1:15" x14ac:dyDescent="0.35">
      <c r="A12" s="1"/>
      <c r="B12" s="1">
        <v>4825</v>
      </c>
      <c r="C12" s="1">
        <f>Table491317212529[[#This Row],[YYYY]]-B11</f>
        <v>-6</v>
      </c>
      <c r="D12" s="1"/>
      <c r="E12" s="1"/>
      <c r="F12" s="1">
        <v>4730</v>
      </c>
      <c r="G12" s="1">
        <f t="shared" si="0"/>
        <v>-6</v>
      </c>
      <c r="I12" s="1"/>
      <c r="J12" s="1">
        <v>4623</v>
      </c>
      <c r="K12" s="1">
        <f>J12-J11</f>
        <v>-11</v>
      </c>
      <c r="M12" s="1"/>
      <c r="N12" s="1">
        <v>4527</v>
      </c>
      <c r="O12" s="1">
        <f t="shared" si="1"/>
        <v>-11</v>
      </c>
    </row>
    <row r="13" spans="1:15" x14ac:dyDescent="0.35">
      <c r="A13" s="1"/>
      <c r="B13" s="1">
        <v>4820</v>
      </c>
      <c r="C13" s="1">
        <f>Table491317212529[[#This Row],[YYYY]]-B12</f>
        <v>-5</v>
      </c>
      <c r="D13" s="1"/>
      <c r="E13" s="1"/>
      <c r="F13" s="1">
        <v>4719</v>
      </c>
      <c r="G13" s="1">
        <f t="shared" si="0"/>
        <v>-11</v>
      </c>
      <c r="I13" s="1"/>
      <c r="J13" s="1">
        <v>4617</v>
      </c>
      <c r="K13" s="1">
        <f>J13-J12</f>
        <v>-6</v>
      </c>
      <c r="M13" s="1"/>
      <c r="N13" s="1">
        <v>4521</v>
      </c>
      <c r="O13" s="1">
        <f t="shared" si="1"/>
        <v>-6</v>
      </c>
    </row>
    <row r="14" spans="1:15" x14ac:dyDescent="0.35">
      <c r="A14" s="1"/>
      <c r="B14" s="1">
        <v>4814</v>
      </c>
      <c r="C14" s="1">
        <f>Table491317212529[[#This Row],[YYYY]]-B13</f>
        <v>-6</v>
      </c>
      <c r="D14" s="1"/>
      <c r="E14" s="1"/>
      <c r="F14" s="1">
        <v>4713</v>
      </c>
      <c r="G14" s="1">
        <f t="shared" si="0"/>
        <v>-6</v>
      </c>
      <c r="I14" s="1"/>
      <c r="J14" s="1">
        <v>4612</v>
      </c>
      <c r="K14" s="1">
        <f>J14-J13</f>
        <v>-5</v>
      </c>
      <c r="M14" s="1"/>
      <c r="N14" s="1">
        <v>4516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4708</v>
      </c>
      <c r="G15" s="1">
        <f t="shared" si="0"/>
        <v>-5</v>
      </c>
      <c r="I15" s="1"/>
      <c r="J15" s="1">
        <v>4606</v>
      </c>
      <c r="K15" s="1">
        <f>J15-J14</f>
        <v>-6</v>
      </c>
      <c r="M15" s="1"/>
      <c r="N15" s="1">
        <v>4510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4702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63104</v>
      </c>
      <c r="C17" s="2">
        <f>SUM(C2:C16)</f>
        <v>-84</v>
      </c>
      <c r="E17" s="2" t="s">
        <v>21</v>
      </c>
      <c r="F17" s="2">
        <f>SUM(F2:F15)</f>
        <v>66535</v>
      </c>
      <c r="G17" s="2">
        <f>SUM(G2:G16)</f>
        <v>-95</v>
      </c>
      <c r="I17" s="2" t="s">
        <v>21</v>
      </c>
      <c r="J17" s="2">
        <f>SUM(J2:J16)</f>
        <v>65096</v>
      </c>
      <c r="K17" s="2">
        <f>SUM(K2:K16)</f>
        <v>-90</v>
      </c>
      <c r="M17" s="2" t="s">
        <v>21</v>
      </c>
      <c r="N17" s="2">
        <f>SUM(N2:N16)</f>
        <v>63752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4854.1538461538457</v>
      </c>
      <c r="C18" s="2">
        <f>AVERAGE(C2:C16)</f>
        <v>-6.4615384615384617</v>
      </c>
      <c r="E18" s="2" t="s">
        <v>22</v>
      </c>
      <c r="F18" s="2">
        <f>AVERAGE(F2:F15)</f>
        <v>4752.5</v>
      </c>
      <c r="G18" s="2">
        <f>AVERAGE(G2:G16)</f>
        <v>-6.333333333333333</v>
      </c>
      <c r="I18" s="2" t="s">
        <v>22</v>
      </c>
      <c r="J18" s="2">
        <f>AVERAGE(J2:J16)</f>
        <v>4649.7142857142853</v>
      </c>
      <c r="K18" s="2">
        <f>AVERAGE(K2:K16)</f>
        <v>-6.4285714285714288</v>
      </c>
      <c r="M18" s="2" t="s">
        <v>22</v>
      </c>
      <c r="N18" s="2">
        <f>AVERAGE(N2:N16)</f>
        <v>4553.7142857142853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7D99-6287-4682-95D9-4FC02552FAEE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53</v>
      </c>
      <c r="B2" s="1">
        <v>5298</v>
      </c>
      <c r="C2" s="1">
        <v>0</v>
      </c>
      <c r="D2" s="1"/>
      <c r="E2" s="1">
        <v>52</v>
      </c>
      <c r="F2" s="1">
        <v>5197</v>
      </c>
      <c r="G2" s="1">
        <v>0</v>
      </c>
      <c r="I2" s="1">
        <v>51</v>
      </c>
      <c r="J2" s="1">
        <v>5096</v>
      </c>
      <c r="K2" s="1">
        <v>0</v>
      </c>
      <c r="M2" s="1">
        <v>50</v>
      </c>
      <c r="N2" s="1">
        <v>5000</v>
      </c>
      <c r="O2" s="1">
        <v>0</v>
      </c>
    </row>
    <row r="3" spans="1:15" x14ac:dyDescent="0.35">
      <c r="A3" s="1"/>
      <c r="B3" s="1">
        <v>5287</v>
      </c>
      <c r="C3" s="1">
        <f>Table49131721252933[[#This Row],[YYYY]]-B2</f>
        <v>-11</v>
      </c>
      <c r="D3" s="1"/>
      <c r="E3" s="1"/>
      <c r="F3" s="1">
        <v>5192</v>
      </c>
      <c r="G3" s="1">
        <f>F3-F2</f>
        <v>-5</v>
      </c>
      <c r="I3" s="1"/>
      <c r="J3" s="1">
        <v>5090</v>
      </c>
      <c r="K3" s="1">
        <f>J3-J2</f>
        <v>-6</v>
      </c>
      <c r="M3" s="1"/>
      <c r="N3" s="1">
        <v>4994</v>
      </c>
      <c r="O3" s="1">
        <f>N3-N2</f>
        <v>-6</v>
      </c>
    </row>
    <row r="4" spans="1:15" x14ac:dyDescent="0.35">
      <c r="A4" s="1"/>
      <c r="B4" s="1">
        <v>5281</v>
      </c>
      <c r="C4" s="1">
        <f>Table49131721252933[[#This Row],[YYYY]]-B3</f>
        <v>-6</v>
      </c>
      <c r="D4" s="1"/>
      <c r="E4" s="1"/>
      <c r="F4" s="1">
        <v>5186</v>
      </c>
      <c r="G4" s="1">
        <f t="shared" ref="G4:G16" si="0">F4-F3</f>
        <v>-6</v>
      </c>
      <c r="I4" s="1"/>
      <c r="J4" s="1">
        <v>5079</v>
      </c>
      <c r="K4" s="1">
        <f>J4-J3</f>
        <v>-11</v>
      </c>
      <c r="M4" s="1"/>
      <c r="N4" s="1">
        <v>4983</v>
      </c>
      <c r="O4" s="1">
        <f t="shared" ref="O4:O15" si="1">N4-N3</f>
        <v>-11</v>
      </c>
    </row>
    <row r="5" spans="1:15" x14ac:dyDescent="0.35">
      <c r="A5" s="1"/>
      <c r="B5" s="1">
        <v>5276</v>
      </c>
      <c r="C5" s="1">
        <f>Table49131721252933[[#This Row],[YYYY]]-B4</f>
        <v>-5</v>
      </c>
      <c r="D5" s="1"/>
      <c r="E5" s="1"/>
      <c r="F5" s="1">
        <v>5175</v>
      </c>
      <c r="G5" s="1">
        <f t="shared" si="0"/>
        <v>-11</v>
      </c>
      <c r="I5" s="1"/>
      <c r="J5" s="1">
        <v>5073</v>
      </c>
      <c r="K5" s="1">
        <f>J5-J4</f>
        <v>-6</v>
      </c>
      <c r="M5" s="1"/>
      <c r="N5" s="1">
        <v>4977</v>
      </c>
      <c r="O5" s="1">
        <f t="shared" si="1"/>
        <v>-6</v>
      </c>
    </row>
    <row r="6" spans="1:15" x14ac:dyDescent="0.35">
      <c r="A6" s="1"/>
      <c r="B6" s="1">
        <v>5270</v>
      </c>
      <c r="C6" s="1">
        <f>Table49131721252933[[#This Row],[YYYY]]-B5</f>
        <v>-6</v>
      </c>
      <c r="D6" s="1"/>
      <c r="E6" s="1"/>
      <c r="F6" s="1">
        <v>5169</v>
      </c>
      <c r="G6" s="1">
        <f t="shared" si="0"/>
        <v>-6</v>
      </c>
      <c r="I6" s="1"/>
      <c r="J6" s="1">
        <v>5068</v>
      </c>
      <c r="K6" s="1">
        <f>J6-J5</f>
        <v>-5</v>
      </c>
      <c r="M6" s="1"/>
      <c r="N6" s="1">
        <v>4972</v>
      </c>
      <c r="O6" s="1">
        <f t="shared" si="1"/>
        <v>-5</v>
      </c>
    </row>
    <row r="7" spans="1:15" x14ac:dyDescent="0.35">
      <c r="A7" s="1"/>
      <c r="B7" s="1">
        <v>5259</v>
      </c>
      <c r="C7" s="1">
        <f>Table49131721252933[[#This Row],[YYYY]]-B6</f>
        <v>-11</v>
      </c>
      <c r="D7" s="1"/>
      <c r="E7" s="1"/>
      <c r="F7" s="1">
        <v>5164</v>
      </c>
      <c r="G7" s="1">
        <f t="shared" si="0"/>
        <v>-5</v>
      </c>
      <c r="I7" s="1"/>
      <c r="J7" s="1">
        <v>5062</v>
      </c>
      <c r="K7" s="1">
        <f>J7-J6</f>
        <v>-6</v>
      </c>
      <c r="M7" s="1"/>
      <c r="N7" s="1">
        <v>4966</v>
      </c>
      <c r="O7" s="1">
        <f t="shared" si="1"/>
        <v>-6</v>
      </c>
    </row>
    <row r="8" spans="1:15" x14ac:dyDescent="0.35">
      <c r="A8" s="1"/>
      <c r="B8" s="1">
        <v>5253</v>
      </c>
      <c r="C8" s="1">
        <f>Table49131721252933[[#This Row],[YYYY]]-B7</f>
        <v>-6</v>
      </c>
      <c r="D8" s="1"/>
      <c r="E8" s="1"/>
      <c r="F8" s="1">
        <v>5158</v>
      </c>
      <c r="G8" s="1">
        <f t="shared" si="0"/>
        <v>-6</v>
      </c>
      <c r="I8" s="1"/>
      <c r="J8" s="1">
        <v>5051</v>
      </c>
      <c r="K8" s="1">
        <f>J8-J7</f>
        <v>-11</v>
      </c>
      <c r="M8" s="1"/>
      <c r="N8" s="1">
        <v>4955</v>
      </c>
      <c r="O8" s="1">
        <f t="shared" si="1"/>
        <v>-11</v>
      </c>
    </row>
    <row r="9" spans="1:15" x14ac:dyDescent="0.35">
      <c r="A9" s="1"/>
      <c r="B9" s="1">
        <v>5248</v>
      </c>
      <c r="C9" s="1">
        <f>Table49131721252933[[#This Row],[YYYY]]-B8</f>
        <v>-5</v>
      </c>
      <c r="D9" s="1"/>
      <c r="E9" s="1"/>
      <c r="F9" s="1">
        <v>5147</v>
      </c>
      <c r="G9" s="1">
        <f t="shared" si="0"/>
        <v>-11</v>
      </c>
      <c r="I9" s="1"/>
      <c r="J9" s="1">
        <v>5045</v>
      </c>
      <c r="K9" s="1">
        <f>J9-J8</f>
        <v>-6</v>
      </c>
      <c r="M9" s="1"/>
      <c r="N9" s="1">
        <v>4949</v>
      </c>
      <c r="O9" s="1">
        <f t="shared" si="1"/>
        <v>-6</v>
      </c>
    </row>
    <row r="10" spans="1:15" x14ac:dyDescent="0.35">
      <c r="A10" s="1"/>
      <c r="B10" s="1">
        <v>5242</v>
      </c>
      <c r="C10" s="1">
        <f>Table49131721252933[[#This Row],[YYYY]]-B9</f>
        <v>-6</v>
      </c>
      <c r="D10" s="1"/>
      <c r="E10" s="1"/>
      <c r="F10" s="1">
        <v>5141</v>
      </c>
      <c r="G10" s="1">
        <f t="shared" si="0"/>
        <v>-6</v>
      </c>
      <c r="I10" s="1"/>
      <c r="J10" s="1">
        <v>5040</v>
      </c>
      <c r="K10" s="1">
        <f>J10-J9</f>
        <v>-5</v>
      </c>
      <c r="M10" s="1"/>
      <c r="N10" s="1">
        <v>4944</v>
      </c>
      <c r="O10" s="1">
        <f t="shared" si="1"/>
        <v>-5</v>
      </c>
    </row>
    <row r="11" spans="1:15" x14ac:dyDescent="0.35">
      <c r="A11" s="1"/>
      <c r="B11" s="1">
        <v>5231</v>
      </c>
      <c r="C11" s="1">
        <f>Table49131721252933[[#This Row],[YYYY]]-B10</f>
        <v>-11</v>
      </c>
      <c r="D11" s="1"/>
      <c r="E11" s="1"/>
      <c r="F11" s="1">
        <v>5136</v>
      </c>
      <c r="G11" s="1">
        <f t="shared" si="0"/>
        <v>-5</v>
      </c>
      <c r="I11" s="1"/>
      <c r="J11" s="1">
        <v>5034</v>
      </c>
      <c r="K11" s="1">
        <f>J11-J10</f>
        <v>-6</v>
      </c>
      <c r="M11" s="1"/>
      <c r="N11" s="1">
        <v>4938</v>
      </c>
      <c r="O11" s="1">
        <f t="shared" si="1"/>
        <v>-6</v>
      </c>
    </row>
    <row r="12" spans="1:15" x14ac:dyDescent="0.35">
      <c r="A12" s="1"/>
      <c r="B12" s="1">
        <v>5225</v>
      </c>
      <c r="C12" s="1">
        <f>Table49131721252933[[#This Row],[YYYY]]-B11</f>
        <v>-6</v>
      </c>
      <c r="D12" s="1"/>
      <c r="E12" s="1"/>
      <c r="F12" s="1">
        <v>5130</v>
      </c>
      <c r="G12" s="1">
        <f t="shared" si="0"/>
        <v>-6</v>
      </c>
      <c r="I12" s="1"/>
      <c r="J12" s="1">
        <v>5023</v>
      </c>
      <c r="K12" s="1">
        <f>J12-J11</f>
        <v>-11</v>
      </c>
      <c r="M12" s="1"/>
      <c r="N12" s="1">
        <v>4927</v>
      </c>
      <c r="O12" s="1">
        <f t="shared" si="1"/>
        <v>-11</v>
      </c>
    </row>
    <row r="13" spans="1:15" x14ac:dyDescent="0.35">
      <c r="A13" s="1"/>
      <c r="B13" s="1">
        <v>5220</v>
      </c>
      <c r="C13" s="1">
        <f>Table49131721252933[[#This Row],[YYYY]]-B12</f>
        <v>-5</v>
      </c>
      <c r="D13" s="1"/>
      <c r="E13" s="1"/>
      <c r="F13" s="1">
        <v>5119</v>
      </c>
      <c r="G13" s="1">
        <f t="shared" si="0"/>
        <v>-11</v>
      </c>
      <c r="I13" s="1"/>
      <c r="J13" s="1">
        <v>5017</v>
      </c>
      <c r="K13" s="1">
        <f>J13-J12</f>
        <v>-6</v>
      </c>
      <c r="M13" s="1"/>
      <c r="N13" s="1">
        <v>4921</v>
      </c>
      <c r="O13" s="1">
        <f t="shared" si="1"/>
        <v>-6</v>
      </c>
    </row>
    <row r="14" spans="1:15" x14ac:dyDescent="0.35">
      <c r="A14" s="1"/>
      <c r="B14" s="1">
        <v>5214</v>
      </c>
      <c r="C14" s="1">
        <f>Table49131721252933[[#This Row],[YYYY]]-B13</f>
        <v>-6</v>
      </c>
      <c r="D14" s="1"/>
      <c r="E14" s="1"/>
      <c r="F14" s="1">
        <v>5113</v>
      </c>
      <c r="G14" s="1">
        <f t="shared" si="0"/>
        <v>-6</v>
      </c>
      <c r="I14" s="1"/>
      <c r="J14" s="1">
        <v>5012</v>
      </c>
      <c r="K14" s="1">
        <f>J14-J13</f>
        <v>-5</v>
      </c>
      <c r="M14" s="1"/>
      <c r="N14" s="1">
        <v>4916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5108</v>
      </c>
      <c r="G15" s="1">
        <f t="shared" si="0"/>
        <v>-5</v>
      </c>
      <c r="I15" s="1"/>
      <c r="J15" s="1">
        <v>5006</v>
      </c>
      <c r="K15" s="1">
        <f>J15-J14</f>
        <v>-6</v>
      </c>
      <c r="M15" s="1"/>
      <c r="N15" s="1">
        <v>4910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68304</v>
      </c>
      <c r="C17" s="2">
        <f>SUM(C2:C16)</f>
        <v>-84</v>
      </c>
      <c r="E17" s="2" t="s">
        <v>21</v>
      </c>
      <c r="F17" s="2">
        <f>SUM(F2:F15)</f>
        <v>72135</v>
      </c>
      <c r="G17" s="2">
        <f>SUM(G2:G16)</f>
        <v>-95</v>
      </c>
      <c r="I17" s="2" t="s">
        <v>21</v>
      </c>
      <c r="J17" s="2">
        <f>SUM(J2:J16)</f>
        <v>70696</v>
      </c>
      <c r="K17" s="2">
        <f>SUM(K2:K16)</f>
        <v>-90</v>
      </c>
      <c r="M17" s="2" t="s">
        <v>21</v>
      </c>
      <c r="N17" s="2">
        <f>SUM(N2:N16)</f>
        <v>69352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5254.1538461538457</v>
      </c>
      <c r="C18" s="2">
        <f>AVERAGE(C2:C16)</f>
        <v>-6.4615384615384617</v>
      </c>
      <c r="E18" s="2" t="s">
        <v>22</v>
      </c>
      <c r="F18" s="2">
        <f>AVERAGE(F2:F15)</f>
        <v>5152.5</v>
      </c>
      <c r="G18" s="2">
        <f>AVERAGE(G2:G16)</f>
        <v>-6.333333333333333</v>
      </c>
      <c r="I18" s="2" t="s">
        <v>22</v>
      </c>
      <c r="J18" s="2">
        <f>AVERAGE(J2:J16)</f>
        <v>5049.7142857142853</v>
      </c>
      <c r="K18" s="2">
        <f>AVERAGE(K2:K16)</f>
        <v>-6.4285714285714288</v>
      </c>
      <c r="M18" s="2" t="s">
        <v>22</v>
      </c>
      <c r="N18" s="2">
        <f>AVERAGE(N2:N16)</f>
        <v>4953.7142857142853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3DA5-F4A7-438D-BCE5-B0BD23ECBD9D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57</v>
      </c>
      <c r="B2" s="1">
        <v>5698</v>
      </c>
      <c r="C2" s="1">
        <v>0</v>
      </c>
      <c r="D2" s="1"/>
      <c r="E2" s="1">
        <v>56</v>
      </c>
      <c r="F2" s="1">
        <v>5597</v>
      </c>
      <c r="G2" s="1">
        <v>0</v>
      </c>
      <c r="I2" s="1">
        <v>55</v>
      </c>
      <c r="J2" s="1">
        <v>5496</v>
      </c>
      <c r="K2" s="1">
        <v>0</v>
      </c>
      <c r="M2" s="1">
        <v>54</v>
      </c>
      <c r="N2" s="1">
        <v>5400</v>
      </c>
      <c r="O2" s="1">
        <v>0</v>
      </c>
    </row>
    <row r="3" spans="1:15" x14ac:dyDescent="0.35">
      <c r="A3" s="1"/>
      <c r="B3" s="1">
        <v>5687</v>
      </c>
      <c r="C3" s="1">
        <f>Table4913172125293337[[#This Row],[YYYY]]-B2</f>
        <v>-11</v>
      </c>
      <c r="D3" s="1"/>
      <c r="E3" s="1"/>
      <c r="F3" s="1">
        <v>5592</v>
      </c>
      <c r="G3" s="1">
        <f>F3-F2</f>
        <v>-5</v>
      </c>
      <c r="I3" s="1"/>
      <c r="J3" s="1">
        <v>5490</v>
      </c>
      <c r="K3" s="1">
        <f>J3-J2</f>
        <v>-6</v>
      </c>
      <c r="M3" s="1"/>
      <c r="N3" s="1">
        <v>5394</v>
      </c>
      <c r="O3" s="1">
        <f>N3-N2</f>
        <v>-6</v>
      </c>
    </row>
    <row r="4" spans="1:15" x14ac:dyDescent="0.35">
      <c r="A4" s="1"/>
      <c r="B4" s="1">
        <v>5681</v>
      </c>
      <c r="C4" s="1">
        <f>Table4913172125293337[[#This Row],[YYYY]]-B3</f>
        <v>-6</v>
      </c>
      <c r="D4" s="1"/>
      <c r="E4" s="1"/>
      <c r="F4" s="1">
        <v>5586</v>
      </c>
      <c r="G4" s="1">
        <f t="shared" ref="G4:G16" si="0">F4-F3</f>
        <v>-6</v>
      </c>
      <c r="I4" s="1"/>
      <c r="J4" s="1">
        <v>5479</v>
      </c>
      <c r="K4" s="1">
        <f>J4-J3</f>
        <v>-11</v>
      </c>
      <c r="M4" s="1"/>
      <c r="N4" s="1">
        <v>5383</v>
      </c>
      <c r="O4" s="1">
        <f t="shared" ref="O4:O15" si="1">N4-N3</f>
        <v>-11</v>
      </c>
    </row>
    <row r="5" spans="1:15" x14ac:dyDescent="0.35">
      <c r="A5" s="1"/>
      <c r="B5" s="1">
        <v>5676</v>
      </c>
      <c r="C5" s="1">
        <f>Table4913172125293337[[#This Row],[YYYY]]-B4</f>
        <v>-5</v>
      </c>
      <c r="D5" s="1"/>
      <c r="E5" s="1"/>
      <c r="F5" s="1">
        <v>5575</v>
      </c>
      <c r="G5" s="1">
        <f t="shared" si="0"/>
        <v>-11</v>
      </c>
      <c r="I5" s="1"/>
      <c r="J5" s="1">
        <v>5473</v>
      </c>
      <c r="K5" s="1">
        <f>J5-J4</f>
        <v>-6</v>
      </c>
      <c r="M5" s="1"/>
      <c r="N5" s="1">
        <v>5377</v>
      </c>
      <c r="O5" s="1">
        <f t="shared" si="1"/>
        <v>-6</v>
      </c>
    </row>
    <row r="6" spans="1:15" x14ac:dyDescent="0.35">
      <c r="A6" s="1"/>
      <c r="B6" s="1">
        <v>5670</v>
      </c>
      <c r="C6" s="1">
        <f>Table4913172125293337[[#This Row],[YYYY]]-B5</f>
        <v>-6</v>
      </c>
      <c r="D6" s="1"/>
      <c r="E6" s="1"/>
      <c r="F6" s="1">
        <v>5569</v>
      </c>
      <c r="G6" s="1">
        <f t="shared" si="0"/>
        <v>-6</v>
      </c>
      <c r="I6" s="1"/>
      <c r="J6" s="1">
        <v>5468</v>
      </c>
      <c r="K6" s="1">
        <f>J6-J5</f>
        <v>-5</v>
      </c>
      <c r="M6" s="1"/>
      <c r="N6" s="1">
        <v>5372</v>
      </c>
      <c r="O6" s="1">
        <f t="shared" si="1"/>
        <v>-5</v>
      </c>
    </row>
    <row r="7" spans="1:15" x14ac:dyDescent="0.35">
      <c r="A7" s="1"/>
      <c r="B7" s="1">
        <v>5659</v>
      </c>
      <c r="C7" s="1">
        <f>Table4913172125293337[[#This Row],[YYYY]]-B6</f>
        <v>-11</v>
      </c>
      <c r="D7" s="1"/>
      <c r="E7" s="1"/>
      <c r="F7" s="1">
        <v>5564</v>
      </c>
      <c r="G7" s="1">
        <f t="shared" si="0"/>
        <v>-5</v>
      </c>
      <c r="I7" s="1"/>
      <c r="J7" s="1">
        <v>5462</v>
      </c>
      <c r="K7" s="1">
        <f>J7-J6</f>
        <v>-6</v>
      </c>
      <c r="M7" s="1"/>
      <c r="N7" s="1">
        <v>5366</v>
      </c>
      <c r="O7" s="1">
        <f t="shared" si="1"/>
        <v>-6</v>
      </c>
    </row>
    <row r="8" spans="1:15" x14ac:dyDescent="0.35">
      <c r="A8" s="1"/>
      <c r="B8" s="1">
        <v>5653</v>
      </c>
      <c r="C8" s="1">
        <f>Table4913172125293337[[#This Row],[YYYY]]-B7</f>
        <v>-6</v>
      </c>
      <c r="D8" s="1"/>
      <c r="E8" s="1"/>
      <c r="F8" s="1">
        <v>5558</v>
      </c>
      <c r="G8" s="1">
        <f t="shared" si="0"/>
        <v>-6</v>
      </c>
      <c r="I8" s="1"/>
      <c r="J8" s="1">
        <v>5451</v>
      </c>
      <c r="K8" s="1">
        <f>J8-J7</f>
        <v>-11</v>
      </c>
      <c r="M8" s="1"/>
      <c r="N8" s="1">
        <v>5355</v>
      </c>
      <c r="O8" s="1">
        <f t="shared" si="1"/>
        <v>-11</v>
      </c>
    </row>
    <row r="9" spans="1:15" x14ac:dyDescent="0.35">
      <c r="A9" s="1"/>
      <c r="B9" s="1">
        <v>5648</v>
      </c>
      <c r="C9" s="1">
        <f>Table4913172125293337[[#This Row],[YYYY]]-B8</f>
        <v>-5</v>
      </c>
      <c r="D9" s="1"/>
      <c r="E9" s="1"/>
      <c r="F9" s="1">
        <v>5547</v>
      </c>
      <c r="G9" s="1">
        <f t="shared" si="0"/>
        <v>-11</v>
      </c>
      <c r="I9" s="1"/>
      <c r="J9" s="1">
        <v>5445</v>
      </c>
      <c r="K9" s="1">
        <f>J9-J8</f>
        <v>-6</v>
      </c>
      <c r="M9" s="1"/>
      <c r="N9" s="1">
        <v>5349</v>
      </c>
      <c r="O9" s="1">
        <f t="shared" si="1"/>
        <v>-6</v>
      </c>
    </row>
    <row r="10" spans="1:15" x14ac:dyDescent="0.35">
      <c r="A10" s="1"/>
      <c r="B10" s="1">
        <v>5642</v>
      </c>
      <c r="C10" s="1">
        <f>Table4913172125293337[[#This Row],[YYYY]]-B9</f>
        <v>-6</v>
      </c>
      <c r="D10" s="1"/>
      <c r="E10" s="1"/>
      <c r="F10" s="1">
        <v>5541</v>
      </c>
      <c r="G10" s="1">
        <f t="shared" si="0"/>
        <v>-6</v>
      </c>
      <c r="I10" s="1"/>
      <c r="J10" s="1">
        <v>5440</v>
      </c>
      <c r="K10" s="1">
        <f>J10-J9</f>
        <v>-5</v>
      </c>
      <c r="M10" s="1"/>
      <c r="N10" s="1">
        <v>5344</v>
      </c>
      <c r="O10" s="1">
        <f t="shared" si="1"/>
        <v>-5</v>
      </c>
    </row>
    <row r="11" spans="1:15" x14ac:dyDescent="0.35">
      <c r="A11" s="1"/>
      <c r="B11" s="1">
        <v>5631</v>
      </c>
      <c r="C11" s="1">
        <f>Table4913172125293337[[#This Row],[YYYY]]-B10</f>
        <v>-11</v>
      </c>
      <c r="D11" s="1"/>
      <c r="E11" s="1"/>
      <c r="F11" s="1">
        <v>5536</v>
      </c>
      <c r="G11" s="1">
        <f t="shared" si="0"/>
        <v>-5</v>
      </c>
      <c r="I11" s="1"/>
      <c r="J11" s="1">
        <v>5434</v>
      </c>
      <c r="K11" s="1">
        <f>J11-J10</f>
        <v>-6</v>
      </c>
      <c r="M11" s="1"/>
      <c r="N11" s="1">
        <v>5338</v>
      </c>
      <c r="O11" s="1">
        <f t="shared" si="1"/>
        <v>-6</v>
      </c>
    </row>
    <row r="12" spans="1:15" x14ac:dyDescent="0.35">
      <c r="A12" s="1"/>
      <c r="B12" s="1">
        <v>5625</v>
      </c>
      <c r="C12" s="1">
        <f>Table4913172125293337[[#This Row],[YYYY]]-B11</f>
        <v>-6</v>
      </c>
      <c r="D12" s="1"/>
      <c r="E12" s="1"/>
      <c r="F12" s="1">
        <v>5530</v>
      </c>
      <c r="G12" s="1">
        <f t="shared" si="0"/>
        <v>-6</v>
      </c>
      <c r="I12" s="1"/>
      <c r="J12" s="1">
        <v>5423</v>
      </c>
      <c r="K12" s="1">
        <f>J12-J11</f>
        <v>-11</v>
      </c>
      <c r="M12" s="1"/>
      <c r="N12" s="1">
        <v>5327</v>
      </c>
      <c r="O12" s="1">
        <f t="shared" si="1"/>
        <v>-11</v>
      </c>
    </row>
    <row r="13" spans="1:15" x14ac:dyDescent="0.35">
      <c r="A13" s="1"/>
      <c r="B13" s="1">
        <v>5620</v>
      </c>
      <c r="C13" s="1">
        <f>Table4913172125293337[[#This Row],[YYYY]]-B12</f>
        <v>-5</v>
      </c>
      <c r="D13" s="1"/>
      <c r="E13" s="1"/>
      <c r="F13" s="1">
        <v>5519</v>
      </c>
      <c r="G13" s="1">
        <f t="shared" si="0"/>
        <v>-11</v>
      </c>
      <c r="I13" s="1"/>
      <c r="J13" s="1">
        <v>5417</v>
      </c>
      <c r="K13" s="1">
        <f>J13-J12</f>
        <v>-6</v>
      </c>
      <c r="M13" s="1"/>
      <c r="N13" s="1">
        <v>5321</v>
      </c>
      <c r="O13" s="1">
        <f t="shared" si="1"/>
        <v>-6</v>
      </c>
    </row>
    <row r="14" spans="1:15" x14ac:dyDescent="0.35">
      <c r="A14" s="1"/>
      <c r="B14" s="1">
        <v>5614</v>
      </c>
      <c r="C14" s="1">
        <f>Table4913172125293337[[#This Row],[YYYY]]-B13</f>
        <v>-6</v>
      </c>
      <c r="D14" s="1"/>
      <c r="E14" s="1"/>
      <c r="F14" s="1">
        <v>5513</v>
      </c>
      <c r="G14" s="1">
        <f t="shared" si="0"/>
        <v>-6</v>
      </c>
      <c r="I14" s="1"/>
      <c r="J14" s="1">
        <v>5412</v>
      </c>
      <c r="K14" s="1">
        <f>J14-J13</f>
        <v>-5</v>
      </c>
      <c r="M14" s="1"/>
      <c r="N14" s="1">
        <v>5316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5508</v>
      </c>
      <c r="G15" s="1">
        <f t="shared" si="0"/>
        <v>-5</v>
      </c>
      <c r="I15" s="1"/>
      <c r="J15" s="1">
        <v>5406</v>
      </c>
      <c r="K15" s="1">
        <f>J15-J14</f>
        <v>-6</v>
      </c>
      <c r="M15" s="1"/>
      <c r="N15" s="1">
        <v>5310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73504</v>
      </c>
      <c r="C17" s="2">
        <f>SUM(C2:C16)</f>
        <v>-84</v>
      </c>
      <c r="E17" s="2" t="s">
        <v>21</v>
      </c>
      <c r="F17" s="2">
        <f>SUM(F2:F15)</f>
        <v>77735</v>
      </c>
      <c r="G17" s="2">
        <f>SUM(G2:G16)</f>
        <v>-95</v>
      </c>
      <c r="I17" s="2" t="s">
        <v>21</v>
      </c>
      <c r="J17" s="2">
        <f>SUM(J2:J16)</f>
        <v>76296</v>
      </c>
      <c r="K17" s="2">
        <f>SUM(K2:K16)</f>
        <v>-90</v>
      </c>
      <c r="M17" s="2" t="s">
        <v>21</v>
      </c>
      <c r="N17" s="2">
        <f>SUM(N2:N16)</f>
        <v>74952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5654.1538461538457</v>
      </c>
      <c r="C18" s="2">
        <f>AVERAGE(C2:C16)</f>
        <v>-6.4615384615384617</v>
      </c>
      <c r="E18" s="2" t="s">
        <v>22</v>
      </c>
      <c r="F18" s="2">
        <f>AVERAGE(F2:F15)</f>
        <v>5552.5</v>
      </c>
      <c r="G18" s="2">
        <f>AVERAGE(G2:G16)</f>
        <v>-6.333333333333333</v>
      </c>
      <c r="I18" s="2" t="s">
        <v>22</v>
      </c>
      <c r="J18" s="2">
        <f>AVERAGE(J2:J16)</f>
        <v>5449.7142857142853</v>
      </c>
      <c r="K18" s="2">
        <f>AVERAGE(K2:K16)</f>
        <v>-6.4285714285714288</v>
      </c>
      <c r="M18" s="2" t="s">
        <v>22</v>
      </c>
      <c r="N18" s="2">
        <f>AVERAGE(N2:N16)</f>
        <v>5353.7142857142853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65A5-F9B2-45BC-9F9C-38AF424D621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61</v>
      </c>
      <c r="B2" s="1">
        <v>6098</v>
      </c>
      <c r="C2" s="1">
        <v>0</v>
      </c>
      <c r="D2" s="1"/>
      <c r="E2" s="1">
        <v>60</v>
      </c>
      <c r="F2" s="1">
        <v>5997</v>
      </c>
      <c r="G2" s="1">
        <v>0</v>
      </c>
      <c r="I2" s="1">
        <v>59</v>
      </c>
      <c r="J2" s="1">
        <v>5896</v>
      </c>
      <c r="K2" s="1">
        <v>0</v>
      </c>
      <c r="M2" s="1">
        <v>58</v>
      </c>
      <c r="N2" s="1">
        <v>5800</v>
      </c>
      <c r="O2" s="1">
        <v>0</v>
      </c>
    </row>
    <row r="3" spans="1:15" x14ac:dyDescent="0.35">
      <c r="A3" s="1"/>
      <c r="B3" s="1">
        <v>6087</v>
      </c>
      <c r="C3" s="1">
        <f>Table491317212529333741[[#This Row],[YYYY]]-B2</f>
        <v>-11</v>
      </c>
      <c r="D3" s="1"/>
      <c r="E3" s="1"/>
      <c r="F3" s="1">
        <v>5992</v>
      </c>
      <c r="G3" s="1">
        <f>F3-F2</f>
        <v>-5</v>
      </c>
      <c r="I3" s="1"/>
      <c r="J3" s="1">
        <v>5890</v>
      </c>
      <c r="K3" s="1">
        <f>J3-J2</f>
        <v>-6</v>
      </c>
      <c r="M3" s="1"/>
      <c r="N3" s="1">
        <v>5794</v>
      </c>
      <c r="O3" s="1">
        <f>N3-N2</f>
        <v>-6</v>
      </c>
    </row>
    <row r="4" spans="1:15" x14ac:dyDescent="0.35">
      <c r="A4" s="1"/>
      <c r="B4" s="1">
        <v>6081</v>
      </c>
      <c r="C4" s="1">
        <f>Table491317212529333741[[#This Row],[YYYY]]-B3</f>
        <v>-6</v>
      </c>
      <c r="D4" s="1"/>
      <c r="E4" s="1"/>
      <c r="F4" s="1">
        <v>5986</v>
      </c>
      <c r="G4" s="1">
        <f t="shared" ref="G4:G16" si="0">F4-F3</f>
        <v>-6</v>
      </c>
      <c r="I4" s="1"/>
      <c r="J4" s="1">
        <v>5879</v>
      </c>
      <c r="K4" s="1">
        <f>J4-J3</f>
        <v>-11</v>
      </c>
      <c r="M4" s="1"/>
      <c r="N4" s="1">
        <v>5783</v>
      </c>
      <c r="O4" s="1">
        <f t="shared" ref="O4:O15" si="1">N4-N3</f>
        <v>-11</v>
      </c>
    </row>
    <row r="5" spans="1:15" x14ac:dyDescent="0.35">
      <c r="A5" s="1"/>
      <c r="B5" s="1">
        <v>6076</v>
      </c>
      <c r="C5" s="1">
        <f>Table491317212529333741[[#This Row],[YYYY]]-B4</f>
        <v>-5</v>
      </c>
      <c r="D5" s="1"/>
      <c r="E5" s="1"/>
      <c r="F5" s="1">
        <v>5975</v>
      </c>
      <c r="G5" s="1">
        <f t="shared" si="0"/>
        <v>-11</v>
      </c>
      <c r="I5" s="1"/>
      <c r="J5" s="1">
        <v>5873</v>
      </c>
      <c r="K5" s="1">
        <f>J5-J4</f>
        <v>-6</v>
      </c>
      <c r="M5" s="1"/>
      <c r="N5" s="1">
        <v>5777</v>
      </c>
      <c r="O5" s="1">
        <f t="shared" si="1"/>
        <v>-6</v>
      </c>
    </row>
    <row r="6" spans="1:15" x14ac:dyDescent="0.35">
      <c r="A6" s="1"/>
      <c r="B6" s="1">
        <v>6070</v>
      </c>
      <c r="C6" s="1">
        <f>Table491317212529333741[[#This Row],[YYYY]]-B5</f>
        <v>-6</v>
      </c>
      <c r="D6" s="1"/>
      <c r="E6" s="1"/>
      <c r="F6" s="1">
        <v>5969</v>
      </c>
      <c r="G6" s="1">
        <f t="shared" si="0"/>
        <v>-6</v>
      </c>
      <c r="I6" s="1"/>
      <c r="J6" s="1">
        <v>5868</v>
      </c>
      <c r="K6" s="1">
        <f>J6-J5</f>
        <v>-5</v>
      </c>
      <c r="M6" s="1"/>
      <c r="N6" s="1">
        <v>5772</v>
      </c>
      <c r="O6" s="1">
        <f t="shared" si="1"/>
        <v>-5</v>
      </c>
    </row>
    <row r="7" spans="1:15" x14ac:dyDescent="0.35">
      <c r="A7" s="1"/>
      <c r="B7" s="1">
        <v>6059</v>
      </c>
      <c r="C7" s="1">
        <f>Table491317212529333741[[#This Row],[YYYY]]-B6</f>
        <v>-11</v>
      </c>
      <c r="D7" s="1"/>
      <c r="E7" s="1"/>
      <c r="F7" s="1">
        <v>5964</v>
      </c>
      <c r="G7" s="1">
        <f t="shared" si="0"/>
        <v>-5</v>
      </c>
      <c r="I7" s="1"/>
      <c r="J7" s="1">
        <v>5862</v>
      </c>
      <c r="K7" s="1">
        <f>J7-J6</f>
        <v>-6</v>
      </c>
      <c r="M7" s="1"/>
      <c r="N7" s="1">
        <v>5766</v>
      </c>
      <c r="O7" s="1">
        <f t="shared" si="1"/>
        <v>-6</v>
      </c>
    </row>
    <row r="8" spans="1:15" x14ac:dyDescent="0.35">
      <c r="A8" s="1"/>
      <c r="B8" s="1">
        <v>6053</v>
      </c>
      <c r="C8" s="1">
        <f>Table491317212529333741[[#This Row],[YYYY]]-B7</f>
        <v>-6</v>
      </c>
      <c r="D8" s="1"/>
      <c r="E8" s="1"/>
      <c r="F8" s="1">
        <v>5958</v>
      </c>
      <c r="G8" s="1">
        <f t="shared" si="0"/>
        <v>-6</v>
      </c>
      <c r="I8" s="1"/>
      <c r="J8" s="1">
        <v>5851</v>
      </c>
      <c r="K8" s="1">
        <f>J8-J7</f>
        <v>-11</v>
      </c>
      <c r="M8" s="1"/>
      <c r="N8" s="1">
        <v>5755</v>
      </c>
      <c r="O8" s="1">
        <f t="shared" si="1"/>
        <v>-11</v>
      </c>
    </row>
    <row r="9" spans="1:15" x14ac:dyDescent="0.35">
      <c r="A9" s="1"/>
      <c r="B9" s="1">
        <v>6048</v>
      </c>
      <c r="C9" s="1">
        <f>Table491317212529333741[[#This Row],[YYYY]]-B8</f>
        <v>-5</v>
      </c>
      <c r="D9" s="1"/>
      <c r="E9" s="1"/>
      <c r="F9" s="1">
        <v>5947</v>
      </c>
      <c r="G9" s="1">
        <f t="shared" si="0"/>
        <v>-11</v>
      </c>
      <c r="I9" s="1"/>
      <c r="J9" s="1">
        <v>5845</v>
      </c>
      <c r="K9" s="1">
        <f>J9-J8</f>
        <v>-6</v>
      </c>
      <c r="M9" s="1"/>
      <c r="N9" s="1">
        <v>5749</v>
      </c>
      <c r="O9" s="1">
        <f t="shared" si="1"/>
        <v>-6</v>
      </c>
    </row>
    <row r="10" spans="1:15" x14ac:dyDescent="0.35">
      <c r="A10" s="1"/>
      <c r="B10" s="1">
        <v>6042</v>
      </c>
      <c r="C10" s="1">
        <f>Table491317212529333741[[#This Row],[YYYY]]-B9</f>
        <v>-6</v>
      </c>
      <c r="D10" s="1"/>
      <c r="E10" s="1"/>
      <c r="F10" s="1">
        <v>5941</v>
      </c>
      <c r="G10" s="1">
        <f t="shared" si="0"/>
        <v>-6</v>
      </c>
      <c r="I10" s="1"/>
      <c r="J10" s="1">
        <v>5840</v>
      </c>
      <c r="K10" s="1">
        <f>J10-J9</f>
        <v>-5</v>
      </c>
      <c r="M10" s="1"/>
      <c r="N10" s="1">
        <v>5744</v>
      </c>
      <c r="O10" s="1">
        <f t="shared" si="1"/>
        <v>-5</v>
      </c>
    </row>
    <row r="11" spans="1:15" x14ac:dyDescent="0.35">
      <c r="A11" s="1"/>
      <c r="B11" s="1">
        <v>6031</v>
      </c>
      <c r="C11" s="1">
        <f>Table491317212529333741[[#This Row],[YYYY]]-B10</f>
        <v>-11</v>
      </c>
      <c r="D11" s="1"/>
      <c r="E11" s="1"/>
      <c r="F11" s="1">
        <v>5936</v>
      </c>
      <c r="G11" s="1">
        <f t="shared" si="0"/>
        <v>-5</v>
      </c>
      <c r="I11" s="1"/>
      <c r="J11" s="1">
        <v>5834</v>
      </c>
      <c r="K11" s="1">
        <f>J11-J10</f>
        <v>-6</v>
      </c>
      <c r="M11" s="1"/>
      <c r="N11" s="1">
        <v>5738</v>
      </c>
      <c r="O11" s="1">
        <f t="shared" si="1"/>
        <v>-6</v>
      </c>
    </row>
    <row r="12" spans="1:15" x14ac:dyDescent="0.35">
      <c r="A12" s="1"/>
      <c r="B12" s="1">
        <v>6025</v>
      </c>
      <c r="C12" s="1">
        <f>Table491317212529333741[[#This Row],[YYYY]]-B11</f>
        <v>-6</v>
      </c>
      <c r="D12" s="1"/>
      <c r="E12" s="1"/>
      <c r="F12" s="1">
        <v>5930</v>
      </c>
      <c r="G12" s="1">
        <f t="shared" si="0"/>
        <v>-6</v>
      </c>
      <c r="I12" s="1"/>
      <c r="J12" s="1">
        <v>5823</v>
      </c>
      <c r="K12" s="1">
        <f>J12-J11</f>
        <v>-11</v>
      </c>
      <c r="M12" s="1"/>
      <c r="N12" s="1">
        <v>5727</v>
      </c>
      <c r="O12" s="1">
        <f t="shared" si="1"/>
        <v>-11</v>
      </c>
    </row>
    <row r="13" spans="1:15" x14ac:dyDescent="0.35">
      <c r="A13" s="1"/>
      <c r="B13" s="1">
        <v>6020</v>
      </c>
      <c r="C13" s="1">
        <f>Table491317212529333741[[#This Row],[YYYY]]-B12</f>
        <v>-5</v>
      </c>
      <c r="D13" s="1"/>
      <c r="E13" s="1"/>
      <c r="F13" s="1">
        <v>5919</v>
      </c>
      <c r="G13" s="1">
        <f t="shared" si="0"/>
        <v>-11</v>
      </c>
      <c r="I13" s="1"/>
      <c r="J13" s="1">
        <v>5817</v>
      </c>
      <c r="K13" s="1">
        <f>J13-J12</f>
        <v>-6</v>
      </c>
      <c r="M13" s="1"/>
      <c r="N13" s="1">
        <v>5721</v>
      </c>
      <c r="O13" s="1">
        <f t="shared" si="1"/>
        <v>-6</v>
      </c>
    </row>
    <row r="14" spans="1:15" x14ac:dyDescent="0.35">
      <c r="A14" s="1"/>
      <c r="B14" s="1">
        <v>6014</v>
      </c>
      <c r="C14" s="1">
        <f>Table491317212529333741[[#This Row],[YYYY]]-B13</f>
        <v>-6</v>
      </c>
      <c r="D14" s="1"/>
      <c r="E14" s="1"/>
      <c r="F14" s="1">
        <v>5913</v>
      </c>
      <c r="G14" s="1">
        <f t="shared" si="0"/>
        <v>-6</v>
      </c>
      <c r="I14" s="1"/>
      <c r="J14" s="1">
        <v>5812</v>
      </c>
      <c r="K14" s="1">
        <f>J14-J13</f>
        <v>-5</v>
      </c>
      <c r="M14" s="1"/>
      <c r="N14" s="1">
        <v>5716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5908</v>
      </c>
      <c r="G15" s="1">
        <f t="shared" si="0"/>
        <v>-5</v>
      </c>
      <c r="I15" s="1"/>
      <c r="J15" s="1">
        <v>5806</v>
      </c>
      <c r="K15" s="1">
        <f>J15-J14</f>
        <v>-6</v>
      </c>
      <c r="M15" s="1"/>
      <c r="N15" s="1">
        <v>5710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78704</v>
      </c>
      <c r="C17" s="2">
        <f>SUM(C2:C16)</f>
        <v>-84</v>
      </c>
      <c r="E17" s="2" t="s">
        <v>21</v>
      </c>
      <c r="F17" s="2">
        <f>SUM(F2:F15)</f>
        <v>83335</v>
      </c>
      <c r="G17" s="2">
        <f>SUM(G2:G16)</f>
        <v>-95</v>
      </c>
      <c r="I17" s="2" t="s">
        <v>21</v>
      </c>
      <c r="J17" s="2">
        <f>SUM(J2:J16)</f>
        <v>81896</v>
      </c>
      <c r="K17" s="2">
        <f>SUM(K2:K16)</f>
        <v>-90</v>
      </c>
      <c r="M17" s="2" t="s">
        <v>21</v>
      </c>
      <c r="N17" s="2">
        <f>SUM(N2:N16)</f>
        <v>80552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6054.1538461538457</v>
      </c>
      <c r="C18" s="2">
        <f>AVERAGE(C2:C16)</f>
        <v>-6.4615384615384617</v>
      </c>
      <c r="E18" s="2" t="s">
        <v>22</v>
      </c>
      <c r="F18" s="2">
        <f>AVERAGE(F2:F15)</f>
        <v>5952.5</v>
      </c>
      <c r="G18" s="2">
        <f>AVERAGE(G2:G16)</f>
        <v>-6.333333333333333</v>
      </c>
      <c r="I18" s="2" t="s">
        <v>22</v>
      </c>
      <c r="J18" s="2">
        <f>AVERAGE(J2:J16)</f>
        <v>5849.7142857142853</v>
      </c>
      <c r="K18" s="2">
        <f>AVERAGE(K2:K16)</f>
        <v>-6.4285714285714288</v>
      </c>
      <c r="M18" s="2" t="s">
        <v>22</v>
      </c>
      <c r="N18" s="2">
        <f>AVERAGE(N2:N16)</f>
        <v>5753.7142857142853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F20-59D5-4FC2-B7B7-448BEDE394EB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65</v>
      </c>
      <c r="B2" s="1">
        <v>6498</v>
      </c>
      <c r="C2" s="1">
        <v>0</v>
      </c>
      <c r="D2" s="1"/>
      <c r="E2" s="1">
        <v>64</v>
      </c>
      <c r="F2" s="1">
        <v>6397</v>
      </c>
      <c r="G2" s="1">
        <v>0</v>
      </c>
      <c r="I2" s="1">
        <v>63</v>
      </c>
      <c r="J2" s="1">
        <v>6296</v>
      </c>
      <c r="K2" s="1">
        <v>0</v>
      </c>
      <c r="M2" s="1">
        <v>62</v>
      </c>
      <c r="N2" s="1">
        <v>6200</v>
      </c>
      <c r="O2" s="1">
        <v>0</v>
      </c>
    </row>
    <row r="3" spans="1:15" x14ac:dyDescent="0.35">
      <c r="A3" s="1"/>
      <c r="B3" s="1">
        <v>6487</v>
      </c>
      <c r="C3" s="1">
        <f>Table49131721252933374145[[#This Row],[YYYY]]-B2</f>
        <v>-11</v>
      </c>
      <c r="D3" s="1"/>
      <c r="E3" s="1"/>
      <c r="F3" s="1">
        <v>6392</v>
      </c>
      <c r="G3" s="1">
        <f>F3-F2</f>
        <v>-5</v>
      </c>
      <c r="I3" s="1"/>
      <c r="J3" s="1">
        <v>6290</v>
      </c>
      <c r="K3" s="1">
        <f>J3-J2</f>
        <v>-6</v>
      </c>
      <c r="M3" s="1"/>
      <c r="N3" s="1">
        <v>6194</v>
      </c>
      <c r="O3" s="1">
        <f>N3-N2</f>
        <v>-6</v>
      </c>
    </row>
    <row r="4" spans="1:15" x14ac:dyDescent="0.35">
      <c r="A4" s="1"/>
      <c r="B4" s="1">
        <v>6481</v>
      </c>
      <c r="C4" s="1">
        <f>Table49131721252933374145[[#This Row],[YYYY]]-B3</f>
        <v>-6</v>
      </c>
      <c r="D4" s="1"/>
      <c r="E4" s="1"/>
      <c r="F4" s="1">
        <v>6386</v>
      </c>
      <c r="G4" s="1">
        <f t="shared" ref="G4:G16" si="0">F4-F3</f>
        <v>-6</v>
      </c>
      <c r="I4" s="1"/>
      <c r="J4" s="1">
        <v>6279</v>
      </c>
      <c r="K4" s="1">
        <f>J4-J3</f>
        <v>-11</v>
      </c>
      <c r="M4" s="1"/>
      <c r="N4" s="1">
        <v>6183</v>
      </c>
      <c r="O4" s="1">
        <f t="shared" ref="O4:O15" si="1">N4-N3</f>
        <v>-11</v>
      </c>
    </row>
    <row r="5" spans="1:15" x14ac:dyDescent="0.35">
      <c r="A5" s="1"/>
      <c r="B5" s="1">
        <v>6476</v>
      </c>
      <c r="C5" s="1">
        <f>Table49131721252933374145[[#This Row],[YYYY]]-B4</f>
        <v>-5</v>
      </c>
      <c r="D5" s="1"/>
      <c r="E5" s="1"/>
      <c r="F5" s="1">
        <v>6375</v>
      </c>
      <c r="G5" s="1">
        <f t="shared" si="0"/>
        <v>-11</v>
      </c>
      <c r="I5" s="1"/>
      <c r="J5" s="1">
        <v>6273</v>
      </c>
      <c r="K5" s="1">
        <f>J5-J4</f>
        <v>-6</v>
      </c>
      <c r="M5" s="1"/>
      <c r="N5" s="1">
        <v>6177</v>
      </c>
      <c r="O5" s="1">
        <f t="shared" si="1"/>
        <v>-6</v>
      </c>
    </row>
    <row r="6" spans="1:15" x14ac:dyDescent="0.35">
      <c r="A6" s="1"/>
      <c r="B6" s="1">
        <v>6470</v>
      </c>
      <c r="C6" s="1">
        <f>Table49131721252933374145[[#This Row],[YYYY]]-B5</f>
        <v>-6</v>
      </c>
      <c r="D6" s="1"/>
      <c r="E6" s="1"/>
      <c r="F6" s="1">
        <v>6369</v>
      </c>
      <c r="G6" s="1">
        <f t="shared" si="0"/>
        <v>-6</v>
      </c>
      <c r="I6" s="1"/>
      <c r="J6" s="1">
        <v>6268</v>
      </c>
      <c r="K6" s="1">
        <f>J6-J5</f>
        <v>-5</v>
      </c>
      <c r="M6" s="1"/>
      <c r="N6" s="1">
        <v>6172</v>
      </c>
      <c r="O6" s="1">
        <f t="shared" si="1"/>
        <v>-5</v>
      </c>
    </row>
    <row r="7" spans="1:15" x14ac:dyDescent="0.35">
      <c r="A7" s="1"/>
      <c r="B7" s="1">
        <v>6459</v>
      </c>
      <c r="C7" s="1">
        <f>Table49131721252933374145[[#This Row],[YYYY]]-B6</f>
        <v>-11</v>
      </c>
      <c r="D7" s="1"/>
      <c r="E7" s="1"/>
      <c r="F7" s="1">
        <v>6364</v>
      </c>
      <c r="G7" s="1">
        <f t="shared" si="0"/>
        <v>-5</v>
      </c>
      <c r="I7" s="1"/>
      <c r="J7" s="1">
        <v>6262</v>
      </c>
      <c r="K7" s="1">
        <f>J7-J6</f>
        <v>-6</v>
      </c>
      <c r="M7" s="1"/>
      <c r="N7" s="1">
        <v>6166</v>
      </c>
      <c r="O7" s="1">
        <f t="shared" si="1"/>
        <v>-6</v>
      </c>
    </row>
    <row r="8" spans="1:15" x14ac:dyDescent="0.35">
      <c r="A8" s="1"/>
      <c r="B8" s="1">
        <v>6453</v>
      </c>
      <c r="C8" s="1">
        <f>Table49131721252933374145[[#This Row],[YYYY]]-B7</f>
        <v>-6</v>
      </c>
      <c r="D8" s="1"/>
      <c r="E8" s="1"/>
      <c r="F8" s="1">
        <v>6358</v>
      </c>
      <c r="G8" s="1">
        <f t="shared" si="0"/>
        <v>-6</v>
      </c>
      <c r="I8" s="1"/>
      <c r="J8" s="1">
        <v>6251</v>
      </c>
      <c r="K8" s="1">
        <f>J8-J7</f>
        <v>-11</v>
      </c>
      <c r="M8" s="1"/>
      <c r="N8" s="1">
        <v>6155</v>
      </c>
      <c r="O8" s="1">
        <f t="shared" si="1"/>
        <v>-11</v>
      </c>
    </row>
    <row r="9" spans="1:15" x14ac:dyDescent="0.35">
      <c r="A9" s="1"/>
      <c r="B9" s="1">
        <v>6448</v>
      </c>
      <c r="C9" s="1">
        <f>Table49131721252933374145[[#This Row],[YYYY]]-B8</f>
        <v>-5</v>
      </c>
      <c r="D9" s="1"/>
      <c r="E9" s="1"/>
      <c r="F9" s="1">
        <v>6347</v>
      </c>
      <c r="G9" s="1">
        <f t="shared" si="0"/>
        <v>-11</v>
      </c>
      <c r="I9" s="1"/>
      <c r="J9" s="1">
        <v>6245</v>
      </c>
      <c r="K9" s="1">
        <f>J9-J8</f>
        <v>-6</v>
      </c>
      <c r="M9" s="1"/>
      <c r="N9" s="1">
        <v>6149</v>
      </c>
      <c r="O9" s="1">
        <f t="shared" si="1"/>
        <v>-6</v>
      </c>
    </row>
    <row r="10" spans="1:15" x14ac:dyDescent="0.35">
      <c r="A10" s="1"/>
      <c r="B10" s="1">
        <v>6442</v>
      </c>
      <c r="C10" s="1">
        <f>Table49131721252933374145[[#This Row],[YYYY]]-B9</f>
        <v>-6</v>
      </c>
      <c r="D10" s="1"/>
      <c r="E10" s="1"/>
      <c r="F10" s="1">
        <v>6341</v>
      </c>
      <c r="G10" s="1">
        <f t="shared" si="0"/>
        <v>-6</v>
      </c>
      <c r="I10" s="1"/>
      <c r="J10" s="1">
        <v>6240</v>
      </c>
      <c r="K10" s="1">
        <f>J10-J9</f>
        <v>-5</v>
      </c>
      <c r="M10" s="1"/>
      <c r="N10" s="1">
        <v>6144</v>
      </c>
      <c r="O10" s="1">
        <f t="shared" si="1"/>
        <v>-5</v>
      </c>
    </row>
    <row r="11" spans="1:15" x14ac:dyDescent="0.35">
      <c r="A11" s="1"/>
      <c r="B11" s="1">
        <v>6431</v>
      </c>
      <c r="C11" s="1">
        <f>Table49131721252933374145[[#This Row],[YYYY]]-B10</f>
        <v>-11</v>
      </c>
      <c r="D11" s="1"/>
      <c r="E11" s="1"/>
      <c r="F11" s="1">
        <v>6336</v>
      </c>
      <c r="G11" s="1">
        <f t="shared" si="0"/>
        <v>-5</v>
      </c>
      <c r="I11" s="1"/>
      <c r="J11" s="1">
        <v>6234</v>
      </c>
      <c r="K11" s="1">
        <f>J11-J10</f>
        <v>-6</v>
      </c>
      <c r="M11" s="1"/>
      <c r="N11" s="1">
        <v>6138</v>
      </c>
      <c r="O11" s="1">
        <f t="shared" si="1"/>
        <v>-6</v>
      </c>
    </row>
    <row r="12" spans="1:15" x14ac:dyDescent="0.35">
      <c r="A12" s="1"/>
      <c r="B12" s="1">
        <v>6425</v>
      </c>
      <c r="C12" s="1">
        <f>Table49131721252933374145[[#This Row],[YYYY]]-B11</f>
        <v>-6</v>
      </c>
      <c r="D12" s="1"/>
      <c r="E12" s="1"/>
      <c r="F12" s="1">
        <v>6330</v>
      </c>
      <c r="G12" s="1">
        <f t="shared" si="0"/>
        <v>-6</v>
      </c>
      <c r="I12" s="1"/>
      <c r="J12" s="1">
        <v>6223</v>
      </c>
      <c r="K12" s="1">
        <f>J12-J11</f>
        <v>-11</v>
      </c>
      <c r="M12" s="1"/>
      <c r="N12" s="1">
        <v>6127</v>
      </c>
      <c r="O12" s="1">
        <f t="shared" si="1"/>
        <v>-11</v>
      </c>
    </row>
    <row r="13" spans="1:15" x14ac:dyDescent="0.35">
      <c r="A13" s="1"/>
      <c r="B13" s="1">
        <v>6420</v>
      </c>
      <c r="C13" s="1">
        <f>Table49131721252933374145[[#This Row],[YYYY]]-B12</f>
        <v>-5</v>
      </c>
      <c r="D13" s="1"/>
      <c r="E13" s="1"/>
      <c r="F13" s="1">
        <v>6319</v>
      </c>
      <c r="G13" s="1">
        <f t="shared" si="0"/>
        <v>-11</v>
      </c>
      <c r="I13" s="1"/>
      <c r="J13" s="1">
        <v>6217</v>
      </c>
      <c r="K13" s="1">
        <f>J13-J12</f>
        <v>-6</v>
      </c>
      <c r="M13" s="1"/>
      <c r="N13" s="1">
        <v>6121</v>
      </c>
      <c r="O13" s="1">
        <f t="shared" si="1"/>
        <v>-6</v>
      </c>
    </row>
    <row r="14" spans="1:15" x14ac:dyDescent="0.35">
      <c r="A14" s="1"/>
      <c r="B14" s="1">
        <v>6414</v>
      </c>
      <c r="C14" s="1">
        <f>Table49131721252933374145[[#This Row],[YYYY]]-B13</f>
        <v>-6</v>
      </c>
      <c r="D14" s="1"/>
      <c r="E14" s="1"/>
      <c r="F14" s="1">
        <v>6313</v>
      </c>
      <c r="G14" s="1">
        <f t="shared" si="0"/>
        <v>-6</v>
      </c>
      <c r="I14" s="1"/>
      <c r="J14" s="1">
        <v>6212</v>
      </c>
      <c r="K14" s="1">
        <f>J14-J13</f>
        <v>-5</v>
      </c>
      <c r="M14" s="1"/>
      <c r="N14" s="1">
        <v>6116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6308</v>
      </c>
      <c r="G15" s="1">
        <f t="shared" si="0"/>
        <v>-5</v>
      </c>
      <c r="I15" s="1"/>
      <c r="J15" s="1">
        <v>6206</v>
      </c>
      <c r="K15" s="1">
        <f>J15-J14</f>
        <v>-6</v>
      </c>
      <c r="M15" s="1"/>
      <c r="N15" s="1">
        <v>6110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6302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83904</v>
      </c>
      <c r="C17" s="2">
        <f>SUM(C2:C16)</f>
        <v>-84</v>
      </c>
      <c r="E17" s="2" t="s">
        <v>21</v>
      </c>
      <c r="F17" s="2">
        <f>SUM(F2:F15)</f>
        <v>88935</v>
      </c>
      <c r="G17" s="2">
        <f>SUM(G2:G16)</f>
        <v>-95</v>
      </c>
      <c r="I17" s="2" t="s">
        <v>21</v>
      </c>
      <c r="J17" s="2">
        <f>SUM(J2:J16)</f>
        <v>87496</v>
      </c>
      <c r="K17" s="2">
        <f>SUM(K2:K16)</f>
        <v>-90</v>
      </c>
      <c r="M17" s="2" t="s">
        <v>21</v>
      </c>
      <c r="N17" s="2">
        <f>SUM(N2:N16)</f>
        <v>86152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6454.1538461538457</v>
      </c>
      <c r="C18" s="2">
        <f>AVERAGE(C2:C16)</f>
        <v>-6.4615384615384617</v>
      </c>
      <c r="E18" s="2" t="s">
        <v>22</v>
      </c>
      <c r="F18" s="2">
        <f>AVERAGE(F2:F15)</f>
        <v>6352.5</v>
      </c>
      <c r="G18" s="2">
        <f>AVERAGE(G2:G16)</f>
        <v>-6.333333333333333</v>
      </c>
      <c r="I18" s="2" t="s">
        <v>22</v>
      </c>
      <c r="J18" s="2">
        <f>AVERAGE(J2:J16)</f>
        <v>6249.7142857142853</v>
      </c>
      <c r="K18" s="2">
        <f>AVERAGE(K2:K16)</f>
        <v>-6.4285714285714288</v>
      </c>
      <c r="M18" s="2" t="s">
        <v>22</v>
      </c>
      <c r="N18" s="2">
        <f>AVERAGE(N2:N16)</f>
        <v>6153.7142857142853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37F-67F0-4374-B968-60AE7BFC1C94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69</v>
      </c>
      <c r="B2" s="1">
        <v>6898</v>
      </c>
      <c r="C2" s="1">
        <v>0</v>
      </c>
      <c r="D2" s="1"/>
      <c r="E2" s="1">
        <v>68</v>
      </c>
      <c r="F2" s="1">
        <v>6797</v>
      </c>
      <c r="G2" s="1">
        <v>0</v>
      </c>
      <c r="I2" s="1">
        <v>67</v>
      </c>
      <c r="J2" s="1">
        <v>6696</v>
      </c>
      <c r="K2" s="1">
        <v>0</v>
      </c>
      <c r="M2" s="1">
        <v>66</v>
      </c>
      <c r="N2" s="1">
        <v>6600</v>
      </c>
      <c r="O2" s="1">
        <v>0</v>
      </c>
    </row>
    <row r="3" spans="1:15" x14ac:dyDescent="0.35">
      <c r="A3" s="1"/>
      <c r="B3" s="1">
        <v>6887</v>
      </c>
      <c r="C3" s="1">
        <f>Table4913172125293337414549[[#This Row],[YYYY]]-B2</f>
        <v>-11</v>
      </c>
      <c r="D3" s="1"/>
      <c r="E3" s="1"/>
      <c r="F3" s="1">
        <v>6792</v>
      </c>
      <c r="G3" s="1">
        <f>F3-F2</f>
        <v>-5</v>
      </c>
      <c r="I3" s="1"/>
      <c r="J3" s="1">
        <v>6690</v>
      </c>
      <c r="K3" s="1">
        <f>J3-J2</f>
        <v>-6</v>
      </c>
      <c r="M3" s="1"/>
      <c r="N3" s="1">
        <v>6594</v>
      </c>
      <c r="O3" s="1">
        <f>N3-N2</f>
        <v>-6</v>
      </c>
    </row>
    <row r="4" spans="1:15" x14ac:dyDescent="0.35">
      <c r="A4" s="1"/>
      <c r="B4" s="1">
        <v>6881</v>
      </c>
      <c r="C4" s="1">
        <f>Table4913172125293337414549[[#This Row],[YYYY]]-B3</f>
        <v>-6</v>
      </c>
      <c r="D4" s="1"/>
      <c r="E4" s="1"/>
      <c r="F4" s="1">
        <v>6786</v>
      </c>
      <c r="G4" s="1">
        <f t="shared" ref="G4:G16" si="0">F4-F3</f>
        <v>-6</v>
      </c>
      <c r="I4" s="1"/>
      <c r="J4" s="1">
        <v>6679</v>
      </c>
      <c r="K4" s="1">
        <f>J4-J3</f>
        <v>-11</v>
      </c>
      <c r="M4" s="1"/>
      <c r="N4" s="1">
        <v>6583</v>
      </c>
      <c r="O4" s="1">
        <f t="shared" ref="O4:O15" si="1">N4-N3</f>
        <v>-11</v>
      </c>
    </row>
    <row r="5" spans="1:15" x14ac:dyDescent="0.35">
      <c r="A5" s="1"/>
      <c r="B5" s="1">
        <v>6876</v>
      </c>
      <c r="C5" s="1">
        <f>Table4913172125293337414549[[#This Row],[YYYY]]-B4</f>
        <v>-5</v>
      </c>
      <c r="D5" s="1"/>
      <c r="E5" s="1"/>
      <c r="F5" s="1">
        <v>6775</v>
      </c>
      <c r="G5" s="1">
        <f t="shared" si="0"/>
        <v>-11</v>
      </c>
      <c r="I5" s="1"/>
      <c r="J5" s="1">
        <v>6673</v>
      </c>
      <c r="K5" s="1">
        <f>J5-J4</f>
        <v>-6</v>
      </c>
      <c r="M5" s="1"/>
      <c r="N5" s="1">
        <v>6577</v>
      </c>
      <c r="O5" s="1">
        <f t="shared" si="1"/>
        <v>-6</v>
      </c>
    </row>
    <row r="6" spans="1:15" x14ac:dyDescent="0.35">
      <c r="A6" s="1"/>
      <c r="B6" s="1">
        <v>6870</v>
      </c>
      <c r="C6" s="1">
        <f>Table4913172125293337414549[[#This Row],[YYYY]]-B5</f>
        <v>-6</v>
      </c>
      <c r="D6" s="1"/>
      <c r="E6" s="1"/>
      <c r="F6" s="1">
        <v>6769</v>
      </c>
      <c r="G6" s="1">
        <f t="shared" si="0"/>
        <v>-6</v>
      </c>
      <c r="I6" s="1"/>
      <c r="J6" s="1">
        <v>6668</v>
      </c>
      <c r="K6" s="1">
        <f>J6-J5</f>
        <v>-5</v>
      </c>
      <c r="M6" s="1"/>
      <c r="N6" s="1">
        <v>6572</v>
      </c>
      <c r="O6" s="1">
        <f t="shared" si="1"/>
        <v>-5</v>
      </c>
    </row>
    <row r="7" spans="1:15" x14ac:dyDescent="0.35">
      <c r="A7" s="1"/>
      <c r="B7" s="1">
        <v>6859</v>
      </c>
      <c r="C7" s="1">
        <f>Table4913172125293337414549[[#This Row],[YYYY]]-B6</f>
        <v>-11</v>
      </c>
      <c r="D7" s="1"/>
      <c r="E7" s="1"/>
      <c r="F7" s="1">
        <v>6764</v>
      </c>
      <c r="G7" s="1">
        <f t="shared" si="0"/>
        <v>-5</v>
      </c>
      <c r="I7" s="1"/>
      <c r="J7" s="1">
        <v>6662</v>
      </c>
      <c r="K7" s="1">
        <f>J7-J6</f>
        <v>-6</v>
      </c>
      <c r="M7" s="1"/>
      <c r="N7" s="1">
        <v>6566</v>
      </c>
      <c r="O7" s="1">
        <f t="shared" si="1"/>
        <v>-6</v>
      </c>
    </row>
    <row r="8" spans="1:15" x14ac:dyDescent="0.35">
      <c r="A8" s="1"/>
      <c r="B8" s="1">
        <v>6853</v>
      </c>
      <c r="C8" s="1">
        <f>Table4913172125293337414549[[#This Row],[YYYY]]-B7</f>
        <v>-6</v>
      </c>
      <c r="D8" s="1"/>
      <c r="E8" s="1"/>
      <c r="F8" s="1">
        <v>6758</v>
      </c>
      <c r="G8" s="1">
        <f t="shared" si="0"/>
        <v>-6</v>
      </c>
      <c r="I8" s="1"/>
      <c r="J8" s="1">
        <v>6651</v>
      </c>
      <c r="K8" s="1">
        <f>J8-J7</f>
        <v>-11</v>
      </c>
      <c r="M8" s="1"/>
      <c r="N8" s="1">
        <v>6555</v>
      </c>
      <c r="O8" s="1">
        <f t="shared" si="1"/>
        <v>-11</v>
      </c>
    </row>
    <row r="9" spans="1:15" x14ac:dyDescent="0.35">
      <c r="A9" s="1"/>
      <c r="B9" s="1">
        <v>6848</v>
      </c>
      <c r="C9" s="1">
        <f>Table4913172125293337414549[[#This Row],[YYYY]]-B8</f>
        <v>-5</v>
      </c>
      <c r="D9" s="1"/>
      <c r="E9" s="1"/>
      <c r="F9" s="1">
        <v>6747</v>
      </c>
      <c r="G9" s="1">
        <f t="shared" si="0"/>
        <v>-11</v>
      </c>
      <c r="I9" s="1"/>
      <c r="J9" s="1">
        <v>6645</v>
      </c>
      <c r="K9" s="1">
        <f>J9-J8</f>
        <v>-6</v>
      </c>
      <c r="M9" s="1"/>
      <c r="N9" s="1">
        <v>6549</v>
      </c>
      <c r="O9" s="1">
        <f t="shared" si="1"/>
        <v>-6</v>
      </c>
    </row>
    <row r="10" spans="1:15" x14ac:dyDescent="0.35">
      <c r="A10" s="1"/>
      <c r="B10" s="1">
        <v>6842</v>
      </c>
      <c r="C10" s="1">
        <f>Table4913172125293337414549[[#This Row],[YYYY]]-B9</f>
        <v>-6</v>
      </c>
      <c r="D10" s="1"/>
      <c r="E10" s="1"/>
      <c r="F10" s="1">
        <v>6741</v>
      </c>
      <c r="G10" s="1">
        <f t="shared" si="0"/>
        <v>-6</v>
      </c>
      <c r="I10" s="1"/>
      <c r="J10" s="1">
        <v>6640</v>
      </c>
      <c r="K10" s="1">
        <f>J10-J9</f>
        <v>-5</v>
      </c>
      <c r="M10" s="1"/>
      <c r="N10" s="1">
        <v>6544</v>
      </c>
      <c r="O10" s="1">
        <f t="shared" si="1"/>
        <v>-5</v>
      </c>
    </row>
    <row r="11" spans="1:15" x14ac:dyDescent="0.35">
      <c r="A11" s="1"/>
      <c r="B11" s="1">
        <v>6831</v>
      </c>
      <c r="C11" s="1">
        <f>Table4913172125293337414549[[#This Row],[YYYY]]-B10</f>
        <v>-11</v>
      </c>
      <c r="D11" s="1"/>
      <c r="E11" s="1"/>
      <c r="F11" s="1">
        <v>6736</v>
      </c>
      <c r="G11" s="1">
        <f t="shared" si="0"/>
        <v>-5</v>
      </c>
      <c r="I11" s="1"/>
      <c r="J11" s="1">
        <v>6634</v>
      </c>
      <c r="K11" s="1">
        <f>J11-J10</f>
        <v>-6</v>
      </c>
      <c r="M11" s="1"/>
      <c r="N11" s="1">
        <v>6538</v>
      </c>
      <c r="O11" s="1">
        <f t="shared" si="1"/>
        <v>-6</v>
      </c>
    </row>
    <row r="12" spans="1:15" x14ac:dyDescent="0.35">
      <c r="A12" s="1"/>
      <c r="B12" s="1">
        <v>6825</v>
      </c>
      <c r="C12" s="1">
        <f>Table4913172125293337414549[[#This Row],[YYYY]]-B11</f>
        <v>-6</v>
      </c>
      <c r="D12" s="1"/>
      <c r="E12" s="1"/>
      <c r="F12" s="1">
        <v>6730</v>
      </c>
      <c r="G12" s="1">
        <f t="shared" si="0"/>
        <v>-6</v>
      </c>
      <c r="I12" s="1"/>
      <c r="J12" s="1">
        <v>6623</v>
      </c>
      <c r="K12" s="1">
        <f>J12-J11</f>
        <v>-11</v>
      </c>
      <c r="M12" s="1"/>
      <c r="N12" s="1">
        <v>6527</v>
      </c>
      <c r="O12" s="1">
        <f t="shared" si="1"/>
        <v>-11</v>
      </c>
    </row>
    <row r="13" spans="1:15" x14ac:dyDescent="0.35">
      <c r="A13" s="1"/>
      <c r="B13" s="1">
        <v>6820</v>
      </c>
      <c r="C13" s="1">
        <f>Table4913172125293337414549[[#This Row],[YYYY]]-B12</f>
        <v>-5</v>
      </c>
      <c r="D13" s="1"/>
      <c r="E13" s="1"/>
      <c r="F13" s="1">
        <v>6719</v>
      </c>
      <c r="G13" s="1">
        <f t="shared" si="0"/>
        <v>-11</v>
      </c>
      <c r="I13" s="1"/>
      <c r="J13" s="1">
        <v>6617</v>
      </c>
      <c r="K13" s="1">
        <f>J13-J12</f>
        <v>-6</v>
      </c>
      <c r="M13" s="1"/>
      <c r="N13" s="1">
        <v>6521</v>
      </c>
      <c r="O13" s="1">
        <f t="shared" si="1"/>
        <v>-6</v>
      </c>
    </row>
    <row r="14" spans="1:15" x14ac:dyDescent="0.35">
      <c r="A14" s="1"/>
      <c r="B14" s="1">
        <v>6814</v>
      </c>
      <c r="C14" s="1">
        <f>Table4913172125293337414549[[#This Row],[YYYY]]-B13</f>
        <v>-6</v>
      </c>
      <c r="D14" s="1"/>
      <c r="E14" s="1"/>
      <c r="F14" s="1">
        <v>6713</v>
      </c>
      <c r="G14" s="1">
        <f t="shared" si="0"/>
        <v>-6</v>
      </c>
      <c r="I14" s="1"/>
      <c r="J14" s="1">
        <v>6612</v>
      </c>
      <c r="K14" s="1">
        <f>J14-J13</f>
        <v>-5</v>
      </c>
      <c r="M14" s="1"/>
      <c r="N14" s="1">
        <v>6516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6708</v>
      </c>
      <c r="G15" s="1">
        <f t="shared" si="0"/>
        <v>-5</v>
      </c>
      <c r="I15" s="1"/>
      <c r="J15" s="1">
        <v>6606</v>
      </c>
      <c r="K15" s="1">
        <f>J15-J14</f>
        <v>-6</v>
      </c>
      <c r="M15" s="1"/>
      <c r="N15" s="1">
        <v>6510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6702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89104</v>
      </c>
      <c r="C17" s="2">
        <f>SUM(C2:C16)</f>
        <v>-84</v>
      </c>
      <c r="E17" s="2" t="s">
        <v>21</v>
      </c>
      <c r="F17" s="2">
        <f>SUM(F2:F15)</f>
        <v>94535</v>
      </c>
      <c r="G17" s="2">
        <f>SUM(G2:G16)</f>
        <v>-95</v>
      </c>
      <c r="I17" s="2" t="s">
        <v>21</v>
      </c>
      <c r="J17" s="2">
        <f>SUM(J2:J16)</f>
        <v>93096</v>
      </c>
      <c r="K17" s="2">
        <f>SUM(K2:K16)</f>
        <v>-90</v>
      </c>
      <c r="M17" s="2" t="s">
        <v>21</v>
      </c>
      <c r="N17" s="2">
        <f>SUM(N2:N16)</f>
        <v>91752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6854.1538461538457</v>
      </c>
      <c r="C18" s="2">
        <f>AVERAGE(C2:C16)</f>
        <v>-6.4615384615384617</v>
      </c>
      <c r="E18" s="2" t="s">
        <v>22</v>
      </c>
      <c r="F18" s="2">
        <f>AVERAGE(F2:F15)</f>
        <v>6752.5</v>
      </c>
      <c r="G18" s="2">
        <f>AVERAGE(G2:G16)</f>
        <v>-6.333333333333333</v>
      </c>
      <c r="I18" s="2" t="s">
        <v>22</v>
      </c>
      <c r="J18" s="2">
        <f>AVERAGE(J2:J16)</f>
        <v>6649.7142857142853</v>
      </c>
      <c r="K18" s="2">
        <f>AVERAGE(K2:K16)</f>
        <v>-6.4285714285714288</v>
      </c>
      <c r="M18" s="2" t="s">
        <v>22</v>
      </c>
      <c r="N18" s="2">
        <f>AVERAGE(N2:N16)</f>
        <v>6553.7142857142853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9960-9264-47C7-A836-687FBC8E734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73</v>
      </c>
      <c r="B2" s="1">
        <v>7298</v>
      </c>
      <c r="C2" s="1">
        <v>0</v>
      </c>
      <c r="D2" s="1"/>
      <c r="E2" s="1">
        <v>72</v>
      </c>
      <c r="F2" s="1">
        <v>7197</v>
      </c>
      <c r="G2" s="1">
        <v>0</v>
      </c>
      <c r="I2" s="1">
        <v>71</v>
      </c>
      <c r="J2" s="1">
        <v>7096</v>
      </c>
      <c r="K2" s="1">
        <v>0</v>
      </c>
      <c r="M2" s="1">
        <v>70</v>
      </c>
      <c r="N2" s="1">
        <v>7000</v>
      </c>
      <c r="O2" s="1">
        <v>0</v>
      </c>
    </row>
    <row r="3" spans="1:15" x14ac:dyDescent="0.35">
      <c r="A3" s="1"/>
      <c r="B3" s="1">
        <v>7287</v>
      </c>
      <c r="C3" s="1">
        <f>Table491317212529333741454953[[#This Row],[YYYY]]-B2</f>
        <v>-11</v>
      </c>
      <c r="D3" s="1"/>
      <c r="E3" s="1"/>
      <c r="F3" s="1">
        <v>7192</v>
      </c>
      <c r="G3" s="1">
        <f>F3-F2</f>
        <v>-5</v>
      </c>
      <c r="I3" s="1"/>
      <c r="J3" s="1">
        <v>7090</v>
      </c>
      <c r="K3" s="1">
        <f>J3-J2</f>
        <v>-6</v>
      </c>
      <c r="M3" s="1"/>
      <c r="N3" s="1">
        <v>6994</v>
      </c>
      <c r="O3" s="1">
        <f>N3-N2</f>
        <v>-6</v>
      </c>
    </row>
    <row r="4" spans="1:15" x14ac:dyDescent="0.35">
      <c r="A4" s="1"/>
      <c r="B4" s="1">
        <v>7281</v>
      </c>
      <c r="C4" s="1">
        <f>Table491317212529333741454953[[#This Row],[YYYY]]-B3</f>
        <v>-6</v>
      </c>
      <c r="D4" s="1"/>
      <c r="E4" s="1"/>
      <c r="F4" s="1">
        <v>7186</v>
      </c>
      <c r="G4" s="1">
        <f t="shared" ref="G4:G16" si="0">F4-F3</f>
        <v>-6</v>
      </c>
      <c r="I4" s="1"/>
      <c r="J4" s="1">
        <v>7079</v>
      </c>
      <c r="K4" s="1">
        <f>J4-J3</f>
        <v>-11</v>
      </c>
      <c r="M4" s="1"/>
      <c r="N4" s="1">
        <v>6983</v>
      </c>
      <c r="O4" s="1">
        <f t="shared" ref="O4:O15" si="1">N4-N3</f>
        <v>-11</v>
      </c>
    </row>
    <row r="5" spans="1:15" x14ac:dyDescent="0.35">
      <c r="A5" s="1"/>
      <c r="B5" s="1">
        <v>7276</v>
      </c>
      <c r="C5" s="1">
        <f>Table491317212529333741454953[[#This Row],[YYYY]]-B4</f>
        <v>-5</v>
      </c>
      <c r="D5" s="1"/>
      <c r="E5" s="1"/>
      <c r="F5" s="1">
        <v>7175</v>
      </c>
      <c r="G5" s="1">
        <f t="shared" si="0"/>
        <v>-11</v>
      </c>
      <c r="I5" s="1"/>
      <c r="J5" s="1">
        <v>7073</v>
      </c>
      <c r="K5" s="1">
        <f>J5-J4</f>
        <v>-6</v>
      </c>
      <c r="M5" s="1"/>
      <c r="N5" s="1">
        <v>6977</v>
      </c>
      <c r="O5" s="1">
        <f t="shared" si="1"/>
        <v>-6</v>
      </c>
    </row>
    <row r="6" spans="1:15" x14ac:dyDescent="0.35">
      <c r="A6" s="1"/>
      <c r="B6" s="1">
        <v>7270</v>
      </c>
      <c r="C6" s="1">
        <f>Table491317212529333741454953[[#This Row],[YYYY]]-B5</f>
        <v>-6</v>
      </c>
      <c r="D6" s="1"/>
      <c r="E6" s="1"/>
      <c r="F6" s="1">
        <v>7169</v>
      </c>
      <c r="G6" s="1">
        <f t="shared" si="0"/>
        <v>-6</v>
      </c>
      <c r="I6" s="1"/>
      <c r="J6" s="1">
        <v>7068</v>
      </c>
      <c r="K6" s="1">
        <f>J6-J5</f>
        <v>-5</v>
      </c>
      <c r="M6" s="1"/>
      <c r="N6" s="1">
        <v>6972</v>
      </c>
      <c r="O6" s="1">
        <f t="shared" si="1"/>
        <v>-5</v>
      </c>
    </row>
    <row r="7" spans="1:15" x14ac:dyDescent="0.35">
      <c r="A7" s="1"/>
      <c r="B7" s="1">
        <v>7259</v>
      </c>
      <c r="C7" s="1">
        <f>Table491317212529333741454953[[#This Row],[YYYY]]-B6</f>
        <v>-11</v>
      </c>
      <c r="D7" s="1"/>
      <c r="E7" s="1"/>
      <c r="F7" s="1">
        <v>7164</v>
      </c>
      <c r="G7" s="1">
        <f t="shared" si="0"/>
        <v>-5</v>
      </c>
      <c r="I7" s="1"/>
      <c r="J7" s="1">
        <v>7062</v>
      </c>
      <c r="K7" s="1">
        <f>J7-J6</f>
        <v>-6</v>
      </c>
      <c r="M7" s="1"/>
      <c r="N7" s="1">
        <v>6966</v>
      </c>
      <c r="O7" s="1">
        <f t="shared" si="1"/>
        <v>-6</v>
      </c>
    </row>
    <row r="8" spans="1:15" x14ac:dyDescent="0.35">
      <c r="A8" s="1"/>
      <c r="B8" s="1">
        <v>7253</v>
      </c>
      <c r="C8" s="1">
        <f>Table491317212529333741454953[[#This Row],[YYYY]]-B7</f>
        <v>-6</v>
      </c>
      <c r="D8" s="1"/>
      <c r="E8" s="1"/>
      <c r="F8" s="1">
        <v>7158</v>
      </c>
      <c r="G8" s="1">
        <f t="shared" si="0"/>
        <v>-6</v>
      </c>
      <c r="I8" s="1"/>
      <c r="J8" s="1">
        <v>7051</v>
      </c>
      <c r="K8" s="1">
        <f>J8-J7</f>
        <v>-11</v>
      </c>
      <c r="M8" s="1"/>
      <c r="N8" s="1">
        <v>6955</v>
      </c>
      <c r="O8" s="1">
        <f t="shared" si="1"/>
        <v>-11</v>
      </c>
    </row>
    <row r="9" spans="1:15" x14ac:dyDescent="0.35">
      <c r="A9" s="1"/>
      <c r="B9" s="1">
        <v>7248</v>
      </c>
      <c r="C9" s="1">
        <f>Table491317212529333741454953[[#This Row],[YYYY]]-B8</f>
        <v>-5</v>
      </c>
      <c r="D9" s="1"/>
      <c r="E9" s="1"/>
      <c r="F9" s="1">
        <v>7147</v>
      </c>
      <c r="G9" s="1">
        <f t="shared" si="0"/>
        <v>-11</v>
      </c>
      <c r="I9" s="1"/>
      <c r="J9" s="1">
        <v>7045</v>
      </c>
      <c r="K9" s="1">
        <f>J9-J8</f>
        <v>-6</v>
      </c>
      <c r="M9" s="1"/>
      <c r="N9" s="1">
        <v>6949</v>
      </c>
      <c r="O9" s="1">
        <f t="shared" si="1"/>
        <v>-6</v>
      </c>
    </row>
    <row r="10" spans="1:15" x14ac:dyDescent="0.35">
      <c r="A10" s="1"/>
      <c r="B10" s="1">
        <v>7242</v>
      </c>
      <c r="C10" s="1">
        <f>Table491317212529333741454953[[#This Row],[YYYY]]-B9</f>
        <v>-6</v>
      </c>
      <c r="D10" s="1"/>
      <c r="E10" s="1"/>
      <c r="F10" s="1">
        <v>7141</v>
      </c>
      <c r="G10" s="1">
        <f t="shared" si="0"/>
        <v>-6</v>
      </c>
      <c r="I10" s="1"/>
      <c r="J10" s="1">
        <v>7040</v>
      </c>
      <c r="K10" s="1">
        <f>J10-J9</f>
        <v>-5</v>
      </c>
      <c r="M10" s="1"/>
      <c r="N10" s="1">
        <v>6944</v>
      </c>
      <c r="O10" s="1">
        <f t="shared" si="1"/>
        <v>-5</v>
      </c>
    </row>
    <row r="11" spans="1:15" x14ac:dyDescent="0.35">
      <c r="A11" s="1"/>
      <c r="B11" s="1">
        <v>7231</v>
      </c>
      <c r="C11" s="1">
        <f>Table491317212529333741454953[[#This Row],[YYYY]]-B10</f>
        <v>-11</v>
      </c>
      <c r="D11" s="1"/>
      <c r="E11" s="1"/>
      <c r="F11" s="1">
        <v>7136</v>
      </c>
      <c r="G11" s="1">
        <f t="shared" si="0"/>
        <v>-5</v>
      </c>
      <c r="I11" s="1"/>
      <c r="J11" s="1">
        <v>7034</v>
      </c>
      <c r="K11" s="1">
        <f>J11-J10</f>
        <v>-6</v>
      </c>
      <c r="M11" s="1"/>
      <c r="N11" s="1">
        <v>6938</v>
      </c>
      <c r="O11" s="1">
        <f t="shared" si="1"/>
        <v>-6</v>
      </c>
    </row>
    <row r="12" spans="1:15" x14ac:dyDescent="0.35">
      <c r="A12" s="1"/>
      <c r="B12" s="1">
        <v>7225</v>
      </c>
      <c r="C12" s="1">
        <f>Table491317212529333741454953[[#This Row],[YYYY]]-B11</f>
        <v>-6</v>
      </c>
      <c r="D12" s="1"/>
      <c r="E12" s="1"/>
      <c r="F12" s="1">
        <v>7130</v>
      </c>
      <c r="G12" s="1">
        <f t="shared" si="0"/>
        <v>-6</v>
      </c>
      <c r="I12" s="1"/>
      <c r="J12" s="1">
        <v>7023</v>
      </c>
      <c r="K12" s="1">
        <f>J12-J11</f>
        <v>-11</v>
      </c>
      <c r="M12" s="1"/>
      <c r="N12" s="1">
        <v>6927</v>
      </c>
      <c r="O12" s="1">
        <f t="shared" si="1"/>
        <v>-11</v>
      </c>
    </row>
    <row r="13" spans="1:15" x14ac:dyDescent="0.35">
      <c r="A13" s="1"/>
      <c r="B13" s="1">
        <v>7220</v>
      </c>
      <c r="C13" s="1">
        <f>Table491317212529333741454953[[#This Row],[YYYY]]-B12</f>
        <v>-5</v>
      </c>
      <c r="D13" s="1"/>
      <c r="E13" s="1"/>
      <c r="F13" s="1">
        <v>7119</v>
      </c>
      <c r="G13" s="1">
        <f t="shared" si="0"/>
        <v>-11</v>
      </c>
      <c r="I13" s="1"/>
      <c r="J13" s="1">
        <v>7017</v>
      </c>
      <c r="K13" s="1">
        <f>J13-J12</f>
        <v>-6</v>
      </c>
      <c r="M13" s="1"/>
      <c r="N13" s="1">
        <v>6921</v>
      </c>
      <c r="O13" s="1">
        <f t="shared" si="1"/>
        <v>-6</v>
      </c>
    </row>
    <row r="14" spans="1:15" x14ac:dyDescent="0.35">
      <c r="A14" s="1"/>
      <c r="B14" s="1">
        <v>7214</v>
      </c>
      <c r="C14" s="1">
        <f>Table491317212529333741454953[[#This Row],[YYYY]]-B13</f>
        <v>-6</v>
      </c>
      <c r="D14" s="1"/>
      <c r="E14" s="1"/>
      <c r="F14" s="1">
        <v>7113</v>
      </c>
      <c r="G14" s="1">
        <f t="shared" si="0"/>
        <v>-6</v>
      </c>
      <c r="I14" s="1"/>
      <c r="J14" s="1">
        <v>7012</v>
      </c>
      <c r="K14" s="1">
        <f>J14-J13</f>
        <v>-5</v>
      </c>
      <c r="M14" s="1"/>
      <c r="N14" s="1">
        <v>6916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7108</v>
      </c>
      <c r="G15" s="1">
        <f t="shared" si="0"/>
        <v>-5</v>
      </c>
      <c r="I15" s="1"/>
      <c r="J15" s="1">
        <v>7006</v>
      </c>
      <c r="K15" s="1">
        <f>J15-J14</f>
        <v>-6</v>
      </c>
      <c r="M15" s="1"/>
      <c r="N15" s="1">
        <v>6910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94304</v>
      </c>
      <c r="C17" s="2">
        <f>SUM(C2:C16)</f>
        <v>-84</v>
      </c>
      <c r="E17" s="2" t="s">
        <v>21</v>
      </c>
      <c r="F17" s="2">
        <f>SUM(F2:F15)</f>
        <v>100135</v>
      </c>
      <c r="G17" s="2">
        <f>SUM(G2:G16)</f>
        <v>-95</v>
      </c>
      <c r="I17" s="2" t="s">
        <v>21</v>
      </c>
      <c r="J17" s="2">
        <f>SUM(J2:J16)</f>
        <v>98696</v>
      </c>
      <c r="K17" s="2">
        <f>SUM(K2:K16)</f>
        <v>-90</v>
      </c>
      <c r="M17" s="2" t="s">
        <v>21</v>
      </c>
      <c r="N17" s="2">
        <f>SUM(N2:N16)</f>
        <v>97352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7254.1538461538457</v>
      </c>
      <c r="C18" s="2">
        <f>AVERAGE(C2:C16)</f>
        <v>-6.4615384615384617</v>
      </c>
      <c r="E18" s="2" t="s">
        <v>22</v>
      </c>
      <c r="F18" s="2">
        <f>AVERAGE(F2:F15)</f>
        <v>7152.5</v>
      </c>
      <c r="G18" s="2">
        <f>AVERAGE(G2:G16)</f>
        <v>-6.333333333333333</v>
      </c>
      <c r="I18" s="2" t="s">
        <v>22</v>
      </c>
      <c r="J18" s="2">
        <f>AVERAGE(J2:J16)</f>
        <v>7049.7142857142853</v>
      </c>
      <c r="K18" s="2">
        <f>AVERAGE(K2:K16)</f>
        <v>-6.4285714285714288</v>
      </c>
      <c r="M18" s="2" t="s">
        <v>22</v>
      </c>
      <c r="N18" s="2">
        <f>AVERAGE(N2:N16)</f>
        <v>6953.7142857142853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D80-9D50-42EA-9D03-EF030BFAEFA6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</v>
      </c>
      <c r="B2" s="1">
        <v>792</v>
      </c>
      <c r="C2" s="1">
        <v>0</v>
      </c>
      <c r="D2" s="1"/>
      <c r="E2" s="1">
        <v>7</v>
      </c>
      <c r="F2" s="1">
        <v>691</v>
      </c>
      <c r="G2" s="1">
        <v>0</v>
      </c>
      <c r="I2" s="1">
        <v>6</v>
      </c>
      <c r="J2" s="1">
        <v>596</v>
      </c>
      <c r="K2" s="1">
        <v>0</v>
      </c>
      <c r="M2" s="1">
        <v>5</v>
      </c>
      <c r="N2" s="1">
        <v>497</v>
      </c>
      <c r="O2" s="1">
        <v>0</v>
      </c>
    </row>
    <row r="3" spans="1:15" x14ac:dyDescent="0.35">
      <c r="A3" s="1"/>
      <c r="B3" s="1">
        <v>786</v>
      </c>
      <c r="C3" s="1">
        <f>Table49397101105[[#This Row],[YYYY]]-B2</f>
        <v>-6</v>
      </c>
      <c r="D3" s="1"/>
      <c r="E3" s="1"/>
      <c r="F3" s="1">
        <v>685</v>
      </c>
      <c r="G3" s="1">
        <f>F3-F2</f>
        <v>-6</v>
      </c>
      <c r="I3" s="1"/>
      <c r="J3" s="1">
        <v>590</v>
      </c>
      <c r="K3" s="1">
        <f>Table69599103107[[#This Row],[YYYY]]-J2</f>
        <v>-6</v>
      </c>
      <c r="M3" s="1"/>
      <c r="N3" s="1">
        <v>492</v>
      </c>
      <c r="O3" s="1">
        <f>N3-N2</f>
        <v>-5</v>
      </c>
    </row>
    <row r="4" spans="1:15" x14ac:dyDescent="0.35">
      <c r="A4" s="1"/>
      <c r="B4" s="1">
        <v>781</v>
      </c>
      <c r="C4" s="1">
        <f>Table49397101105[[#This Row],[YYYY]]-B3</f>
        <v>-5</v>
      </c>
      <c r="D4" s="1"/>
      <c r="E4" s="1"/>
      <c r="F4" s="1">
        <v>680</v>
      </c>
      <c r="G4" s="1">
        <f>F4-F3</f>
        <v>-5</v>
      </c>
      <c r="I4" s="1"/>
      <c r="J4" s="1">
        <v>585</v>
      </c>
      <c r="K4" s="1">
        <f>Table69599103107[[#This Row],[YYYY]]-J3</f>
        <v>-5</v>
      </c>
      <c r="M4" s="1"/>
      <c r="N4" s="1">
        <v>486</v>
      </c>
      <c r="O4" s="1">
        <f t="shared" ref="O4:O16" si="0">N4-N3</f>
        <v>-6</v>
      </c>
    </row>
    <row r="5" spans="1:15" x14ac:dyDescent="0.35">
      <c r="A5" s="1"/>
      <c r="B5" s="1">
        <v>775</v>
      </c>
      <c r="C5" s="1">
        <f>Table49397101105[[#This Row],[YYYY]]-B4</f>
        <v>-6</v>
      </c>
      <c r="D5" s="1"/>
      <c r="E5" s="1"/>
      <c r="F5" s="1">
        <v>674</v>
      </c>
      <c r="G5" s="1">
        <f>F5-F4</f>
        <v>-6</v>
      </c>
      <c r="I5" s="1"/>
      <c r="J5" s="1">
        <v>579</v>
      </c>
      <c r="K5" s="1">
        <f>Table69599103107[[#This Row],[YYYY]]-J4</f>
        <v>-6</v>
      </c>
      <c r="M5" s="1"/>
      <c r="N5" s="1">
        <v>475</v>
      </c>
      <c r="O5" s="1">
        <f t="shared" si="0"/>
        <v>-11</v>
      </c>
    </row>
    <row r="6" spans="1:15" x14ac:dyDescent="0.35">
      <c r="A6" s="1"/>
      <c r="B6" s="1">
        <v>764</v>
      </c>
      <c r="C6" s="1">
        <f>Table49397101105[[#This Row],[YYYY]]-B5</f>
        <v>-11</v>
      </c>
      <c r="D6" s="1"/>
      <c r="E6" s="1"/>
      <c r="F6" s="1">
        <v>663</v>
      </c>
      <c r="G6" s="1">
        <f>F6-F5</f>
        <v>-11</v>
      </c>
      <c r="I6" s="1"/>
      <c r="J6" s="1">
        <v>568</v>
      </c>
      <c r="K6" s="1">
        <f>Table69599103107[[#This Row],[YYYY]]-J5</f>
        <v>-11</v>
      </c>
      <c r="M6" s="1"/>
      <c r="N6" s="1">
        <v>469</v>
      </c>
      <c r="O6" s="1">
        <f t="shared" si="0"/>
        <v>-6</v>
      </c>
    </row>
    <row r="7" spans="1:15" x14ac:dyDescent="0.35">
      <c r="A7" s="1"/>
      <c r="B7" s="1">
        <v>758</v>
      </c>
      <c r="C7" s="1">
        <f>Table49397101105[[#This Row],[YYYY]]-B6</f>
        <v>-6</v>
      </c>
      <c r="D7" s="1"/>
      <c r="E7" s="1"/>
      <c r="F7" s="1">
        <v>657</v>
      </c>
      <c r="G7" s="1">
        <f>F7-F6</f>
        <v>-6</v>
      </c>
      <c r="I7" s="1"/>
      <c r="J7" s="1">
        <v>562</v>
      </c>
      <c r="K7" s="1">
        <f>Table69599103107[[#This Row],[YYYY]]-J6</f>
        <v>-6</v>
      </c>
      <c r="M7" s="1"/>
      <c r="N7" s="1">
        <v>464</v>
      </c>
      <c r="O7" s="1">
        <f t="shared" si="0"/>
        <v>-5</v>
      </c>
    </row>
    <row r="8" spans="1:15" x14ac:dyDescent="0.35">
      <c r="A8" s="1"/>
      <c r="B8" s="1">
        <v>753</v>
      </c>
      <c r="C8" s="1">
        <f>Table49397101105[[#This Row],[YYYY]]-B7</f>
        <v>-5</v>
      </c>
      <c r="D8" s="1"/>
      <c r="E8" s="1"/>
      <c r="F8" s="1">
        <v>652</v>
      </c>
      <c r="G8" s="1">
        <f>F8-F7</f>
        <v>-5</v>
      </c>
      <c r="I8" s="1"/>
      <c r="J8" s="1">
        <v>557</v>
      </c>
      <c r="K8" s="1">
        <f>Table69599103107[[#This Row],[YYYY]]-J7</f>
        <v>-5</v>
      </c>
      <c r="M8" s="1"/>
      <c r="N8" s="1">
        <v>458</v>
      </c>
      <c r="O8" s="1">
        <f t="shared" si="0"/>
        <v>-6</v>
      </c>
    </row>
    <row r="9" spans="1:15" x14ac:dyDescent="0.35">
      <c r="A9" s="1"/>
      <c r="B9" s="1">
        <v>747</v>
      </c>
      <c r="C9" s="1">
        <f>Table49397101105[[#This Row],[YYYY]]-B8</f>
        <v>-6</v>
      </c>
      <c r="D9" s="1"/>
      <c r="E9" s="1"/>
      <c r="F9" s="1">
        <v>646</v>
      </c>
      <c r="G9" s="1">
        <f>F9-F8</f>
        <v>-6</v>
      </c>
      <c r="I9" s="1"/>
      <c r="J9" s="1">
        <v>551</v>
      </c>
      <c r="K9" s="1">
        <f>Table69599103107[[#This Row],[YYYY]]-J8</f>
        <v>-6</v>
      </c>
      <c r="M9" s="1"/>
      <c r="N9" s="1">
        <v>447</v>
      </c>
      <c r="O9" s="1">
        <f t="shared" si="0"/>
        <v>-11</v>
      </c>
    </row>
    <row r="10" spans="1:15" x14ac:dyDescent="0.35">
      <c r="A10" s="1"/>
      <c r="B10" s="1">
        <v>736</v>
      </c>
      <c r="C10" s="1">
        <f>Table49397101105[[#This Row],[YYYY]]-B9</f>
        <v>-11</v>
      </c>
      <c r="D10" s="1"/>
      <c r="E10" s="1"/>
      <c r="F10" s="1">
        <v>635</v>
      </c>
      <c r="G10" s="1">
        <f>F10-F9</f>
        <v>-11</v>
      </c>
      <c r="I10" s="1"/>
      <c r="J10" s="1">
        <v>540</v>
      </c>
      <c r="K10" s="1">
        <f>Table69599103107[[#This Row],[YYYY]]-J9</f>
        <v>-11</v>
      </c>
      <c r="M10" s="1"/>
      <c r="N10" s="1">
        <v>441</v>
      </c>
      <c r="O10" s="1">
        <f t="shared" si="0"/>
        <v>-6</v>
      </c>
    </row>
    <row r="11" spans="1:15" x14ac:dyDescent="0.35">
      <c r="A11" s="1"/>
      <c r="B11" s="1">
        <v>730</v>
      </c>
      <c r="C11" s="1">
        <f>Table49397101105[[#This Row],[YYYY]]-B10</f>
        <v>-6</v>
      </c>
      <c r="D11" s="1"/>
      <c r="E11" s="1"/>
      <c r="F11" s="1">
        <v>629</v>
      </c>
      <c r="G11" s="1">
        <f>F11-F10</f>
        <v>-6</v>
      </c>
      <c r="I11" s="1"/>
      <c r="J11" s="1">
        <v>534</v>
      </c>
      <c r="K11" s="1">
        <f>Table69599103107[[#This Row],[YYYY]]-J10</f>
        <v>-6</v>
      </c>
      <c r="M11" s="1"/>
      <c r="N11" s="1">
        <v>436</v>
      </c>
      <c r="O11" s="1">
        <f t="shared" si="0"/>
        <v>-5</v>
      </c>
    </row>
    <row r="12" spans="1:15" x14ac:dyDescent="0.35">
      <c r="A12" s="1"/>
      <c r="B12" s="1">
        <v>725</v>
      </c>
      <c r="C12" s="1">
        <f>Table49397101105[[#This Row],[YYYY]]-B11</f>
        <v>-5</v>
      </c>
      <c r="D12" s="1"/>
      <c r="E12" s="1"/>
      <c r="F12" s="1">
        <v>624</v>
      </c>
      <c r="G12" s="1">
        <f>F12-F11</f>
        <v>-5</v>
      </c>
      <c r="I12" s="1"/>
      <c r="J12" s="1">
        <v>529</v>
      </c>
      <c r="K12" s="1">
        <f>Table69599103107[[#This Row],[YYYY]]-J11</f>
        <v>-5</v>
      </c>
      <c r="M12" s="1"/>
      <c r="N12" s="1">
        <v>430</v>
      </c>
      <c r="O12" s="1">
        <f t="shared" si="0"/>
        <v>-6</v>
      </c>
    </row>
    <row r="13" spans="1:15" x14ac:dyDescent="0.35">
      <c r="A13" s="1"/>
      <c r="B13" s="1">
        <v>719</v>
      </c>
      <c r="C13" s="1">
        <f>Table49397101105[[#This Row],[YYYY]]-B12</f>
        <v>-6</v>
      </c>
      <c r="D13" s="1"/>
      <c r="E13" s="1"/>
      <c r="F13" s="1">
        <v>618</v>
      </c>
      <c r="G13" s="1">
        <f>F13-F12</f>
        <v>-6</v>
      </c>
      <c r="I13" s="1"/>
      <c r="J13" s="1">
        <v>523</v>
      </c>
      <c r="K13" s="1">
        <f>Table69599103107[[#This Row],[YYYY]]-J12</f>
        <v>-6</v>
      </c>
      <c r="M13" s="1"/>
      <c r="N13" s="1">
        <v>419</v>
      </c>
      <c r="O13" s="1">
        <f t="shared" si="0"/>
        <v>-11</v>
      </c>
    </row>
    <row r="14" spans="1:15" x14ac:dyDescent="0.35">
      <c r="A14" s="1"/>
      <c r="B14" s="1">
        <v>708</v>
      </c>
      <c r="C14" s="1">
        <f>Table49397101105[[#This Row],[YYYY]]-B13</f>
        <v>-11</v>
      </c>
      <c r="D14" s="1"/>
      <c r="E14" s="1"/>
      <c r="F14" s="1">
        <v>607</v>
      </c>
      <c r="G14" s="1">
        <f>F14-F13</f>
        <v>-11</v>
      </c>
      <c r="I14" s="1"/>
      <c r="J14" s="1">
        <v>512</v>
      </c>
      <c r="K14" s="1">
        <f>Table69599103107[[#This Row],[YYYY]]-J13</f>
        <v>-11</v>
      </c>
      <c r="M14" s="1"/>
      <c r="N14" s="1">
        <v>413</v>
      </c>
      <c r="O14" s="1">
        <f t="shared" si="0"/>
        <v>-6</v>
      </c>
    </row>
    <row r="15" spans="1:15" x14ac:dyDescent="0.35">
      <c r="A15" s="1"/>
      <c r="B15" s="1">
        <v>702</v>
      </c>
      <c r="C15" s="1">
        <f>Table49397101105[[#This Row],[YYYY]]-B14</f>
        <v>-6</v>
      </c>
      <c r="D15" s="1"/>
      <c r="E15" s="1"/>
      <c r="F15" s="1">
        <v>601</v>
      </c>
      <c r="G15" s="1">
        <f>F15-F14</f>
        <v>-6</v>
      </c>
      <c r="I15" s="1"/>
      <c r="J15" s="1">
        <v>506</v>
      </c>
      <c r="K15" s="1">
        <f>Table69599103107[[#This Row],[YYYY]]-J14</f>
        <v>-6</v>
      </c>
      <c r="M15" s="1"/>
      <c r="N15" s="1">
        <v>408</v>
      </c>
      <c r="O15" s="1">
        <f t="shared" si="0"/>
        <v>-5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>
        <v>402</v>
      </c>
      <c r="O16" s="1">
        <f t="shared" si="0"/>
        <v>-6</v>
      </c>
    </row>
    <row r="17" spans="1:15" x14ac:dyDescent="0.35">
      <c r="A17" s="2" t="s">
        <v>21</v>
      </c>
      <c r="B17" s="2">
        <f>SUM(B2:B14)</f>
        <v>9774</v>
      </c>
      <c r="C17" s="2">
        <f>SUM(C2:C16)</f>
        <v>-90</v>
      </c>
      <c r="E17" s="2" t="s">
        <v>21</v>
      </c>
      <c r="F17" s="2">
        <f>SUM(F2:F15)</f>
        <v>9062</v>
      </c>
      <c r="G17" s="2">
        <f>SUM(G2:G16)</f>
        <v>-90</v>
      </c>
      <c r="I17" s="2" t="s">
        <v>21</v>
      </c>
      <c r="J17" s="2">
        <f>SUM(J3:J16)</f>
        <v>7136</v>
      </c>
      <c r="K17" s="2">
        <f>SUM(K2:K16)</f>
        <v>-90</v>
      </c>
      <c r="M17" s="2" t="s">
        <v>21</v>
      </c>
      <c r="N17" s="2">
        <f>SUM(N2:N16)</f>
        <v>6737</v>
      </c>
      <c r="O17" s="2">
        <f>SUM(O2:O16)</f>
        <v>-95</v>
      </c>
    </row>
    <row r="18" spans="1:15" x14ac:dyDescent="0.35">
      <c r="A18" s="2" t="s">
        <v>22</v>
      </c>
      <c r="B18" s="2">
        <f>AVERAGE(B2:B14)</f>
        <v>751.84615384615381</v>
      </c>
      <c r="C18" s="2">
        <f>AVERAGE(C2:C16)</f>
        <v>-6.4285714285714288</v>
      </c>
      <c r="E18" s="2" t="s">
        <v>22</v>
      </c>
      <c r="F18" s="2">
        <f>AVERAGE(F2:F15)</f>
        <v>647.28571428571433</v>
      </c>
      <c r="G18" s="2">
        <f>AVERAGE(G2:G16)</f>
        <v>-6.4285714285714288</v>
      </c>
      <c r="I18" s="2" t="s">
        <v>22</v>
      </c>
      <c r="J18" s="2">
        <f>AVERAGE(J3:J16)</f>
        <v>548.92307692307691</v>
      </c>
      <c r="K18" s="2">
        <f>AVERAGE(K2:K16)</f>
        <v>-6.4285714285714288</v>
      </c>
      <c r="M18" s="2" t="s">
        <v>22</v>
      </c>
      <c r="N18" s="2">
        <f>AVERAGE(N2:N16)</f>
        <v>449.13333333333333</v>
      </c>
      <c r="O18" s="2">
        <f>AVERAGE(O2:O16)</f>
        <v>-6.333333333333333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48BF-CA34-41ED-9071-D8813954871F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77</v>
      </c>
      <c r="B2" s="1">
        <v>7698</v>
      </c>
      <c r="C2" s="1">
        <v>0</v>
      </c>
      <c r="D2" s="1"/>
      <c r="E2" s="1">
        <v>76</v>
      </c>
      <c r="F2" s="1">
        <v>7597</v>
      </c>
      <c r="G2" s="1">
        <v>0</v>
      </c>
      <c r="I2" s="1">
        <v>75</v>
      </c>
      <c r="J2" s="1">
        <v>7496</v>
      </c>
      <c r="K2" s="1">
        <v>0</v>
      </c>
      <c r="M2" s="1">
        <v>74</v>
      </c>
      <c r="N2" s="1">
        <v>7400</v>
      </c>
      <c r="O2" s="1">
        <v>0</v>
      </c>
    </row>
    <row r="3" spans="1:15" x14ac:dyDescent="0.35">
      <c r="A3" s="1"/>
      <c r="B3" s="1">
        <v>7687</v>
      </c>
      <c r="C3" s="1">
        <f>Table49131721252933374145495357[[#This Row],[YYYY]]-B2</f>
        <v>-11</v>
      </c>
      <c r="D3" s="1"/>
      <c r="E3" s="1"/>
      <c r="F3" s="1">
        <v>7592</v>
      </c>
      <c r="G3" s="1">
        <f>F3-F2</f>
        <v>-5</v>
      </c>
      <c r="I3" s="1"/>
      <c r="J3" s="1">
        <v>7490</v>
      </c>
      <c r="K3" s="1">
        <f>J3-J2</f>
        <v>-6</v>
      </c>
      <c r="M3" s="1"/>
      <c r="N3" s="1">
        <v>7394</v>
      </c>
      <c r="O3" s="1">
        <f>N3-N2</f>
        <v>-6</v>
      </c>
    </row>
    <row r="4" spans="1:15" x14ac:dyDescent="0.35">
      <c r="A4" s="1"/>
      <c r="B4" s="1">
        <v>7681</v>
      </c>
      <c r="C4" s="1">
        <f>Table49131721252933374145495357[[#This Row],[YYYY]]-B3</f>
        <v>-6</v>
      </c>
      <c r="D4" s="1"/>
      <c r="E4" s="1"/>
      <c r="F4" s="1">
        <v>7586</v>
      </c>
      <c r="G4" s="1">
        <f t="shared" ref="G4:G16" si="0">F4-F3</f>
        <v>-6</v>
      </c>
      <c r="I4" s="1"/>
      <c r="J4" s="1">
        <v>7479</v>
      </c>
      <c r="K4" s="1">
        <f>J4-J3</f>
        <v>-11</v>
      </c>
      <c r="M4" s="1"/>
      <c r="N4" s="1">
        <v>7383</v>
      </c>
      <c r="O4" s="1">
        <f t="shared" ref="O4:O15" si="1">N4-N3</f>
        <v>-11</v>
      </c>
    </row>
    <row r="5" spans="1:15" x14ac:dyDescent="0.35">
      <c r="A5" s="1"/>
      <c r="B5" s="1">
        <v>7676</v>
      </c>
      <c r="C5" s="1">
        <f>Table49131721252933374145495357[[#This Row],[YYYY]]-B4</f>
        <v>-5</v>
      </c>
      <c r="D5" s="1"/>
      <c r="E5" s="1"/>
      <c r="F5" s="1">
        <v>7575</v>
      </c>
      <c r="G5" s="1">
        <f t="shared" si="0"/>
        <v>-11</v>
      </c>
      <c r="I5" s="1"/>
      <c r="J5" s="1">
        <v>7473</v>
      </c>
      <c r="K5" s="1">
        <f>J5-J4</f>
        <v>-6</v>
      </c>
      <c r="M5" s="1"/>
      <c r="N5" s="1">
        <v>7377</v>
      </c>
      <c r="O5" s="1">
        <f t="shared" si="1"/>
        <v>-6</v>
      </c>
    </row>
    <row r="6" spans="1:15" x14ac:dyDescent="0.35">
      <c r="A6" s="1"/>
      <c r="B6" s="1">
        <v>7670</v>
      </c>
      <c r="C6" s="1">
        <f>Table49131721252933374145495357[[#This Row],[YYYY]]-B5</f>
        <v>-6</v>
      </c>
      <c r="D6" s="1"/>
      <c r="E6" s="1"/>
      <c r="F6" s="1">
        <v>7569</v>
      </c>
      <c r="G6" s="1">
        <f t="shared" si="0"/>
        <v>-6</v>
      </c>
      <c r="I6" s="1"/>
      <c r="J6" s="1">
        <v>7468</v>
      </c>
      <c r="K6" s="1">
        <f>J6-J5</f>
        <v>-5</v>
      </c>
      <c r="M6" s="1"/>
      <c r="N6" s="1">
        <v>7372</v>
      </c>
      <c r="O6" s="1">
        <f t="shared" si="1"/>
        <v>-5</v>
      </c>
    </row>
    <row r="7" spans="1:15" x14ac:dyDescent="0.35">
      <c r="A7" s="1"/>
      <c r="B7" s="1">
        <v>7659</v>
      </c>
      <c r="C7" s="1">
        <f>Table49131721252933374145495357[[#This Row],[YYYY]]-B6</f>
        <v>-11</v>
      </c>
      <c r="D7" s="1"/>
      <c r="E7" s="1"/>
      <c r="F7" s="1">
        <v>7564</v>
      </c>
      <c r="G7" s="1">
        <f t="shared" si="0"/>
        <v>-5</v>
      </c>
      <c r="I7" s="1"/>
      <c r="J7" s="1">
        <v>7462</v>
      </c>
      <c r="K7" s="1">
        <f>J7-J6</f>
        <v>-6</v>
      </c>
      <c r="M7" s="1"/>
      <c r="N7" s="1">
        <v>7366</v>
      </c>
      <c r="O7" s="1">
        <f t="shared" si="1"/>
        <v>-6</v>
      </c>
    </row>
    <row r="8" spans="1:15" x14ac:dyDescent="0.35">
      <c r="A8" s="1"/>
      <c r="B8" s="1">
        <v>7653</v>
      </c>
      <c r="C8" s="1">
        <f>Table49131721252933374145495357[[#This Row],[YYYY]]-B7</f>
        <v>-6</v>
      </c>
      <c r="D8" s="1"/>
      <c r="E8" s="1"/>
      <c r="F8" s="1">
        <v>7558</v>
      </c>
      <c r="G8" s="1">
        <f t="shared" si="0"/>
        <v>-6</v>
      </c>
      <c r="I8" s="1"/>
      <c r="J8" s="1">
        <v>7451</v>
      </c>
      <c r="K8" s="1">
        <f>J8-J7</f>
        <v>-11</v>
      </c>
      <c r="M8" s="1"/>
      <c r="N8" s="1">
        <v>7355</v>
      </c>
      <c r="O8" s="1">
        <f t="shared" si="1"/>
        <v>-11</v>
      </c>
    </row>
    <row r="9" spans="1:15" x14ac:dyDescent="0.35">
      <c r="A9" s="1"/>
      <c r="B9" s="1">
        <v>7648</v>
      </c>
      <c r="C9" s="1">
        <f>Table49131721252933374145495357[[#This Row],[YYYY]]-B8</f>
        <v>-5</v>
      </c>
      <c r="D9" s="1"/>
      <c r="E9" s="1"/>
      <c r="F9" s="1">
        <v>7547</v>
      </c>
      <c r="G9" s="1">
        <f t="shared" si="0"/>
        <v>-11</v>
      </c>
      <c r="I9" s="1"/>
      <c r="J9" s="1">
        <v>7445</v>
      </c>
      <c r="K9" s="1">
        <f>J9-J8</f>
        <v>-6</v>
      </c>
      <c r="M9" s="1"/>
      <c r="N9" s="1">
        <v>7349</v>
      </c>
      <c r="O9" s="1">
        <f t="shared" si="1"/>
        <v>-6</v>
      </c>
    </row>
    <row r="10" spans="1:15" x14ac:dyDescent="0.35">
      <c r="A10" s="1"/>
      <c r="B10" s="1">
        <v>7642</v>
      </c>
      <c r="C10" s="1">
        <f>Table49131721252933374145495357[[#This Row],[YYYY]]-B9</f>
        <v>-6</v>
      </c>
      <c r="D10" s="1"/>
      <c r="E10" s="1"/>
      <c r="F10" s="1">
        <v>7541</v>
      </c>
      <c r="G10" s="1">
        <f t="shared" si="0"/>
        <v>-6</v>
      </c>
      <c r="I10" s="1"/>
      <c r="J10" s="1">
        <v>7440</v>
      </c>
      <c r="K10" s="1">
        <f>J10-J9</f>
        <v>-5</v>
      </c>
      <c r="M10" s="1"/>
      <c r="N10" s="1">
        <v>7344</v>
      </c>
      <c r="O10" s="1">
        <f t="shared" si="1"/>
        <v>-5</v>
      </c>
    </row>
    <row r="11" spans="1:15" x14ac:dyDescent="0.35">
      <c r="A11" s="1"/>
      <c r="B11" s="1">
        <v>7631</v>
      </c>
      <c r="C11" s="1">
        <f>Table49131721252933374145495357[[#This Row],[YYYY]]-B10</f>
        <v>-11</v>
      </c>
      <c r="D11" s="1"/>
      <c r="E11" s="1"/>
      <c r="F11" s="1">
        <v>7536</v>
      </c>
      <c r="G11" s="1">
        <f t="shared" si="0"/>
        <v>-5</v>
      </c>
      <c r="I11" s="1"/>
      <c r="J11" s="1">
        <v>7434</v>
      </c>
      <c r="K11" s="1">
        <f>J11-J10</f>
        <v>-6</v>
      </c>
      <c r="M11" s="1"/>
      <c r="N11" s="1">
        <v>7338</v>
      </c>
      <c r="O11" s="1">
        <f t="shared" si="1"/>
        <v>-6</v>
      </c>
    </row>
    <row r="12" spans="1:15" x14ac:dyDescent="0.35">
      <c r="A12" s="1"/>
      <c r="B12" s="1">
        <v>7625</v>
      </c>
      <c r="C12" s="1">
        <f>Table49131721252933374145495357[[#This Row],[YYYY]]-B11</f>
        <v>-6</v>
      </c>
      <c r="D12" s="1"/>
      <c r="E12" s="1"/>
      <c r="F12" s="1">
        <v>7530</v>
      </c>
      <c r="G12" s="1">
        <f t="shared" si="0"/>
        <v>-6</v>
      </c>
      <c r="I12" s="1"/>
      <c r="J12" s="1">
        <v>7423</v>
      </c>
      <c r="K12" s="1">
        <f>J12-J11</f>
        <v>-11</v>
      </c>
      <c r="M12" s="1"/>
      <c r="N12" s="1">
        <v>7327</v>
      </c>
      <c r="O12" s="1">
        <f t="shared" si="1"/>
        <v>-11</v>
      </c>
    </row>
    <row r="13" spans="1:15" x14ac:dyDescent="0.35">
      <c r="A13" s="1"/>
      <c r="B13" s="1">
        <v>7620</v>
      </c>
      <c r="C13" s="1">
        <f>Table49131721252933374145495357[[#This Row],[YYYY]]-B12</f>
        <v>-5</v>
      </c>
      <c r="D13" s="1"/>
      <c r="E13" s="1"/>
      <c r="F13" s="1">
        <v>7519</v>
      </c>
      <c r="G13" s="1">
        <f t="shared" si="0"/>
        <v>-11</v>
      </c>
      <c r="I13" s="1"/>
      <c r="J13" s="1">
        <v>7417</v>
      </c>
      <c r="K13" s="1">
        <f>J13-J12</f>
        <v>-6</v>
      </c>
      <c r="M13" s="1"/>
      <c r="N13" s="1">
        <v>7321</v>
      </c>
      <c r="O13" s="1">
        <f t="shared" si="1"/>
        <v>-6</v>
      </c>
    </row>
    <row r="14" spans="1:15" x14ac:dyDescent="0.35">
      <c r="A14" s="1"/>
      <c r="B14" s="1">
        <v>7614</v>
      </c>
      <c r="C14" s="1">
        <f>Table49131721252933374145495357[[#This Row],[YYYY]]-B13</f>
        <v>-6</v>
      </c>
      <c r="D14" s="1"/>
      <c r="E14" s="1"/>
      <c r="F14" s="1">
        <v>7513</v>
      </c>
      <c r="G14" s="1">
        <f t="shared" si="0"/>
        <v>-6</v>
      </c>
      <c r="I14" s="1"/>
      <c r="J14" s="1">
        <v>7412</v>
      </c>
      <c r="K14" s="1">
        <f>J14-J13</f>
        <v>-5</v>
      </c>
      <c r="M14" s="1"/>
      <c r="N14" s="1">
        <v>7316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7508</v>
      </c>
      <c r="G15" s="1">
        <f t="shared" si="0"/>
        <v>-5</v>
      </c>
      <c r="I15" s="1"/>
      <c r="J15" s="1">
        <v>7406</v>
      </c>
      <c r="K15" s="1">
        <f>J15-J14</f>
        <v>-6</v>
      </c>
      <c r="M15" s="1"/>
      <c r="N15" s="1">
        <v>7310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99504</v>
      </c>
      <c r="C17" s="2">
        <f>SUM(C2:C16)</f>
        <v>-84</v>
      </c>
      <c r="E17" s="2" t="s">
        <v>21</v>
      </c>
      <c r="F17" s="2">
        <f>SUM(F2:F15)</f>
        <v>105735</v>
      </c>
      <c r="G17" s="2">
        <f>SUM(G2:G16)</f>
        <v>-95</v>
      </c>
      <c r="I17" s="2" t="s">
        <v>21</v>
      </c>
      <c r="J17" s="2">
        <f>SUM(J2:J16)</f>
        <v>104296</v>
      </c>
      <c r="K17" s="2">
        <f>SUM(K2:K16)</f>
        <v>-90</v>
      </c>
      <c r="M17" s="2" t="s">
        <v>21</v>
      </c>
      <c r="N17" s="2">
        <f>SUM(N2:N16)</f>
        <v>102952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7654.1538461538457</v>
      </c>
      <c r="C18" s="2">
        <f>AVERAGE(C2:C16)</f>
        <v>-6.4615384615384617</v>
      </c>
      <c r="E18" s="2" t="s">
        <v>22</v>
      </c>
      <c r="F18" s="2">
        <f>AVERAGE(F2:F15)</f>
        <v>7552.5</v>
      </c>
      <c r="G18" s="2">
        <f>AVERAGE(G2:G16)</f>
        <v>-6.333333333333333</v>
      </c>
      <c r="I18" s="2" t="s">
        <v>22</v>
      </c>
      <c r="J18" s="2">
        <f>AVERAGE(J2:J16)</f>
        <v>7449.7142857142853</v>
      </c>
      <c r="K18" s="2">
        <f>AVERAGE(K2:K16)</f>
        <v>-6.4285714285714288</v>
      </c>
      <c r="M18" s="2" t="s">
        <v>22</v>
      </c>
      <c r="N18" s="2">
        <f>AVERAGE(N2:N16)</f>
        <v>7353.7142857142853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F1FC-31DC-4FD4-9482-9E5CCB2208D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81</v>
      </c>
      <c r="B2" s="1">
        <v>8098</v>
      </c>
      <c r="C2" s="1">
        <v>0</v>
      </c>
      <c r="D2" s="1"/>
      <c r="E2" s="1">
        <v>80</v>
      </c>
      <c r="F2" s="1">
        <v>7997</v>
      </c>
      <c r="G2" s="1">
        <v>0</v>
      </c>
      <c r="I2" s="1">
        <v>79</v>
      </c>
      <c r="J2" s="1">
        <v>7896</v>
      </c>
      <c r="K2" s="1">
        <v>0</v>
      </c>
      <c r="M2" s="1">
        <v>78</v>
      </c>
      <c r="N2" s="1">
        <v>7800</v>
      </c>
      <c r="O2" s="1">
        <v>0</v>
      </c>
    </row>
    <row r="3" spans="1:15" x14ac:dyDescent="0.35">
      <c r="A3" s="1"/>
      <c r="B3" s="1">
        <v>8087</v>
      </c>
      <c r="C3" s="1">
        <f>Table4913172125293337414549535761[[#This Row],[YYYY]]-B2</f>
        <v>-11</v>
      </c>
      <c r="D3" s="1"/>
      <c r="E3" s="1"/>
      <c r="F3" s="1">
        <v>7992</v>
      </c>
      <c r="G3" s="1">
        <f>F3-F2</f>
        <v>-5</v>
      </c>
      <c r="I3" s="1"/>
      <c r="J3" s="1">
        <v>7890</v>
      </c>
      <c r="K3" s="1">
        <f>J3-J2</f>
        <v>-6</v>
      </c>
      <c r="M3" s="1"/>
      <c r="N3" s="1">
        <v>7794</v>
      </c>
      <c r="O3" s="1">
        <f>N3-N2</f>
        <v>-6</v>
      </c>
    </row>
    <row r="4" spans="1:15" x14ac:dyDescent="0.35">
      <c r="A4" s="1"/>
      <c r="B4" s="1">
        <v>8081</v>
      </c>
      <c r="C4" s="1">
        <f>Table4913172125293337414549535761[[#This Row],[YYYY]]-B3</f>
        <v>-6</v>
      </c>
      <c r="D4" s="1"/>
      <c r="E4" s="1"/>
      <c r="F4" s="1">
        <v>7986</v>
      </c>
      <c r="G4" s="1">
        <f t="shared" ref="G4:G16" si="0">F4-F3</f>
        <v>-6</v>
      </c>
      <c r="I4" s="1"/>
      <c r="J4" s="1">
        <v>7879</v>
      </c>
      <c r="K4" s="1">
        <f>J4-J3</f>
        <v>-11</v>
      </c>
      <c r="M4" s="1"/>
      <c r="N4" s="1">
        <v>7783</v>
      </c>
      <c r="O4" s="1">
        <f t="shared" ref="O4:O15" si="1">N4-N3</f>
        <v>-11</v>
      </c>
    </row>
    <row r="5" spans="1:15" x14ac:dyDescent="0.35">
      <c r="A5" s="1"/>
      <c r="B5" s="1">
        <v>8076</v>
      </c>
      <c r="C5" s="1">
        <f>Table4913172125293337414549535761[[#This Row],[YYYY]]-B4</f>
        <v>-5</v>
      </c>
      <c r="D5" s="1"/>
      <c r="E5" s="1"/>
      <c r="F5" s="1">
        <v>7975</v>
      </c>
      <c r="G5" s="1">
        <f t="shared" si="0"/>
        <v>-11</v>
      </c>
      <c r="I5" s="1"/>
      <c r="J5" s="1">
        <v>7873</v>
      </c>
      <c r="K5" s="1">
        <f>J5-J4</f>
        <v>-6</v>
      </c>
      <c r="M5" s="1"/>
      <c r="N5" s="1">
        <v>7777</v>
      </c>
      <c r="O5" s="1">
        <f t="shared" si="1"/>
        <v>-6</v>
      </c>
    </row>
    <row r="6" spans="1:15" x14ac:dyDescent="0.35">
      <c r="A6" s="1"/>
      <c r="B6" s="1">
        <v>8070</v>
      </c>
      <c r="C6" s="1">
        <f>Table4913172125293337414549535761[[#This Row],[YYYY]]-B5</f>
        <v>-6</v>
      </c>
      <c r="D6" s="1"/>
      <c r="E6" s="1"/>
      <c r="F6" s="1">
        <v>7969</v>
      </c>
      <c r="G6" s="1">
        <f t="shared" si="0"/>
        <v>-6</v>
      </c>
      <c r="I6" s="1"/>
      <c r="J6" s="1">
        <v>7868</v>
      </c>
      <c r="K6" s="1">
        <f>J6-J5</f>
        <v>-5</v>
      </c>
      <c r="M6" s="1"/>
      <c r="N6" s="1">
        <v>7772</v>
      </c>
      <c r="O6" s="1">
        <f t="shared" si="1"/>
        <v>-5</v>
      </c>
    </row>
    <row r="7" spans="1:15" x14ac:dyDescent="0.35">
      <c r="A7" s="1"/>
      <c r="B7" s="1">
        <v>8059</v>
      </c>
      <c r="C7" s="1">
        <f>Table4913172125293337414549535761[[#This Row],[YYYY]]-B6</f>
        <v>-11</v>
      </c>
      <c r="D7" s="1"/>
      <c r="E7" s="1"/>
      <c r="F7" s="1">
        <v>7964</v>
      </c>
      <c r="G7" s="1">
        <f t="shared" si="0"/>
        <v>-5</v>
      </c>
      <c r="I7" s="1"/>
      <c r="J7" s="1">
        <v>7862</v>
      </c>
      <c r="K7" s="1">
        <f>J7-J6</f>
        <v>-6</v>
      </c>
      <c r="M7" s="1"/>
      <c r="N7" s="1">
        <v>7766</v>
      </c>
      <c r="O7" s="1">
        <f t="shared" si="1"/>
        <v>-6</v>
      </c>
    </row>
    <row r="8" spans="1:15" x14ac:dyDescent="0.35">
      <c r="A8" s="1"/>
      <c r="B8" s="1">
        <v>8053</v>
      </c>
      <c r="C8" s="1">
        <f>Table4913172125293337414549535761[[#This Row],[YYYY]]-B7</f>
        <v>-6</v>
      </c>
      <c r="D8" s="1"/>
      <c r="E8" s="1"/>
      <c r="F8" s="1">
        <v>7958</v>
      </c>
      <c r="G8" s="1">
        <f t="shared" si="0"/>
        <v>-6</v>
      </c>
      <c r="I8" s="1"/>
      <c r="J8" s="1">
        <v>7851</v>
      </c>
      <c r="K8" s="1">
        <f>J8-J7</f>
        <v>-11</v>
      </c>
      <c r="M8" s="1"/>
      <c r="N8" s="1">
        <v>7755</v>
      </c>
      <c r="O8" s="1">
        <f t="shared" si="1"/>
        <v>-11</v>
      </c>
    </row>
    <row r="9" spans="1:15" x14ac:dyDescent="0.35">
      <c r="A9" s="1"/>
      <c r="B9" s="1">
        <v>8048</v>
      </c>
      <c r="C9" s="1">
        <f>Table4913172125293337414549535761[[#This Row],[YYYY]]-B8</f>
        <v>-5</v>
      </c>
      <c r="D9" s="1"/>
      <c r="E9" s="1"/>
      <c r="F9" s="1">
        <v>7947</v>
      </c>
      <c r="G9" s="1">
        <f t="shared" si="0"/>
        <v>-11</v>
      </c>
      <c r="I9" s="1"/>
      <c r="J9" s="1">
        <v>7845</v>
      </c>
      <c r="K9" s="1">
        <f>J9-J8</f>
        <v>-6</v>
      </c>
      <c r="M9" s="1"/>
      <c r="N9" s="1">
        <v>7749</v>
      </c>
      <c r="O9" s="1">
        <f t="shared" si="1"/>
        <v>-6</v>
      </c>
    </row>
    <row r="10" spans="1:15" x14ac:dyDescent="0.35">
      <c r="A10" s="1"/>
      <c r="B10" s="1">
        <v>8042</v>
      </c>
      <c r="C10" s="1">
        <f>Table4913172125293337414549535761[[#This Row],[YYYY]]-B9</f>
        <v>-6</v>
      </c>
      <c r="D10" s="1"/>
      <c r="E10" s="1"/>
      <c r="F10" s="1">
        <v>7941</v>
      </c>
      <c r="G10" s="1">
        <f t="shared" si="0"/>
        <v>-6</v>
      </c>
      <c r="I10" s="1"/>
      <c r="J10" s="1">
        <v>7840</v>
      </c>
      <c r="K10" s="1">
        <f>J10-J9</f>
        <v>-5</v>
      </c>
      <c r="M10" s="1"/>
      <c r="N10" s="1">
        <v>7744</v>
      </c>
      <c r="O10" s="1">
        <f t="shared" si="1"/>
        <v>-5</v>
      </c>
    </row>
    <row r="11" spans="1:15" x14ac:dyDescent="0.35">
      <c r="A11" s="1"/>
      <c r="B11" s="1">
        <v>8031</v>
      </c>
      <c r="C11" s="1">
        <f>Table4913172125293337414549535761[[#This Row],[YYYY]]-B10</f>
        <v>-11</v>
      </c>
      <c r="D11" s="1"/>
      <c r="E11" s="1"/>
      <c r="F11" s="1">
        <v>7936</v>
      </c>
      <c r="G11" s="1">
        <f t="shared" si="0"/>
        <v>-5</v>
      </c>
      <c r="I11" s="1"/>
      <c r="J11" s="1">
        <v>7834</v>
      </c>
      <c r="K11" s="1">
        <f>J11-J10</f>
        <v>-6</v>
      </c>
      <c r="M11" s="1"/>
      <c r="N11" s="1">
        <v>7738</v>
      </c>
      <c r="O11" s="1">
        <f t="shared" si="1"/>
        <v>-6</v>
      </c>
    </row>
    <row r="12" spans="1:15" x14ac:dyDescent="0.35">
      <c r="A12" s="1"/>
      <c r="B12" s="1">
        <v>8025</v>
      </c>
      <c r="C12" s="1">
        <f>Table4913172125293337414549535761[[#This Row],[YYYY]]-B11</f>
        <v>-6</v>
      </c>
      <c r="D12" s="1"/>
      <c r="E12" s="1"/>
      <c r="F12" s="1">
        <v>7930</v>
      </c>
      <c r="G12" s="1">
        <f t="shared" si="0"/>
        <v>-6</v>
      </c>
      <c r="I12" s="1"/>
      <c r="J12" s="1">
        <v>7823</v>
      </c>
      <c r="K12" s="1">
        <f>J12-J11</f>
        <v>-11</v>
      </c>
      <c r="M12" s="1"/>
      <c r="N12" s="1">
        <v>7727</v>
      </c>
      <c r="O12" s="1">
        <f t="shared" si="1"/>
        <v>-11</v>
      </c>
    </row>
    <row r="13" spans="1:15" x14ac:dyDescent="0.35">
      <c r="A13" s="1"/>
      <c r="B13" s="1">
        <v>8020</v>
      </c>
      <c r="C13" s="1">
        <f>Table4913172125293337414549535761[[#This Row],[YYYY]]-B12</f>
        <v>-5</v>
      </c>
      <c r="D13" s="1"/>
      <c r="E13" s="1"/>
      <c r="F13" s="1">
        <v>7919</v>
      </c>
      <c r="G13" s="1">
        <f t="shared" si="0"/>
        <v>-11</v>
      </c>
      <c r="I13" s="1"/>
      <c r="J13" s="1">
        <v>7817</v>
      </c>
      <c r="K13" s="1">
        <f>J13-J12</f>
        <v>-6</v>
      </c>
      <c r="M13" s="1"/>
      <c r="N13" s="1">
        <v>7721</v>
      </c>
      <c r="O13" s="1">
        <f t="shared" si="1"/>
        <v>-6</v>
      </c>
    </row>
    <row r="14" spans="1:15" x14ac:dyDescent="0.35">
      <c r="A14" s="1"/>
      <c r="B14" s="1">
        <v>8014</v>
      </c>
      <c r="C14" s="1">
        <f>Table4913172125293337414549535761[[#This Row],[YYYY]]-B13</f>
        <v>-6</v>
      </c>
      <c r="D14" s="1"/>
      <c r="E14" s="1"/>
      <c r="F14" s="1">
        <v>7913</v>
      </c>
      <c r="G14" s="1">
        <f t="shared" si="0"/>
        <v>-6</v>
      </c>
      <c r="I14" s="1"/>
      <c r="J14" s="1">
        <v>7812</v>
      </c>
      <c r="K14" s="1">
        <f>J14-J13</f>
        <v>-5</v>
      </c>
      <c r="M14" s="1"/>
      <c r="N14" s="1">
        <v>7716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7908</v>
      </c>
      <c r="G15" s="1">
        <f t="shared" si="0"/>
        <v>-5</v>
      </c>
      <c r="I15" s="1"/>
      <c r="J15" s="1">
        <v>7806</v>
      </c>
      <c r="K15" s="1">
        <f>J15-J14</f>
        <v>-6</v>
      </c>
      <c r="M15" s="1"/>
      <c r="N15" s="1">
        <v>7710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104704</v>
      </c>
      <c r="C17" s="2">
        <f>SUM(C2:C16)</f>
        <v>-84</v>
      </c>
      <c r="E17" s="2" t="s">
        <v>21</v>
      </c>
      <c r="F17" s="2">
        <f>SUM(F2:F15)</f>
        <v>111335</v>
      </c>
      <c r="G17" s="2">
        <f>SUM(G2:G16)</f>
        <v>-95</v>
      </c>
      <c r="I17" s="2" t="s">
        <v>21</v>
      </c>
      <c r="J17" s="2">
        <f>SUM(J2:J16)</f>
        <v>109896</v>
      </c>
      <c r="K17" s="2">
        <f>SUM(K2:K16)</f>
        <v>-90</v>
      </c>
      <c r="M17" s="2" t="s">
        <v>21</v>
      </c>
      <c r="N17" s="2">
        <f>SUM(N2:N16)</f>
        <v>108552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8054.1538461538457</v>
      </c>
      <c r="C18" s="2">
        <f>AVERAGE(C2:C16)</f>
        <v>-6.4615384615384617</v>
      </c>
      <c r="E18" s="2" t="s">
        <v>22</v>
      </c>
      <c r="F18" s="2">
        <f>AVERAGE(F2:F15)</f>
        <v>7952.5</v>
      </c>
      <c r="G18" s="2">
        <f>AVERAGE(G2:G16)</f>
        <v>-6.333333333333333</v>
      </c>
      <c r="I18" s="2" t="s">
        <v>22</v>
      </c>
      <c r="J18" s="2">
        <f>AVERAGE(J2:J16)</f>
        <v>7849.7142857142853</v>
      </c>
      <c r="K18" s="2">
        <f>AVERAGE(K2:K16)</f>
        <v>-6.4285714285714288</v>
      </c>
      <c r="M18" s="2" t="s">
        <v>22</v>
      </c>
      <c r="N18" s="2">
        <f>AVERAGE(N2:N16)</f>
        <v>7753.7142857142853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C922-5DF3-46C4-BCF4-F4BF2A9333F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85</v>
      </c>
      <c r="B2" s="1">
        <v>8498</v>
      </c>
      <c r="C2" s="1">
        <v>0</v>
      </c>
      <c r="D2" s="1"/>
      <c r="E2" s="1">
        <v>84</v>
      </c>
      <c r="F2" s="1">
        <v>8397</v>
      </c>
      <c r="G2" s="1">
        <v>0</v>
      </c>
      <c r="I2" s="1">
        <v>83</v>
      </c>
      <c r="J2" s="1">
        <v>8296</v>
      </c>
      <c r="K2" s="1">
        <v>0</v>
      </c>
      <c r="M2" s="1">
        <v>82</v>
      </c>
      <c r="N2" s="1">
        <v>8200</v>
      </c>
      <c r="O2" s="1">
        <v>0</v>
      </c>
    </row>
    <row r="3" spans="1:15" x14ac:dyDescent="0.35">
      <c r="A3" s="1"/>
      <c r="B3" s="1">
        <v>8487</v>
      </c>
      <c r="C3" s="1">
        <f>Table491317212529333741454953576165[[#This Row],[YYYY]]-B2</f>
        <v>-11</v>
      </c>
      <c r="D3" s="1"/>
      <c r="E3" s="1"/>
      <c r="F3" s="1">
        <v>8392</v>
      </c>
      <c r="G3" s="1">
        <f>F3-F2</f>
        <v>-5</v>
      </c>
      <c r="I3" s="1"/>
      <c r="J3" s="1">
        <v>8290</v>
      </c>
      <c r="K3" s="1">
        <f>J3-J2</f>
        <v>-6</v>
      </c>
      <c r="M3" s="1"/>
      <c r="N3" s="1">
        <v>8194</v>
      </c>
      <c r="O3" s="1">
        <f>N3-N2</f>
        <v>-6</v>
      </c>
    </row>
    <row r="4" spans="1:15" x14ac:dyDescent="0.35">
      <c r="A4" s="1"/>
      <c r="B4" s="1">
        <v>8481</v>
      </c>
      <c r="C4" s="1">
        <f>Table491317212529333741454953576165[[#This Row],[YYYY]]-B3</f>
        <v>-6</v>
      </c>
      <c r="D4" s="1"/>
      <c r="E4" s="1"/>
      <c r="F4" s="1">
        <v>8386</v>
      </c>
      <c r="G4" s="1">
        <f t="shared" ref="G4:G16" si="0">F4-F3</f>
        <v>-6</v>
      </c>
      <c r="I4" s="1"/>
      <c r="J4" s="1">
        <v>8279</v>
      </c>
      <c r="K4" s="1">
        <f>J4-J3</f>
        <v>-11</v>
      </c>
      <c r="M4" s="1"/>
      <c r="N4" s="1">
        <v>8183</v>
      </c>
      <c r="O4" s="1">
        <f t="shared" ref="O4:O15" si="1">N4-N3</f>
        <v>-11</v>
      </c>
    </row>
    <row r="5" spans="1:15" x14ac:dyDescent="0.35">
      <c r="A5" s="1"/>
      <c r="B5" s="1">
        <v>8476</v>
      </c>
      <c r="C5" s="1">
        <f>Table491317212529333741454953576165[[#This Row],[YYYY]]-B4</f>
        <v>-5</v>
      </c>
      <c r="D5" s="1"/>
      <c r="E5" s="1"/>
      <c r="F5" s="1">
        <v>8375</v>
      </c>
      <c r="G5" s="1">
        <f t="shared" si="0"/>
        <v>-11</v>
      </c>
      <c r="I5" s="1"/>
      <c r="J5" s="1">
        <v>8273</v>
      </c>
      <c r="K5" s="1">
        <f>J5-J4</f>
        <v>-6</v>
      </c>
      <c r="M5" s="1"/>
      <c r="N5" s="1">
        <v>8177</v>
      </c>
      <c r="O5" s="1">
        <f t="shared" si="1"/>
        <v>-6</v>
      </c>
    </row>
    <row r="6" spans="1:15" x14ac:dyDescent="0.35">
      <c r="A6" s="1"/>
      <c r="B6" s="1">
        <v>8470</v>
      </c>
      <c r="C6" s="1">
        <f>Table491317212529333741454953576165[[#This Row],[YYYY]]-B5</f>
        <v>-6</v>
      </c>
      <c r="D6" s="1"/>
      <c r="E6" s="1"/>
      <c r="F6" s="1">
        <v>8369</v>
      </c>
      <c r="G6" s="1">
        <f t="shared" si="0"/>
        <v>-6</v>
      </c>
      <c r="I6" s="1"/>
      <c r="J6" s="1">
        <v>8268</v>
      </c>
      <c r="K6" s="1">
        <f>J6-J5</f>
        <v>-5</v>
      </c>
      <c r="M6" s="1"/>
      <c r="N6" s="1">
        <v>8172</v>
      </c>
      <c r="O6" s="1">
        <f t="shared" si="1"/>
        <v>-5</v>
      </c>
    </row>
    <row r="7" spans="1:15" x14ac:dyDescent="0.35">
      <c r="A7" s="1"/>
      <c r="B7" s="1">
        <v>8459</v>
      </c>
      <c r="C7" s="1">
        <f>Table491317212529333741454953576165[[#This Row],[YYYY]]-B6</f>
        <v>-11</v>
      </c>
      <c r="D7" s="1"/>
      <c r="E7" s="1"/>
      <c r="F7" s="1">
        <v>8364</v>
      </c>
      <c r="G7" s="1">
        <f t="shared" si="0"/>
        <v>-5</v>
      </c>
      <c r="I7" s="1"/>
      <c r="J7" s="1">
        <v>8262</v>
      </c>
      <c r="K7" s="1">
        <f>J7-J6</f>
        <v>-6</v>
      </c>
      <c r="M7" s="1"/>
      <c r="N7" s="1">
        <v>8166</v>
      </c>
      <c r="O7" s="1">
        <f t="shared" si="1"/>
        <v>-6</v>
      </c>
    </row>
    <row r="8" spans="1:15" x14ac:dyDescent="0.35">
      <c r="A8" s="1"/>
      <c r="B8" s="1">
        <v>8453</v>
      </c>
      <c r="C8" s="1">
        <f>Table491317212529333741454953576165[[#This Row],[YYYY]]-B7</f>
        <v>-6</v>
      </c>
      <c r="D8" s="1"/>
      <c r="E8" s="1"/>
      <c r="F8" s="1">
        <v>8358</v>
      </c>
      <c r="G8" s="1">
        <f t="shared" si="0"/>
        <v>-6</v>
      </c>
      <c r="I8" s="1"/>
      <c r="J8" s="1">
        <v>8251</v>
      </c>
      <c r="K8" s="1">
        <f>J8-J7</f>
        <v>-11</v>
      </c>
      <c r="M8" s="1"/>
      <c r="N8" s="1">
        <v>8155</v>
      </c>
      <c r="O8" s="1">
        <f t="shared" si="1"/>
        <v>-11</v>
      </c>
    </row>
    <row r="9" spans="1:15" x14ac:dyDescent="0.35">
      <c r="A9" s="1"/>
      <c r="B9" s="1">
        <v>8448</v>
      </c>
      <c r="C9" s="1">
        <f>Table491317212529333741454953576165[[#This Row],[YYYY]]-B8</f>
        <v>-5</v>
      </c>
      <c r="D9" s="1"/>
      <c r="E9" s="1"/>
      <c r="F9" s="1">
        <v>8347</v>
      </c>
      <c r="G9" s="1">
        <f t="shared" si="0"/>
        <v>-11</v>
      </c>
      <c r="I9" s="1"/>
      <c r="J9" s="1">
        <v>8245</v>
      </c>
      <c r="K9" s="1">
        <f>J9-J8</f>
        <v>-6</v>
      </c>
      <c r="M9" s="1"/>
      <c r="N9" s="1">
        <v>8149</v>
      </c>
      <c r="O9" s="1">
        <f t="shared" si="1"/>
        <v>-6</v>
      </c>
    </row>
    <row r="10" spans="1:15" x14ac:dyDescent="0.35">
      <c r="A10" s="1"/>
      <c r="B10" s="1">
        <v>8442</v>
      </c>
      <c r="C10" s="1">
        <f>Table491317212529333741454953576165[[#This Row],[YYYY]]-B9</f>
        <v>-6</v>
      </c>
      <c r="D10" s="1"/>
      <c r="E10" s="1"/>
      <c r="F10" s="1">
        <v>8341</v>
      </c>
      <c r="G10" s="1">
        <f t="shared" si="0"/>
        <v>-6</v>
      </c>
      <c r="I10" s="1"/>
      <c r="J10" s="1">
        <v>8240</v>
      </c>
      <c r="K10" s="1">
        <f>J10-J9</f>
        <v>-5</v>
      </c>
      <c r="M10" s="1"/>
      <c r="N10" s="1">
        <v>8144</v>
      </c>
      <c r="O10" s="1">
        <f t="shared" si="1"/>
        <v>-5</v>
      </c>
    </row>
    <row r="11" spans="1:15" x14ac:dyDescent="0.35">
      <c r="A11" s="1"/>
      <c r="B11" s="1">
        <v>8431</v>
      </c>
      <c r="C11" s="1">
        <f>Table491317212529333741454953576165[[#This Row],[YYYY]]-B10</f>
        <v>-11</v>
      </c>
      <c r="D11" s="1"/>
      <c r="E11" s="1"/>
      <c r="F11" s="1">
        <v>8336</v>
      </c>
      <c r="G11" s="1">
        <f t="shared" si="0"/>
        <v>-5</v>
      </c>
      <c r="I11" s="1"/>
      <c r="J11" s="1">
        <v>8234</v>
      </c>
      <c r="K11" s="1">
        <f>J11-J10</f>
        <v>-6</v>
      </c>
      <c r="M11" s="1"/>
      <c r="N11" s="1">
        <v>8138</v>
      </c>
      <c r="O11" s="1">
        <f t="shared" si="1"/>
        <v>-6</v>
      </c>
    </row>
    <row r="12" spans="1:15" x14ac:dyDescent="0.35">
      <c r="A12" s="1"/>
      <c r="B12" s="1">
        <v>8425</v>
      </c>
      <c r="C12" s="1">
        <f>Table491317212529333741454953576165[[#This Row],[YYYY]]-B11</f>
        <v>-6</v>
      </c>
      <c r="D12" s="1"/>
      <c r="E12" s="1"/>
      <c r="F12" s="1">
        <v>8330</v>
      </c>
      <c r="G12" s="1">
        <f t="shared" si="0"/>
        <v>-6</v>
      </c>
      <c r="I12" s="1"/>
      <c r="J12" s="1">
        <v>8223</v>
      </c>
      <c r="K12" s="1">
        <f>J12-J11</f>
        <v>-11</v>
      </c>
      <c r="M12" s="1"/>
      <c r="N12" s="1">
        <v>8127</v>
      </c>
      <c r="O12" s="1">
        <f t="shared" si="1"/>
        <v>-11</v>
      </c>
    </row>
    <row r="13" spans="1:15" x14ac:dyDescent="0.35">
      <c r="A13" s="1"/>
      <c r="B13" s="1">
        <v>8420</v>
      </c>
      <c r="C13" s="1">
        <f>Table491317212529333741454953576165[[#This Row],[YYYY]]-B12</f>
        <v>-5</v>
      </c>
      <c r="D13" s="1"/>
      <c r="E13" s="1"/>
      <c r="F13" s="1">
        <v>8319</v>
      </c>
      <c r="G13" s="1">
        <f t="shared" si="0"/>
        <v>-11</v>
      </c>
      <c r="I13" s="1"/>
      <c r="J13" s="1">
        <v>8217</v>
      </c>
      <c r="K13" s="1">
        <f>J13-J12</f>
        <v>-6</v>
      </c>
      <c r="M13" s="1"/>
      <c r="N13" s="1">
        <v>8121</v>
      </c>
      <c r="O13" s="1">
        <f t="shared" si="1"/>
        <v>-6</v>
      </c>
    </row>
    <row r="14" spans="1:15" x14ac:dyDescent="0.35">
      <c r="A14" s="1"/>
      <c r="B14" s="1">
        <v>8414</v>
      </c>
      <c r="C14" s="1">
        <f>Table491317212529333741454953576165[[#This Row],[YYYY]]-B13</f>
        <v>-6</v>
      </c>
      <c r="D14" s="1"/>
      <c r="E14" s="1"/>
      <c r="F14" s="1">
        <v>8313</v>
      </c>
      <c r="G14" s="1">
        <f t="shared" si="0"/>
        <v>-6</v>
      </c>
      <c r="I14" s="1"/>
      <c r="J14" s="1">
        <v>8212</v>
      </c>
      <c r="K14" s="1">
        <f>J14-J13</f>
        <v>-5</v>
      </c>
      <c r="M14" s="1"/>
      <c r="N14" s="1">
        <v>8116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8308</v>
      </c>
      <c r="G15" s="1">
        <f t="shared" si="0"/>
        <v>-5</v>
      </c>
      <c r="I15" s="1"/>
      <c r="J15" s="1">
        <v>8206</v>
      </c>
      <c r="K15" s="1">
        <f>J15-J14</f>
        <v>-6</v>
      </c>
      <c r="M15" s="1"/>
      <c r="N15" s="1">
        <v>8110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8302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109904</v>
      </c>
      <c r="C17" s="2">
        <f>SUM(C2:C16)</f>
        <v>-84</v>
      </c>
      <c r="E17" s="2" t="s">
        <v>21</v>
      </c>
      <c r="F17" s="2">
        <f>SUM(F2:F15)</f>
        <v>116935</v>
      </c>
      <c r="G17" s="2">
        <f>SUM(G2:G16)</f>
        <v>-95</v>
      </c>
      <c r="I17" s="2" t="s">
        <v>21</v>
      </c>
      <c r="J17" s="2">
        <f>SUM(J2:J16)</f>
        <v>115496</v>
      </c>
      <c r="K17" s="2">
        <f>SUM(K2:K16)</f>
        <v>-90</v>
      </c>
      <c r="M17" s="2" t="s">
        <v>21</v>
      </c>
      <c r="N17" s="2">
        <f>SUM(N2:N16)</f>
        <v>114152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8454.1538461538457</v>
      </c>
      <c r="C18" s="2">
        <f>AVERAGE(C2:C16)</f>
        <v>-6.4615384615384617</v>
      </c>
      <c r="E18" s="2" t="s">
        <v>22</v>
      </c>
      <c r="F18" s="2">
        <f>AVERAGE(F2:F15)</f>
        <v>8352.5</v>
      </c>
      <c r="G18" s="2">
        <f>AVERAGE(G2:G16)</f>
        <v>-6.333333333333333</v>
      </c>
      <c r="I18" s="2" t="s">
        <v>22</v>
      </c>
      <c r="J18" s="2">
        <f>AVERAGE(J2:J16)</f>
        <v>8249.7142857142862</v>
      </c>
      <c r="K18" s="2">
        <f>AVERAGE(K2:K16)</f>
        <v>-6.4285714285714288</v>
      </c>
      <c r="M18" s="2" t="s">
        <v>22</v>
      </c>
      <c r="N18" s="2">
        <f>AVERAGE(N2:N16)</f>
        <v>8153.7142857142853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CA82-333E-4BA1-8D40-5730D7C31F8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89</v>
      </c>
      <c r="B2" s="1">
        <v>8898</v>
      </c>
      <c r="C2" s="1">
        <v>0</v>
      </c>
      <c r="D2" s="1"/>
      <c r="E2" s="1">
        <v>88</v>
      </c>
      <c r="F2" s="1">
        <v>8797</v>
      </c>
      <c r="G2" s="1">
        <v>0</v>
      </c>
      <c r="I2" s="1">
        <v>87</v>
      </c>
      <c r="J2" s="1">
        <v>8696</v>
      </c>
      <c r="K2" s="1">
        <v>0</v>
      </c>
      <c r="M2" s="1">
        <v>86</v>
      </c>
      <c r="N2" s="1">
        <v>8600</v>
      </c>
      <c r="O2" s="1">
        <v>0</v>
      </c>
    </row>
    <row r="3" spans="1:15" x14ac:dyDescent="0.35">
      <c r="A3" s="1"/>
      <c r="B3" s="1">
        <v>8887</v>
      </c>
      <c r="C3" s="1">
        <f>Table49131721252933374145495357616569[[#This Row],[YYYY]]-B2</f>
        <v>-11</v>
      </c>
      <c r="D3" s="1"/>
      <c r="E3" s="1"/>
      <c r="F3" s="1">
        <v>8792</v>
      </c>
      <c r="G3" s="1">
        <f>F3-F2</f>
        <v>-5</v>
      </c>
      <c r="I3" s="1"/>
      <c r="J3" s="1">
        <v>8690</v>
      </c>
      <c r="K3" s="1">
        <f>J3-J2</f>
        <v>-6</v>
      </c>
      <c r="M3" s="1"/>
      <c r="N3" s="1">
        <v>8594</v>
      </c>
      <c r="O3" s="1">
        <f>N3-N2</f>
        <v>-6</v>
      </c>
    </row>
    <row r="4" spans="1:15" x14ac:dyDescent="0.35">
      <c r="A4" s="1"/>
      <c r="B4" s="1">
        <v>8881</v>
      </c>
      <c r="C4" s="1">
        <f>Table49131721252933374145495357616569[[#This Row],[YYYY]]-B3</f>
        <v>-6</v>
      </c>
      <c r="D4" s="1"/>
      <c r="E4" s="1"/>
      <c r="F4" s="1">
        <v>8786</v>
      </c>
      <c r="G4" s="1">
        <f t="shared" ref="G4:G16" si="0">F4-F3</f>
        <v>-6</v>
      </c>
      <c r="I4" s="1"/>
      <c r="J4" s="1">
        <v>8679</v>
      </c>
      <c r="K4" s="1">
        <f>J4-J3</f>
        <v>-11</v>
      </c>
      <c r="M4" s="1"/>
      <c r="N4" s="1">
        <v>8583</v>
      </c>
      <c r="O4" s="1">
        <f t="shared" ref="O4:O15" si="1">N4-N3</f>
        <v>-11</v>
      </c>
    </row>
    <row r="5" spans="1:15" x14ac:dyDescent="0.35">
      <c r="A5" s="1"/>
      <c r="B5" s="1">
        <v>8876</v>
      </c>
      <c r="C5" s="1">
        <f>Table49131721252933374145495357616569[[#This Row],[YYYY]]-B4</f>
        <v>-5</v>
      </c>
      <c r="D5" s="1"/>
      <c r="E5" s="1"/>
      <c r="F5" s="1">
        <v>8775</v>
      </c>
      <c r="G5" s="1">
        <f t="shared" si="0"/>
        <v>-11</v>
      </c>
      <c r="I5" s="1"/>
      <c r="J5" s="1">
        <v>8673</v>
      </c>
      <c r="K5" s="1">
        <f>J5-J4</f>
        <v>-6</v>
      </c>
      <c r="M5" s="1"/>
      <c r="N5" s="1">
        <v>8577</v>
      </c>
      <c r="O5" s="1">
        <f t="shared" si="1"/>
        <v>-6</v>
      </c>
    </row>
    <row r="6" spans="1:15" x14ac:dyDescent="0.35">
      <c r="A6" s="1"/>
      <c r="B6" s="1">
        <v>8870</v>
      </c>
      <c r="C6" s="1">
        <f>Table49131721252933374145495357616569[[#This Row],[YYYY]]-B5</f>
        <v>-6</v>
      </c>
      <c r="D6" s="1"/>
      <c r="E6" s="1"/>
      <c r="F6" s="1">
        <v>8769</v>
      </c>
      <c r="G6" s="1">
        <f t="shared" si="0"/>
        <v>-6</v>
      </c>
      <c r="I6" s="1"/>
      <c r="J6" s="1">
        <v>8668</v>
      </c>
      <c r="K6" s="1">
        <f>J6-J5</f>
        <v>-5</v>
      </c>
      <c r="M6" s="1"/>
      <c r="N6" s="1">
        <v>8572</v>
      </c>
      <c r="O6" s="1">
        <f t="shared" si="1"/>
        <v>-5</v>
      </c>
    </row>
    <row r="7" spans="1:15" x14ac:dyDescent="0.35">
      <c r="A7" s="1"/>
      <c r="B7" s="1">
        <v>8859</v>
      </c>
      <c r="C7" s="1">
        <f>Table49131721252933374145495357616569[[#This Row],[YYYY]]-B6</f>
        <v>-11</v>
      </c>
      <c r="D7" s="1"/>
      <c r="E7" s="1"/>
      <c r="F7" s="1">
        <v>8764</v>
      </c>
      <c r="G7" s="1">
        <f t="shared" si="0"/>
        <v>-5</v>
      </c>
      <c r="I7" s="1"/>
      <c r="J7" s="1">
        <v>8662</v>
      </c>
      <c r="K7" s="1">
        <f>J7-J6</f>
        <v>-6</v>
      </c>
      <c r="M7" s="1"/>
      <c r="N7" s="1">
        <v>8566</v>
      </c>
      <c r="O7" s="1">
        <f t="shared" si="1"/>
        <v>-6</v>
      </c>
    </row>
    <row r="8" spans="1:15" x14ac:dyDescent="0.35">
      <c r="A8" s="1"/>
      <c r="B8" s="1">
        <v>8853</v>
      </c>
      <c r="C8" s="1">
        <f>Table49131721252933374145495357616569[[#This Row],[YYYY]]-B7</f>
        <v>-6</v>
      </c>
      <c r="D8" s="1"/>
      <c r="E8" s="1"/>
      <c r="F8" s="1">
        <v>8758</v>
      </c>
      <c r="G8" s="1">
        <f t="shared" si="0"/>
        <v>-6</v>
      </c>
      <c r="I8" s="1"/>
      <c r="J8" s="1">
        <v>8651</v>
      </c>
      <c r="K8" s="1">
        <f>J8-J7</f>
        <v>-11</v>
      </c>
      <c r="M8" s="1"/>
      <c r="N8" s="1">
        <v>8555</v>
      </c>
      <c r="O8" s="1">
        <f t="shared" si="1"/>
        <v>-11</v>
      </c>
    </row>
    <row r="9" spans="1:15" x14ac:dyDescent="0.35">
      <c r="A9" s="1"/>
      <c r="B9" s="1">
        <v>8848</v>
      </c>
      <c r="C9" s="1">
        <f>Table49131721252933374145495357616569[[#This Row],[YYYY]]-B8</f>
        <v>-5</v>
      </c>
      <c r="D9" s="1"/>
      <c r="E9" s="1"/>
      <c r="F9" s="1">
        <v>8747</v>
      </c>
      <c r="G9" s="1">
        <f t="shared" si="0"/>
        <v>-11</v>
      </c>
      <c r="I9" s="1"/>
      <c r="J9" s="1">
        <v>8645</v>
      </c>
      <c r="K9" s="1">
        <f>J9-J8</f>
        <v>-6</v>
      </c>
      <c r="M9" s="1"/>
      <c r="N9" s="1">
        <v>8549</v>
      </c>
      <c r="O9" s="1">
        <f t="shared" si="1"/>
        <v>-6</v>
      </c>
    </row>
    <row r="10" spans="1:15" x14ac:dyDescent="0.35">
      <c r="A10" s="1"/>
      <c r="B10" s="1">
        <v>8842</v>
      </c>
      <c r="C10" s="1">
        <f>Table49131721252933374145495357616569[[#This Row],[YYYY]]-B9</f>
        <v>-6</v>
      </c>
      <c r="D10" s="1"/>
      <c r="E10" s="1"/>
      <c r="F10" s="1">
        <v>8741</v>
      </c>
      <c r="G10" s="1">
        <f t="shared" si="0"/>
        <v>-6</v>
      </c>
      <c r="I10" s="1"/>
      <c r="J10" s="1">
        <v>8640</v>
      </c>
      <c r="K10" s="1">
        <f>J10-J9</f>
        <v>-5</v>
      </c>
      <c r="M10" s="1"/>
      <c r="N10" s="1">
        <v>8544</v>
      </c>
      <c r="O10" s="1">
        <f t="shared" si="1"/>
        <v>-5</v>
      </c>
    </row>
    <row r="11" spans="1:15" x14ac:dyDescent="0.35">
      <c r="A11" s="1"/>
      <c r="B11" s="1">
        <v>8831</v>
      </c>
      <c r="C11" s="1">
        <f>Table49131721252933374145495357616569[[#This Row],[YYYY]]-B10</f>
        <v>-11</v>
      </c>
      <c r="D11" s="1"/>
      <c r="E11" s="1"/>
      <c r="F11" s="1">
        <v>8736</v>
      </c>
      <c r="G11" s="1">
        <f t="shared" si="0"/>
        <v>-5</v>
      </c>
      <c r="I11" s="1"/>
      <c r="J11" s="1">
        <v>8634</v>
      </c>
      <c r="K11" s="1">
        <f>J11-J10</f>
        <v>-6</v>
      </c>
      <c r="M11" s="1"/>
      <c r="N11" s="1">
        <v>8538</v>
      </c>
      <c r="O11" s="1">
        <f t="shared" si="1"/>
        <v>-6</v>
      </c>
    </row>
    <row r="12" spans="1:15" x14ac:dyDescent="0.35">
      <c r="A12" s="1"/>
      <c r="B12" s="1">
        <v>8825</v>
      </c>
      <c r="C12" s="1">
        <f>Table49131721252933374145495357616569[[#This Row],[YYYY]]-B11</f>
        <v>-6</v>
      </c>
      <c r="D12" s="1"/>
      <c r="E12" s="1"/>
      <c r="F12" s="1">
        <v>8730</v>
      </c>
      <c r="G12" s="1">
        <f t="shared" si="0"/>
        <v>-6</v>
      </c>
      <c r="I12" s="1"/>
      <c r="J12" s="1">
        <v>8623</v>
      </c>
      <c r="K12" s="1">
        <f>J12-J11</f>
        <v>-11</v>
      </c>
      <c r="M12" s="1"/>
      <c r="N12" s="1">
        <v>8527</v>
      </c>
      <c r="O12" s="1">
        <f t="shared" si="1"/>
        <v>-11</v>
      </c>
    </row>
    <row r="13" spans="1:15" x14ac:dyDescent="0.35">
      <c r="A13" s="1"/>
      <c r="B13" s="1">
        <v>8820</v>
      </c>
      <c r="C13" s="1">
        <f>Table49131721252933374145495357616569[[#This Row],[YYYY]]-B12</f>
        <v>-5</v>
      </c>
      <c r="D13" s="1"/>
      <c r="E13" s="1"/>
      <c r="F13" s="1">
        <v>8719</v>
      </c>
      <c r="G13" s="1">
        <f t="shared" si="0"/>
        <v>-11</v>
      </c>
      <c r="I13" s="1"/>
      <c r="J13" s="1">
        <v>8617</v>
      </c>
      <c r="K13" s="1">
        <f>J13-J12</f>
        <v>-6</v>
      </c>
      <c r="M13" s="1"/>
      <c r="N13" s="1">
        <v>8521</v>
      </c>
      <c r="O13" s="1">
        <f t="shared" si="1"/>
        <v>-6</v>
      </c>
    </row>
    <row r="14" spans="1:15" x14ac:dyDescent="0.35">
      <c r="A14" s="1"/>
      <c r="B14" s="1">
        <v>8814</v>
      </c>
      <c r="C14" s="1">
        <f>Table49131721252933374145495357616569[[#This Row],[YYYY]]-B13</f>
        <v>-6</v>
      </c>
      <c r="D14" s="1"/>
      <c r="E14" s="1"/>
      <c r="F14" s="1">
        <v>8713</v>
      </c>
      <c r="G14" s="1">
        <f t="shared" si="0"/>
        <v>-6</v>
      </c>
      <c r="I14" s="1"/>
      <c r="J14" s="1">
        <v>8612</v>
      </c>
      <c r="K14" s="1">
        <f>J14-J13</f>
        <v>-5</v>
      </c>
      <c r="M14" s="1"/>
      <c r="N14" s="1">
        <v>8516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8708</v>
      </c>
      <c r="G15" s="1">
        <f t="shared" si="0"/>
        <v>-5</v>
      </c>
      <c r="I15" s="1"/>
      <c r="J15" s="1">
        <v>8606</v>
      </c>
      <c r="K15" s="1">
        <f>J15-J14</f>
        <v>-6</v>
      </c>
      <c r="M15" s="1"/>
      <c r="N15" s="1">
        <v>8510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8702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115104</v>
      </c>
      <c r="C17" s="2">
        <f>SUM(C2:C16)</f>
        <v>-84</v>
      </c>
      <c r="E17" s="2" t="s">
        <v>21</v>
      </c>
      <c r="F17" s="2">
        <f>SUM(F2:F15)</f>
        <v>122535</v>
      </c>
      <c r="G17" s="2">
        <f>SUM(G2:G16)</f>
        <v>-95</v>
      </c>
      <c r="I17" s="2" t="s">
        <v>21</v>
      </c>
      <c r="J17" s="2">
        <f>SUM(J2:J16)</f>
        <v>121096</v>
      </c>
      <c r="K17" s="2">
        <f>SUM(K2:K16)</f>
        <v>-90</v>
      </c>
      <c r="M17" s="2" t="s">
        <v>21</v>
      </c>
      <c r="N17" s="2">
        <f>SUM(N2:N16)</f>
        <v>119752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8854.1538461538457</v>
      </c>
      <c r="C18" s="2">
        <f>AVERAGE(C2:C16)</f>
        <v>-6.4615384615384617</v>
      </c>
      <c r="E18" s="2" t="s">
        <v>22</v>
      </c>
      <c r="F18" s="2">
        <f>AVERAGE(F2:F15)</f>
        <v>8752.5</v>
      </c>
      <c r="G18" s="2">
        <f>AVERAGE(G2:G16)</f>
        <v>-6.333333333333333</v>
      </c>
      <c r="I18" s="2" t="s">
        <v>22</v>
      </c>
      <c r="J18" s="2">
        <f>AVERAGE(J2:J16)</f>
        <v>8649.7142857142862</v>
      </c>
      <c r="K18" s="2">
        <f>AVERAGE(K2:K16)</f>
        <v>-6.4285714285714288</v>
      </c>
      <c r="M18" s="2" t="s">
        <v>22</v>
      </c>
      <c r="N18" s="2">
        <f>AVERAGE(N2:N16)</f>
        <v>8553.7142857142862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972E-3877-4023-973B-33ACC1381219}">
  <dimension ref="A1:O20"/>
  <sheetViews>
    <sheetView workbookViewId="0">
      <selection activeCell="B14" sqref="B2:B14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93</v>
      </c>
      <c r="B2" s="1">
        <v>9298</v>
      </c>
      <c r="C2" s="1">
        <v>0</v>
      </c>
      <c r="D2" s="1"/>
      <c r="E2" s="1">
        <v>92</v>
      </c>
      <c r="F2" s="1">
        <v>9197</v>
      </c>
      <c r="G2" s="1">
        <v>0</v>
      </c>
      <c r="I2" s="1">
        <v>91</v>
      </c>
      <c r="J2" s="1">
        <v>9096</v>
      </c>
      <c r="K2" s="1">
        <v>0</v>
      </c>
      <c r="M2" s="1">
        <v>90</v>
      </c>
      <c r="N2" s="1">
        <v>9000</v>
      </c>
      <c r="O2" s="1">
        <v>0</v>
      </c>
    </row>
    <row r="3" spans="1:15" x14ac:dyDescent="0.35">
      <c r="A3" s="1"/>
      <c r="B3" s="1">
        <v>9287</v>
      </c>
      <c r="C3" s="1">
        <f>Table4913172125293337414549535761656973[[#This Row],[YYYY]]-B2</f>
        <v>-11</v>
      </c>
      <c r="D3" s="1"/>
      <c r="E3" s="1"/>
      <c r="F3" s="1">
        <v>9192</v>
      </c>
      <c r="G3" s="1">
        <f>F3-F2</f>
        <v>-5</v>
      </c>
      <c r="I3" s="1"/>
      <c r="J3" s="1">
        <v>9090</v>
      </c>
      <c r="K3" s="1">
        <f>J3-J2</f>
        <v>-6</v>
      </c>
      <c r="M3" s="1"/>
      <c r="N3" s="1">
        <v>8994</v>
      </c>
      <c r="O3" s="1">
        <f>N3-N2</f>
        <v>-6</v>
      </c>
    </row>
    <row r="4" spans="1:15" x14ac:dyDescent="0.35">
      <c r="A4" s="1"/>
      <c r="B4" s="1">
        <v>9281</v>
      </c>
      <c r="C4" s="1">
        <f>Table4913172125293337414549535761656973[[#This Row],[YYYY]]-B3</f>
        <v>-6</v>
      </c>
      <c r="D4" s="1"/>
      <c r="E4" s="1"/>
      <c r="F4" s="1">
        <v>9186</v>
      </c>
      <c r="G4" s="1">
        <f t="shared" ref="G4:G16" si="0">F4-F3</f>
        <v>-6</v>
      </c>
      <c r="I4" s="1"/>
      <c r="J4" s="1">
        <v>9079</v>
      </c>
      <c r="K4" s="1">
        <f>J4-J3</f>
        <v>-11</v>
      </c>
      <c r="M4" s="1"/>
      <c r="N4" s="1">
        <v>8983</v>
      </c>
      <c r="O4" s="1">
        <f t="shared" ref="O4:O15" si="1">N4-N3</f>
        <v>-11</v>
      </c>
    </row>
    <row r="5" spans="1:15" x14ac:dyDescent="0.35">
      <c r="A5" s="1"/>
      <c r="B5" s="1">
        <v>9276</v>
      </c>
      <c r="C5" s="1">
        <f>Table4913172125293337414549535761656973[[#This Row],[YYYY]]-B4</f>
        <v>-5</v>
      </c>
      <c r="D5" s="1"/>
      <c r="E5" s="1"/>
      <c r="F5" s="1">
        <v>9175</v>
      </c>
      <c r="G5" s="1">
        <f t="shared" si="0"/>
        <v>-11</v>
      </c>
      <c r="I5" s="1"/>
      <c r="J5" s="1">
        <v>9073</v>
      </c>
      <c r="K5" s="1">
        <f>J5-J4</f>
        <v>-6</v>
      </c>
      <c r="M5" s="1"/>
      <c r="N5" s="1">
        <v>8977</v>
      </c>
      <c r="O5" s="1">
        <f t="shared" si="1"/>
        <v>-6</v>
      </c>
    </row>
    <row r="6" spans="1:15" x14ac:dyDescent="0.35">
      <c r="A6" s="1"/>
      <c r="B6" s="1">
        <v>9270</v>
      </c>
      <c r="C6" s="1">
        <f>Table4913172125293337414549535761656973[[#This Row],[YYYY]]-B5</f>
        <v>-6</v>
      </c>
      <c r="D6" s="1"/>
      <c r="E6" s="1"/>
      <c r="F6" s="1">
        <v>9169</v>
      </c>
      <c r="G6" s="1">
        <f t="shared" si="0"/>
        <v>-6</v>
      </c>
      <c r="I6" s="1"/>
      <c r="J6" s="1">
        <v>9068</v>
      </c>
      <c r="K6" s="1">
        <f>J6-J5</f>
        <v>-5</v>
      </c>
      <c r="M6" s="1"/>
      <c r="N6" s="1">
        <v>8972</v>
      </c>
      <c r="O6" s="1">
        <f t="shared" si="1"/>
        <v>-5</v>
      </c>
    </row>
    <row r="7" spans="1:15" x14ac:dyDescent="0.35">
      <c r="A7" s="1"/>
      <c r="B7" s="1">
        <v>9259</v>
      </c>
      <c r="C7" s="1">
        <f>Table4913172125293337414549535761656973[[#This Row],[YYYY]]-B6</f>
        <v>-11</v>
      </c>
      <c r="D7" s="1"/>
      <c r="E7" s="1"/>
      <c r="F7" s="1">
        <v>9164</v>
      </c>
      <c r="G7" s="1">
        <f t="shared" si="0"/>
        <v>-5</v>
      </c>
      <c r="I7" s="1"/>
      <c r="J7" s="1">
        <v>9062</v>
      </c>
      <c r="K7" s="1">
        <f>J7-J6</f>
        <v>-6</v>
      </c>
      <c r="M7" s="1"/>
      <c r="N7" s="1">
        <v>8966</v>
      </c>
      <c r="O7" s="1">
        <f t="shared" si="1"/>
        <v>-6</v>
      </c>
    </row>
    <row r="8" spans="1:15" x14ac:dyDescent="0.35">
      <c r="A8" s="1"/>
      <c r="B8" s="1">
        <v>9253</v>
      </c>
      <c r="C8" s="1">
        <f>Table4913172125293337414549535761656973[[#This Row],[YYYY]]-B7</f>
        <v>-6</v>
      </c>
      <c r="D8" s="1"/>
      <c r="E8" s="1"/>
      <c r="F8" s="1">
        <v>9158</v>
      </c>
      <c r="G8" s="1">
        <f t="shared" si="0"/>
        <v>-6</v>
      </c>
      <c r="I8" s="1"/>
      <c r="J8" s="1">
        <v>9051</v>
      </c>
      <c r="K8" s="1">
        <f>J8-J7</f>
        <v>-11</v>
      </c>
      <c r="M8" s="1"/>
      <c r="N8" s="1">
        <v>8955</v>
      </c>
      <c r="O8" s="1">
        <f t="shared" si="1"/>
        <v>-11</v>
      </c>
    </row>
    <row r="9" spans="1:15" x14ac:dyDescent="0.35">
      <c r="A9" s="1"/>
      <c r="B9" s="1">
        <v>9248</v>
      </c>
      <c r="C9" s="1">
        <f>Table4913172125293337414549535761656973[[#This Row],[YYYY]]-B8</f>
        <v>-5</v>
      </c>
      <c r="D9" s="1"/>
      <c r="E9" s="1"/>
      <c r="F9" s="1">
        <v>9147</v>
      </c>
      <c r="G9" s="1">
        <f t="shared" si="0"/>
        <v>-11</v>
      </c>
      <c r="I9" s="1"/>
      <c r="J9" s="1">
        <v>9045</v>
      </c>
      <c r="K9" s="1">
        <f>J9-J8</f>
        <v>-6</v>
      </c>
      <c r="M9" s="1"/>
      <c r="N9" s="1">
        <v>8949</v>
      </c>
      <c r="O9" s="1">
        <f t="shared" si="1"/>
        <v>-6</v>
      </c>
    </row>
    <row r="10" spans="1:15" x14ac:dyDescent="0.35">
      <c r="A10" s="1"/>
      <c r="B10" s="1">
        <v>9242</v>
      </c>
      <c r="C10" s="1">
        <f>Table4913172125293337414549535761656973[[#This Row],[YYYY]]-B9</f>
        <v>-6</v>
      </c>
      <c r="D10" s="1"/>
      <c r="E10" s="1"/>
      <c r="F10" s="1">
        <v>9141</v>
      </c>
      <c r="G10" s="1">
        <f t="shared" si="0"/>
        <v>-6</v>
      </c>
      <c r="I10" s="1"/>
      <c r="J10" s="1">
        <v>9040</v>
      </c>
      <c r="K10" s="1">
        <f>J10-J9</f>
        <v>-5</v>
      </c>
      <c r="M10" s="1"/>
      <c r="N10" s="1">
        <v>8944</v>
      </c>
      <c r="O10" s="1">
        <f t="shared" si="1"/>
        <v>-5</v>
      </c>
    </row>
    <row r="11" spans="1:15" x14ac:dyDescent="0.35">
      <c r="A11" s="1"/>
      <c r="B11" s="1">
        <v>9231</v>
      </c>
      <c r="C11" s="1">
        <f>Table4913172125293337414549535761656973[[#This Row],[YYYY]]-B10</f>
        <v>-11</v>
      </c>
      <c r="D11" s="1"/>
      <c r="E11" s="1"/>
      <c r="F11" s="1">
        <v>9136</v>
      </c>
      <c r="G11" s="1">
        <f t="shared" si="0"/>
        <v>-5</v>
      </c>
      <c r="I11" s="1"/>
      <c r="J11" s="1">
        <v>9034</v>
      </c>
      <c r="K11" s="1">
        <f>J11-J10</f>
        <v>-6</v>
      </c>
      <c r="M11" s="1"/>
      <c r="N11" s="1">
        <v>8938</v>
      </c>
      <c r="O11" s="1">
        <f t="shared" si="1"/>
        <v>-6</v>
      </c>
    </row>
    <row r="12" spans="1:15" x14ac:dyDescent="0.35">
      <c r="A12" s="1"/>
      <c r="B12" s="1">
        <v>9225</v>
      </c>
      <c r="C12" s="1">
        <f>Table4913172125293337414549535761656973[[#This Row],[YYYY]]-B11</f>
        <v>-6</v>
      </c>
      <c r="D12" s="1"/>
      <c r="E12" s="1"/>
      <c r="F12" s="1">
        <v>9130</v>
      </c>
      <c r="G12" s="1">
        <f t="shared" si="0"/>
        <v>-6</v>
      </c>
      <c r="I12" s="1"/>
      <c r="J12" s="1">
        <v>9023</v>
      </c>
      <c r="K12" s="1">
        <f>J12-J11</f>
        <v>-11</v>
      </c>
      <c r="M12" s="1"/>
      <c r="N12" s="1">
        <v>8927</v>
      </c>
      <c r="O12" s="1">
        <f t="shared" si="1"/>
        <v>-11</v>
      </c>
    </row>
    <row r="13" spans="1:15" x14ac:dyDescent="0.35">
      <c r="A13" s="1"/>
      <c r="B13" s="1">
        <v>9220</v>
      </c>
      <c r="C13" s="1">
        <f>Table4913172125293337414549535761656973[[#This Row],[YYYY]]-B12</f>
        <v>-5</v>
      </c>
      <c r="D13" s="1"/>
      <c r="E13" s="1"/>
      <c r="F13" s="1">
        <v>9119</v>
      </c>
      <c r="G13" s="1">
        <f t="shared" si="0"/>
        <v>-11</v>
      </c>
      <c r="I13" s="1"/>
      <c r="J13" s="1">
        <v>9017</v>
      </c>
      <c r="K13" s="1">
        <f>J13-J12</f>
        <v>-6</v>
      </c>
      <c r="M13" s="1"/>
      <c r="N13" s="1">
        <v>8921</v>
      </c>
      <c r="O13" s="1">
        <f t="shared" si="1"/>
        <v>-6</v>
      </c>
    </row>
    <row r="14" spans="1:15" x14ac:dyDescent="0.35">
      <c r="A14" s="1"/>
      <c r="B14" s="1">
        <v>9214</v>
      </c>
      <c r="C14" s="1">
        <f>Table4913172125293337414549535761656973[[#This Row],[YYYY]]-B13</f>
        <v>-6</v>
      </c>
      <c r="D14" s="1"/>
      <c r="E14" s="1"/>
      <c r="F14" s="1">
        <v>9113</v>
      </c>
      <c r="G14" s="1">
        <f t="shared" si="0"/>
        <v>-6</v>
      </c>
      <c r="I14" s="1"/>
      <c r="J14" s="1">
        <v>9012</v>
      </c>
      <c r="K14" s="1">
        <f>J14-J13</f>
        <v>-5</v>
      </c>
      <c r="M14" s="1"/>
      <c r="N14" s="1">
        <v>8916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9108</v>
      </c>
      <c r="G15" s="1">
        <f t="shared" si="0"/>
        <v>-5</v>
      </c>
      <c r="I15" s="1"/>
      <c r="J15" s="1">
        <v>9006</v>
      </c>
      <c r="K15" s="1">
        <f>J15-J14</f>
        <v>-6</v>
      </c>
      <c r="M15" s="1"/>
      <c r="N15" s="1">
        <v>8910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120304</v>
      </c>
      <c r="C17" s="2">
        <f>SUM(C2:C16)</f>
        <v>-84</v>
      </c>
      <c r="E17" s="2" t="s">
        <v>21</v>
      </c>
      <c r="F17" s="2">
        <f>SUM(F2:F15)</f>
        <v>128135</v>
      </c>
      <c r="G17" s="2">
        <f>SUM(G2:G16)</f>
        <v>-95</v>
      </c>
      <c r="I17" s="2" t="s">
        <v>21</v>
      </c>
      <c r="J17" s="2">
        <f>SUM(J2:J16)</f>
        <v>126696</v>
      </c>
      <c r="K17" s="2">
        <f>SUM(K2:K16)</f>
        <v>-90</v>
      </c>
      <c r="M17" s="2" t="s">
        <v>21</v>
      </c>
      <c r="N17" s="2">
        <f>SUM(N2:N16)</f>
        <v>125352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9254.1538461538457</v>
      </c>
      <c r="C18" s="2">
        <f>AVERAGE(C2:C16)</f>
        <v>-6.4615384615384617</v>
      </c>
      <c r="E18" s="2" t="s">
        <v>22</v>
      </c>
      <c r="F18" s="2">
        <f>AVERAGE(F2:F15)</f>
        <v>9152.5</v>
      </c>
      <c r="G18" s="2">
        <f>AVERAGE(G2:G16)</f>
        <v>-6.333333333333333</v>
      </c>
      <c r="I18" s="2" t="s">
        <v>22</v>
      </c>
      <c r="J18" s="2">
        <f>AVERAGE(J2:J16)</f>
        <v>9049.7142857142862</v>
      </c>
      <c r="K18" s="2">
        <f>AVERAGE(K2:K16)</f>
        <v>-6.4285714285714288</v>
      </c>
      <c r="M18" s="2" t="s">
        <v>22</v>
      </c>
      <c r="N18" s="2">
        <f>AVERAGE(N2:N16)</f>
        <v>8953.7142857142862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6F0-2752-4737-B630-4D907C733E01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97</v>
      </c>
      <c r="B2" s="1">
        <v>9698</v>
      </c>
      <c r="C2" s="1">
        <v>0</v>
      </c>
      <c r="D2" s="1"/>
      <c r="E2" s="1">
        <v>96</v>
      </c>
      <c r="F2" s="1">
        <v>9597</v>
      </c>
      <c r="G2" s="1">
        <v>0</v>
      </c>
      <c r="I2" s="1">
        <v>95</v>
      </c>
      <c r="J2" s="1">
        <v>9496</v>
      </c>
      <c r="K2" s="1">
        <v>0</v>
      </c>
      <c r="M2" s="1">
        <v>94</v>
      </c>
      <c r="N2" s="1">
        <v>9400</v>
      </c>
      <c r="O2" s="1">
        <v>0</v>
      </c>
    </row>
    <row r="3" spans="1:15" x14ac:dyDescent="0.35">
      <c r="A3" s="1"/>
      <c r="B3" s="1">
        <v>9687</v>
      </c>
      <c r="C3" s="1">
        <f>Table491317212529333741454953576165697377[[#This Row],[YYYY]]-B2</f>
        <v>-11</v>
      </c>
      <c r="D3" s="1"/>
      <c r="E3" s="1"/>
      <c r="F3" s="1">
        <v>9592</v>
      </c>
      <c r="G3" s="1">
        <f>F3-F2</f>
        <v>-5</v>
      </c>
      <c r="I3" s="1"/>
      <c r="J3" s="1">
        <v>9490</v>
      </c>
      <c r="K3" s="1">
        <f>J3-J2</f>
        <v>-6</v>
      </c>
      <c r="M3" s="1"/>
      <c r="N3" s="1">
        <v>9394</v>
      </c>
      <c r="O3" s="1">
        <f>N3-N2</f>
        <v>-6</v>
      </c>
    </row>
    <row r="4" spans="1:15" x14ac:dyDescent="0.35">
      <c r="A4" s="1"/>
      <c r="B4" s="1">
        <v>9681</v>
      </c>
      <c r="C4" s="1">
        <f>Table491317212529333741454953576165697377[[#This Row],[YYYY]]-B3</f>
        <v>-6</v>
      </c>
      <c r="D4" s="1"/>
      <c r="E4" s="1"/>
      <c r="F4" s="1">
        <v>9586</v>
      </c>
      <c r="G4" s="1">
        <f t="shared" ref="G4:G16" si="0">F4-F3</f>
        <v>-6</v>
      </c>
      <c r="I4" s="1"/>
      <c r="J4" s="1">
        <v>9479</v>
      </c>
      <c r="K4" s="1">
        <f>J4-J3</f>
        <v>-11</v>
      </c>
      <c r="M4" s="1"/>
      <c r="N4" s="1">
        <v>9383</v>
      </c>
      <c r="O4" s="1">
        <f t="shared" ref="O4:O15" si="1">N4-N3</f>
        <v>-11</v>
      </c>
    </row>
    <row r="5" spans="1:15" x14ac:dyDescent="0.35">
      <c r="A5" s="1"/>
      <c r="B5" s="1">
        <v>9676</v>
      </c>
      <c r="C5" s="1">
        <f>Table491317212529333741454953576165697377[[#This Row],[YYYY]]-B4</f>
        <v>-5</v>
      </c>
      <c r="D5" s="1"/>
      <c r="E5" s="1"/>
      <c r="F5" s="1">
        <v>9575</v>
      </c>
      <c r="G5" s="1">
        <f t="shared" si="0"/>
        <v>-11</v>
      </c>
      <c r="I5" s="1"/>
      <c r="J5" s="1">
        <v>9473</v>
      </c>
      <c r="K5" s="1">
        <f>J5-J4</f>
        <v>-6</v>
      </c>
      <c r="M5" s="1"/>
      <c r="N5" s="1">
        <v>9377</v>
      </c>
      <c r="O5" s="1">
        <f t="shared" si="1"/>
        <v>-6</v>
      </c>
    </row>
    <row r="6" spans="1:15" x14ac:dyDescent="0.35">
      <c r="A6" s="1"/>
      <c r="B6" s="1">
        <v>9670</v>
      </c>
      <c r="C6" s="1">
        <f>Table491317212529333741454953576165697377[[#This Row],[YYYY]]-B5</f>
        <v>-6</v>
      </c>
      <c r="D6" s="1"/>
      <c r="E6" s="1"/>
      <c r="F6" s="1">
        <v>9569</v>
      </c>
      <c r="G6" s="1">
        <f t="shared" si="0"/>
        <v>-6</v>
      </c>
      <c r="I6" s="1"/>
      <c r="J6" s="1">
        <v>9468</v>
      </c>
      <c r="K6" s="1">
        <f>J6-J5</f>
        <v>-5</v>
      </c>
      <c r="M6" s="1"/>
      <c r="N6" s="1">
        <v>9372</v>
      </c>
      <c r="O6" s="1">
        <f t="shared" si="1"/>
        <v>-5</v>
      </c>
    </row>
    <row r="7" spans="1:15" x14ac:dyDescent="0.35">
      <c r="A7" s="1"/>
      <c r="B7" s="1">
        <v>9659</v>
      </c>
      <c r="C7" s="1">
        <f>Table491317212529333741454953576165697377[[#This Row],[YYYY]]-B6</f>
        <v>-11</v>
      </c>
      <c r="D7" s="1"/>
      <c r="E7" s="1"/>
      <c r="F7" s="1">
        <v>9564</v>
      </c>
      <c r="G7" s="1">
        <f t="shared" si="0"/>
        <v>-5</v>
      </c>
      <c r="I7" s="1"/>
      <c r="J7" s="1">
        <v>9462</v>
      </c>
      <c r="K7" s="1">
        <f>J7-J6</f>
        <v>-6</v>
      </c>
      <c r="M7" s="1"/>
      <c r="N7" s="1">
        <v>9366</v>
      </c>
      <c r="O7" s="1">
        <f t="shared" si="1"/>
        <v>-6</v>
      </c>
    </row>
    <row r="8" spans="1:15" x14ac:dyDescent="0.35">
      <c r="A8" s="1"/>
      <c r="B8" s="1">
        <v>9653</v>
      </c>
      <c r="C8" s="1">
        <f>Table491317212529333741454953576165697377[[#This Row],[YYYY]]-B7</f>
        <v>-6</v>
      </c>
      <c r="D8" s="1"/>
      <c r="E8" s="1"/>
      <c r="F8" s="1">
        <v>9558</v>
      </c>
      <c r="G8" s="1">
        <f t="shared" si="0"/>
        <v>-6</v>
      </c>
      <c r="I8" s="1"/>
      <c r="J8" s="1">
        <v>9451</v>
      </c>
      <c r="K8" s="1">
        <f>J8-J7</f>
        <v>-11</v>
      </c>
      <c r="M8" s="1"/>
      <c r="N8" s="1">
        <v>9355</v>
      </c>
      <c r="O8" s="1">
        <f t="shared" si="1"/>
        <v>-11</v>
      </c>
    </row>
    <row r="9" spans="1:15" x14ac:dyDescent="0.35">
      <c r="A9" s="1"/>
      <c r="B9" s="1">
        <v>9648</v>
      </c>
      <c r="C9" s="1">
        <f>Table491317212529333741454953576165697377[[#This Row],[YYYY]]-B8</f>
        <v>-5</v>
      </c>
      <c r="D9" s="1"/>
      <c r="E9" s="1"/>
      <c r="F9" s="1">
        <v>9547</v>
      </c>
      <c r="G9" s="1">
        <f t="shared" si="0"/>
        <v>-11</v>
      </c>
      <c r="I9" s="1"/>
      <c r="J9" s="1">
        <v>9445</v>
      </c>
      <c r="K9" s="1">
        <f>J9-J8</f>
        <v>-6</v>
      </c>
      <c r="M9" s="1"/>
      <c r="N9" s="1">
        <v>9349</v>
      </c>
      <c r="O9" s="1">
        <f t="shared" si="1"/>
        <v>-6</v>
      </c>
    </row>
    <row r="10" spans="1:15" x14ac:dyDescent="0.35">
      <c r="A10" s="1"/>
      <c r="B10" s="1">
        <v>9642</v>
      </c>
      <c r="C10" s="1">
        <f>Table491317212529333741454953576165697377[[#This Row],[YYYY]]-B9</f>
        <v>-6</v>
      </c>
      <c r="D10" s="1"/>
      <c r="E10" s="1"/>
      <c r="F10" s="1">
        <v>9541</v>
      </c>
      <c r="G10" s="1">
        <f t="shared" si="0"/>
        <v>-6</v>
      </c>
      <c r="I10" s="1"/>
      <c r="J10" s="1">
        <v>9440</v>
      </c>
      <c r="K10" s="1">
        <f>J10-J9</f>
        <v>-5</v>
      </c>
      <c r="M10" s="1"/>
      <c r="N10" s="1">
        <v>9344</v>
      </c>
      <c r="O10" s="1">
        <f t="shared" si="1"/>
        <v>-5</v>
      </c>
    </row>
    <row r="11" spans="1:15" x14ac:dyDescent="0.35">
      <c r="A11" s="1"/>
      <c r="B11" s="1">
        <v>9631</v>
      </c>
      <c r="C11" s="1">
        <f>Table491317212529333741454953576165697377[[#This Row],[YYYY]]-B10</f>
        <v>-11</v>
      </c>
      <c r="D11" s="1"/>
      <c r="E11" s="1"/>
      <c r="F11" s="1">
        <v>9536</v>
      </c>
      <c r="G11" s="1">
        <f t="shared" si="0"/>
        <v>-5</v>
      </c>
      <c r="I11" s="1"/>
      <c r="J11" s="1">
        <v>9434</v>
      </c>
      <c r="K11" s="1">
        <f>J11-J10</f>
        <v>-6</v>
      </c>
      <c r="M11" s="1"/>
      <c r="N11" s="1">
        <v>9338</v>
      </c>
      <c r="O11" s="1">
        <f t="shared" si="1"/>
        <v>-6</v>
      </c>
    </row>
    <row r="12" spans="1:15" x14ac:dyDescent="0.35">
      <c r="A12" s="1"/>
      <c r="B12" s="1">
        <v>9625</v>
      </c>
      <c r="C12" s="1">
        <f>Table491317212529333741454953576165697377[[#This Row],[YYYY]]-B11</f>
        <v>-6</v>
      </c>
      <c r="D12" s="1"/>
      <c r="E12" s="1"/>
      <c r="F12" s="1">
        <v>9530</v>
      </c>
      <c r="G12" s="1">
        <f t="shared" si="0"/>
        <v>-6</v>
      </c>
      <c r="I12" s="1"/>
      <c r="J12" s="1">
        <v>9423</v>
      </c>
      <c r="K12" s="1">
        <f>J12-J11</f>
        <v>-11</v>
      </c>
      <c r="M12" s="1"/>
      <c r="N12" s="1">
        <v>9327</v>
      </c>
      <c r="O12" s="1">
        <f t="shared" si="1"/>
        <v>-11</v>
      </c>
    </row>
    <row r="13" spans="1:15" x14ac:dyDescent="0.35">
      <c r="A13" s="1"/>
      <c r="B13" s="1">
        <v>9620</v>
      </c>
      <c r="C13" s="1">
        <f>Table491317212529333741454953576165697377[[#This Row],[YYYY]]-B12</f>
        <v>-5</v>
      </c>
      <c r="D13" s="1"/>
      <c r="E13" s="1"/>
      <c r="F13" s="1">
        <v>9519</v>
      </c>
      <c r="G13" s="1">
        <f t="shared" si="0"/>
        <v>-11</v>
      </c>
      <c r="I13" s="1"/>
      <c r="J13" s="1">
        <v>9417</v>
      </c>
      <c r="K13" s="1">
        <f>J13-J12</f>
        <v>-6</v>
      </c>
      <c r="M13" s="1"/>
      <c r="N13" s="1">
        <v>9321</v>
      </c>
      <c r="O13" s="1">
        <f t="shared" si="1"/>
        <v>-6</v>
      </c>
    </row>
    <row r="14" spans="1:15" x14ac:dyDescent="0.35">
      <c r="A14" s="1"/>
      <c r="B14" s="1">
        <v>9614</v>
      </c>
      <c r="C14" s="1">
        <f>Table491317212529333741454953576165697377[[#This Row],[YYYY]]-B13</f>
        <v>-6</v>
      </c>
      <c r="D14" s="1"/>
      <c r="E14" s="1"/>
      <c r="F14" s="1">
        <v>9513</v>
      </c>
      <c r="G14" s="1">
        <f t="shared" si="0"/>
        <v>-6</v>
      </c>
      <c r="I14" s="1"/>
      <c r="J14" s="1">
        <v>9412</v>
      </c>
      <c r="K14" s="1">
        <f>J14-J13</f>
        <v>-5</v>
      </c>
      <c r="M14" s="1"/>
      <c r="N14" s="1">
        <v>9316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9508</v>
      </c>
      <c r="G15" s="1">
        <f t="shared" si="0"/>
        <v>-5</v>
      </c>
      <c r="I15" s="1"/>
      <c r="J15" s="1">
        <v>9406</v>
      </c>
      <c r="K15" s="1">
        <f>J15-J14</f>
        <v>-6</v>
      </c>
      <c r="M15" s="1"/>
      <c r="N15" s="1">
        <v>9310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125504</v>
      </c>
      <c r="C17" s="2">
        <f>SUM(C2:C16)</f>
        <v>-84</v>
      </c>
      <c r="E17" s="2" t="s">
        <v>21</v>
      </c>
      <c r="F17" s="2">
        <f>SUM(F2:F15)</f>
        <v>133735</v>
      </c>
      <c r="G17" s="2">
        <f>SUM(G2:G16)</f>
        <v>-95</v>
      </c>
      <c r="I17" s="2" t="s">
        <v>21</v>
      </c>
      <c r="J17" s="2">
        <f>SUM(J2:J16)</f>
        <v>132296</v>
      </c>
      <c r="K17" s="2">
        <f>SUM(K2:K16)</f>
        <v>-90</v>
      </c>
      <c r="M17" s="2" t="s">
        <v>21</v>
      </c>
      <c r="N17" s="2">
        <f>SUM(N2:N16)</f>
        <v>130952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9654.1538461538457</v>
      </c>
      <c r="C18" s="2">
        <f>AVERAGE(C2:C16)</f>
        <v>-6.4615384615384617</v>
      </c>
      <c r="E18" s="2" t="s">
        <v>22</v>
      </c>
      <c r="F18" s="2">
        <f>AVERAGE(F2:F15)</f>
        <v>9552.5</v>
      </c>
      <c r="G18" s="2">
        <f>AVERAGE(G2:G16)</f>
        <v>-6.333333333333333</v>
      </c>
      <c r="I18" s="2" t="s">
        <v>22</v>
      </c>
      <c r="J18" s="2">
        <f>AVERAGE(J2:J16)</f>
        <v>9449.7142857142862</v>
      </c>
      <c r="K18" s="2">
        <f>AVERAGE(K2:K16)</f>
        <v>-6.4285714285714288</v>
      </c>
      <c r="M18" s="2" t="s">
        <v>22</v>
      </c>
      <c r="N18" s="2">
        <f>AVERAGE(N2:N16)</f>
        <v>9353.7142857142862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17C0-C325-4401-8401-E3B29F09D5E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101</v>
      </c>
      <c r="B2" s="1">
        <v>10098</v>
      </c>
      <c r="C2" s="1">
        <v>0</v>
      </c>
      <c r="D2" s="1"/>
      <c r="E2" s="1">
        <v>100</v>
      </c>
      <c r="F2" s="1">
        <v>9997</v>
      </c>
      <c r="G2" s="1">
        <v>0</v>
      </c>
      <c r="I2" s="1">
        <v>99</v>
      </c>
      <c r="J2" s="1">
        <v>9896</v>
      </c>
      <c r="K2" s="1">
        <v>0</v>
      </c>
      <c r="M2" s="1">
        <v>98</v>
      </c>
      <c r="N2" s="1">
        <v>9800</v>
      </c>
      <c r="O2" s="1">
        <v>0</v>
      </c>
    </row>
    <row r="3" spans="1:15" x14ac:dyDescent="0.35">
      <c r="A3" s="1"/>
      <c r="B3" s="1">
        <v>10087</v>
      </c>
      <c r="C3" s="1">
        <f>Table49131721252933374145495357616569737781[[#This Row],[YYYY]]-B2</f>
        <v>-11</v>
      </c>
      <c r="D3" s="1"/>
      <c r="E3" s="1"/>
      <c r="F3" s="1">
        <v>9992</v>
      </c>
      <c r="G3" s="1">
        <f>F3-F2</f>
        <v>-5</v>
      </c>
      <c r="I3" s="1"/>
      <c r="J3" s="1">
        <v>9890</v>
      </c>
      <c r="K3" s="1">
        <f>J3-J2</f>
        <v>-6</v>
      </c>
      <c r="M3" s="1"/>
      <c r="N3" s="1">
        <v>9794</v>
      </c>
      <c r="O3" s="1">
        <f>N3-N2</f>
        <v>-6</v>
      </c>
    </row>
    <row r="4" spans="1:15" x14ac:dyDescent="0.35">
      <c r="A4" s="1"/>
      <c r="B4" s="1">
        <v>10081</v>
      </c>
      <c r="C4" s="1">
        <f>Table49131721252933374145495357616569737781[[#This Row],[YYYY]]-B3</f>
        <v>-6</v>
      </c>
      <c r="D4" s="1"/>
      <c r="E4" s="1"/>
      <c r="F4" s="1">
        <v>9986</v>
      </c>
      <c r="G4" s="1">
        <f t="shared" ref="G4:G16" si="0">F4-F3</f>
        <v>-6</v>
      </c>
      <c r="I4" s="1"/>
      <c r="J4" s="1">
        <v>9879</v>
      </c>
      <c r="K4" s="1">
        <f>J4-J3</f>
        <v>-11</v>
      </c>
      <c r="M4" s="1"/>
      <c r="N4" s="1">
        <v>9783</v>
      </c>
      <c r="O4" s="1">
        <f t="shared" ref="O4:O15" si="1">N4-N3</f>
        <v>-11</v>
      </c>
    </row>
    <row r="5" spans="1:15" x14ac:dyDescent="0.35">
      <c r="A5" s="1"/>
      <c r="B5" s="1">
        <v>10076</v>
      </c>
      <c r="C5" s="1">
        <f>Table49131721252933374145495357616569737781[[#This Row],[YYYY]]-B4</f>
        <v>-5</v>
      </c>
      <c r="D5" s="1"/>
      <c r="E5" s="1"/>
      <c r="F5" s="1">
        <v>9975</v>
      </c>
      <c r="G5" s="1">
        <f t="shared" si="0"/>
        <v>-11</v>
      </c>
      <c r="I5" s="1"/>
      <c r="J5" s="1">
        <v>9873</v>
      </c>
      <c r="K5" s="1">
        <f>J5-J4</f>
        <v>-6</v>
      </c>
      <c r="M5" s="1"/>
      <c r="N5" s="1">
        <v>9777</v>
      </c>
      <c r="O5" s="1">
        <f t="shared" si="1"/>
        <v>-6</v>
      </c>
    </row>
    <row r="6" spans="1:15" x14ac:dyDescent="0.35">
      <c r="A6" s="1"/>
      <c r="B6" s="1">
        <v>10070</v>
      </c>
      <c r="C6" s="1">
        <f>Table49131721252933374145495357616569737781[[#This Row],[YYYY]]-B5</f>
        <v>-6</v>
      </c>
      <c r="D6" s="1"/>
      <c r="E6" s="1"/>
      <c r="F6" s="1">
        <v>9969</v>
      </c>
      <c r="G6" s="1">
        <f t="shared" si="0"/>
        <v>-6</v>
      </c>
      <c r="I6" s="1"/>
      <c r="J6" s="1">
        <v>9868</v>
      </c>
      <c r="K6" s="1">
        <f>J6-J5</f>
        <v>-5</v>
      </c>
      <c r="M6" s="1"/>
      <c r="N6" s="1">
        <v>9772</v>
      </c>
      <c r="O6" s="1">
        <f t="shared" si="1"/>
        <v>-5</v>
      </c>
    </row>
    <row r="7" spans="1:15" x14ac:dyDescent="0.35">
      <c r="A7" s="1"/>
      <c r="B7" s="1">
        <v>10059</v>
      </c>
      <c r="C7" s="1">
        <f>Table49131721252933374145495357616569737781[[#This Row],[YYYY]]-B6</f>
        <v>-11</v>
      </c>
      <c r="D7" s="1"/>
      <c r="E7" s="1"/>
      <c r="F7" s="1">
        <v>9964</v>
      </c>
      <c r="G7" s="1">
        <f t="shared" si="0"/>
        <v>-5</v>
      </c>
      <c r="I7" s="1"/>
      <c r="J7" s="1">
        <v>9862</v>
      </c>
      <c r="K7" s="1">
        <f>J7-J6</f>
        <v>-6</v>
      </c>
      <c r="M7" s="1"/>
      <c r="N7" s="1">
        <v>9766</v>
      </c>
      <c r="O7" s="1">
        <f t="shared" si="1"/>
        <v>-6</v>
      </c>
    </row>
    <row r="8" spans="1:15" x14ac:dyDescent="0.35">
      <c r="A8" s="1"/>
      <c r="B8" s="1">
        <v>10053</v>
      </c>
      <c r="C8" s="1">
        <f>Table49131721252933374145495357616569737781[[#This Row],[YYYY]]-B7</f>
        <v>-6</v>
      </c>
      <c r="D8" s="1"/>
      <c r="E8" s="1"/>
      <c r="F8" s="1">
        <v>9958</v>
      </c>
      <c r="G8" s="1">
        <f t="shared" si="0"/>
        <v>-6</v>
      </c>
      <c r="I8" s="1"/>
      <c r="J8" s="1">
        <v>9851</v>
      </c>
      <c r="K8" s="1">
        <f>J8-J7</f>
        <v>-11</v>
      </c>
      <c r="M8" s="1"/>
      <c r="N8" s="1">
        <v>9755</v>
      </c>
      <c r="O8" s="1">
        <f t="shared" si="1"/>
        <v>-11</v>
      </c>
    </row>
    <row r="9" spans="1:15" x14ac:dyDescent="0.35">
      <c r="A9" s="1"/>
      <c r="B9" s="1">
        <v>10048</v>
      </c>
      <c r="C9" s="1">
        <f>Table49131721252933374145495357616569737781[[#This Row],[YYYY]]-B8</f>
        <v>-5</v>
      </c>
      <c r="D9" s="1"/>
      <c r="E9" s="1"/>
      <c r="F9" s="1">
        <v>9947</v>
      </c>
      <c r="G9" s="1">
        <f t="shared" si="0"/>
        <v>-11</v>
      </c>
      <c r="I9" s="1"/>
      <c r="J9" s="1">
        <v>9845</v>
      </c>
      <c r="K9" s="1">
        <f>J9-J8</f>
        <v>-6</v>
      </c>
      <c r="M9" s="1"/>
      <c r="N9" s="1">
        <v>9749</v>
      </c>
      <c r="O9" s="1">
        <f t="shared" si="1"/>
        <v>-6</v>
      </c>
    </row>
    <row r="10" spans="1:15" x14ac:dyDescent="0.35">
      <c r="A10" s="1"/>
      <c r="B10" s="1">
        <v>10042</v>
      </c>
      <c r="C10" s="1">
        <f>Table49131721252933374145495357616569737781[[#This Row],[YYYY]]-B9</f>
        <v>-6</v>
      </c>
      <c r="D10" s="1"/>
      <c r="E10" s="1"/>
      <c r="F10" s="1">
        <v>9941</v>
      </c>
      <c r="G10" s="1">
        <f t="shared" si="0"/>
        <v>-6</v>
      </c>
      <c r="I10" s="1"/>
      <c r="J10" s="1">
        <v>9840</v>
      </c>
      <c r="K10" s="1">
        <f>J10-J9</f>
        <v>-5</v>
      </c>
      <c r="M10" s="1"/>
      <c r="N10" s="1">
        <v>9744</v>
      </c>
      <c r="O10" s="1">
        <f t="shared" si="1"/>
        <v>-5</v>
      </c>
    </row>
    <row r="11" spans="1:15" x14ac:dyDescent="0.35">
      <c r="A11" s="1"/>
      <c r="B11" s="1">
        <v>10031</v>
      </c>
      <c r="C11" s="1">
        <f>Table49131721252933374145495357616569737781[[#This Row],[YYYY]]-B10</f>
        <v>-11</v>
      </c>
      <c r="D11" s="1"/>
      <c r="E11" s="1"/>
      <c r="F11" s="1">
        <v>9936</v>
      </c>
      <c r="G11" s="1">
        <f t="shared" si="0"/>
        <v>-5</v>
      </c>
      <c r="I11" s="1"/>
      <c r="J11" s="1">
        <v>9834</v>
      </c>
      <c r="K11" s="1">
        <f>J11-J10</f>
        <v>-6</v>
      </c>
      <c r="M11" s="1"/>
      <c r="N11" s="1">
        <v>9738</v>
      </c>
      <c r="O11" s="1">
        <f t="shared" si="1"/>
        <v>-6</v>
      </c>
    </row>
    <row r="12" spans="1:15" x14ac:dyDescent="0.35">
      <c r="A12" s="1"/>
      <c r="B12" s="1">
        <v>10025</v>
      </c>
      <c r="C12" s="1">
        <f>Table49131721252933374145495357616569737781[[#This Row],[YYYY]]-B11</f>
        <v>-6</v>
      </c>
      <c r="D12" s="1"/>
      <c r="E12" s="1"/>
      <c r="F12" s="1">
        <v>9930</v>
      </c>
      <c r="G12" s="1">
        <f t="shared" si="0"/>
        <v>-6</v>
      </c>
      <c r="I12" s="1"/>
      <c r="J12" s="1">
        <v>9823</v>
      </c>
      <c r="K12" s="1">
        <f>J12-J11</f>
        <v>-11</v>
      </c>
      <c r="M12" s="1"/>
      <c r="N12" s="1">
        <v>9727</v>
      </c>
      <c r="O12" s="1">
        <f t="shared" si="1"/>
        <v>-11</v>
      </c>
    </row>
    <row r="13" spans="1:15" x14ac:dyDescent="0.35">
      <c r="A13" s="1"/>
      <c r="B13" s="1">
        <v>10020</v>
      </c>
      <c r="C13" s="1">
        <f>Table49131721252933374145495357616569737781[[#This Row],[YYYY]]-B12</f>
        <v>-5</v>
      </c>
      <c r="D13" s="1"/>
      <c r="E13" s="1"/>
      <c r="F13" s="1">
        <v>9919</v>
      </c>
      <c r="G13" s="1">
        <f t="shared" si="0"/>
        <v>-11</v>
      </c>
      <c r="I13" s="1"/>
      <c r="J13" s="1">
        <v>9817</v>
      </c>
      <c r="K13" s="1">
        <f>J13-J12</f>
        <v>-6</v>
      </c>
      <c r="M13" s="1"/>
      <c r="N13" s="1">
        <v>9721</v>
      </c>
      <c r="O13" s="1">
        <f t="shared" si="1"/>
        <v>-6</v>
      </c>
    </row>
    <row r="14" spans="1:15" x14ac:dyDescent="0.35">
      <c r="A14" s="1"/>
      <c r="B14" s="1">
        <v>10014</v>
      </c>
      <c r="C14" s="1">
        <f>Table49131721252933374145495357616569737781[[#This Row],[YYYY]]-B13</f>
        <v>-6</v>
      </c>
      <c r="D14" s="1"/>
      <c r="E14" s="1"/>
      <c r="F14" s="1">
        <v>9913</v>
      </c>
      <c r="G14" s="1">
        <f t="shared" si="0"/>
        <v>-6</v>
      </c>
      <c r="I14" s="1"/>
      <c r="J14" s="1">
        <v>9812</v>
      </c>
      <c r="K14" s="1">
        <f>J14-J13</f>
        <v>-5</v>
      </c>
      <c r="M14" s="1"/>
      <c r="N14" s="1">
        <v>9716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9908</v>
      </c>
      <c r="G15" s="1">
        <f t="shared" si="0"/>
        <v>-5</v>
      </c>
      <c r="I15" s="1"/>
      <c r="J15" s="1">
        <v>9806</v>
      </c>
      <c r="K15" s="1">
        <f>J15-J14</f>
        <v>-6</v>
      </c>
      <c r="M15" s="1"/>
      <c r="N15" s="1">
        <v>9710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130704</v>
      </c>
      <c r="C17" s="2">
        <f>SUM(C2:C16)</f>
        <v>-84</v>
      </c>
      <c r="E17" s="2" t="s">
        <v>21</v>
      </c>
      <c r="F17" s="2">
        <f>SUM(F2:F15)</f>
        <v>139335</v>
      </c>
      <c r="G17" s="2">
        <f>SUM(G2:G16)</f>
        <v>-95</v>
      </c>
      <c r="I17" s="2" t="s">
        <v>21</v>
      </c>
      <c r="J17" s="2">
        <f>SUM(J2:J16)</f>
        <v>137896</v>
      </c>
      <c r="K17" s="2">
        <f>SUM(K2:K16)</f>
        <v>-90</v>
      </c>
      <c r="M17" s="2" t="s">
        <v>21</v>
      </c>
      <c r="N17" s="2">
        <f>SUM(N2:N16)</f>
        <v>136552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10054.153846153846</v>
      </c>
      <c r="C18" s="2">
        <f>AVERAGE(C2:C16)</f>
        <v>-6.4615384615384617</v>
      </c>
      <c r="E18" s="2" t="s">
        <v>22</v>
      </c>
      <c r="F18" s="2">
        <f>AVERAGE(F2:F15)</f>
        <v>9952.5</v>
      </c>
      <c r="G18" s="2">
        <f>AVERAGE(G2:G16)</f>
        <v>-6.333333333333333</v>
      </c>
      <c r="I18" s="2" t="s">
        <v>22</v>
      </c>
      <c r="J18" s="2">
        <f>AVERAGE(J2:J16)</f>
        <v>9849.7142857142862</v>
      </c>
      <c r="K18" s="2">
        <f>AVERAGE(K2:K16)</f>
        <v>-6.4285714285714288</v>
      </c>
      <c r="M18" s="2" t="s">
        <v>22</v>
      </c>
      <c r="N18" s="2">
        <f>AVERAGE(N2:N16)</f>
        <v>9753.7142857142862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75FD-9186-410C-A2FB-69FB4DDC3D32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105</v>
      </c>
      <c r="B2" s="1">
        <v>10498</v>
      </c>
      <c r="C2" s="1">
        <v>0</v>
      </c>
      <c r="D2" s="1"/>
      <c r="E2" s="1">
        <v>104</v>
      </c>
      <c r="F2" s="1">
        <v>10397</v>
      </c>
      <c r="G2" s="1">
        <v>0</v>
      </c>
      <c r="I2" s="1">
        <v>103</v>
      </c>
      <c r="J2" s="1">
        <v>10296</v>
      </c>
      <c r="K2" s="1">
        <v>0</v>
      </c>
      <c r="M2" s="1">
        <v>102</v>
      </c>
      <c r="N2" s="1">
        <v>10200</v>
      </c>
      <c r="O2" s="1">
        <v>0</v>
      </c>
    </row>
    <row r="3" spans="1:15" x14ac:dyDescent="0.35">
      <c r="A3" s="1"/>
      <c r="B3" s="1">
        <v>10487</v>
      </c>
      <c r="C3" s="1">
        <f>Table4913172125293337414549535761656973778185[[#This Row],[YYYY]]-B2</f>
        <v>-11</v>
      </c>
      <c r="D3" s="1"/>
      <c r="E3" s="1"/>
      <c r="F3" s="1">
        <v>10392</v>
      </c>
      <c r="G3" s="1">
        <f>F3-F2</f>
        <v>-5</v>
      </c>
      <c r="I3" s="1"/>
      <c r="J3" s="1">
        <v>10290</v>
      </c>
      <c r="K3" s="1">
        <f>J3-J2</f>
        <v>-6</v>
      </c>
      <c r="M3" s="1"/>
      <c r="N3" s="1">
        <v>10194</v>
      </c>
      <c r="O3" s="1">
        <f>N3-N2</f>
        <v>-6</v>
      </c>
    </row>
    <row r="4" spans="1:15" x14ac:dyDescent="0.35">
      <c r="A4" s="1"/>
      <c r="B4" s="1">
        <v>10481</v>
      </c>
      <c r="C4" s="1">
        <f>Table4913172125293337414549535761656973778185[[#This Row],[YYYY]]-B3</f>
        <v>-6</v>
      </c>
      <c r="D4" s="1"/>
      <c r="E4" s="1"/>
      <c r="F4" s="1">
        <v>10386</v>
      </c>
      <c r="G4" s="1">
        <f t="shared" ref="G4:G16" si="0">F4-F3</f>
        <v>-6</v>
      </c>
      <c r="I4" s="1"/>
      <c r="J4" s="1">
        <v>10279</v>
      </c>
      <c r="K4" s="1">
        <f>J4-J3</f>
        <v>-11</v>
      </c>
      <c r="M4" s="1"/>
      <c r="N4" s="1">
        <v>10183</v>
      </c>
      <c r="O4" s="1">
        <f t="shared" ref="O4:O15" si="1">N4-N3</f>
        <v>-11</v>
      </c>
    </row>
    <row r="5" spans="1:15" x14ac:dyDescent="0.35">
      <c r="A5" s="1"/>
      <c r="B5" s="1">
        <v>10476</v>
      </c>
      <c r="C5" s="1">
        <f>Table4913172125293337414549535761656973778185[[#This Row],[YYYY]]-B4</f>
        <v>-5</v>
      </c>
      <c r="D5" s="1"/>
      <c r="E5" s="1"/>
      <c r="F5" s="1">
        <v>10375</v>
      </c>
      <c r="G5" s="1">
        <f t="shared" si="0"/>
        <v>-11</v>
      </c>
      <c r="I5" s="1"/>
      <c r="J5" s="1">
        <v>10273</v>
      </c>
      <c r="K5" s="1">
        <f>J5-J4</f>
        <v>-6</v>
      </c>
      <c r="M5" s="1"/>
      <c r="N5" s="1">
        <v>10177</v>
      </c>
      <c r="O5" s="1">
        <f t="shared" si="1"/>
        <v>-6</v>
      </c>
    </row>
    <row r="6" spans="1:15" x14ac:dyDescent="0.35">
      <c r="A6" s="1"/>
      <c r="B6" s="1">
        <v>10470</v>
      </c>
      <c r="C6" s="1">
        <f>Table4913172125293337414549535761656973778185[[#This Row],[YYYY]]-B5</f>
        <v>-6</v>
      </c>
      <c r="D6" s="1"/>
      <c r="E6" s="1"/>
      <c r="F6" s="1">
        <v>10369</v>
      </c>
      <c r="G6" s="1">
        <f t="shared" si="0"/>
        <v>-6</v>
      </c>
      <c r="I6" s="1"/>
      <c r="J6" s="1">
        <v>10268</v>
      </c>
      <c r="K6" s="1">
        <f>J6-J5</f>
        <v>-5</v>
      </c>
      <c r="M6" s="1"/>
      <c r="N6" s="1">
        <v>10172</v>
      </c>
      <c r="O6" s="1">
        <f t="shared" si="1"/>
        <v>-5</v>
      </c>
    </row>
    <row r="7" spans="1:15" x14ac:dyDescent="0.35">
      <c r="A7" s="1"/>
      <c r="B7" s="1">
        <v>10459</v>
      </c>
      <c r="C7" s="1">
        <f>Table4913172125293337414549535761656973778185[[#This Row],[YYYY]]-B6</f>
        <v>-11</v>
      </c>
      <c r="D7" s="1"/>
      <c r="E7" s="1"/>
      <c r="F7" s="1">
        <v>10364</v>
      </c>
      <c r="G7" s="1">
        <f t="shared" si="0"/>
        <v>-5</v>
      </c>
      <c r="I7" s="1"/>
      <c r="J7" s="1">
        <v>10262</v>
      </c>
      <c r="K7" s="1">
        <f>J7-J6</f>
        <v>-6</v>
      </c>
      <c r="M7" s="1"/>
      <c r="N7" s="1">
        <v>10166</v>
      </c>
      <c r="O7" s="1">
        <f t="shared" si="1"/>
        <v>-6</v>
      </c>
    </row>
    <row r="8" spans="1:15" x14ac:dyDescent="0.35">
      <c r="A8" s="1"/>
      <c r="B8" s="1">
        <v>10453</v>
      </c>
      <c r="C8" s="1">
        <f>Table4913172125293337414549535761656973778185[[#This Row],[YYYY]]-B7</f>
        <v>-6</v>
      </c>
      <c r="D8" s="1"/>
      <c r="E8" s="1"/>
      <c r="F8" s="1">
        <v>10358</v>
      </c>
      <c r="G8" s="1">
        <f t="shared" si="0"/>
        <v>-6</v>
      </c>
      <c r="I8" s="1"/>
      <c r="J8" s="1">
        <v>10251</v>
      </c>
      <c r="K8" s="1">
        <f>J8-J7</f>
        <v>-11</v>
      </c>
      <c r="M8" s="1"/>
      <c r="N8" s="1">
        <v>10155</v>
      </c>
      <c r="O8" s="1">
        <f t="shared" si="1"/>
        <v>-11</v>
      </c>
    </row>
    <row r="9" spans="1:15" x14ac:dyDescent="0.35">
      <c r="A9" s="1"/>
      <c r="B9" s="1">
        <v>10448</v>
      </c>
      <c r="C9" s="1">
        <f>Table4913172125293337414549535761656973778185[[#This Row],[YYYY]]-B8</f>
        <v>-5</v>
      </c>
      <c r="D9" s="1"/>
      <c r="E9" s="1"/>
      <c r="F9" s="1">
        <v>10347</v>
      </c>
      <c r="G9" s="1">
        <f t="shared" si="0"/>
        <v>-11</v>
      </c>
      <c r="I9" s="1"/>
      <c r="J9" s="1">
        <v>10245</v>
      </c>
      <c r="K9" s="1">
        <f>J9-J8</f>
        <v>-6</v>
      </c>
      <c r="M9" s="1"/>
      <c r="N9" s="1">
        <v>10149</v>
      </c>
      <c r="O9" s="1">
        <f t="shared" si="1"/>
        <v>-6</v>
      </c>
    </row>
    <row r="10" spans="1:15" x14ac:dyDescent="0.35">
      <c r="A10" s="1"/>
      <c r="B10" s="1">
        <v>10442</v>
      </c>
      <c r="C10" s="1">
        <f>Table4913172125293337414549535761656973778185[[#This Row],[YYYY]]-B9</f>
        <v>-6</v>
      </c>
      <c r="D10" s="1"/>
      <c r="E10" s="1"/>
      <c r="F10" s="1">
        <v>10341</v>
      </c>
      <c r="G10" s="1">
        <f t="shared" si="0"/>
        <v>-6</v>
      </c>
      <c r="I10" s="1"/>
      <c r="J10" s="1">
        <v>10240</v>
      </c>
      <c r="K10" s="1">
        <f>J10-J9</f>
        <v>-5</v>
      </c>
      <c r="M10" s="1"/>
      <c r="N10" s="1">
        <v>10144</v>
      </c>
      <c r="O10" s="1">
        <f t="shared" si="1"/>
        <v>-5</v>
      </c>
    </row>
    <row r="11" spans="1:15" x14ac:dyDescent="0.35">
      <c r="A11" s="1"/>
      <c r="B11" s="1">
        <v>10431</v>
      </c>
      <c r="C11" s="1">
        <f>Table4913172125293337414549535761656973778185[[#This Row],[YYYY]]-B10</f>
        <v>-11</v>
      </c>
      <c r="D11" s="1"/>
      <c r="E11" s="1"/>
      <c r="F11" s="1">
        <v>10336</v>
      </c>
      <c r="G11" s="1">
        <f t="shared" si="0"/>
        <v>-5</v>
      </c>
      <c r="I11" s="1"/>
      <c r="J11" s="1">
        <v>10234</v>
      </c>
      <c r="K11" s="1">
        <f>J11-J10</f>
        <v>-6</v>
      </c>
      <c r="M11" s="1"/>
      <c r="N11" s="1">
        <v>10138</v>
      </c>
      <c r="O11" s="1">
        <f t="shared" si="1"/>
        <v>-6</v>
      </c>
    </row>
    <row r="12" spans="1:15" x14ac:dyDescent="0.35">
      <c r="A12" s="1"/>
      <c r="B12" s="1">
        <v>10425</v>
      </c>
      <c r="C12" s="1">
        <f>Table4913172125293337414549535761656973778185[[#This Row],[YYYY]]-B11</f>
        <v>-6</v>
      </c>
      <c r="D12" s="1"/>
      <c r="E12" s="1"/>
      <c r="F12" s="1">
        <v>10330</v>
      </c>
      <c r="G12" s="1">
        <f t="shared" si="0"/>
        <v>-6</v>
      </c>
      <c r="I12" s="1"/>
      <c r="J12" s="1">
        <v>10223</v>
      </c>
      <c r="K12" s="1">
        <f>J12-J11</f>
        <v>-11</v>
      </c>
      <c r="M12" s="1"/>
      <c r="N12" s="1">
        <v>10127</v>
      </c>
      <c r="O12" s="1">
        <f t="shared" si="1"/>
        <v>-11</v>
      </c>
    </row>
    <row r="13" spans="1:15" x14ac:dyDescent="0.35">
      <c r="A13" s="1"/>
      <c r="B13" s="1">
        <v>10420</v>
      </c>
      <c r="C13" s="1">
        <f>Table4913172125293337414549535761656973778185[[#This Row],[YYYY]]-B12</f>
        <v>-5</v>
      </c>
      <c r="D13" s="1"/>
      <c r="E13" s="1"/>
      <c r="F13" s="1">
        <v>10319</v>
      </c>
      <c r="G13" s="1">
        <f t="shared" si="0"/>
        <v>-11</v>
      </c>
      <c r="I13" s="1"/>
      <c r="J13" s="1">
        <v>10217</v>
      </c>
      <c r="K13" s="1">
        <f>J13-J12</f>
        <v>-6</v>
      </c>
      <c r="M13" s="1"/>
      <c r="N13" s="1">
        <v>10121</v>
      </c>
      <c r="O13" s="1">
        <f t="shared" si="1"/>
        <v>-6</v>
      </c>
    </row>
    <row r="14" spans="1:15" x14ac:dyDescent="0.35">
      <c r="A14" s="1"/>
      <c r="B14" s="1">
        <v>10414</v>
      </c>
      <c r="C14" s="1">
        <f>Table4913172125293337414549535761656973778185[[#This Row],[YYYY]]-B13</f>
        <v>-6</v>
      </c>
      <c r="D14" s="1"/>
      <c r="E14" s="1"/>
      <c r="F14" s="1">
        <v>10313</v>
      </c>
      <c r="G14" s="1">
        <f t="shared" si="0"/>
        <v>-6</v>
      </c>
      <c r="I14" s="1"/>
      <c r="J14" s="1">
        <v>10212</v>
      </c>
      <c r="K14" s="1">
        <f>J14-J13</f>
        <v>-5</v>
      </c>
      <c r="M14" s="1"/>
      <c r="N14" s="1">
        <v>10116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10308</v>
      </c>
      <c r="G15" s="1">
        <f t="shared" si="0"/>
        <v>-5</v>
      </c>
      <c r="I15" s="1"/>
      <c r="J15" s="1">
        <v>10206</v>
      </c>
      <c r="K15" s="1">
        <f>J15-J14</f>
        <v>-6</v>
      </c>
      <c r="M15" s="1"/>
      <c r="N15" s="1">
        <v>10110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10302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135904</v>
      </c>
      <c r="C17" s="2">
        <f>SUM(C2:C16)</f>
        <v>-84</v>
      </c>
      <c r="E17" s="2" t="s">
        <v>21</v>
      </c>
      <c r="F17" s="2">
        <f>SUM(F2:F15)</f>
        <v>144935</v>
      </c>
      <c r="G17" s="2">
        <f>SUM(G2:G16)</f>
        <v>-95</v>
      </c>
      <c r="I17" s="2" t="s">
        <v>21</v>
      </c>
      <c r="J17" s="2">
        <f>SUM(J2:J16)</f>
        <v>143496</v>
      </c>
      <c r="K17" s="2">
        <f>SUM(K2:K16)</f>
        <v>-90</v>
      </c>
      <c r="M17" s="2" t="s">
        <v>21</v>
      </c>
      <c r="N17" s="2">
        <f>SUM(N2:N16)</f>
        <v>142152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10454.153846153846</v>
      </c>
      <c r="C18" s="2">
        <f>AVERAGE(C2:C16)</f>
        <v>-6.4615384615384617</v>
      </c>
      <c r="E18" s="2" t="s">
        <v>22</v>
      </c>
      <c r="F18" s="2">
        <f>AVERAGE(F2:F15)</f>
        <v>10352.5</v>
      </c>
      <c r="G18" s="2">
        <f>AVERAGE(G2:G16)</f>
        <v>-6.333333333333333</v>
      </c>
      <c r="I18" s="2" t="s">
        <v>22</v>
      </c>
      <c r="J18" s="2">
        <f>AVERAGE(J2:J16)</f>
        <v>10249.714285714286</v>
      </c>
      <c r="K18" s="2">
        <f>AVERAGE(K2:K16)</f>
        <v>-6.4285714285714288</v>
      </c>
      <c r="M18" s="2" t="s">
        <v>22</v>
      </c>
      <c r="N18" s="2">
        <f>AVERAGE(N2:N16)</f>
        <v>10153.714285714286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C48-A863-42B8-B60C-DA4722092AB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109</v>
      </c>
      <c r="B2" s="1">
        <v>10898</v>
      </c>
      <c r="C2" s="1">
        <v>0</v>
      </c>
      <c r="D2" s="1"/>
      <c r="E2" s="1">
        <v>108</v>
      </c>
      <c r="F2" s="1">
        <v>10797</v>
      </c>
      <c r="G2" s="1">
        <v>0</v>
      </c>
      <c r="I2" s="1">
        <v>107</v>
      </c>
      <c r="J2" s="1">
        <v>10696</v>
      </c>
      <c r="K2" s="1">
        <v>0</v>
      </c>
      <c r="M2" s="1">
        <v>106</v>
      </c>
      <c r="N2" s="1">
        <v>10600</v>
      </c>
      <c r="O2" s="1">
        <v>0</v>
      </c>
    </row>
    <row r="3" spans="1:15" x14ac:dyDescent="0.35">
      <c r="A3" s="1"/>
      <c r="B3" s="1">
        <v>10887</v>
      </c>
      <c r="C3" s="1">
        <f>Table491317212529333741454953576165697377818589[[#This Row],[YYYY]]-B2</f>
        <v>-11</v>
      </c>
      <c r="D3" s="1"/>
      <c r="E3" s="1"/>
      <c r="F3" s="1">
        <v>10792</v>
      </c>
      <c r="G3" s="1">
        <f>F3-F2</f>
        <v>-5</v>
      </c>
      <c r="I3" s="1"/>
      <c r="J3" s="1">
        <v>10690</v>
      </c>
      <c r="K3" s="1">
        <f>J3-J2</f>
        <v>-6</v>
      </c>
      <c r="M3" s="1"/>
      <c r="N3" s="1">
        <v>10594</v>
      </c>
      <c r="O3" s="1">
        <f>N3-N2</f>
        <v>-6</v>
      </c>
    </row>
    <row r="4" spans="1:15" x14ac:dyDescent="0.35">
      <c r="A4" s="1"/>
      <c r="B4" s="1">
        <v>10881</v>
      </c>
      <c r="C4" s="1">
        <f>Table491317212529333741454953576165697377818589[[#This Row],[YYYY]]-B3</f>
        <v>-6</v>
      </c>
      <c r="D4" s="1"/>
      <c r="E4" s="1"/>
      <c r="F4" s="1">
        <v>10786</v>
      </c>
      <c r="G4" s="1">
        <f t="shared" ref="G4:G16" si="0">F4-F3</f>
        <v>-6</v>
      </c>
      <c r="I4" s="1"/>
      <c r="J4" s="1">
        <v>10679</v>
      </c>
      <c r="K4" s="1">
        <f>J4-J3</f>
        <v>-11</v>
      </c>
      <c r="M4" s="1"/>
      <c r="N4" s="1">
        <v>10583</v>
      </c>
      <c r="O4" s="1">
        <f t="shared" ref="O4:O15" si="1">N4-N3</f>
        <v>-11</v>
      </c>
    </row>
    <row r="5" spans="1:15" x14ac:dyDescent="0.35">
      <c r="A5" s="1"/>
      <c r="B5" s="1">
        <v>10876</v>
      </c>
      <c r="C5" s="1">
        <f>Table491317212529333741454953576165697377818589[[#This Row],[YYYY]]-B4</f>
        <v>-5</v>
      </c>
      <c r="D5" s="1"/>
      <c r="E5" s="1"/>
      <c r="F5" s="1">
        <v>10775</v>
      </c>
      <c r="G5" s="1">
        <f t="shared" si="0"/>
        <v>-11</v>
      </c>
      <c r="I5" s="1"/>
      <c r="J5" s="1">
        <v>10673</v>
      </c>
      <c r="K5" s="1">
        <f>J5-J4</f>
        <v>-6</v>
      </c>
      <c r="M5" s="1"/>
      <c r="N5" s="1">
        <v>10577</v>
      </c>
      <c r="O5" s="1">
        <f t="shared" si="1"/>
        <v>-6</v>
      </c>
    </row>
    <row r="6" spans="1:15" x14ac:dyDescent="0.35">
      <c r="A6" s="1"/>
      <c r="B6" s="1">
        <v>10870</v>
      </c>
      <c r="C6" s="1">
        <f>Table491317212529333741454953576165697377818589[[#This Row],[YYYY]]-B5</f>
        <v>-6</v>
      </c>
      <c r="D6" s="1"/>
      <c r="E6" s="1"/>
      <c r="F6" s="1">
        <v>10769</v>
      </c>
      <c r="G6" s="1">
        <f t="shared" si="0"/>
        <v>-6</v>
      </c>
      <c r="I6" s="1"/>
      <c r="J6" s="1">
        <v>10668</v>
      </c>
      <c r="K6" s="1">
        <f>J6-J5</f>
        <v>-5</v>
      </c>
      <c r="M6" s="1"/>
      <c r="N6" s="1">
        <v>10572</v>
      </c>
      <c r="O6" s="1">
        <f t="shared" si="1"/>
        <v>-5</v>
      </c>
    </row>
    <row r="7" spans="1:15" x14ac:dyDescent="0.35">
      <c r="A7" s="1"/>
      <c r="B7" s="1">
        <v>10859</v>
      </c>
      <c r="C7" s="1">
        <f>Table491317212529333741454953576165697377818589[[#This Row],[YYYY]]-B6</f>
        <v>-11</v>
      </c>
      <c r="D7" s="1"/>
      <c r="E7" s="1"/>
      <c r="F7" s="1">
        <v>10764</v>
      </c>
      <c r="G7" s="1">
        <f t="shared" si="0"/>
        <v>-5</v>
      </c>
      <c r="I7" s="1"/>
      <c r="J7" s="1">
        <v>10662</v>
      </c>
      <c r="K7" s="1">
        <f>J7-J6</f>
        <v>-6</v>
      </c>
      <c r="M7" s="1"/>
      <c r="N7" s="1">
        <v>10566</v>
      </c>
      <c r="O7" s="1">
        <f t="shared" si="1"/>
        <v>-6</v>
      </c>
    </row>
    <row r="8" spans="1:15" x14ac:dyDescent="0.35">
      <c r="A8" s="1"/>
      <c r="B8" s="1">
        <v>10853</v>
      </c>
      <c r="C8" s="1">
        <f>Table491317212529333741454953576165697377818589[[#This Row],[YYYY]]-B7</f>
        <v>-6</v>
      </c>
      <c r="D8" s="1"/>
      <c r="E8" s="1"/>
      <c r="F8" s="1">
        <v>10758</v>
      </c>
      <c r="G8" s="1">
        <f t="shared" si="0"/>
        <v>-6</v>
      </c>
      <c r="I8" s="1"/>
      <c r="J8" s="1">
        <v>10651</v>
      </c>
      <c r="K8" s="1">
        <f>J8-J7</f>
        <v>-11</v>
      </c>
      <c r="M8" s="1"/>
      <c r="N8" s="1">
        <v>10555</v>
      </c>
      <c r="O8" s="1">
        <f t="shared" si="1"/>
        <v>-11</v>
      </c>
    </row>
    <row r="9" spans="1:15" x14ac:dyDescent="0.35">
      <c r="A9" s="1"/>
      <c r="B9" s="1">
        <v>10848</v>
      </c>
      <c r="C9" s="1">
        <f>Table491317212529333741454953576165697377818589[[#This Row],[YYYY]]-B8</f>
        <v>-5</v>
      </c>
      <c r="D9" s="1"/>
      <c r="E9" s="1"/>
      <c r="F9" s="1">
        <v>10747</v>
      </c>
      <c r="G9" s="1">
        <f t="shared" si="0"/>
        <v>-11</v>
      </c>
      <c r="I9" s="1"/>
      <c r="J9" s="1">
        <v>10645</v>
      </c>
      <c r="K9" s="1">
        <f>J9-J8</f>
        <v>-6</v>
      </c>
      <c r="M9" s="1"/>
      <c r="N9" s="1">
        <v>10549</v>
      </c>
      <c r="O9" s="1">
        <f t="shared" si="1"/>
        <v>-6</v>
      </c>
    </row>
    <row r="10" spans="1:15" x14ac:dyDescent="0.35">
      <c r="A10" s="1"/>
      <c r="B10" s="1">
        <v>10842</v>
      </c>
      <c r="C10" s="1">
        <f>Table491317212529333741454953576165697377818589[[#This Row],[YYYY]]-B9</f>
        <v>-6</v>
      </c>
      <c r="D10" s="1"/>
      <c r="E10" s="1"/>
      <c r="F10" s="1">
        <v>10741</v>
      </c>
      <c r="G10" s="1">
        <f t="shared" si="0"/>
        <v>-6</v>
      </c>
      <c r="I10" s="1"/>
      <c r="J10" s="1">
        <v>10640</v>
      </c>
      <c r="K10" s="1">
        <f>J10-J9</f>
        <v>-5</v>
      </c>
      <c r="M10" s="1"/>
      <c r="N10" s="1">
        <v>10544</v>
      </c>
      <c r="O10" s="1">
        <f t="shared" si="1"/>
        <v>-5</v>
      </c>
    </row>
    <row r="11" spans="1:15" x14ac:dyDescent="0.35">
      <c r="A11" s="1"/>
      <c r="B11" s="1">
        <v>10831</v>
      </c>
      <c r="C11" s="1">
        <f>Table491317212529333741454953576165697377818589[[#This Row],[YYYY]]-B10</f>
        <v>-11</v>
      </c>
      <c r="D11" s="1"/>
      <c r="E11" s="1"/>
      <c r="F11" s="1">
        <v>10736</v>
      </c>
      <c r="G11" s="1">
        <f t="shared" si="0"/>
        <v>-5</v>
      </c>
      <c r="I11" s="1"/>
      <c r="J11" s="1">
        <v>10634</v>
      </c>
      <c r="K11" s="1">
        <f>J11-J10</f>
        <v>-6</v>
      </c>
      <c r="M11" s="1"/>
      <c r="N11" s="1">
        <v>10538</v>
      </c>
      <c r="O11" s="1">
        <f t="shared" si="1"/>
        <v>-6</v>
      </c>
    </row>
    <row r="12" spans="1:15" x14ac:dyDescent="0.35">
      <c r="A12" s="1"/>
      <c r="B12" s="1">
        <v>10825</v>
      </c>
      <c r="C12" s="1">
        <f>Table491317212529333741454953576165697377818589[[#This Row],[YYYY]]-B11</f>
        <v>-6</v>
      </c>
      <c r="D12" s="1"/>
      <c r="E12" s="1"/>
      <c r="F12" s="1">
        <v>10730</v>
      </c>
      <c r="G12" s="1">
        <f t="shared" si="0"/>
        <v>-6</v>
      </c>
      <c r="I12" s="1"/>
      <c r="J12" s="1">
        <v>10623</v>
      </c>
      <c r="K12" s="1">
        <f>J12-J11</f>
        <v>-11</v>
      </c>
      <c r="M12" s="1"/>
      <c r="N12" s="1">
        <v>10527</v>
      </c>
      <c r="O12" s="1">
        <f t="shared" si="1"/>
        <v>-11</v>
      </c>
    </row>
    <row r="13" spans="1:15" x14ac:dyDescent="0.35">
      <c r="A13" s="1"/>
      <c r="B13" s="1">
        <v>10820</v>
      </c>
      <c r="C13" s="1">
        <f>Table491317212529333741454953576165697377818589[[#This Row],[YYYY]]-B12</f>
        <v>-5</v>
      </c>
      <c r="D13" s="1"/>
      <c r="E13" s="1"/>
      <c r="F13" s="1">
        <v>10719</v>
      </c>
      <c r="G13" s="1">
        <f t="shared" si="0"/>
        <v>-11</v>
      </c>
      <c r="I13" s="1"/>
      <c r="J13" s="1">
        <v>10617</v>
      </c>
      <c r="K13" s="1">
        <f>J13-J12</f>
        <v>-6</v>
      </c>
      <c r="M13" s="1"/>
      <c r="N13" s="1">
        <v>10521</v>
      </c>
      <c r="O13" s="1">
        <f t="shared" si="1"/>
        <v>-6</v>
      </c>
    </row>
    <row r="14" spans="1:15" x14ac:dyDescent="0.35">
      <c r="A14" s="1"/>
      <c r="B14" s="1">
        <v>10814</v>
      </c>
      <c r="C14" s="1">
        <f>Table491317212529333741454953576165697377818589[[#This Row],[YYYY]]-B13</f>
        <v>-6</v>
      </c>
      <c r="D14" s="1"/>
      <c r="E14" s="1"/>
      <c r="F14" s="1">
        <v>10713</v>
      </c>
      <c r="G14" s="1">
        <f t="shared" si="0"/>
        <v>-6</v>
      </c>
      <c r="I14" s="1"/>
      <c r="J14" s="1">
        <v>10612</v>
      </c>
      <c r="K14" s="1">
        <f>J14-J13</f>
        <v>-5</v>
      </c>
      <c r="M14" s="1"/>
      <c r="N14" s="1">
        <v>10516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10708</v>
      </c>
      <c r="G15" s="1">
        <f t="shared" si="0"/>
        <v>-5</v>
      </c>
      <c r="I15" s="1"/>
      <c r="J15" s="1">
        <v>10606</v>
      </c>
      <c r="K15" s="1">
        <f>J15-J14</f>
        <v>-6</v>
      </c>
      <c r="M15" s="1"/>
      <c r="N15" s="1">
        <v>10510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10702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141104</v>
      </c>
      <c r="C17" s="2">
        <f>SUM(C2:C16)</f>
        <v>-84</v>
      </c>
      <c r="E17" s="2" t="s">
        <v>21</v>
      </c>
      <c r="F17" s="2">
        <f>SUM(F2:F15)</f>
        <v>150535</v>
      </c>
      <c r="G17" s="2">
        <f>SUM(G2:G16)</f>
        <v>-95</v>
      </c>
      <c r="I17" s="2" t="s">
        <v>21</v>
      </c>
      <c r="J17" s="2">
        <f>SUM(J2:J16)</f>
        <v>149096</v>
      </c>
      <c r="K17" s="2">
        <f>SUM(K2:K16)</f>
        <v>-90</v>
      </c>
      <c r="M17" s="2" t="s">
        <v>21</v>
      </c>
      <c r="N17" s="2">
        <f>SUM(N2:N16)</f>
        <v>147752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10854.153846153846</v>
      </c>
      <c r="C18" s="2">
        <f>AVERAGE(C2:C16)</f>
        <v>-6.4615384615384617</v>
      </c>
      <c r="E18" s="2" t="s">
        <v>22</v>
      </c>
      <c r="F18" s="2">
        <f>AVERAGE(F2:F15)</f>
        <v>10752.5</v>
      </c>
      <c r="G18" s="2">
        <f>AVERAGE(G2:G16)</f>
        <v>-6.333333333333333</v>
      </c>
      <c r="I18" s="2" t="s">
        <v>22</v>
      </c>
      <c r="J18" s="2">
        <f>AVERAGE(J2:J16)</f>
        <v>10649.714285714286</v>
      </c>
      <c r="K18" s="2">
        <f>AVERAGE(K2:K16)</f>
        <v>-6.4285714285714288</v>
      </c>
      <c r="M18" s="2" t="s">
        <v>22</v>
      </c>
      <c r="N18" s="2">
        <f>AVERAGE(N2:N16)</f>
        <v>10553.714285714286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2021-507E-47CF-BD42-EC6415468067}">
  <dimension ref="A1:O20"/>
  <sheetViews>
    <sheetView workbookViewId="0">
      <selection activeCell="B2" sqref="B2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12</v>
      </c>
      <c r="B2" s="1">
        <v>1192</v>
      </c>
      <c r="C2" s="1">
        <v>0</v>
      </c>
      <c r="D2" s="1"/>
      <c r="E2" s="1">
        <v>11</v>
      </c>
      <c r="F2" s="1">
        <v>1091</v>
      </c>
      <c r="G2" s="1">
        <v>0</v>
      </c>
      <c r="I2" s="1">
        <v>10</v>
      </c>
      <c r="J2" s="1">
        <v>996</v>
      </c>
      <c r="K2" s="1">
        <v>0</v>
      </c>
      <c r="M2" s="1">
        <v>9</v>
      </c>
      <c r="N2" s="1">
        <v>896</v>
      </c>
      <c r="O2" s="1">
        <v>0</v>
      </c>
    </row>
    <row r="3" spans="1:15" x14ac:dyDescent="0.35">
      <c r="A3" s="1"/>
      <c r="B3" s="1">
        <v>1186</v>
      </c>
      <c r="C3" s="1">
        <f>Table49397101[[#This Row],[YYYY]]-B2</f>
        <v>-6</v>
      </c>
      <c r="D3" s="1"/>
      <c r="E3" s="1"/>
      <c r="F3" s="1">
        <v>1085</v>
      </c>
      <c r="G3" s="1">
        <f>F3-F2</f>
        <v>-6</v>
      </c>
      <c r="I3" s="1"/>
      <c r="J3" s="1">
        <v>990</v>
      </c>
      <c r="K3" s="1">
        <f>Table69599103[[#This Row],[YYYY]]-J2</f>
        <v>-6</v>
      </c>
      <c r="M3" s="1"/>
      <c r="N3" s="1">
        <v>890</v>
      </c>
      <c r="O3" s="1">
        <f>N3-N2</f>
        <v>-6</v>
      </c>
    </row>
    <row r="4" spans="1:15" x14ac:dyDescent="0.35">
      <c r="A4" s="1"/>
      <c r="B4" s="1">
        <v>1181</v>
      </c>
      <c r="C4" s="1">
        <f>Table49397101[[#This Row],[YYYY]]-B3</f>
        <v>-5</v>
      </c>
      <c r="D4" s="1"/>
      <c r="E4" s="1"/>
      <c r="F4" s="1">
        <v>1080</v>
      </c>
      <c r="G4" s="1">
        <f>F4-F3</f>
        <v>-5</v>
      </c>
      <c r="I4" s="1"/>
      <c r="J4" s="1">
        <v>985</v>
      </c>
      <c r="K4" s="1">
        <f>Table69599103[[#This Row],[YYYY]]-J3</f>
        <v>-5</v>
      </c>
      <c r="M4" s="1"/>
      <c r="N4" s="1">
        <v>879</v>
      </c>
      <c r="O4" s="1">
        <f t="shared" ref="O4:O15" si="0">N4-N3</f>
        <v>-11</v>
      </c>
    </row>
    <row r="5" spans="1:15" x14ac:dyDescent="0.35">
      <c r="A5" s="1"/>
      <c r="B5" s="1">
        <v>1175</v>
      </c>
      <c r="C5" s="1">
        <f>Table49397101[[#This Row],[YYYY]]-B4</f>
        <v>-6</v>
      </c>
      <c r="D5" s="1"/>
      <c r="E5" s="1"/>
      <c r="F5" s="1">
        <v>1074</v>
      </c>
      <c r="G5" s="1">
        <f>F5-F4</f>
        <v>-6</v>
      </c>
      <c r="I5" s="1"/>
      <c r="J5" s="1">
        <v>979</v>
      </c>
      <c r="K5" s="1">
        <f>Table69599103[[#This Row],[YYYY]]-J4</f>
        <v>-6</v>
      </c>
      <c r="M5" s="1"/>
      <c r="N5" s="1">
        <v>873</v>
      </c>
      <c r="O5" s="1">
        <f t="shared" si="0"/>
        <v>-6</v>
      </c>
    </row>
    <row r="6" spans="1:15" x14ac:dyDescent="0.35">
      <c r="A6" s="1"/>
      <c r="B6" s="1">
        <v>1164</v>
      </c>
      <c r="C6" s="1">
        <f>Table49397101[[#This Row],[YYYY]]-B5</f>
        <v>-11</v>
      </c>
      <c r="D6" s="1"/>
      <c r="E6" s="1"/>
      <c r="F6" s="1">
        <v>1063</v>
      </c>
      <c r="G6" s="1">
        <f>F6-F5</f>
        <v>-11</v>
      </c>
      <c r="I6" s="1"/>
      <c r="J6" s="1">
        <v>968</v>
      </c>
      <c r="K6" s="1">
        <f>Table69599103[[#This Row],[YYYY]]-J5</f>
        <v>-11</v>
      </c>
      <c r="M6" s="1"/>
      <c r="N6" s="1">
        <v>868</v>
      </c>
      <c r="O6" s="1">
        <f t="shared" si="0"/>
        <v>-5</v>
      </c>
    </row>
    <row r="7" spans="1:15" x14ac:dyDescent="0.35">
      <c r="A7" s="1"/>
      <c r="B7" s="1">
        <v>1158</v>
      </c>
      <c r="C7" s="1">
        <f>Table49397101[[#This Row],[YYYY]]-B6</f>
        <v>-6</v>
      </c>
      <c r="D7" s="1"/>
      <c r="E7" s="1"/>
      <c r="F7" s="1">
        <v>1057</v>
      </c>
      <c r="G7" s="1">
        <f>F7-F6</f>
        <v>-6</v>
      </c>
      <c r="I7" s="1"/>
      <c r="J7" s="1">
        <v>962</v>
      </c>
      <c r="K7" s="1">
        <f>Table69599103[[#This Row],[YYYY]]-J6</f>
        <v>-6</v>
      </c>
      <c r="M7" s="1"/>
      <c r="N7" s="1">
        <v>862</v>
      </c>
      <c r="O7" s="1">
        <f t="shared" si="0"/>
        <v>-6</v>
      </c>
    </row>
    <row r="8" spans="1:15" x14ac:dyDescent="0.35">
      <c r="A8" s="1"/>
      <c r="B8" s="1">
        <v>1153</v>
      </c>
      <c r="C8" s="1">
        <f>Table49397101[[#This Row],[YYYY]]-B7</f>
        <v>-5</v>
      </c>
      <c r="D8" s="1"/>
      <c r="E8" s="1"/>
      <c r="F8" s="1">
        <v>1052</v>
      </c>
      <c r="G8" s="1">
        <f>F8-F7</f>
        <v>-5</v>
      </c>
      <c r="I8" s="1"/>
      <c r="J8" s="1">
        <v>957</v>
      </c>
      <c r="K8" s="1">
        <f>Table69599103[[#This Row],[YYYY]]-J7</f>
        <v>-5</v>
      </c>
      <c r="M8" s="1"/>
      <c r="N8" s="1">
        <v>851</v>
      </c>
      <c r="O8" s="1">
        <f t="shared" si="0"/>
        <v>-11</v>
      </c>
    </row>
    <row r="9" spans="1:15" x14ac:dyDescent="0.35">
      <c r="A9" s="1"/>
      <c r="B9" s="1">
        <v>1147</v>
      </c>
      <c r="C9" s="1">
        <f>Table49397101[[#This Row],[YYYY]]-B8</f>
        <v>-6</v>
      </c>
      <c r="D9" s="1"/>
      <c r="E9" s="1"/>
      <c r="F9" s="1">
        <v>1046</v>
      </c>
      <c r="G9" s="1">
        <f>F9-F8</f>
        <v>-6</v>
      </c>
      <c r="I9" s="1"/>
      <c r="J9" s="1">
        <v>951</v>
      </c>
      <c r="K9" s="1">
        <f>Table69599103[[#This Row],[YYYY]]-J8</f>
        <v>-6</v>
      </c>
      <c r="M9" s="1"/>
      <c r="N9" s="1">
        <v>845</v>
      </c>
      <c r="O9" s="1">
        <f t="shared" si="0"/>
        <v>-6</v>
      </c>
    </row>
    <row r="10" spans="1:15" x14ac:dyDescent="0.35">
      <c r="A10" s="1"/>
      <c r="B10" s="1">
        <v>1136</v>
      </c>
      <c r="C10" s="1">
        <f>Table49397101[[#This Row],[YYYY]]-B9</f>
        <v>-11</v>
      </c>
      <c r="D10" s="1"/>
      <c r="E10" s="1"/>
      <c r="F10" s="1">
        <v>1035</v>
      </c>
      <c r="G10" s="1">
        <f>F10-F9</f>
        <v>-11</v>
      </c>
      <c r="I10" s="1"/>
      <c r="J10" s="1">
        <v>940</v>
      </c>
      <c r="K10" s="1">
        <f>Table69599103[[#This Row],[YYYY]]-J9</f>
        <v>-11</v>
      </c>
      <c r="M10" s="1"/>
      <c r="N10" s="1">
        <v>840</v>
      </c>
      <c r="O10" s="1">
        <f t="shared" si="0"/>
        <v>-5</v>
      </c>
    </row>
    <row r="11" spans="1:15" x14ac:dyDescent="0.35">
      <c r="A11" s="1"/>
      <c r="B11" s="1">
        <v>1130</v>
      </c>
      <c r="C11" s="1">
        <f>Table49397101[[#This Row],[YYYY]]-B10</f>
        <v>-6</v>
      </c>
      <c r="D11" s="1"/>
      <c r="E11" s="1"/>
      <c r="F11" s="1">
        <v>1029</v>
      </c>
      <c r="G11" s="1">
        <f>F11-F10</f>
        <v>-6</v>
      </c>
      <c r="I11" s="1"/>
      <c r="J11" s="1">
        <v>934</v>
      </c>
      <c r="K11" s="1">
        <f>Table69599103[[#This Row],[YYYY]]-J10</f>
        <v>-6</v>
      </c>
      <c r="M11" s="1"/>
      <c r="N11" s="1">
        <v>834</v>
      </c>
      <c r="O11" s="1">
        <f t="shared" si="0"/>
        <v>-6</v>
      </c>
    </row>
    <row r="12" spans="1:15" x14ac:dyDescent="0.35">
      <c r="A12" s="1"/>
      <c r="B12" s="1">
        <v>1125</v>
      </c>
      <c r="C12" s="1">
        <f>Table49397101[[#This Row],[YYYY]]-B11</f>
        <v>-5</v>
      </c>
      <c r="D12" s="1"/>
      <c r="E12" s="1"/>
      <c r="F12" s="1">
        <v>1024</v>
      </c>
      <c r="G12" s="1">
        <f>F12-F11</f>
        <v>-5</v>
      </c>
      <c r="I12" s="1"/>
      <c r="J12" s="1">
        <v>929</v>
      </c>
      <c r="K12" s="1">
        <f>Table69599103[[#This Row],[YYYY]]-J11</f>
        <v>-5</v>
      </c>
      <c r="M12" s="1"/>
      <c r="N12" s="1">
        <v>823</v>
      </c>
      <c r="O12" s="1">
        <f t="shared" si="0"/>
        <v>-11</v>
      </c>
    </row>
    <row r="13" spans="1:15" x14ac:dyDescent="0.35">
      <c r="A13" s="1"/>
      <c r="B13" s="1">
        <v>1119</v>
      </c>
      <c r="C13" s="1">
        <f>Table49397101[[#This Row],[YYYY]]-B12</f>
        <v>-6</v>
      </c>
      <c r="D13" s="1"/>
      <c r="E13" s="1"/>
      <c r="F13" s="1">
        <v>1018</v>
      </c>
      <c r="G13" s="1">
        <f>F13-F12</f>
        <v>-6</v>
      </c>
      <c r="I13" s="1"/>
      <c r="J13" s="1">
        <v>923</v>
      </c>
      <c r="K13" s="1">
        <f>Table69599103[[#This Row],[YYYY]]-J12</f>
        <v>-6</v>
      </c>
      <c r="M13" s="1"/>
      <c r="N13" s="1">
        <v>817</v>
      </c>
      <c r="O13" s="1">
        <f t="shared" si="0"/>
        <v>-6</v>
      </c>
    </row>
    <row r="14" spans="1:15" x14ac:dyDescent="0.35">
      <c r="A14" s="1"/>
      <c r="B14" s="1">
        <v>1108</v>
      </c>
      <c r="C14" s="1">
        <f>Table49397101[[#This Row],[YYYY]]-B13</f>
        <v>-11</v>
      </c>
      <c r="D14" s="1"/>
      <c r="E14" s="1"/>
      <c r="F14" s="1">
        <v>1007</v>
      </c>
      <c r="G14" s="1">
        <f>F14-F13</f>
        <v>-11</v>
      </c>
      <c r="I14" s="1"/>
      <c r="J14" s="1">
        <v>912</v>
      </c>
      <c r="K14" s="1">
        <f>Table69599103[[#This Row],[YYYY]]-J13</f>
        <v>-11</v>
      </c>
      <c r="M14" s="1"/>
      <c r="N14" s="1">
        <v>812</v>
      </c>
      <c r="O14" s="1">
        <f t="shared" si="0"/>
        <v>-5</v>
      </c>
    </row>
    <row r="15" spans="1:15" x14ac:dyDescent="0.35">
      <c r="A15" s="1"/>
      <c r="B15" s="1">
        <v>1102</v>
      </c>
      <c r="C15" s="1">
        <f>Table49397101[[#This Row],[YYYY]]-B14</f>
        <v>-6</v>
      </c>
      <c r="D15" s="1"/>
      <c r="E15" s="1"/>
      <c r="F15" s="1">
        <v>1001</v>
      </c>
      <c r="G15" s="1">
        <f>F15-F14</f>
        <v>-6</v>
      </c>
      <c r="I15" s="1"/>
      <c r="J15" s="1">
        <v>906</v>
      </c>
      <c r="K15" s="1">
        <f>Table69599103[[#This Row],[YYYY]]-J14</f>
        <v>-6</v>
      </c>
      <c r="M15" s="1"/>
      <c r="N15" s="1">
        <v>806</v>
      </c>
      <c r="O15" s="1">
        <f t="shared" si="0"/>
        <v>-6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14974</v>
      </c>
      <c r="C17" s="2">
        <f>SUM(C2:C16)</f>
        <v>-90</v>
      </c>
      <c r="E17" s="2" t="s">
        <v>21</v>
      </c>
      <c r="F17" s="2">
        <f>SUM(F2:F15)</f>
        <v>14662</v>
      </c>
      <c r="G17" s="2">
        <f>SUM(G2:G16)</f>
        <v>-90</v>
      </c>
      <c r="I17" s="2" t="s">
        <v>21</v>
      </c>
      <c r="J17" s="2">
        <f>SUM(J3:J16)</f>
        <v>12336</v>
      </c>
      <c r="K17" s="2">
        <f>SUM(K2:K16)</f>
        <v>-90</v>
      </c>
      <c r="M17" s="2" t="s">
        <v>21</v>
      </c>
      <c r="N17" s="2">
        <f>SUM(N2:N16)</f>
        <v>11896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1151.8461538461538</v>
      </c>
      <c r="C18" s="2">
        <f>AVERAGE(C2:C16)</f>
        <v>-6.4285714285714288</v>
      </c>
      <c r="E18" s="2" t="s">
        <v>22</v>
      </c>
      <c r="F18" s="2">
        <f>AVERAGE(F2:F15)</f>
        <v>1047.2857142857142</v>
      </c>
      <c r="G18" s="2">
        <f>AVERAGE(G2:G16)</f>
        <v>-6.4285714285714288</v>
      </c>
      <c r="I18" s="2" t="s">
        <v>22</v>
      </c>
      <c r="J18" s="2">
        <f>AVERAGE(J3:J16)</f>
        <v>948.92307692307691</v>
      </c>
      <c r="K18" s="2">
        <f>AVERAGE(K2:K16)</f>
        <v>-6.4285714285714288</v>
      </c>
      <c r="M18" s="2" t="s">
        <v>22</v>
      </c>
      <c r="N18" s="2">
        <f>AVERAGE(N2:N16)</f>
        <v>849.71428571428567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71D3-4C9B-4753-A02A-19CA3877C7C4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16</v>
      </c>
      <c r="B2" s="1">
        <v>1606</v>
      </c>
      <c r="C2" s="1">
        <v>0</v>
      </c>
      <c r="D2" s="1"/>
      <c r="E2" s="1">
        <v>15</v>
      </c>
      <c r="F2" s="1">
        <v>1500</v>
      </c>
      <c r="G2" s="1">
        <v>0</v>
      </c>
      <c r="I2" s="1">
        <v>14</v>
      </c>
      <c r="J2" s="1">
        <v>1399</v>
      </c>
      <c r="K2" s="1">
        <v>0</v>
      </c>
      <c r="M2" s="1">
        <v>13</v>
      </c>
      <c r="N2" s="1">
        <v>1296</v>
      </c>
      <c r="O2" s="1">
        <v>0</v>
      </c>
    </row>
    <row r="3" spans="1:15" x14ac:dyDescent="0.35">
      <c r="A3" s="1"/>
      <c r="B3" s="1">
        <v>1595</v>
      </c>
      <c r="C3" s="1">
        <f>B3-B2</f>
        <v>-11</v>
      </c>
      <c r="D3" s="1"/>
      <c r="E3" s="1"/>
      <c r="F3" s="1">
        <v>1494</v>
      </c>
      <c r="G3" s="1">
        <f>F3-F2</f>
        <v>-6</v>
      </c>
      <c r="I3" s="1"/>
      <c r="J3" s="1">
        <v>1393</v>
      </c>
      <c r="K3" s="1">
        <f>Table69599[[#This Row],[YYYY]]-J2</f>
        <v>-6</v>
      </c>
      <c r="M3" s="1"/>
      <c r="N3" s="1">
        <v>1290</v>
      </c>
      <c r="O3" s="1">
        <f>N3-N2</f>
        <v>-6</v>
      </c>
    </row>
    <row r="4" spans="1:15" x14ac:dyDescent="0.35">
      <c r="A4" s="1"/>
      <c r="B4" s="1">
        <v>1589</v>
      </c>
      <c r="C4" s="1">
        <f t="shared" ref="C4:C16" si="0">B4-B3</f>
        <v>-6</v>
      </c>
      <c r="D4" s="1"/>
      <c r="E4" s="1"/>
      <c r="F4" s="1">
        <v>1483</v>
      </c>
      <c r="G4" s="1">
        <f>F4-F3</f>
        <v>-11</v>
      </c>
      <c r="I4" s="1"/>
      <c r="J4" s="1">
        <v>1388</v>
      </c>
      <c r="K4" s="1">
        <f>Table69599[[#This Row],[YYYY]]-J3</f>
        <v>-5</v>
      </c>
      <c r="M4" s="1"/>
      <c r="N4" s="1">
        <v>1279</v>
      </c>
      <c r="O4" s="1">
        <f t="shared" ref="O4:O15" si="1">N4-N3</f>
        <v>-11</v>
      </c>
    </row>
    <row r="5" spans="1:15" x14ac:dyDescent="0.35">
      <c r="A5" s="1"/>
      <c r="B5" s="1">
        <v>1584</v>
      </c>
      <c r="C5" s="1">
        <f t="shared" si="0"/>
        <v>-5</v>
      </c>
      <c r="D5" s="1"/>
      <c r="E5" s="1"/>
      <c r="F5" s="1">
        <v>1477</v>
      </c>
      <c r="G5" s="1">
        <f>F5-F4</f>
        <v>-6</v>
      </c>
      <c r="I5" s="1"/>
      <c r="J5" s="1">
        <v>1382</v>
      </c>
      <c r="K5" s="1">
        <f>Table69599[[#This Row],[YYYY]]-J4</f>
        <v>-6</v>
      </c>
      <c r="M5" s="1"/>
      <c r="N5" s="1">
        <v>1273</v>
      </c>
      <c r="O5" s="1">
        <f t="shared" si="1"/>
        <v>-6</v>
      </c>
    </row>
    <row r="6" spans="1:15" x14ac:dyDescent="0.35">
      <c r="A6" s="1"/>
      <c r="B6" s="1">
        <v>1578</v>
      </c>
      <c r="C6" s="1">
        <f t="shared" si="0"/>
        <v>-6</v>
      </c>
      <c r="D6" s="1"/>
      <c r="E6" s="1"/>
      <c r="F6" s="1">
        <v>1472</v>
      </c>
      <c r="G6" s="1">
        <f>F6-F5</f>
        <v>-5</v>
      </c>
      <c r="I6" s="1"/>
      <c r="J6" s="1">
        <v>1371</v>
      </c>
      <c r="K6" s="1">
        <f>Table69599[[#This Row],[YYYY]]-J5</f>
        <v>-11</v>
      </c>
      <c r="M6" s="1"/>
      <c r="N6" s="1">
        <v>1268</v>
      </c>
      <c r="O6" s="1">
        <f t="shared" si="1"/>
        <v>-5</v>
      </c>
    </row>
    <row r="7" spans="1:15" x14ac:dyDescent="0.35">
      <c r="A7" s="1"/>
      <c r="B7" s="1">
        <v>1567</v>
      </c>
      <c r="C7" s="1">
        <f t="shared" si="0"/>
        <v>-11</v>
      </c>
      <c r="D7" s="1"/>
      <c r="E7" s="1"/>
      <c r="F7" s="1">
        <v>1466</v>
      </c>
      <c r="G7" s="1">
        <f>F7-F6</f>
        <v>-6</v>
      </c>
      <c r="I7" s="1"/>
      <c r="J7" s="1">
        <v>1365</v>
      </c>
      <c r="K7" s="1">
        <f>Table69599[[#This Row],[YYYY]]-J6</f>
        <v>-6</v>
      </c>
      <c r="M7" s="1"/>
      <c r="N7" s="1">
        <v>1262</v>
      </c>
      <c r="O7" s="1">
        <f t="shared" si="1"/>
        <v>-6</v>
      </c>
    </row>
    <row r="8" spans="1:15" x14ac:dyDescent="0.35">
      <c r="A8" s="1"/>
      <c r="B8" s="1">
        <v>1561</v>
      </c>
      <c r="C8" s="1">
        <f t="shared" si="0"/>
        <v>-6</v>
      </c>
      <c r="D8" s="1"/>
      <c r="E8" s="1"/>
      <c r="F8" s="1">
        <v>1455</v>
      </c>
      <c r="G8" s="1">
        <f>F8-F7</f>
        <v>-11</v>
      </c>
      <c r="I8" s="1"/>
      <c r="J8" s="1">
        <v>1360</v>
      </c>
      <c r="K8" s="1">
        <f>Table69599[[#This Row],[YYYY]]-J7</f>
        <v>-5</v>
      </c>
      <c r="M8" s="1"/>
      <c r="N8" s="1">
        <v>1251</v>
      </c>
      <c r="O8" s="1">
        <f t="shared" si="1"/>
        <v>-11</v>
      </c>
    </row>
    <row r="9" spans="1:15" x14ac:dyDescent="0.35">
      <c r="A9" s="1"/>
      <c r="B9" s="1">
        <v>1556</v>
      </c>
      <c r="C9" s="1">
        <f t="shared" si="0"/>
        <v>-5</v>
      </c>
      <c r="D9" s="1"/>
      <c r="E9" s="1"/>
      <c r="F9" s="1">
        <v>1449</v>
      </c>
      <c r="G9" s="1">
        <f>F9-F8</f>
        <v>-6</v>
      </c>
      <c r="I9" s="1"/>
      <c r="J9" s="1">
        <v>1354</v>
      </c>
      <c r="K9" s="1">
        <f>Table69599[[#This Row],[YYYY]]-J8</f>
        <v>-6</v>
      </c>
      <c r="M9" s="1"/>
      <c r="N9" s="1">
        <v>1245</v>
      </c>
      <c r="O9" s="1">
        <f t="shared" si="1"/>
        <v>-6</v>
      </c>
    </row>
    <row r="10" spans="1:15" x14ac:dyDescent="0.35">
      <c r="A10" s="1"/>
      <c r="B10" s="1">
        <v>1550</v>
      </c>
      <c r="C10" s="1">
        <f t="shared" si="0"/>
        <v>-6</v>
      </c>
      <c r="D10" s="1"/>
      <c r="E10" s="1"/>
      <c r="F10" s="1">
        <v>1444</v>
      </c>
      <c r="G10" s="1">
        <f>F10-F9</f>
        <v>-5</v>
      </c>
      <c r="I10" s="1"/>
      <c r="J10" s="1">
        <v>1343</v>
      </c>
      <c r="K10" s="1">
        <f>Table69599[[#This Row],[YYYY]]-J9</f>
        <v>-11</v>
      </c>
      <c r="M10" s="1"/>
      <c r="N10" s="1">
        <v>1240</v>
      </c>
      <c r="O10" s="1">
        <f t="shared" si="1"/>
        <v>-5</v>
      </c>
    </row>
    <row r="11" spans="1:15" x14ac:dyDescent="0.35">
      <c r="A11" s="1"/>
      <c r="B11" s="1">
        <v>1539</v>
      </c>
      <c r="C11" s="1">
        <f t="shared" si="0"/>
        <v>-11</v>
      </c>
      <c r="D11" s="1"/>
      <c r="E11" s="1"/>
      <c r="F11" s="1">
        <v>1438</v>
      </c>
      <c r="G11" s="1">
        <f>F11-F10</f>
        <v>-6</v>
      </c>
      <c r="I11" s="1"/>
      <c r="J11" s="1">
        <v>1337</v>
      </c>
      <c r="K11" s="1">
        <f>Table69599[[#This Row],[YYYY]]-J10</f>
        <v>-6</v>
      </c>
      <c r="M11" s="1"/>
      <c r="N11" s="1">
        <v>1234</v>
      </c>
      <c r="O11" s="1">
        <f t="shared" si="1"/>
        <v>-6</v>
      </c>
    </row>
    <row r="12" spans="1:15" x14ac:dyDescent="0.35">
      <c r="A12" s="1"/>
      <c r="B12" s="1">
        <v>1533</v>
      </c>
      <c r="C12" s="1">
        <f t="shared" si="0"/>
        <v>-6</v>
      </c>
      <c r="D12" s="1"/>
      <c r="E12" s="1"/>
      <c r="F12" s="1">
        <v>1427</v>
      </c>
      <c r="G12" s="1">
        <f>F12-F11</f>
        <v>-11</v>
      </c>
      <c r="I12" s="1"/>
      <c r="J12" s="1">
        <v>1332</v>
      </c>
      <c r="K12" s="1">
        <f>Table69599[[#This Row],[YYYY]]-J11</f>
        <v>-5</v>
      </c>
      <c r="M12" s="1"/>
      <c r="N12" s="1">
        <v>1223</v>
      </c>
      <c r="O12" s="1">
        <f t="shared" si="1"/>
        <v>-11</v>
      </c>
    </row>
    <row r="13" spans="1:15" x14ac:dyDescent="0.35">
      <c r="A13" s="1"/>
      <c r="B13" s="1">
        <v>1528</v>
      </c>
      <c r="C13" s="1">
        <f t="shared" si="0"/>
        <v>-5</v>
      </c>
      <c r="D13" s="1"/>
      <c r="E13" s="1"/>
      <c r="F13" s="1">
        <v>1421</v>
      </c>
      <c r="G13" s="1">
        <f>F13-F12</f>
        <v>-6</v>
      </c>
      <c r="I13" s="1"/>
      <c r="J13" s="1">
        <v>1326</v>
      </c>
      <c r="K13" s="1">
        <f>Table69599[[#This Row],[YYYY]]-J12</f>
        <v>-6</v>
      </c>
      <c r="M13" s="1"/>
      <c r="N13" s="1">
        <v>1217</v>
      </c>
      <c r="O13" s="1">
        <f t="shared" si="1"/>
        <v>-6</v>
      </c>
    </row>
    <row r="14" spans="1:15" x14ac:dyDescent="0.35">
      <c r="A14" s="1"/>
      <c r="B14" s="1">
        <v>1522</v>
      </c>
      <c r="C14" s="1">
        <f t="shared" si="0"/>
        <v>-6</v>
      </c>
      <c r="D14" s="1"/>
      <c r="E14" s="1"/>
      <c r="F14" s="1">
        <v>1416</v>
      </c>
      <c r="G14" s="1">
        <f>F14-F13</f>
        <v>-5</v>
      </c>
      <c r="I14" s="1"/>
      <c r="J14" s="1">
        <v>1315</v>
      </c>
      <c r="K14" s="1">
        <f>Table69599[[#This Row],[YYYY]]-J13</f>
        <v>-11</v>
      </c>
      <c r="M14" s="1"/>
      <c r="N14" s="1">
        <v>1212</v>
      </c>
      <c r="O14" s="1">
        <f t="shared" si="1"/>
        <v>-5</v>
      </c>
    </row>
    <row r="15" spans="1:15" x14ac:dyDescent="0.35">
      <c r="A15" s="1"/>
      <c r="B15" s="1">
        <v>1511</v>
      </c>
      <c r="C15" s="1">
        <f t="shared" si="0"/>
        <v>-11</v>
      </c>
      <c r="D15" s="1"/>
      <c r="E15" s="1"/>
      <c r="F15" s="1">
        <v>1410</v>
      </c>
      <c r="G15" s="1">
        <f>F15-F14</f>
        <v>-6</v>
      </c>
      <c r="I15" s="1"/>
      <c r="J15" s="1">
        <v>1309</v>
      </c>
      <c r="K15" s="1">
        <f>Table69599[[#This Row],[YYYY]]-J14</f>
        <v>-6</v>
      </c>
      <c r="M15" s="1"/>
      <c r="N15" s="1">
        <v>1206</v>
      </c>
      <c r="O15" s="1">
        <f t="shared" si="1"/>
        <v>-6</v>
      </c>
    </row>
    <row r="16" spans="1:15" x14ac:dyDescent="0.35">
      <c r="A16" s="1"/>
      <c r="B16" s="1">
        <v>1505</v>
      </c>
      <c r="C16" s="1">
        <f t="shared" si="0"/>
        <v>-6</v>
      </c>
      <c r="D16" s="1"/>
      <c r="E16" s="1"/>
      <c r="G16" s="1"/>
      <c r="I16" s="1"/>
      <c r="J16" s="1">
        <v>1304</v>
      </c>
      <c r="K16" s="1">
        <f>Table69599[[#This Row],[YYYY]]-J15</f>
        <v>-5</v>
      </c>
      <c r="M16" s="1"/>
      <c r="N16" s="1"/>
      <c r="O16" s="1"/>
    </row>
    <row r="17" spans="1:15" x14ac:dyDescent="0.35">
      <c r="A17" s="2" t="s">
        <v>21</v>
      </c>
      <c r="B17" s="2">
        <f>SUM(B2:B16)</f>
        <v>23324</v>
      </c>
      <c r="C17" s="2">
        <f>SUM(C2:C16)</f>
        <v>-101</v>
      </c>
      <c r="E17" s="2" t="s">
        <v>21</v>
      </c>
      <c r="F17" s="2">
        <f>SUM(F2:F15)</f>
        <v>20352</v>
      </c>
      <c r="G17" s="2">
        <f>SUM(G2:G16)</f>
        <v>-90</v>
      </c>
      <c r="I17" s="2" t="s">
        <v>21</v>
      </c>
      <c r="J17" s="2">
        <f>SUM(J3:J16)</f>
        <v>18879</v>
      </c>
      <c r="K17" s="2">
        <f>SUM(K2:K16)</f>
        <v>-95</v>
      </c>
      <c r="M17" s="2" t="s">
        <v>21</v>
      </c>
      <c r="N17" s="2">
        <f>SUM(N2:N16)</f>
        <v>17496</v>
      </c>
      <c r="O17" s="2">
        <f>SUM(O2:O16)</f>
        <v>-90</v>
      </c>
    </row>
    <row r="18" spans="1:15" x14ac:dyDescent="0.35">
      <c r="A18" s="2" t="s">
        <v>22</v>
      </c>
      <c r="B18" s="2">
        <f>AVERAGE(B2:B16)</f>
        <v>1554.9333333333334</v>
      </c>
      <c r="C18" s="2">
        <f>AVERAGE(C2:C16)</f>
        <v>-6.7333333333333334</v>
      </c>
      <c r="E18" s="2" t="s">
        <v>22</v>
      </c>
      <c r="F18" s="2">
        <f>AVERAGE(F2:F15)</f>
        <v>1453.7142857142858</v>
      </c>
      <c r="G18" s="2">
        <f>AVERAGE(G2:G16)</f>
        <v>-6.4285714285714288</v>
      </c>
      <c r="I18" s="2" t="s">
        <v>22</v>
      </c>
      <c r="J18" s="2">
        <f>AVERAGE(J3:J16)</f>
        <v>1348.5</v>
      </c>
      <c r="K18" s="2">
        <f>AVERAGE(K2:K16)</f>
        <v>-6.333333333333333</v>
      </c>
      <c r="M18" s="2" t="s">
        <v>22</v>
      </c>
      <c r="N18" s="2">
        <f>AVERAGE(N2:N16)</f>
        <v>1249.7142857142858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78F7-EF69-42B5-8DEC-F2A58AB23EEF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20</v>
      </c>
      <c r="B2" s="1">
        <v>1997</v>
      </c>
      <c r="C2" s="1">
        <v>0</v>
      </c>
      <c r="D2" s="1"/>
      <c r="E2" s="1">
        <v>19</v>
      </c>
      <c r="F2" s="1">
        <v>1896</v>
      </c>
      <c r="G2" s="1">
        <v>0</v>
      </c>
      <c r="I2" s="1">
        <v>18</v>
      </c>
      <c r="J2" s="1">
        <v>1800</v>
      </c>
      <c r="K2" s="1">
        <v>0</v>
      </c>
      <c r="M2" s="1">
        <v>17</v>
      </c>
      <c r="N2" s="1">
        <v>1696</v>
      </c>
      <c r="O2" s="1">
        <v>0</v>
      </c>
    </row>
    <row r="3" spans="1:15" x14ac:dyDescent="0.35">
      <c r="A3" s="1"/>
      <c r="B3" s="1">
        <v>1992</v>
      </c>
      <c r="C3" s="1">
        <f>B3-B2</f>
        <v>-5</v>
      </c>
      <c r="D3" s="1"/>
      <c r="E3" s="1"/>
      <c r="F3" s="1">
        <v>1890</v>
      </c>
      <c r="G3" s="1">
        <f>F3-F2</f>
        <v>-6</v>
      </c>
      <c r="I3" s="1"/>
      <c r="J3" s="1">
        <v>1794</v>
      </c>
      <c r="K3" s="1">
        <f>J3-J2</f>
        <v>-6</v>
      </c>
      <c r="M3" s="1"/>
      <c r="N3" s="1">
        <v>1690</v>
      </c>
      <c r="O3" s="1">
        <f>N3-N2</f>
        <v>-6</v>
      </c>
    </row>
    <row r="4" spans="1:15" x14ac:dyDescent="0.35">
      <c r="A4" s="1"/>
      <c r="B4" s="1">
        <v>1986</v>
      </c>
      <c r="C4" s="1">
        <f t="shared" ref="C4:C16" si="0">B4-B3</f>
        <v>-6</v>
      </c>
      <c r="D4" s="1"/>
      <c r="E4" s="1"/>
      <c r="F4" s="1">
        <v>1879</v>
      </c>
      <c r="G4" s="1">
        <f>F4-F3</f>
        <v>-11</v>
      </c>
      <c r="I4" s="1"/>
      <c r="J4" s="1">
        <v>1783</v>
      </c>
      <c r="K4" s="1">
        <f>J4-J3</f>
        <v>-11</v>
      </c>
      <c r="M4" s="1"/>
      <c r="N4" s="1">
        <v>1679</v>
      </c>
      <c r="O4" s="1">
        <f t="shared" ref="O4:O15" si="1">N4-N3</f>
        <v>-11</v>
      </c>
    </row>
    <row r="5" spans="1:15" x14ac:dyDescent="0.35">
      <c r="A5" s="1"/>
      <c r="B5" s="1">
        <v>1975</v>
      </c>
      <c r="C5" s="1">
        <f t="shared" si="0"/>
        <v>-11</v>
      </c>
      <c r="D5" s="1"/>
      <c r="E5" s="1"/>
      <c r="F5" s="1">
        <v>1873</v>
      </c>
      <c r="G5" s="1">
        <f>F5-F4</f>
        <v>-6</v>
      </c>
      <c r="I5" s="1"/>
      <c r="J5" s="1">
        <v>1777</v>
      </c>
      <c r="K5" s="1">
        <f>J5-J4</f>
        <v>-6</v>
      </c>
      <c r="M5" s="1"/>
      <c r="N5" s="1">
        <v>1673</v>
      </c>
      <c r="O5" s="1">
        <f t="shared" si="1"/>
        <v>-6</v>
      </c>
    </row>
    <row r="6" spans="1:15" x14ac:dyDescent="0.35">
      <c r="A6" s="1"/>
      <c r="B6" s="1">
        <v>1969</v>
      </c>
      <c r="C6" s="1">
        <f t="shared" si="0"/>
        <v>-6</v>
      </c>
      <c r="D6" s="1"/>
      <c r="E6" s="1"/>
      <c r="F6" s="1">
        <v>1868</v>
      </c>
      <c r="G6" s="1">
        <f>F6-F5</f>
        <v>-5</v>
      </c>
      <c r="I6" s="1"/>
      <c r="J6" s="1">
        <v>1772</v>
      </c>
      <c r="K6" s="1">
        <f>J6-J5</f>
        <v>-5</v>
      </c>
      <c r="M6" s="1"/>
      <c r="N6" s="1">
        <v>1668</v>
      </c>
      <c r="O6" s="1">
        <f t="shared" si="1"/>
        <v>-5</v>
      </c>
    </row>
    <row r="7" spans="1:15" x14ac:dyDescent="0.35">
      <c r="A7" s="1"/>
      <c r="B7" s="1">
        <v>1964</v>
      </c>
      <c r="C7" s="1">
        <f t="shared" si="0"/>
        <v>-5</v>
      </c>
      <c r="D7" s="1"/>
      <c r="E7" s="1"/>
      <c r="F7" s="1">
        <v>1862</v>
      </c>
      <c r="G7" s="1">
        <f>F7-F6</f>
        <v>-6</v>
      </c>
      <c r="I7" s="1"/>
      <c r="J7" s="1">
        <v>1766</v>
      </c>
      <c r="K7" s="1">
        <f>J7-J6</f>
        <v>-6</v>
      </c>
      <c r="M7" s="1"/>
      <c r="N7" s="1">
        <v>1662</v>
      </c>
      <c r="O7" s="1">
        <f t="shared" si="1"/>
        <v>-6</v>
      </c>
    </row>
    <row r="8" spans="1:15" x14ac:dyDescent="0.35">
      <c r="A8" s="1"/>
      <c r="B8" s="1">
        <v>1958</v>
      </c>
      <c r="C8" s="1">
        <f t="shared" si="0"/>
        <v>-6</v>
      </c>
      <c r="D8" s="1"/>
      <c r="E8" s="1"/>
      <c r="F8" s="1">
        <v>1851</v>
      </c>
      <c r="G8" s="1">
        <f>F8-F7</f>
        <v>-11</v>
      </c>
      <c r="I8" s="1"/>
      <c r="J8" s="1">
        <v>1755</v>
      </c>
      <c r="K8" s="1">
        <f>J8-J7</f>
        <v>-11</v>
      </c>
      <c r="M8" s="1"/>
      <c r="N8" s="1">
        <v>1651</v>
      </c>
      <c r="O8" s="1">
        <f t="shared" si="1"/>
        <v>-11</v>
      </c>
    </row>
    <row r="9" spans="1:15" x14ac:dyDescent="0.35">
      <c r="A9" s="1"/>
      <c r="B9" s="1">
        <v>1947</v>
      </c>
      <c r="C9" s="1">
        <f t="shared" si="0"/>
        <v>-11</v>
      </c>
      <c r="D9" s="1"/>
      <c r="E9" s="1"/>
      <c r="F9" s="1">
        <v>1845</v>
      </c>
      <c r="G9" s="1">
        <f>F9-F8</f>
        <v>-6</v>
      </c>
      <c r="I9" s="1"/>
      <c r="J9" s="1">
        <v>1752</v>
      </c>
      <c r="K9" s="1">
        <f>J9-J8</f>
        <v>-3</v>
      </c>
      <c r="M9" s="1"/>
      <c r="N9" s="1">
        <v>1645</v>
      </c>
      <c r="O9" s="1">
        <f t="shared" si="1"/>
        <v>-6</v>
      </c>
    </row>
    <row r="10" spans="1:15" x14ac:dyDescent="0.35">
      <c r="A10" s="1"/>
      <c r="B10" s="1">
        <v>1941</v>
      </c>
      <c r="C10" s="1">
        <f t="shared" si="0"/>
        <v>-6</v>
      </c>
      <c r="D10" s="1"/>
      <c r="E10" s="1"/>
      <c r="F10" s="1">
        <v>1840</v>
      </c>
      <c r="G10" s="1">
        <f>F10-F9</f>
        <v>-5</v>
      </c>
      <c r="I10" s="1"/>
      <c r="J10" s="1">
        <v>1746</v>
      </c>
      <c r="K10" s="1">
        <f>J10-J9</f>
        <v>-6</v>
      </c>
      <c r="M10" s="1"/>
      <c r="N10" s="1">
        <v>1640</v>
      </c>
      <c r="O10" s="1">
        <f t="shared" si="1"/>
        <v>-5</v>
      </c>
    </row>
    <row r="11" spans="1:15" x14ac:dyDescent="0.35">
      <c r="A11" s="1"/>
      <c r="B11" s="1">
        <v>1936</v>
      </c>
      <c r="C11" s="1">
        <f t="shared" si="0"/>
        <v>-5</v>
      </c>
      <c r="D11" s="1"/>
      <c r="E11" s="1"/>
      <c r="F11" s="1">
        <v>1834</v>
      </c>
      <c r="G11" s="1">
        <f>F11-F10</f>
        <v>-6</v>
      </c>
      <c r="I11" s="1"/>
      <c r="J11" s="1">
        <v>1735</v>
      </c>
      <c r="K11" s="1">
        <f>J11-J10</f>
        <v>-11</v>
      </c>
      <c r="M11" s="1"/>
      <c r="N11" s="1">
        <v>1634</v>
      </c>
      <c r="O11" s="1">
        <f t="shared" si="1"/>
        <v>-6</v>
      </c>
    </row>
    <row r="12" spans="1:15" x14ac:dyDescent="0.35">
      <c r="A12" s="1"/>
      <c r="B12" s="1">
        <v>1930</v>
      </c>
      <c r="C12" s="1">
        <f t="shared" si="0"/>
        <v>-6</v>
      </c>
      <c r="D12" s="1"/>
      <c r="E12" s="1"/>
      <c r="F12" s="1">
        <v>1823</v>
      </c>
      <c r="G12" s="1">
        <f>F12-F11</f>
        <v>-11</v>
      </c>
      <c r="I12" s="1"/>
      <c r="J12" s="1">
        <v>1729</v>
      </c>
      <c r="K12" s="1">
        <f>J12-J11</f>
        <v>-6</v>
      </c>
      <c r="M12" s="1"/>
      <c r="N12" s="1">
        <v>1623</v>
      </c>
      <c r="O12" s="1">
        <f t="shared" si="1"/>
        <v>-11</v>
      </c>
    </row>
    <row r="13" spans="1:15" x14ac:dyDescent="0.35">
      <c r="A13" s="1"/>
      <c r="B13" s="1">
        <v>1919</v>
      </c>
      <c r="C13" s="1">
        <f t="shared" si="0"/>
        <v>-11</v>
      </c>
      <c r="D13" s="1"/>
      <c r="E13" s="1"/>
      <c r="F13" s="1">
        <v>1817</v>
      </c>
      <c r="G13" s="1">
        <f>F13-F12</f>
        <v>-6</v>
      </c>
      <c r="I13" s="1"/>
      <c r="J13" s="1">
        <v>1724</v>
      </c>
      <c r="K13" s="1">
        <f>J13-J12</f>
        <v>-5</v>
      </c>
      <c r="M13" s="1"/>
      <c r="N13" s="1">
        <v>1617</v>
      </c>
      <c r="O13" s="1">
        <f t="shared" si="1"/>
        <v>-6</v>
      </c>
    </row>
    <row r="14" spans="1:15" x14ac:dyDescent="0.35">
      <c r="A14" s="1"/>
      <c r="B14" s="1">
        <v>1913</v>
      </c>
      <c r="C14" s="1">
        <f t="shared" si="0"/>
        <v>-6</v>
      </c>
      <c r="D14" s="1"/>
      <c r="E14" s="1"/>
      <c r="F14" s="1">
        <v>1812</v>
      </c>
      <c r="G14" s="1">
        <f>F14-F13</f>
        <v>-5</v>
      </c>
      <c r="I14" s="1"/>
      <c r="J14" s="1">
        <v>1718</v>
      </c>
      <c r="K14" s="1">
        <f>J14-J13</f>
        <v>-6</v>
      </c>
      <c r="M14" s="1"/>
      <c r="N14" s="1">
        <v>1612</v>
      </c>
      <c r="O14" s="1">
        <f t="shared" si="1"/>
        <v>-5</v>
      </c>
    </row>
    <row r="15" spans="1:15" x14ac:dyDescent="0.35">
      <c r="A15" s="1"/>
      <c r="B15" s="1">
        <v>1908</v>
      </c>
      <c r="C15" s="1">
        <f t="shared" si="0"/>
        <v>-5</v>
      </c>
      <c r="D15" s="1"/>
      <c r="E15" s="1"/>
      <c r="F15" s="1">
        <v>1806</v>
      </c>
      <c r="G15" s="1">
        <f>F15-F14</f>
        <v>-6</v>
      </c>
      <c r="I15" s="1"/>
      <c r="J15" s="1">
        <v>1707</v>
      </c>
      <c r="K15" s="1">
        <f>J15-J14</f>
        <v>-11</v>
      </c>
      <c r="M15" s="1"/>
      <c r="N15" s="1">
        <v>1606</v>
      </c>
      <c r="O15" s="1">
        <f t="shared" si="1"/>
        <v>-6</v>
      </c>
    </row>
    <row r="16" spans="1:15" x14ac:dyDescent="0.35">
      <c r="A16" s="1"/>
      <c r="B16" s="1">
        <v>1902</v>
      </c>
      <c r="C16" s="1">
        <f t="shared" si="0"/>
        <v>-6</v>
      </c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SUM(B2:B16)</f>
        <v>29237</v>
      </c>
      <c r="C17" s="2">
        <f>SUM(C2:C16)</f>
        <v>-95</v>
      </c>
      <c r="E17" s="2" t="s">
        <v>21</v>
      </c>
      <c r="F17" s="2">
        <f>SUM(F2:F15)</f>
        <v>25896</v>
      </c>
      <c r="G17" s="2">
        <f>SUM(G2:G16)</f>
        <v>-90</v>
      </c>
      <c r="I17" s="2" t="s">
        <v>21</v>
      </c>
      <c r="J17" s="2">
        <f>SUM(J2:J16)</f>
        <v>24558</v>
      </c>
      <c r="K17" s="2">
        <f>SUM(K2:K16)</f>
        <v>-93</v>
      </c>
      <c r="M17" s="2" t="s">
        <v>21</v>
      </c>
      <c r="N17" s="2">
        <f>SUM(N2:N16)</f>
        <v>23096</v>
      </c>
      <c r="O17" s="2">
        <f>SUM(O2:O16)</f>
        <v>-90</v>
      </c>
    </row>
    <row r="18" spans="1:15" x14ac:dyDescent="0.35">
      <c r="A18" s="2" t="s">
        <v>22</v>
      </c>
      <c r="B18" s="2">
        <f>AVERAGE(B2:B16)</f>
        <v>1949.1333333333334</v>
      </c>
      <c r="C18" s="2">
        <f>AVERAGE(C2:C16)</f>
        <v>-6.333333333333333</v>
      </c>
      <c r="E18" s="2" t="s">
        <v>22</v>
      </c>
      <c r="F18" s="2">
        <f>AVERAGE(F2:F15)</f>
        <v>1849.7142857142858</v>
      </c>
      <c r="G18" s="2">
        <f>AVERAGE(G2:G16)</f>
        <v>-6.4285714285714288</v>
      </c>
      <c r="I18" s="2" t="s">
        <v>22</v>
      </c>
      <c r="J18" s="2">
        <f>AVERAGE(J2:J16)</f>
        <v>1754.1428571428571</v>
      </c>
      <c r="K18" s="2">
        <f>AVERAGE(K2:K16)</f>
        <v>-6.6428571428571432</v>
      </c>
      <c r="M18" s="2" t="s">
        <v>22</v>
      </c>
      <c r="N18" s="2">
        <f>AVERAGE(N2:N16)</f>
        <v>1649.7142857142858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FBB7-5539-4E83-9BAF-74FAA21E56BB}">
  <dimension ref="A1:M71"/>
  <sheetViews>
    <sheetView tabSelected="1" workbookViewId="0">
      <selection activeCell="D20" sqref="D20"/>
    </sheetView>
  </sheetViews>
  <sheetFormatPr defaultRowHeight="14.5" x14ac:dyDescent="0.35"/>
  <cols>
    <col min="1" max="1" width="8.7265625" style="1"/>
    <col min="2" max="2" width="10.453125" customWidth="1"/>
    <col min="3" max="3" width="10.90625" customWidth="1"/>
    <col min="4" max="4" width="10.54296875" customWidth="1"/>
    <col min="5" max="5" width="9.81640625" customWidth="1"/>
    <col min="6" max="6" width="9.90625" style="1" customWidth="1"/>
    <col min="7" max="7" width="10.36328125" style="1" customWidth="1"/>
    <col min="8" max="8" width="10.54296875" style="1" customWidth="1"/>
    <col min="9" max="9" width="9.7265625" style="1" customWidth="1"/>
    <col min="10" max="10" width="9.7265625" customWidth="1"/>
    <col min="12" max="12" width="16.54296875" customWidth="1"/>
    <col min="13" max="13" width="17.54296875" customWidth="1"/>
  </cols>
  <sheetData>
    <row r="1" spans="1:13" x14ac:dyDescent="0.35">
      <c r="A1" s="6" t="s">
        <v>3</v>
      </c>
      <c r="B1" s="7" t="s">
        <v>13</v>
      </c>
      <c r="C1" s="6" t="s">
        <v>2</v>
      </c>
      <c r="D1" s="6" t="s">
        <v>1</v>
      </c>
      <c r="E1" s="7" t="s">
        <v>12</v>
      </c>
      <c r="F1" s="6" t="s">
        <v>0</v>
      </c>
      <c r="G1" s="7" t="s">
        <v>15</v>
      </c>
      <c r="H1" s="6" t="s">
        <v>16</v>
      </c>
      <c r="I1" s="6" t="s">
        <v>17</v>
      </c>
      <c r="J1" s="7" t="s">
        <v>18</v>
      </c>
      <c r="K1" s="7"/>
      <c r="L1" s="4" t="s">
        <v>11</v>
      </c>
      <c r="M1" s="5" t="s">
        <v>14</v>
      </c>
    </row>
    <row r="2" spans="1:13" x14ac:dyDescent="0.35">
      <c r="A2" s="3">
        <v>1</v>
      </c>
      <c r="B2" s="3"/>
      <c r="C2" s="3"/>
      <c r="D2" s="3">
        <v>5</v>
      </c>
      <c r="E2" s="3"/>
      <c r="F2" s="3">
        <v>1962</v>
      </c>
      <c r="G2" s="3"/>
      <c r="H2" s="3"/>
      <c r="I2" s="3"/>
      <c r="J2" s="3"/>
      <c r="K2" s="3"/>
      <c r="L2" s="3">
        <v>0</v>
      </c>
      <c r="M2" s="3" t="s">
        <v>4</v>
      </c>
    </row>
    <row r="3" spans="1:13" x14ac:dyDescent="0.35">
      <c r="A3" s="3">
        <f>A2+1</f>
        <v>2</v>
      </c>
      <c r="B3" s="3"/>
      <c r="C3" s="3"/>
      <c r="D3" s="3"/>
      <c r="E3" s="3"/>
      <c r="F3" s="3">
        <f>F2+2</f>
        <v>1964</v>
      </c>
      <c r="G3" s="3"/>
      <c r="H3" s="3"/>
      <c r="I3" s="3"/>
      <c r="J3" s="3"/>
      <c r="K3" s="3"/>
      <c r="L3" s="3">
        <v>1</v>
      </c>
      <c r="M3" s="3" t="s">
        <v>5</v>
      </c>
    </row>
    <row r="4" spans="1:13" x14ac:dyDescent="0.35">
      <c r="A4" s="3">
        <f t="shared" ref="A4:A67" si="0">A3+1</f>
        <v>3</v>
      </c>
      <c r="B4" s="3"/>
      <c r="C4" s="3"/>
      <c r="D4" s="3"/>
      <c r="E4" s="3"/>
      <c r="F4" s="3">
        <f t="shared" ref="F4:F68" si="1">F3+2</f>
        <v>1966</v>
      </c>
      <c r="G4" s="3"/>
      <c r="H4" s="3"/>
      <c r="I4" s="3"/>
      <c r="J4" s="3"/>
      <c r="K4" s="3"/>
      <c r="L4" s="3">
        <v>2</v>
      </c>
      <c r="M4" s="3" t="s">
        <v>6</v>
      </c>
    </row>
    <row r="5" spans="1:13" x14ac:dyDescent="0.35">
      <c r="A5" s="3">
        <f t="shared" si="0"/>
        <v>4</v>
      </c>
      <c r="B5" s="3"/>
      <c r="C5" s="3"/>
      <c r="D5" s="3"/>
      <c r="E5" s="3"/>
      <c r="F5" s="3">
        <f t="shared" si="1"/>
        <v>1968</v>
      </c>
      <c r="G5" s="3"/>
      <c r="H5" s="3"/>
      <c r="I5" s="3"/>
      <c r="J5" s="3"/>
      <c r="K5" s="3"/>
      <c r="L5" s="3">
        <v>3</v>
      </c>
      <c r="M5" s="3" t="s">
        <v>7</v>
      </c>
    </row>
    <row r="6" spans="1:13" x14ac:dyDescent="0.35">
      <c r="A6" s="3">
        <f t="shared" si="0"/>
        <v>5</v>
      </c>
      <c r="B6" s="3"/>
      <c r="C6" s="3"/>
      <c r="D6" s="3"/>
      <c r="E6" s="3"/>
      <c r="F6" s="3">
        <f t="shared" si="1"/>
        <v>1970</v>
      </c>
      <c r="G6" s="3"/>
      <c r="H6" s="3"/>
      <c r="I6" s="3"/>
      <c r="J6" s="3"/>
      <c r="K6" s="3"/>
      <c r="L6" s="3">
        <v>4</v>
      </c>
      <c r="M6" s="3" t="s">
        <v>8</v>
      </c>
    </row>
    <row r="7" spans="1:13" x14ac:dyDescent="0.35">
      <c r="A7" s="3">
        <f t="shared" si="0"/>
        <v>6</v>
      </c>
      <c r="B7" s="3"/>
      <c r="C7" s="3"/>
      <c r="D7" s="3"/>
      <c r="E7" s="3"/>
      <c r="F7" s="3">
        <f t="shared" si="1"/>
        <v>1972</v>
      </c>
      <c r="G7" s="3"/>
      <c r="H7" s="3"/>
      <c r="I7" s="3"/>
      <c r="J7" s="3"/>
      <c r="K7" s="3"/>
      <c r="L7" s="3">
        <v>5</v>
      </c>
      <c r="M7" s="3" t="s">
        <v>9</v>
      </c>
    </row>
    <row r="8" spans="1:13" x14ac:dyDescent="0.35">
      <c r="A8" s="3">
        <f t="shared" si="0"/>
        <v>7</v>
      </c>
      <c r="B8" s="3"/>
      <c r="C8" s="3"/>
      <c r="D8" s="3"/>
      <c r="E8" s="3"/>
      <c r="F8" s="3">
        <f t="shared" si="1"/>
        <v>1974</v>
      </c>
      <c r="G8" s="3"/>
      <c r="H8" s="3"/>
      <c r="I8" s="3"/>
      <c r="J8" s="3"/>
      <c r="K8" s="3"/>
      <c r="L8" s="3">
        <v>6</v>
      </c>
      <c r="M8" s="3" t="s">
        <v>10</v>
      </c>
    </row>
    <row r="9" spans="1:13" x14ac:dyDescent="0.35">
      <c r="A9" s="3">
        <f t="shared" si="0"/>
        <v>8</v>
      </c>
      <c r="B9" s="3"/>
      <c r="C9" s="3"/>
      <c r="D9" s="3"/>
      <c r="E9" s="3"/>
      <c r="F9" s="3">
        <f t="shared" si="1"/>
        <v>1976</v>
      </c>
      <c r="G9" s="3"/>
      <c r="H9" s="3"/>
      <c r="I9" s="3"/>
      <c r="J9" s="3"/>
      <c r="K9" s="3"/>
    </row>
    <row r="10" spans="1:13" x14ac:dyDescent="0.35">
      <c r="A10" s="3">
        <f t="shared" si="0"/>
        <v>9</v>
      </c>
      <c r="B10" s="3"/>
      <c r="C10" s="3"/>
      <c r="D10" s="3"/>
      <c r="E10" s="3"/>
      <c r="F10" s="3">
        <f t="shared" si="1"/>
        <v>1978</v>
      </c>
      <c r="G10" s="3"/>
      <c r="H10" s="3"/>
      <c r="I10" s="3"/>
      <c r="J10" s="3"/>
      <c r="K10" s="3"/>
    </row>
    <row r="11" spans="1:13" x14ac:dyDescent="0.35">
      <c r="A11" s="3">
        <f t="shared" si="0"/>
        <v>10</v>
      </c>
      <c r="B11" s="3"/>
      <c r="C11" s="3"/>
      <c r="D11" s="3"/>
      <c r="E11" s="3"/>
      <c r="F11" s="3">
        <f t="shared" si="1"/>
        <v>1980</v>
      </c>
      <c r="G11" s="3"/>
      <c r="H11" s="3"/>
      <c r="I11" s="3"/>
      <c r="J11" s="3"/>
      <c r="K11" s="3"/>
    </row>
    <row r="12" spans="1:13" x14ac:dyDescent="0.35">
      <c r="A12" s="3">
        <f t="shared" si="0"/>
        <v>11</v>
      </c>
      <c r="B12" s="3"/>
      <c r="C12" s="3"/>
      <c r="D12" s="3"/>
      <c r="E12" s="3"/>
      <c r="F12" s="3">
        <f t="shared" si="1"/>
        <v>1982</v>
      </c>
      <c r="G12" s="3"/>
      <c r="H12" s="3"/>
      <c r="I12" s="3"/>
      <c r="J12" s="3"/>
      <c r="K12" s="3"/>
    </row>
    <row r="13" spans="1:13" x14ac:dyDescent="0.35">
      <c r="A13" s="3">
        <f t="shared" si="0"/>
        <v>12</v>
      </c>
      <c r="B13" s="3"/>
      <c r="C13" s="3"/>
      <c r="D13" s="3"/>
      <c r="E13" s="3"/>
      <c r="F13" s="3">
        <f t="shared" si="1"/>
        <v>1984</v>
      </c>
      <c r="G13" s="3"/>
      <c r="H13" s="3"/>
      <c r="I13" s="3">
        <v>4</v>
      </c>
      <c r="J13" s="3"/>
      <c r="K13" s="3"/>
    </row>
    <row r="14" spans="1:13" x14ac:dyDescent="0.35">
      <c r="A14" s="3">
        <f t="shared" si="0"/>
        <v>13</v>
      </c>
      <c r="B14" s="3"/>
      <c r="C14" s="3"/>
      <c r="D14" s="3"/>
      <c r="E14" s="3"/>
      <c r="F14" s="3">
        <f t="shared" si="1"/>
        <v>1986</v>
      </c>
      <c r="G14" s="3"/>
      <c r="H14" s="3"/>
      <c r="I14" s="3"/>
      <c r="J14" s="3"/>
      <c r="K14" s="3"/>
    </row>
    <row r="15" spans="1:13" x14ac:dyDescent="0.35">
      <c r="A15" s="3">
        <f t="shared" si="0"/>
        <v>14</v>
      </c>
      <c r="B15" s="3"/>
      <c r="C15" s="3">
        <v>1</v>
      </c>
      <c r="D15" s="3"/>
      <c r="E15" s="3"/>
      <c r="F15" s="3">
        <f t="shared" si="1"/>
        <v>1988</v>
      </c>
      <c r="G15" s="3"/>
      <c r="H15" s="3"/>
      <c r="I15" s="3"/>
      <c r="J15" s="3"/>
      <c r="K15" s="3"/>
    </row>
    <row r="16" spans="1:13" x14ac:dyDescent="0.35">
      <c r="A16" s="3">
        <f t="shared" si="0"/>
        <v>15</v>
      </c>
      <c r="B16" s="3"/>
      <c r="C16" s="3"/>
      <c r="D16" s="3"/>
      <c r="E16" s="3"/>
      <c r="F16" s="3">
        <f t="shared" si="1"/>
        <v>1990</v>
      </c>
      <c r="G16" s="3"/>
      <c r="H16" s="3"/>
      <c r="I16" s="3"/>
      <c r="J16" s="3"/>
      <c r="K16" s="3"/>
    </row>
    <row r="17" spans="1:11" x14ac:dyDescent="0.35">
      <c r="A17" s="3">
        <f t="shared" si="0"/>
        <v>16</v>
      </c>
      <c r="B17" s="3"/>
      <c r="C17" s="3"/>
      <c r="D17" s="3"/>
      <c r="E17" s="3"/>
      <c r="F17" s="3">
        <f t="shared" si="1"/>
        <v>1992</v>
      </c>
      <c r="G17" s="3"/>
      <c r="H17" s="3">
        <v>6</v>
      </c>
      <c r="I17" s="3"/>
      <c r="J17" s="3"/>
      <c r="K17" s="3"/>
    </row>
    <row r="18" spans="1:11" x14ac:dyDescent="0.35">
      <c r="A18" s="3">
        <f t="shared" si="0"/>
        <v>17</v>
      </c>
      <c r="B18" s="3"/>
      <c r="C18" s="3"/>
      <c r="D18" s="3"/>
      <c r="E18" s="3"/>
      <c r="F18" s="3">
        <f t="shared" si="1"/>
        <v>1994</v>
      </c>
      <c r="G18" s="3"/>
      <c r="H18" s="3"/>
      <c r="I18" s="3"/>
      <c r="J18" s="3"/>
      <c r="K18" s="3"/>
    </row>
    <row r="19" spans="1:11" x14ac:dyDescent="0.35">
      <c r="A19" s="3">
        <f t="shared" si="0"/>
        <v>18</v>
      </c>
      <c r="B19" s="3"/>
      <c r="C19" s="3"/>
      <c r="D19" s="3"/>
      <c r="E19" s="3"/>
      <c r="F19" s="3">
        <f t="shared" si="1"/>
        <v>1996</v>
      </c>
      <c r="G19" s="3"/>
      <c r="H19" s="3"/>
      <c r="I19" s="3"/>
      <c r="J19" s="3"/>
      <c r="K19" s="3"/>
    </row>
    <row r="20" spans="1:11" x14ac:dyDescent="0.35">
      <c r="A20" s="3">
        <f t="shared" si="0"/>
        <v>19</v>
      </c>
      <c r="B20" s="3"/>
      <c r="C20" s="3"/>
      <c r="D20" s="3"/>
      <c r="E20" s="3"/>
      <c r="F20" s="3">
        <f t="shared" si="1"/>
        <v>1998</v>
      </c>
      <c r="G20" s="3"/>
      <c r="H20" s="3"/>
      <c r="I20" s="3"/>
      <c r="J20" s="3"/>
      <c r="K20" s="3"/>
    </row>
    <row r="21" spans="1:11" x14ac:dyDescent="0.35">
      <c r="A21" s="3">
        <f t="shared" si="0"/>
        <v>20</v>
      </c>
      <c r="B21" s="3"/>
      <c r="C21" s="3"/>
      <c r="D21" s="3"/>
      <c r="E21" s="3"/>
      <c r="F21" s="3">
        <f t="shared" si="1"/>
        <v>2000</v>
      </c>
      <c r="G21" s="3"/>
      <c r="H21" s="3"/>
      <c r="I21" s="3"/>
      <c r="J21" s="3"/>
      <c r="K21" s="3"/>
    </row>
    <row r="22" spans="1:11" x14ac:dyDescent="0.35">
      <c r="A22" s="3">
        <f t="shared" si="0"/>
        <v>21</v>
      </c>
      <c r="B22" s="3"/>
      <c r="C22" s="3"/>
      <c r="D22" s="3"/>
      <c r="E22" s="3"/>
      <c r="F22" s="3">
        <f t="shared" si="1"/>
        <v>2002</v>
      </c>
      <c r="G22" s="3"/>
      <c r="H22" s="3"/>
      <c r="I22" s="3"/>
      <c r="J22" s="3"/>
      <c r="K22" s="3"/>
    </row>
    <row r="23" spans="1:11" x14ac:dyDescent="0.35">
      <c r="A23" s="3">
        <f t="shared" si="0"/>
        <v>22</v>
      </c>
      <c r="B23" s="3"/>
      <c r="C23" s="3"/>
      <c r="D23" s="3"/>
      <c r="E23" s="3"/>
      <c r="F23" s="3">
        <f t="shared" si="1"/>
        <v>2004</v>
      </c>
      <c r="G23" s="3"/>
      <c r="H23" s="3"/>
      <c r="I23" s="3"/>
      <c r="J23" s="3"/>
      <c r="K23" s="3"/>
    </row>
    <row r="24" spans="1:11" x14ac:dyDescent="0.35">
      <c r="A24" s="3">
        <f t="shared" si="0"/>
        <v>23</v>
      </c>
      <c r="B24" s="3"/>
      <c r="C24" s="3"/>
      <c r="D24" s="3"/>
      <c r="E24" s="3"/>
      <c r="F24" s="3">
        <f t="shared" si="1"/>
        <v>2006</v>
      </c>
      <c r="G24" s="3"/>
      <c r="H24" s="3"/>
      <c r="I24" s="3"/>
      <c r="J24" s="3"/>
      <c r="K24" s="3"/>
    </row>
    <row r="25" spans="1:11" x14ac:dyDescent="0.35">
      <c r="A25" s="3">
        <f t="shared" si="0"/>
        <v>24</v>
      </c>
      <c r="B25" s="3"/>
      <c r="C25" s="3"/>
      <c r="D25" s="3"/>
      <c r="E25" s="3"/>
      <c r="F25" s="3">
        <f t="shared" si="1"/>
        <v>2008</v>
      </c>
      <c r="G25" s="3"/>
      <c r="H25" s="3"/>
      <c r="I25" s="3"/>
      <c r="J25" s="3"/>
      <c r="K25" s="3"/>
    </row>
    <row r="26" spans="1:11" x14ac:dyDescent="0.35">
      <c r="A26" s="3">
        <f t="shared" si="0"/>
        <v>25</v>
      </c>
      <c r="B26" s="3"/>
      <c r="C26" s="3"/>
      <c r="D26" s="3"/>
      <c r="E26" s="3"/>
      <c r="F26" s="3">
        <f t="shared" si="1"/>
        <v>2010</v>
      </c>
      <c r="G26" s="3"/>
      <c r="H26" s="3"/>
      <c r="I26" s="3"/>
      <c r="J26" s="3"/>
      <c r="K26" s="3"/>
    </row>
    <row r="27" spans="1:11" x14ac:dyDescent="0.35">
      <c r="A27" s="3">
        <f t="shared" si="0"/>
        <v>26</v>
      </c>
      <c r="B27" s="3"/>
      <c r="C27" s="3"/>
      <c r="D27" s="3"/>
      <c r="E27" s="3"/>
      <c r="F27" s="3">
        <f t="shared" si="1"/>
        <v>2012</v>
      </c>
      <c r="G27" s="3"/>
      <c r="H27" s="3"/>
      <c r="I27" s="3"/>
      <c r="J27" s="3"/>
      <c r="K27" s="3"/>
    </row>
    <row r="28" spans="1:11" x14ac:dyDescent="0.35">
      <c r="A28" s="3">
        <f t="shared" si="0"/>
        <v>27</v>
      </c>
      <c r="B28" s="3"/>
      <c r="C28" s="3"/>
      <c r="D28" s="3"/>
      <c r="E28" s="3"/>
      <c r="F28" s="3">
        <f t="shared" si="1"/>
        <v>2014</v>
      </c>
      <c r="G28" s="3"/>
      <c r="H28" s="3"/>
      <c r="I28" s="3"/>
      <c r="J28" s="3"/>
      <c r="K28" s="3"/>
    </row>
    <row r="29" spans="1:11" x14ac:dyDescent="0.35">
      <c r="A29" s="3">
        <f t="shared" si="0"/>
        <v>28</v>
      </c>
      <c r="B29" s="3"/>
      <c r="C29" s="3"/>
      <c r="D29" s="3"/>
      <c r="E29" s="3"/>
      <c r="F29" s="3">
        <f t="shared" si="1"/>
        <v>2016</v>
      </c>
      <c r="G29" s="3"/>
      <c r="H29" s="3"/>
      <c r="I29" s="3"/>
      <c r="J29" s="3"/>
      <c r="K29" s="3"/>
    </row>
    <row r="30" spans="1:11" x14ac:dyDescent="0.35">
      <c r="A30" s="3">
        <f t="shared" si="0"/>
        <v>29</v>
      </c>
      <c r="B30" s="3"/>
      <c r="C30" s="3"/>
      <c r="D30" s="3"/>
      <c r="E30" s="3"/>
      <c r="F30" s="3">
        <f t="shared" si="1"/>
        <v>2018</v>
      </c>
      <c r="G30" s="3"/>
      <c r="H30" s="3"/>
      <c r="I30" s="3"/>
      <c r="J30" s="3"/>
      <c r="K30" s="3"/>
    </row>
    <row r="31" spans="1:11" x14ac:dyDescent="0.35">
      <c r="A31" s="3">
        <f t="shared" si="0"/>
        <v>30</v>
      </c>
      <c r="B31" s="3"/>
      <c r="C31" s="3"/>
      <c r="D31" s="3"/>
      <c r="E31" s="3"/>
      <c r="F31" s="3">
        <f t="shared" si="1"/>
        <v>2020</v>
      </c>
      <c r="G31" s="3"/>
      <c r="H31" s="3"/>
      <c r="I31" s="3"/>
      <c r="J31" s="3"/>
      <c r="K31" s="3"/>
    </row>
    <row r="32" spans="1:11" x14ac:dyDescent="0.35">
      <c r="A32" s="3">
        <f t="shared" si="0"/>
        <v>31</v>
      </c>
      <c r="B32" s="3"/>
      <c r="C32" s="3"/>
      <c r="D32" s="3"/>
      <c r="E32" s="3"/>
      <c r="F32" s="3">
        <f t="shared" si="1"/>
        <v>2022</v>
      </c>
      <c r="G32" s="3"/>
      <c r="H32" s="3"/>
      <c r="I32" s="3"/>
      <c r="J32" s="3"/>
      <c r="K32" s="3"/>
    </row>
    <row r="33" spans="1:11" x14ac:dyDescent="0.35">
      <c r="A33" s="3">
        <f t="shared" si="0"/>
        <v>32</v>
      </c>
      <c r="B33" s="3"/>
      <c r="C33" s="3"/>
      <c r="D33" s="3"/>
      <c r="E33" s="3"/>
      <c r="F33" s="3">
        <f t="shared" si="1"/>
        <v>2024</v>
      </c>
      <c r="G33" s="3"/>
      <c r="H33" s="3"/>
      <c r="I33" s="3"/>
      <c r="J33" s="3"/>
      <c r="K33" s="3"/>
    </row>
    <row r="34" spans="1:11" x14ac:dyDescent="0.35">
      <c r="A34" s="3">
        <f t="shared" si="0"/>
        <v>33</v>
      </c>
      <c r="B34" s="3"/>
      <c r="C34" s="3"/>
      <c r="D34" s="3"/>
      <c r="E34" s="3"/>
      <c r="F34" s="3">
        <f t="shared" si="1"/>
        <v>2026</v>
      </c>
      <c r="G34" s="3"/>
      <c r="H34" s="3"/>
      <c r="I34" s="3"/>
      <c r="J34" s="3"/>
      <c r="K34" s="3"/>
    </row>
    <row r="35" spans="1:11" x14ac:dyDescent="0.35">
      <c r="A35" s="3">
        <f t="shared" si="0"/>
        <v>34</v>
      </c>
      <c r="B35" s="3"/>
      <c r="C35" s="3"/>
      <c r="D35" s="3"/>
      <c r="E35" s="3"/>
      <c r="F35" s="3">
        <f t="shared" si="1"/>
        <v>2028</v>
      </c>
      <c r="G35" s="3"/>
      <c r="H35" s="3"/>
      <c r="I35" s="3"/>
      <c r="J35" s="3"/>
      <c r="K35" s="3"/>
    </row>
    <row r="36" spans="1:11" x14ac:dyDescent="0.35">
      <c r="A36" s="3">
        <f t="shared" si="0"/>
        <v>35</v>
      </c>
      <c r="B36" s="3"/>
      <c r="C36" s="3"/>
      <c r="D36" s="3"/>
      <c r="E36" s="3"/>
      <c r="F36" s="3">
        <f t="shared" si="1"/>
        <v>2030</v>
      </c>
      <c r="G36" s="3"/>
      <c r="H36" s="3"/>
      <c r="I36" s="3"/>
      <c r="J36" s="3"/>
      <c r="K36" s="3"/>
    </row>
    <row r="37" spans="1:11" x14ac:dyDescent="0.35">
      <c r="A37" s="3">
        <f t="shared" si="0"/>
        <v>36</v>
      </c>
      <c r="B37" s="3"/>
      <c r="C37" s="3"/>
      <c r="D37" s="3"/>
      <c r="E37" s="3"/>
      <c r="F37" s="3">
        <f>F36+2</f>
        <v>2032</v>
      </c>
      <c r="G37" s="3"/>
      <c r="H37" s="3"/>
      <c r="I37" s="3"/>
      <c r="J37" s="3"/>
      <c r="K37" s="3"/>
    </row>
    <row r="38" spans="1:11" x14ac:dyDescent="0.35">
      <c r="A38" s="3">
        <f t="shared" si="0"/>
        <v>37</v>
      </c>
      <c r="B38" s="3"/>
      <c r="C38" s="3"/>
      <c r="D38" s="3"/>
      <c r="E38" s="3"/>
      <c r="F38" s="3">
        <f t="shared" si="1"/>
        <v>2034</v>
      </c>
      <c r="G38" s="3"/>
      <c r="H38" s="3"/>
      <c r="I38" s="3"/>
      <c r="J38" s="3"/>
      <c r="K38" s="3"/>
    </row>
    <row r="39" spans="1:11" x14ac:dyDescent="0.35">
      <c r="A39" s="3">
        <f t="shared" si="0"/>
        <v>38</v>
      </c>
      <c r="B39" s="3"/>
      <c r="C39" s="3"/>
      <c r="D39" s="3"/>
      <c r="E39" s="3"/>
      <c r="F39" s="3">
        <f t="shared" si="1"/>
        <v>2036</v>
      </c>
      <c r="G39" s="3"/>
      <c r="H39" s="3"/>
      <c r="I39" s="3"/>
      <c r="J39" s="3"/>
      <c r="K39" s="3"/>
    </row>
    <row r="40" spans="1:11" x14ac:dyDescent="0.35">
      <c r="A40" s="3">
        <f t="shared" si="0"/>
        <v>39</v>
      </c>
      <c r="B40" s="3"/>
      <c r="C40" s="3"/>
      <c r="D40" s="3"/>
      <c r="E40" s="3"/>
      <c r="F40" s="3">
        <f t="shared" si="1"/>
        <v>2038</v>
      </c>
      <c r="G40" s="3"/>
      <c r="H40" s="3"/>
      <c r="I40" s="3"/>
      <c r="J40" s="3"/>
      <c r="K40" s="3"/>
    </row>
    <row r="41" spans="1:11" x14ac:dyDescent="0.35">
      <c r="A41" s="3">
        <f t="shared" si="0"/>
        <v>40</v>
      </c>
      <c r="B41" s="3"/>
      <c r="C41" s="3"/>
      <c r="D41" s="3"/>
      <c r="E41" s="3"/>
      <c r="F41" s="3">
        <f t="shared" si="1"/>
        <v>2040</v>
      </c>
      <c r="G41" s="3"/>
      <c r="H41" s="3"/>
      <c r="I41" s="3"/>
      <c r="J41" s="3"/>
      <c r="K41" s="3"/>
    </row>
    <row r="42" spans="1:11" x14ac:dyDescent="0.35">
      <c r="A42" s="3">
        <f t="shared" si="0"/>
        <v>41</v>
      </c>
      <c r="B42" s="3"/>
      <c r="C42" s="3"/>
      <c r="D42" s="3"/>
      <c r="E42" s="3"/>
      <c r="F42" s="3">
        <f t="shared" si="1"/>
        <v>2042</v>
      </c>
      <c r="G42" s="3"/>
      <c r="H42" s="3"/>
      <c r="I42" s="3"/>
      <c r="J42" s="3"/>
      <c r="K42" s="3"/>
    </row>
    <row r="43" spans="1:11" x14ac:dyDescent="0.35">
      <c r="A43" s="3">
        <f t="shared" si="0"/>
        <v>42</v>
      </c>
      <c r="B43" s="3"/>
      <c r="C43" s="3"/>
      <c r="D43" s="3"/>
      <c r="E43" s="3"/>
      <c r="F43" s="3">
        <f t="shared" si="1"/>
        <v>2044</v>
      </c>
      <c r="G43" s="3"/>
      <c r="H43" s="3"/>
      <c r="I43" s="3"/>
      <c r="J43" s="3"/>
      <c r="K43" s="3"/>
    </row>
    <row r="44" spans="1:11" x14ac:dyDescent="0.35">
      <c r="A44" s="3">
        <f t="shared" si="0"/>
        <v>43</v>
      </c>
      <c r="B44" s="3"/>
      <c r="C44" s="3"/>
      <c r="D44" s="3"/>
      <c r="E44" s="3"/>
      <c r="F44" s="3">
        <f t="shared" si="1"/>
        <v>2046</v>
      </c>
      <c r="G44" s="3"/>
      <c r="H44" s="3"/>
      <c r="I44" s="3"/>
      <c r="J44" s="3"/>
      <c r="K44" s="3"/>
    </row>
    <row r="45" spans="1:11" x14ac:dyDescent="0.35">
      <c r="A45" s="3">
        <f t="shared" si="0"/>
        <v>44</v>
      </c>
      <c r="B45" s="3"/>
      <c r="C45" s="3"/>
      <c r="D45" s="3"/>
      <c r="E45" s="3"/>
      <c r="F45" s="3">
        <f t="shared" si="1"/>
        <v>2048</v>
      </c>
      <c r="G45" s="3"/>
      <c r="H45" s="3"/>
      <c r="I45" s="3"/>
      <c r="J45" s="3"/>
      <c r="K45" s="3"/>
    </row>
    <row r="46" spans="1:11" x14ac:dyDescent="0.35">
      <c r="A46" s="3">
        <f t="shared" si="0"/>
        <v>45</v>
      </c>
      <c r="B46" s="3"/>
      <c r="C46" s="3"/>
      <c r="D46" s="3"/>
      <c r="E46" s="3"/>
      <c r="F46" s="3">
        <f t="shared" si="1"/>
        <v>2050</v>
      </c>
      <c r="G46" s="3"/>
      <c r="H46" s="3"/>
      <c r="I46" s="3"/>
      <c r="J46" s="3"/>
      <c r="K46" s="3"/>
    </row>
    <row r="47" spans="1:11" x14ac:dyDescent="0.35">
      <c r="A47" s="3">
        <f t="shared" si="0"/>
        <v>46</v>
      </c>
      <c r="B47" s="3"/>
      <c r="C47" s="3"/>
      <c r="D47" s="3"/>
      <c r="E47" s="3"/>
      <c r="F47" s="3">
        <f t="shared" si="1"/>
        <v>2052</v>
      </c>
      <c r="G47" s="3"/>
      <c r="H47" s="3"/>
      <c r="I47" s="3"/>
      <c r="J47" s="3"/>
      <c r="K47" s="3"/>
    </row>
    <row r="48" spans="1:11" x14ac:dyDescent="0.35">
      <c r="A48" s="3">
        <f t="shared" si="0"/>
        <v>47</v>
      </c>
      <c r="B48" s="3"/>
      <c r="C48" s="3"/>
      <c r="D48" s="3"/>
      <c r="E48" s="3"/>
      <c r="F48" s="3">
        <f t="shared" si="1"/>
        <v>2054</v>
      </c>
      <c r="G48" s="3"/>
      <c r="H48" s="3"/>
      <c r="I48" s="3"/>
      <c r="J48" s="3"/>
      <c r="K48" s="3"/>
    </row>
    <row r="49" spans="1:11" x14ac:dyDescent="0.35">
      <c r="A49" s="3">
        <f t="shared" si="0"/>
        <v>48</v>
      </c>
      <c r="B49" s="3"/>
      <c r="C49" s="3"/>
      <c r="D49" s="3"/>
      <c r="E49" s="3"/>
      <c r="F49" s="3">
        <f t="shared" si="1"/>
        <v>2056</v>
      </c>
      <c r="G49" s="3"/>
      <c r="H49" s="3"/>
      <c r="I49" s="3"/>
      <c r="J49" s="3"/>
      <c r="K49" s="3"/>
    </row>
    <row r="50" spans="1:11" x14ac:dyDescent="0.35">
      <c r="A50" s="3">
        <f t="shared" si="0"/>
        <v>49</v>
      </c>
      <c r="B50" s="3"/>
      <c r="C50" s="3"/>
      <c r="D50" s="3"/>
      <c r="E50" s="3"/>
      <c r="F50" s="3">
        <f t="shared" si="1"/>
        <v>2058</v>
      </c>
      <c r="G50" s="3"/>
      <c r="H50" s="3"/>
      <c r="I50" s="3"/>
      <c r="J50" s="3"/>
      <c r="K50" s="3"/>
    </row>
    <row r="51" spans="1:11" x14ac:dyDescent="0.35">
      <c r="A51" s="3">
        <f t="shared" si="0"/>
        <v>50</v>
      </c>
      <c r="B51" s="3"/>
      <c r="C51" s="3"/>
      <c r="D51" s="3"/>
      <c r="E51" s="3"/>
      <c r="F51" s="3">
        <f t="shared" si="1"/>
        <v>2060</v>
      </c>
      <c r="G51" s="3"/>
      <c r="H51" s="3"/>
      <c r="I51" s="3"/>
      <c r="J51" s="3"/>
      <c r="K51" s="3"/>
    </row>
    <row r="52" spans="1:11" x14ac:dyDescent="0.35">
      <c r="A52" s="3">
        <f t="shared" si="0"/>
        <v>51</v>
      </c>
      <c r="B52" s="3"/>
      <c r="C52" s="3"/>
      <c r="D52" s="3"/>
      <c r="E52" s="3"/>
      <c r="F52" s="3">
        <f t="shared" si="1"/>
        <v>2062</v>
      </c>
      <c r="G52" s="3"/>
      <c r="H52" s="3"/>
      <c r="I52" s="3"/>
      <c r="J52" s="3"/>
      <c r="K52" s="3"/>
    </row>
    <row r="53" spans="1:11" x14ac:dyDescent="0.35">
      <c r="A53" s="3">
        <f t="shared" si="0"/>
        <v>52</v>
      </c>
      <c r="B53" s="3"/>
      <c r="C53" s="3"/>
      <c r="D53" s="3"/>
      <c r="E53" s="3"/>
      <c r="F53" s="3">
        <f t="shared" si="1"/>
        <v>2064</v>
      </c>
      <c r="G53" s="3"/>
      <c r="H53" s="3"/>
      <c r="I53" s="3"/>
      <c r="J53" s="3"/>
      <c r="K53" s="3"/>
    </row>
    <row r="54" spans="1:11" x14ac:dyDescent="0.35">
      <c r="A54" s="3">
        <f t="shared" si="0"/>
        <v>53</v>
      </c>
      <c r="B54" s="3"/>
      <c r="C54" s="3"/>
      <c r="D54" s="3"/>
      <c r="E54" s="3"/>
      <c r="F54" s="3">
        <f t="shared" si="1"/>
        <v>2066</v>
      </c>
      <c r="G54" s="3"/>
      <c r="H54" s="3"/>
      <c r="I54" s="3"/>
      <c r="J54" s="3"/>
      <c r="K54" s="3"/>
    </row>
    <row r="55" spans="1:11" x14ac:dyDescent="0.35">
      <c r="A55" s="3">
        <f t="shared" si="0"/>
        <v>54</v>
      </c>
      <c r="B55" s="3"/>
      <c r="C55" s="3"/>
      <c r="D55" s="3"/>
      <c r="E55" s="3"/>
      <c r="F55" s="3">
        <f t="shared" si="1"/>
        <v>2068</v>
      </c>
      <c r="G55" s="3"/>
      <c r="H55" s="3"/>
      <c r="I55" s="3"/>
      <c r="J55" s="3"/>
      <c r="K55" s="3"/>
    </row>
    <row r="56" spans="1:11" x14ac:dyDescent="0.35">
      <c r="A56" s="3">
        <f t="shared" si="0"/>
        <v>55</v>
      </c>
      <c r="B56" s="3"/>
      <c r="C56" s="3"/>
      <c r="D56" s="3"/>
      <c r="E56" s="3"/>
      <c r="F56" s="3">
        <f t="shared" si="1"/>
        <v>2070</v>
      </c>
      <c r="G56" s="3"/>
      <c r="H56" s="3"/>
      <c r="I56" s="3"/>
      <c r="J56" s="3"/>
      <c r="K56" s="3"/>
    </row>
    <row r="57" spans="1:11" x14ac:dyDescent="0.35">
      <c r="A57" s="3">
        <f t="shared" si="0"/>
        <v>56</v>
      </c>
      <c r="B57" s="3"/>
      <c r="C57" s="3"/>
      <c r="D57" s="3"/>
      <c r="E57" s="3"/>
      <c r="F57" s="3">
        <f t="shared" si="1"/>
        <v>2072</v>
      </c>
      <c r="G57" s="3"/>
      <c r="H57" s="3"/>
      <c r="I57" s="3"/>
      <c r="J57" s="3"/>
      <c r="K57" s="3"/>
    </row>
    <row r="58" spans="1:11" x14ac:dyDescent="0.35">
      <c r="A58" s="3">
        <f t="shared" si="0"/>
        <v>57</v>
      </c>
      <c r="B58" s="3"/>
      <c r="C58" s="3"/>
      <c r="D58" s="3"/>
      <c r="E58" s="3"/>
      <c r="F58" s="3">
        <f t="shared" si="1"/>
        <v>2074</v>
      </c>
      <c r="G58" s="3"/>
      <c r="H58" s="3"/>
      <c r="I58" s="3"/>
      <c r="J58" s="3"/>
      <c r="K58" s="3"/>
    </row>
    <row r="59" spans="1:11" x14ac:dyDescent="0.35">
      <c r="A59" s="3">
        <f t="shared" si="0"/>
        <v>58</v>
      </c>
      <c r="B59" s="3"/>
      <c r="C59" s="3"/>
      <c r="D59" s="3"/>
      <c r="E59" s="3"/>
      <c r="F59" s="3">
        <f t="shared" si="1"/>
        <v>2076</v>
      </c>
      <c r="G59" s="3"/>
      <c r="H59" s="3"/>
      <c r="I59" s="3"/>
      <c r="J59" s="3"/>
      <c r="K59" s="3"/>
    </row>
    <row r="60" spans="1:11" x14ac:dyDescent="0.35">
      <c r="A60" s="3">
        <f t="shared" si="0"/>
        <v>59</v>
      </c>
      <c r="B60" s="3"/>
      <c r="C60" s="3"/>
      <c r="D60" s="3"/>
      <c r="E60" s="3"/>
      <c r="F60" s="3">
        <f t="shared" si="1"/>
        <v>2078</v>
      </c>
      <c r="G60" s="3"/>
      <c r="H60" s="3"/>
      <c r="I60" s="3"/>
      <c r="J60" s="3"/>
      <c r="K60" s="3"/>
    </row>
    <row r="61" spans="1:11" x14ac:dyDescent="0.35">
      <c r="A61" s="3">
        <f t="shared" si="0"/>
        <v>60</v>
      </c>
      <c r="B61" s="3"/>
      <c r="C61" s="3"/>
      <c r="D61" s="3"/>
      <c r="E61" s="3"/>
      <c r="F61" s="3">
        <f t="shared" si="1"/>
        <v>2080</v>
      </c>
      <c r="G61" s="3"/>
      <c r="H61" s="3"/>
      <c r="I61" s="3"/>
      <c r="J61" s="3"/>
      <c r="K61" s="3"/>
    </row>
    <row r="62" spans="1:11" x14ac:dyDescent="0.35">
      <c r="A62" s="3">
        <f t="shared" si="0"/>
        <v>61</v>
      </c>
      <c r="B62" s="3"/>
      <c r="C62" s="3"/>
      <c r="D62" s="3"/>
      <c r="E62" s="3"/>
      <c r="F62" s="3">
        <f t="shared" si="1"/>
        <v>2082</v>
      </c>
      <c r="G62" s="3"/>
      <c r="H62" s="3"/>
      <c r="I62" s="3"/>
      <c r="J62" s="3"/>
      <c r="K62" s="3"/>
    </row>
    <row r="63" spans="1:11" x14ac:dyDescent="0.35">
      <c r="A63" s="3">
        <f t="shared" si="0"/>
        <v>62</v>
      </c>
      <c r="B63" s="3"/>
      <c r="C63" s="3"/>
      <c r="D63" s="3"/>
      <c r="E63" s="3"/>
      <c r="F63" s="3">
        <f t="shared" si="1"/>
        <v>2084</v>
      </c>
      <c r="G63" s="3"/>
      <c r="H63" s="3"/>
      <c r="I63" s="3"/>
      <c r="J63" s="3"/>
      <c r="K63" s="3"/>
    </row>
    <row r="64" spans="1:11" x14ac:dyDescent="0.35">
      <c r="A64" s="3">
        <f t="shared" si="0"/>
        <v>63</v>
      </c>
      <c r="B64" s="3"/>
      <c r="C64" s="3"/>
      <c r="D64" s="3"/>
      <c r="E64" s="3"/>
      <c r="F64" s="3">
        <f t="shared" si="1"/>
        <v>2086</v>
      </c>
      <c r="G64" s="3"/>
      <c r="H64" s="3"/>
      <c r="I64" s="3"/>
      <c r="J64" s="3"/>
      <c r="K64" s="3"/>
    </row>
    <row r="65" spans="1:11" x14ac:dyDescent="0.35">
      <c r="A65" s="3">
        <f t="shared" si="0"/>
        <v>64</v>
      </c>
      <c r="B65" s="3"/>
      <c r="C65" s="3"/>
      <c r="D65" s="3"/>
      <c r="E65" s="3"/>
      <c r="F65" s="3">
        <f t="shared" si="1"/>
        <v>2088</v>
      </c>
      <c r="G65" s="3"/>
      <c r="H65" s="3"/>
      <c r="I65" s="3"/>
      <c r="J65" s="3"/>
      <c r="K65" s="3"/>
    </row>
    <row r="66" spans="1:11" x14ac:dyDescent="0.35">
      <c r="A66" s="3">
        <f t="shared" si="0"/>
        <v>65</v>
      </c>
      <c r="B66" s="3"/>
      <c r="C66" s="3"/>
      <c r="D66" s="3"/>
      <c r="E66" s="3"/>
      <c r="F66" s="3">
        <f t="shared" si="1"/>
        <v>2090</v>
      </c>
      <c r="G66" s="3"/>
      <c r="H66" s="3"/>
      <c r="I66" s="3"/>
      <c r="J66" s="3"/>
      <c r="K66" s="3"/>
    </row>
    <row r="67" spans="1:11" x14ac:dyDescent="0.35">
      <c r="A67" s="3">
        <f t="shared" si="0"/>
        <v>66</v>
      </c>
      <c r="B67" s="3"/>
      <c r="C67" s="3"/>
      <c r="D67" s="3"/>
      <c r="E67" s="3"/>
      <c r="F67" s="3">
        <f>F66+2</f>
        <v>2092</v>
      </c>
      <c r="G67" s="3"/>
      <c r="H67" s="3"/>
      <c r="I67" s="3"/>
      <c r="J67" s="3"/>
      <c r="K67" s="3"/>
    </row>
    <row r="68" spans="1:11" x14ac:dyDescent="0.35">
      <c r="A68" s="3">
        <f t="shared" ref="A68:A71" si="2">A67+1</f>
        <v>67</v>
      </c>
      <c r="B68" s="3"/>
      <c r="C68" s="3"/>
      <c r="D68" s="3"/>
      <c r="E68" s="3"/>
      <c r="F68" s="3">
        <f t="shared" si="1"/>
        <v>2094</v>
      </c>
      <c r="G68" s="3"/>
      <c r="H68" s="3"/>
      <c r="I68" s="3"/>
      <c r="J68" s="3"/>
      <c r="K68" s="3"/>
    </row>
    <row r="69" spans="1:11" x14ac:dyDescent="0.35">
      <c r="A69" s="3">
        <f t="shared" si="2"/>
        <v>68</v>
      </c>
      <c r="B69" s="3"/>
      <c r="C69" s="3"/>
      <c r="D69" s="3"/>
      <c r="E69" s="3"/>
      <c r="F69" s="3">
        <f t="shared" ref="F69:F71" si="3">F68+2</f>
        <v>2096</v>
      </c>
      <c r="G69" s="3"/>
      <c r="H69" s="3"/>
      <c r="I69" s="3"/>
      <c r="J69" s="3"/>
      <c r="K69" s="3"/>
    </row>
    <row r="70" spans="1:11" x14ac:dyDescent="0.35">
      <c r="A70" s="3">
        <f t="shared" si="2"/>
        <v>69</v>
      </c>
      <c r="B70" s="3"/>
      <c r="C70" s="3"/>
      <c r="D70" s="3"/>
      <c r="E70" s="3"/>
      <c r="F70" s="3">
        <f t="shared" si="3"/>
        <v>2098</v>
      </c>
      <c r="G70" s="3"/>
      <c r="H70" s="3"/>
      <c r="I70" s="3"/>
      <c r="J70" s="3"/>
      <c r="K70" s="3"/>
    </row>
    <row r="71" spans="1:11" x14ac:dyDescent="0.35">
      <c r="A71" s="3">
        <f t="shared" si="2"/>
        <v>70</v>
      </c>
      <c r="B71" s="3"/>
      <c r="C71" s="3"/>
      <c r="D71" s="3"/>
      <c r="E71" s="3"/>
      <c r="F71" s="3">
        <f t="shared" si="3"/>
        <v>2100</v>
      </c>
      <c r="G71" s="3"/>
      <c r="H71" s="3"/>
      <c r="I71" s="3"/>
      <c r="J71" s="3"/>
      <c r="K7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C9CA-E8A5-4487-8A82-8CDB875633D8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24</v>
      </c>
      <c r="B2" s="1">
        <v>2397</v>
      </c>
      <c r="C2" s="1">
        <v>0</v>
      </c>
      <c r="D2" s="1"/>
      <c r="E2" s="1">
        <v>23</v>
      </c>
      <c r="F2" s="1">
        <v>2296</v>
      </c>
      <c r="G2" s="1">
        <v>0</v>
      </c>
      <c r="I2" s="1">
        <v>22</v>
      </c>
      <c r="J2" s="1">
        <v>2200</v>
      </c>
      <c r="K2" s="1">
        <v>0</v>
      </c>
      <c r="M2" s="1">
        <v>21</v>
      </c>
      <c r="N2" s="1">
        <v>2098</v>
      </c>
      <c r="O2" s="1">
        <v>0</v>
      </c>
    </row>
    <row r="3" spans="1:15" x14ac:dyDescent="0.35">
      <c r="A3" s="1"/>
      <c r="B3" s="1">
        <v>2392</v>
      </c>
      <c r="C3" s="1">
        <f>B3-B2</f>
        <v>-5</v>
      </c>
      <c r="D3" s="1"/>
      <c r="E3" s="1"/>
      <c r="F3" s="1">
        <v>2290</v>
      </c>
      <c r="G3" s="1">
        <f>F3-F2</f>
        <v>-6</v>
      </c>
      <c r="I3" s="1"/>
      <c r="J3" s="1">
        <v>2194</v>
      </c>
      <c r="K3" s="1">
        <f>J3-J2</f>
        <v>-6</v>
      </c>
      <c r="M3" s="1"/>
      <c r="N3" s="1">
        <v>2087</v>
      </c>
      <c r="O3" s="1">
        <f>N3-N2</f>
        <v>-11</v>
      </c>
    </row>
    <row r="4" spans="1:15" x14ac:dyDescent="0.35">
      <c r="A4" s="1"/>
      <c r="B4" s="1">
        <v>2386</v>
      </c>
      <c r="C4" s="1">
        <f t="shared" ref="C4:C16" si="0">B4-B3</f>
        <v>-6</v>
      </c>
      <c r="D4" s="1"/>
      <c r="E4" s="1"/>
      <c r="F4" s="1">
        <v>2279</v>
      </c>
      <c r="G4" s="1">
        <f>F4-F3</f>
        <v>-11</v>
      </c>
      <c r="I4" s="1"/>
      <c r="J4" s="1">
        <v>2183</v>
      </c>
      <c r="K4" s="1">
        <f>J4-J3</f>
        <v>-11</v>
      </c>
      <c r="M4" s="1"/>
      <c r="N4" s="1">
        <v>2081</v>
      </c>
      <c r="O4" s="1">
        <f t="shared" ref="O4:O15" si="1">N4-N3</f>
        <v>-6</v>
      </c>
    </row>
    <row r="5" spans="1:15" x14ac:dyDescent="0.35">
      <c r="A5" s="1"/>
      <c r="B5" s="1">
        <v>2375</v>
      </c>
      <c r="C5" s="1">
        <f t="shared" si="0"/>
        <v>-11</v>
      </c>
      <c r="D5" s="1"/>
      <c r="E5" s="1"/>
      <c r="F5" s="1">
        <v>2273</v>
      </c>
      <c r="G5" s="1">
        <f>F5-F4</f>
        <v>-6</v>
      </c>
      <c r="I5" s="1"/>
      <c r="J5" s="1">
        <v>2177</v>
      </c>
      <c r="K5" s="1">
        <f>J5-J4</f>
        <v>-6</v>
      </c>
      <c r="M5" s="1"/>
      <c r="N5" s="1">
        <v>2076</v>
      </c>
      <c r="O5" s="1">
        <f t="shared" si="1"/>
        <v>-5</v>
      </c>
    </row>
    <row r="6" spans="1:15" x14ac:dyDescent="0.35">
      <c r="A6" s="1"/>
      <c r="B6" s="1">
        <v>2369</v>
      </c>
      <c r="C6" s="1">
        <f t="shared" si="0"/>
        <v>-6</v>
      </c>
      <c r="D6" s="1"/>
      <c r="E6" s="1"/>
      <c r="F6" s="1">
        <v>2268</v>
      </c>
      <c r="G6" s="1">
        <f>F6-F5</f>
        <v>-5</v>
      </c>
      <c r="I6" s="1"/>
      <c r="J6" s="1">
        <v>2172</v>
      </c>
      <c r="K6" s="1">
        <f>J6-J5</f>
        <v>-5</v>
      </c>
      <c r="M6" s="1"/>
      <c r="N6" s="1">
        <v>2070</v>
      </c>
      <c r="O6" s="1">
        <f t="shared" si="1"/>
        <v>-6</v>
      </c>
    </row>
    <row r="7" spans="1:15" x14ac:dyDescent="0.35">
      <c r="A7" s="1"/>
      <c r="B7" s="1">
        <v>2364</v>
      </c>
      <c r="C7" s="1">
        <f t="shared" si="0"/>
        <v>-5</v>
      </c>
      <c r="D7" s="1"/>
      <c r="E7" s="1"/>
      <c r="F7" s="1">
        <v>2262</v>
      </c>
      <c r="G7" s="1">
        <f>F7-F6</f>
        <v>-6</v>
      </c>
      <c r="I7" s="1"/>
      <c r="J7" s="1">
        <v>2166</v>
      </c>
      <c r="K7" s="1">
        <f>J7-J6</f>
        <v>-6</v>
      </c>
      <c r="M7" s="1"/>
      <c r="N7" s="1">
        <v>2059</v>
      </c>
      <c r="O7" s="1">
        <f t="shared" si="1"/>
        <v>-11</v>
      </c>
    </row>
    <row r="8" spans="1:15" x14ac:dyDescent="0.35">
      <c r="A8" s="1"/>
      <c r="B8" s="1">
        <v>2358</v>
      </c>
      <c r="C8" s="1">
        <f t="shared" si="0"/>
        <v>-6</v>
      </c>
      <c r="D8" s="1"/>
      <c r="E8" s="1"/>
      <c r="F8" s="1">
        <v>2251</v>
      </c>
      <c r="G8" s="1">
        <f>F8-F7</f>
        <v>-11</v>
      </c>
      <c r="I8" s="1"/>
      <c r="J8" s="1">
        <v>2155</v>
      </c>
      <c r="K8" s="1">
        <f>J8-J7</f>
        <v>-11</v>
      </c>
      <c r="M8" s="1"/>
      <c r="N8" s="1">
        <v>2053</v>
      </c>
      <c r="O8" s="1">
        <f t="shared" si="1"/>
        <v>-6</v>
      </c>
    </row>
    <row r="9" spans="1:15" x14ac:dyDescent="0.35">
      <c r="A9" s="1"/>
      <c r="B9" s="1">
        <v>2347</v>
      </c>
      <c r="C9" s="1">
        <f t="shared" si="0"/>
        <v>-11</v>
      </c>
      <c r="D9" s="1"/>
      <c r="E9" s="1"/>
      <c r="F9" s="1">
        <v>2245</v>
      </c>
      <c r="G9" s="1">
        <f>F9-F8</f>
        <v>-6</v>
      </c>
      <c r="I9" s="1"/>
      <c r="J9" s="1">
        <v>2149</v>
      </c>
      <c r="K9" s="1">
        <f>J9-J8</f>
        <v>-6</v>
      </c>
      <c r="M9" s="1"/>
      <c r="N9" s="1">
        <v>2048</v>
      </c>
      <c r="O9" s="1">
        <f t="shared" si="1"/>
        <v>-5</v>
      </c>
    </row>
    <row r="10" spans="1:15" x14ac:dyDescent="0.35">
      <c r="A10" s="1"/>
      <c r="B10" s="1">
        <v>2341</v>
      </c>
      <c r="C10" s="1">
        <f t="shared" si="0"/>
        <v>-6</v>
      </c>
      <c r="D10" s="1"/>
      <c r="E10" s="1"/>
      <c r="F10" s="1">
        <v>2240</v>
      </c>
      <c r="G10" s="1">
        <f>F10-F9</f>
        <v>-5</v>
      </c>
      <c r="I10" s="1"/>
      <c r="J10" s="1">
        <v>2144</v>
      </c>
      <c r="K10" s="1">
        <f>J10-J9</f>
        <v>-5</v>
      </c>
      <c r="M10" s="1"/>
      <c r="N10" s="1">
        <v>2042</v>
      </c>
      <c r="O10" s="1">
        <f t="shared" si="1"/>
        <v>-6</v>
      </c>
    </row>
    <row r="11" spans="1:15" x14ac:dyDescent="0.35">
      <c r="A11" s="1"/>
      <c r="B11" s="1">
        <v>2336</v>
      </c>
      <c r="C11" s="1">
        <f t="shared" si="0"/>
        <v>-5</v>
      </c>
      <c r="D11" s="1"/>
      <c r="E11" s="1"/>
      <c r="F11" s="1">
        <v>2234</v>
      </c>
      <c r="G11" s="1">
        <f>F11-F10</f>
        <v>-6</v>
      </c>
      <c r="I11" s="1"/>
      <c r="J11" s="1">
        <v>2138</v>
      </c>
      <c r="K11" s="1">
        <f>J11-J10</f>
        <v>-6</v>
      </c>
      <c r="M11" s="1"/>
      <c r="N11" s="1">
        <v>2031</v>
      </c>
      <c r="O11" s="1">
        <f t="shared" si="1"/>
        <v>-11</v>
      </c>
    </row>
    <row r="12" spans="1:15" x14ac:dyDescent="0.35">
      <c r="A12" s="1"/>
      <c r="B12" s="1">
        <v>2330</v>
      </c>
      <c r="C12" s="1">
        <f t="shared" si="0"/>
        <v>-6</v>
      </c>
      <c r="D12" s="1"/>
      <c r="E12" s="1"/>
      <c r="F12" s="1">
        <v>2223</v>
      </c>
      <c r="G12" s="1">
        <f>F12-F11</f>
        <v>-11</v>
      </c>
      <c r="I12" s="1"/>
      <c r="J12" s="1">
        <v>2127</v>
      </c>
      <c r="K12" s="1">
        <f>J12-J11</f>
        <v>-11</v>
      </c>
      <c r="M12" s="1"/>
      <c r="N12" s="1">
        <v>2025</v>
      </c>
      <c r="O12" s="1">
        <f t="shared" si="1"/>
        <v>-6</v>
      </c>
    </row>
    <row r="13" spans="1:15" x14ac:dyDescent="0.35">
      <c r="A13" s="1"/>
      <c r="B13" s="1">
        <v>2319</v>
      </c>
      <c r="C13" s="1">
        <f t="shared" si="0"/>
        <v>-11</v>
      </c>
      <c r="D13" s="1"/>
      <c r="E13" s="1"/>
      <c r="F13" s="1">
        <v>2217</v>
      </c>
      <c r="G13" s="1">
        <f>F13-F12</f>
        <v>-6</v>
      </c>
      <c r="I13" s="1"/>
      <c r="J13" s="1">
        <v>2121</v>
      </c>
      <c r="K13" s="1">
        <f>J13-J12</f>
        <v>-6</v>
      </c>
      <c r="M13" s="1"/>
      <c r="N13" s="1">
        <v>2020</v>
      </c>
      <c r="O13" s="1">
        <f t="shared" si="1"/>
        <v>-5</v>
      </c>
    </row>
    <row r="14" spans="1:15" x14ac:dyDescent="0.35">
      <c r="A14" s="1"/>
      <c r="B14" s="1">
        <v>2313</v>
      </c>
      <c r="C14" s="1">
        <f t="shared" si="0"/>
        <v>-6</v>
      </c>
      <c r="D14" s="1"/>
      <c r="E14" s="1"/>
      <c r="F14" s="1">
        <v>2212</v>
      </c>
      <c r="G14" s="1">
        <f>F14-F13</f>
        <v>-5</v>
      </c>
      <c r="I14" s="1"/>
      <c r="J14" s="1">
        <v>2116</v>
      </c>
      <c r="K14" s="1">
        <f>J14-J13</f>
        <v>-5</v>
      </c>
      <c r="M14" s="1"/>
      <c r="N14" s="1">
        <v>2014</v>
      </c>
      <c r="O14" s="1">
        <f t="shared" si="1"/>
        <v>-6</v>
      </c>
    </row>
    <row r="15" spans="1:15" x14ac:dyDescent="0.35">
      <c r="A15" s="1"/>
      <c r="B15" s="1">
        <v>2308</v>
      </c>
      <c r="C15" s="1">
        <f t="shared" si="0"/>
        <v>-5</v>
      </c>
      <c r="D15" s="1"/>
      <c r="E15" s="1"/>
      <c r="F15" s="1">
        <v>2206</v>
      </c>
      <c r="G15" s="1">
        <f>F15-F14</f>
        <v>-6</v>
      </c>
      <c r="I15" s="1"/>
      <c r="J15" s="1">
        <v>2110</v>
      </c>
      <c r="K15" s="1">
        <f>J15-J14</f>
        <v>-6</v>
      </c>
      <c r="M15" s="1"/>
      <c r="N15" s="1">
        <v>2003</v>
      </c>
      <c r="O15" s="1">
        <f t="shared" si="1"/>
        <v>-11</v>
      </c>
    </row>
    <row r="16" spans="1:15" x14ac:dyDescent="0.35">
      <c r="A16" s="1"/>
      <c r="B16" s="1">
        <v>2302</v>
      </c>
      <c r="C16" s="1">
        <f t="shared" si="0"/>
        <v>-6</v>
      </c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SUM(B2:B16)</f>
        <v>35237</v>
      </c>
      <c r="C17" s="2">
        <f>SUM(C2:C16)</f>
        <v>-95</v>
      </c>
      <c r="E17" s="2" t="s">
        <v>21</v>
      </c>
      <c r="F17" s="2">
        <f>SUM(F2:F15)</f>
        <v>31496</v>
      </c>
      <c r="G17" s="2">
        <f>SUM(G2:G16)</f>
        <v>-90</v>
      </c>
      <c r="I17" s="2" t="s">
        <v>21</v>
      </c>
      <c r="J17" s="2">
        <f>SUM(J2:J16)</f>
        <v>30152</v>
      </c>
      <c r="K17" s="2">
        <f>SUM(K2:K16)</f>
        <v>-90</v>
      </c>
      <c r="M17" s="2" t="s">
        <v>21</v>
      </c>
      <c r="N17" s="2">
        <f>SUM(N2:N16)</f>
        <v>28707</v>
      </c>
      <c r="O17" s="2">
        <f>SUM(O2:O16)</f>
        <v>-95</v>
      </c>
    </row>
    <row r="18" spans="1:15" x14ac:dyDescent="0.35">
      <c r="A18" s="2" t="s">
        <v>22</v>
      </c>
      <c r="B18" s="2">
        <f>AVERAGE(B2:B16)</f>
        <v>2349.1333333333332</v>
      </c>
      <c r="C18" s="2">
        <f>AVERAGE(C2:C16)</f>
        <v>-6.333333333333333</v>
      </c>
      <c r="E18" s="2" t="s">
        <v>22</v>
      </c>
      <c r="F18" s="2">
        <f>AVERAGE(F2:F15)</f>
        <v>2249.7142857142858</v>
      </c>
      <c r="G18" s="2">
        <f>AVERAGE(G2:G16)</f>
        <v>-6.4285714285714288</v>
      </c>
      <c r="I18" s="2" t="s">
        <v>22</v>
      </c>
      <c r="J18" s="2">
        <f>AVERAGE(J2:J16)</f>
        <v>2153.7142857142858</v>
      </c>
      <c r="K18" s="2">
        <f>AVERAGE(K2:K16)</f>
        <v>-6.4285714285714288</v>
      </c>
      <c r="M18" s="2" t="s">
        <v>22</v>
      </c>
      <c r="N18" s="2">
        <f>AVERAGE(N2:N16)</f>
        <v>2050.5</v>
      </c>
      <c r="O18" s="2">
        <f>AVERAGE(O2:O16)</f>
        <v>-6.7857142857142856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D249-7269-42A7-B81A-A5626A0B0E5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28</v>
      </c>
      <c r="B2" s="1">
        <v>2898</v>
      </c>
      <c r="C2" s="1">
        <v>0</v>
      </c>
      <c r="D2" s="1"/>
      <c r="E2" s="1">
        <v>27</v>
      </c>
      <c r="F2" s="1">
        <v>2797</v>
      </c>
      <c r="G2" s="1">
        <v>0</v>
      </c>
      <c r="I2" s="1">
        <v>26</v>
      </c>
      <c r="J2" s="1">
        <v>2696</v>
      </c>
      <c r="K2" s="1">
        <v>0</v>
      </c>
      <c r="M2" s="1">
        <v>25</v>
      </c>
      <c r="N2" s="1">
        <v>2600</v>
      </c>
      <c r="O2" s="1">
        <v>0</v>
      </c>
    </row>
    <row r="3" spans="1:15" x14ac:dyDescent="0.35">
      <c r="A3" s="1"/>
      <c r="B3" s="1">
        <v>2887</v>
      </c>
      <c r="C3" s="1">
        <f>Table49[[#This Row],[YYYY]]-B2</f>
        <v>-11</v>
      </c>
      <c r="D3" s="1"/>
      <c r="E3" s="1"/>
      <c r="F3" s="1">
        <v>2792</v>
      </c>
      <c r="G3" s="1">
        <f>F3-F2</f>
        <v>-5</v>
      </c>
      <c r="I3" s="1"/>
      <c r="J3" s="1">
        <v>2690</v>
      </c>
      <c r="K3" s="1">
        <f>J3-J2</f>
        <v>-6</v>
      </c>
      <c r="M3" s="1"/>
      <c r="N3" s="1">
        <v>2594</v>
      </c>
      <c r="O3" s="1">
        <f>N3-N2</f>
        <v>-6</v>
      </c>
    </row>
    <row r="4" spans="1:15" x14ac:dyDescent="0.35">
      <c r="A4" s="1"/>
      <c r="B4" s="1">
        <v>2881</v>
      </c>
      <c r="C4" s="1">
        <f>Table49[[#This Row],[YYYY]]-B3</f>
        <v>-6</v>
      </c>
      <c r="D4" s="1"/>
      <c r="E4" s="1"/>
      <c r="F4" s="1">
        <v>2786</v>
      </c>
      <c r="G4" s="1">
        <f t="shared" ref="G4:G16" si="0">F4-F3</f>
        <v>-6</v>
      </c>
      <c r="I4" s="1"/>
      <c r="J4" s="1">
        <v>2679</v>
      </c>
      <c r="K4" s="1">
        <f>J4-J3</f>
        <v>-11</v>
      </c>
      <c r="M4" s="1"/>
      <c r="N4" s="1">
        <v>2583</v>
      </c>
      <c r="O4" s="1">
        <f t="shared" ref="O4:O15" si="1">N4-N3</f>
        <v>-11</v>
      </c>
    </row>
    <row r="5" spans="1:15" x14ac:dyDescent="0.35">
      <c r="A5" s="1"/>
      <c r="B5" s="1">
        <v>2876</v>
      </c>
      <c r="C5" s="1">
        <f>Table49[[#This Row],[YYYY]]-B4</f>
        <v>-5</v>
      </c>
      <c r="D5" s="1"/>
      <c r="E5" s="1"/>
      <c r="F5" s="1">
        <v>2775</v>
      </c>
      <c r="G5" s="1">
        <f t="shared" si="0"/>
        <v>-11</v>
      </c>
      <c r="I5" s="1"/>
      <c r="J5" s="1">
        <v>2673</v>
      </c>
      <c r="K5" s="1">
        <f>J5-J4</f>
        <v>-6</v>
      </c>
      <c r="M5" s="1"/>
      <c r="N5" s="1">
        <v>2577</v>
      </c>
      <c r="O5" s="1">
        <f t="shared" si="1"/>
        <v>-6</v>
      </c>
    </row>
    <row r="6" spans="1:15" x14ac:dyDescent="0.35">
      <c r="A6" s="1"/>
      <c r="B6" s="1">
        <v>2870</v>
      </c>
      <c r="C6" s="1">
        <f>Table49[[#This Row],[YYYY]]-B5</f>
        <v>-6</v>
      </c>
      <c r="D6" s="1"/>
      <c r="E6" s="1"/>
      <c r="F6" s="1">
        <v>2769</v>
      </c>
      <c r="G6" s="1">
        <f t="shared" si="0"/>
        <v>-6</v>
      </c>
      <c r="I6" s="1"/>
      <c r="J6" s="1">
        <v>2668</v>
      </c>
      <c r="K6" s="1">
        <f>J6-J5</f>
        <v>-5</v>
      </c>
      <c r="M6" s="1"/>
      <c r="N6" s="1">
        <v>2572</v>
      </c>
      <c r="O6" s="1">
        <f t="shared" si="1"/>
        <v>-5</v>
      </c>
    </row>
    <row r="7" spans="1:15" x14ac:dyDescent="0.35">
      <c r="A7" s="1"/>
      <c r="B7" s="1">
        <v>2859</v>
      </c>
      <c r="C7" s="1">
        <f>Table49[[#This Row],[YYYY]]-B6</f>
        <v>-11</v>
      </c>
      <c r="D7" s="1"/>
      <c r="E7" s="1"/>
      <c r="F7" s="1">
        <v>2764</v>
      </c>
      <c r="G7" s="1">
        <f t="shared" si="0"/>
        <v>-5</v>
      </c>
      <c r="I7" s="1"/>
      <c r="J7" s="1">
        <v>2662</v>
      </c>
      <c r="K7" s="1">
        <f>J7-J6</f>
        <v>-6</v>
      </c>
      <c r="M7" s="1"/>
      <c r="N7" s="1">
        <v>2566</v>
      </c>
      <c r="O7" s="1">
        <f t="shared" si="1"/>
        <v>-6</v>
      </c>
    </row>
    <row r="8" spans="1:15" x14ac:dyDescent="0.35">
      <c r="A8" s="1"/>
      <c r="B8" s="1">
        <v>2853</v>
      </c>
      <c r="C8" s="1">
        <f>Table49[[#This Row],[YYYY]]-B7</f>
        <v>-6</v>
      </c>
      <c r="D8" s="1"/>
      <c r="E8" s="1"/>
      <c r="F8" s="1">
        <v>2758</v>
      </c>
      <c r="G8" s="1">
        <f t="shared" si="0"/>
        <v>-6</v>
      </c>
      <c r="I8" s="1"/>
      <c r="J8" s="1">
        <v>2651</v>
      </c>
      <c r="K8" s="1">
        <f>J8-J7</f>
        <v>-11</v>
      </c>
      <c r="M8" s="1"/>
      <c r="N8" s="1">
        <v>2555</v>
      </c>
      <c r="O8" s="1">
        <f t="shared" si="1"/>
        <v>-11</v>
      </c>
    </row>
    <row r="9" spans="1:15" x14ac:dyDescent="0.35">
      <c r="A9" s="1"/>
      <c r="B9" s="1">
        <v>2848</v>
      </c>
      <c r="C9" s="1">
        <f>Table49[[#This Row],[YYYY]]-B8</f>
        <v>-5</v>
      </c>
      <c r="D9" s="1"/>
      <c r="E9" s="1"/>
      <c r="F9" s="1">
        <v>2747</v>
      </c>
      <c r="G9" s="1">
        <f t="shared" si="0"/>
        <v>-11</v>
      </c>
      <c r="I9" s="1"/>
      <c r="J9" s="1">
        <v>2645</v>
      </c>
      <c r="K9" s="1">
        <f>J9-J8</f>
        <v>-6</v>
      </c>
      <c r="M9" s="1"/>
      <c r="N9" s="1">
        <v>2549</v>
      </c>
      <c r="O9" s="1">
        <f t="shared" si="1"/>
        <v>-6</v>
      </c>
    </row>
    <row r="10" spans="1:15" x14ac:dyDescent="0.35">
      <c r="A10" s="1"/>
      <c r="B10" s="1">
        <v>2842</v>
      </c>
      <c r="C10" s="1">
        <f>Table49[[#This Row],[YYYY]]-B9</f>
        <v>-6</v>
      </c>
      <c r="D10" s="1"/>
      <c r="E10" s="1"/>
      <c r="F10" s="1">
        <v>2741</v>
      </c>
      <c r="G10" s="1">
        <f t="shared" si="0"/>
        <v>-6</v>
      </c>
      <c r="I10" s="1"/>
      <c r="J10" s="1">
        <v>2640</v>
      </c>
      <c r="K10" s="1">
        <f>J10-J9</f>
        <v>-5</v>
      </c>
      <c r="M10" s="1"/>
      <c r="N10" s="1">
        <v>2544</v>
      </c>
      <c r="O10" s="1">
        <f t="shared" si="1"/>
        <v>-5</v>
      </c>
    </row>
    <row r="11" spans="1:15" x14ac:dyDescent="0.35">
      <c r="A11" s="1"/>
      <c r="B11" s="1">
        <v>2831</v>
      </c>
      <c r="C11" s="1">
        <f>Table49[[#This Row],[YYYY]]-B10</f>
        <v>-11</v>
      </c>
      <c r="D11" s="1"/>
      <c r="E11" s="1"/>
      <c r="F11" s="1">
        <v>2736</v>
      </c>
      <c r="G11" s="1">
        <f t="shared" si="0"/>
        <v>-5</v>
      </c>
      <c r="I11" s="1"/>
      <c r="J11" s="1">
        <v>2634</v>
      </c>
      <c r="K11" s="1">
        <f>J11-J10</f>
        <v>-6</v>
      </c>
      <c r="M11" s="1"/>
      <c r="N11" s="1">
        <v>2538</v>
      </c>
      <c r="O11" s="1">
        <f t="shared" si="1"/>
        <v>-6</v>
      </c>
    </row>
    <row r="12" spans="1:15" x14ac:dyDescent="0.35">
      <c r="A12" s="1"/>
      <c r="B12" s="1">
        <v>2825</v>
      </c>
      <c r="C12" s="1">
        <f>Table49[[#This Row],[YYYY]]-B11</f>
        <v>-6</v>
      </c>
      <c r="D12" s="1"/>
      <c r="E12" s="1"/>
      <c r="F12" s="1">
        <v>2730</v>
      </c>
      <c r="G12" s="1">
        <f t="shared" si="0"/>
        <v>-6</v>
      </c>
      <c r="I12" s="1"/>
      <c r="J12" s="1">
        <v>2623</v>
      </c>
      <c r="K12" s="1">
        <f>J12-J11</f>
        <v>-11</v>
      </c>
      <c r="M12" s="1"/>
      <c r="N12" s="1">
        <v>2527</v>
      </c>
      <c r="O12" s="1">
        <f t="shared" si="1"/>
        <v>-11</v>
      </c>
    </row>
    <row r="13" spans="1:15" x14ac:dyDescent="0.35">
      <c r="A13" s="1"/>
      <c r="B13" s="1">
        <v>2820</v>
      </c>
      <c r="C13" s="1">
        <f>Table49[[#This Row],[YYYY]]-B12</f>
        <v>-5</v>
      </c>
      <c r="D13" s="1"/>
      <c r="E13" s="1"/>
      <c r="F13" s="1">
        <v>2719</v>
      </c>
      <c r="G13" s="1">
        <f t="shared" si="0"/>
        <v>-11</v>
      </c>
      <c r="I13" s="1"/>
      <c r="J13" s="1">
        <v>2617</v>
      </c>
      <c r="K13" s="1">
        <f>J13-J12</f>
        <v>-6</v>
      </c>
      <c r="M13" s="1"/>
      <c r="N13" s="1">
        <v>2521</v>
      </c>
      <c r="O13" s="1">
        <f t="shared" si="1"/>
        <v>-6</v>
      </c>
    </row>
    <row r="14" spans="1:15" x14ac:dyDescent="0.35">
      <c r="A14" s="1"/>
      <c r="B14" s="1">
        <v>2814</v>
      </c>
      <c r="C14" s="1">
        <f>Table49[[#This Row],[YYYY]]-B13</f>
        <v>-6</v>
      </c>
      <c r="D14" s="1"/>
      <c r="E14" s="1"/>
      <c r="F14" s="1">
        <v>2713</v>
      </c>
      <c r="G14" s="1">
        <f t="shared" si="0"/>
        <v>-6</v>
      </c>
      <c r="I14" s="1"/>
      <c r="J14" s="1">
        <v>2612</v>
      </c>
      <c r="K14" s="1">
        <f>J14-J13</f>
        <v>-5</v>
      </c>
      <c r="M14" s="1"/>
      <c r="N14" s="1">
        <v>2516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2708</v>
      </c>
      <c r="G15" s="1">
        <f t="shared" si="0"/>
        <v>-5</v>
      </c>
      <c r="I15" s="1"/>
      <c r="J15" s="1">
        <v>2606</v>
      </c>
      <c r="K15" s="1">
        <f>J15-J14</f>
        <v>-6</v>
      </c>
      <c r="M15" s="1"/>
      <c r="N15" s="1">
        <v>2510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2702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37104</v>
      </c>
      <c r="C17" s="2">
        <f>SUM(C2:C16)</f>
        <v>-84</v>
      </c>
      <c r="E17" s="2" t="s">
        <v>21</v>
      </c>
      <c r="F17" s="2">
        <f>SUM(F2:F15)</f>
        <v>38535</v>
      </c>
      <c r="G17" s="2">
        <f>SUM(G2:G16)</f>
        <v>-95</v>
      </c>
      <c r="I17" s="2" t="s">
        <v>21</v>
      </c>
      <c r="J17" s="2">
        <f>SUM(J2:J16)</f>
        <v>37096</v>
      </c>
      <c r="K17" s="2">
        <f>SUM(K2:K16)</f>
        <v>-90</v>
      </c>
      <c r="M17" s="2" t="s">
        <v>21</v>
      </c>
      <c r="N17" s="2">
        <f>SUM(N2:N16)</f>
        <v>35752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2854.1538461538462</v>
      </c>
      <c r="C18" s="2">
        <f>AVERAGE(C2:C16)</f>
        <v>-6.4615384615384617</v>
      </c>
      <c r="E18" s="2" t="s">
        <v>22</v>
      </c>
      <c r="F18" s="2">
        <f>AVERAGE(F2:F15)</f>
        <v>2752.5</v>
      </c>
      <c r="G18" s="2">
        <f>AVERAGE(G2:G16)</f>
        <v>-6.333333333333333</v>
      </c>
      <c r="I18" s="2" t="s">
        <v>22</v>
      </c>
      <c r="J18" s="2">
        <f>AVERAGE(J2:J16)</f>
        <v>2649.7142857142858</v>
      </c>
      <c r="K18" s="2">
        <f>AVERAGE(K2:K16)</f>
        <v>-6.4285714285714288</v>
      </c>
      <c r="M18" s="2" t="s">
        <v>22</v>
      </c>
      <c r="N18" s="2">
        <f>AVERAGE(N2:N16)</f>
        <v>2553.7142857142858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BC95-94BD-4F31-AA1F-66766C8B0AD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32</v>
      </c>
      <c r="B2" s="1">
        <v>3298</v>
      </c>
      <c r="C2" s="1">
        <v>0</v>
      </c>
      <c r="D2" s="1"/>
      <c r="E2" s="1">
        <v>31</v>
      </c>
      <c r="F2" s="1">
        <v>3197</v>
      </c>
      <c r="G2" s="1">
        <v>0</v>
      </c>
      <c r="I2" s="1">
        <v>30</v>
      </c>
      <c r="J2" s="1">
        <v>3096</v>
      </c>
      <c r="K2" s="1">
        <v>0</v>
      </c>
      <c r="M2" s="1">
        <v>29</v>
      </c>
      <c r="N2" s="1">
        <v>3000</v>
      </c>
      <c r="O2" s="1">
        <v>0</v>
      </c>
    </row>
    <row r="3" spans="1:15" x14ac:dyDescent="0.35">
      <c r="A3" s="1"/>
      <c r="B3" s="1">
        <v>3287</v>
      </c>
      <c r="C3" s="1">
        <f>Table4913[[#This Row],[YYYY]]-B2</f>
        <v>-11</v>
      </c>
      <c r="D3" s="1"/>
      <c r="E3" s="1"/>
      <c r="F3" s="1">
        <v>3192</v>
      </c>
      <c r="G3" s="1">
        <f>F3-F2</f>
        <v>-5</v>
      </c>
      <c r="I3" s="1"/>
      <c r="J3" s="1">
        <v>3090</v>
      </c>
      <c r="K3" s="1">
        <f>J3-J2</f>
        <v>-6</v>
      </c>
      <c r="M3" s="1"/>
      <c r="N3" s="1">
        <v>2994</v>
      </c>
      <c r="O3" s="1">
        <f>N3-N2</f>
        <v>-6</v>
      </c>
    </row>
    <row r="4" spans="1:15" x14ac:dyDescent="0.35">
      <c r="A4" s="1"/>
      <c r="B4" s="1">
        <v>3281</v>
      </c>
      <c r="C4" s="1">
        <f>Table4913[[#This Row],[YYYY]]-B3</f>
        <v>-6</v>
      </c>
      <c r="D4" s="1"/>
      <c r="E4" s="1"/>
      <c r="F4" s="1">
        <v>3186</v>
      </c>
      <c r="G4" s="1">
        <f t="shared" ref="G4:G16" si="0">F4-F3</f>
        <v>-6</v>
      </c>
      <c r="I4" s="1"/>
      <c r="J4" s="1">
        <v>3079</v>
      </c>
      <c r="K4" s="1">
        <f>J4-J3</f>
        <v>-11</v>
      </c>
      <c r="M4" s="1"/>
      <c r="N4" s="1">
        <v>2983</v>
      </c>
      <c r="O4" s="1">
        <f t="shared" ref="O4:O15" si="1">N4-N3</f>
        <v>-11</v>
      </c>
    </row>
    <row r="5" spans="1:15" x14ac:dyDescent="0.35">
      <c r="A5" s="1"/>
      <c r="B5" s="1">
        <v>3276</v>
      </c>
      <c r="C5" s="1">
        <f>Table4913[[#This Row],[YYYY]]-B4</f>
        <v>-5</v>
      </c>
      <c r="D5" s="1"/>
      <c r="E5" s="1"/>
      <c r="F5" s="1">
        <v>3175</v>
      </c>
      <c r="G5" s="1">
        <f t="shared" si="0"/>
        <v>-11</v>
      </c>
      <c r="I5" s="1"/>
      <c r="J5" s="1">
        <v>3073</v>
      </c>
      <c r="K5" s="1">
        <f>J5-J4</f>
        <v>-6</v>
      </c>
      <c r="M5" s="1"/>
      <c r="N5" s="1">
        <v>2977</v>
      </c>
      <c r="O5" s="1">
        <f t="shared" si="1"/>
        <v>-6</v>
      </c>
    </row>
    <row r="6" spans="1:15" x14ac:dyDescent="0.35">
      <c r="A6" s="1"/>
      <c r="B6" s="1">
        <v>3270</v>
      </c>
      <c r="C6" s="1">
        <f>Table4913[[#This Row],[YYYY]]-B5</f>
        <v>-6</v>
      </c>
      <c r="D6" s="1"/>
      <c r="E6" s="1"/>
      <c r="F6" s="1">
        <v>3169</v>
      </c>
      <c r="G6" s="1">
        <f t="shared" si="0"/>
        <v>-6</v>
      </c>
      <c r="I6" s="1"/>
      <c r="J6" s="1">
        <v>3068</v>
      </c>
      <c r="K6" s="1">
        <f>J6-J5</f>
        <v>-5</v>
      </c>
      <c r="M6" s="1"/>
      <c r="N6" s="1">
        <v>2972</v>
      </c>
      <c r="O6" s="1">
        <f t="shared" si="1"/>
        <v>-5</v>
      </c>
    </row>
    <row r="7" spans="1:15" x14ac:dyDescent="0.35">
      <c r="A7" s="1"/>
      <c r="B7" s="1">
        <v>3259</v>
      </c>
      <c r="C7" s="1">
        <f>Table4913[[#This Row],[YYYY]]-B6</f>
        <v>-11</v>
      </c>
      <c r="D7" s="1"/>
      <c r="E7" s="1"/>
      <c r="F7" s="1">
        <v>3164</v>
      </c>
      <c r="G7" s="1">
        <f t="shared" si="0"/>
        <v>-5</v>
      </c>
      <c r="I7" s="1"/>
      <c r="J7" s="1">
        <v>3062</v>
      </c>
      <c r="K7" s="1">
        <f>J7-J6</f>
        <v>-6</v>
      </c>
      <c r="M7" s="1"/>
      <c r="N7" s="1">
        <v>2966</v>
      </c>
      <c r="O7" s="1">
        <f t="shared" si="1"/>
        <v>-6</v>
      </c>
    </row>
    <row r="8" spans="1:15" x14ac:dyDescent="0.35">
      <c r="A8" s="1"/>
      <c r="B8" s="1">
        <v>3253</v>
      </c>
      <c r="C8" s="1">
        <f>Table4913[[#This Row],[YYYY]]-B7</f>
        <v>-6</v>
      </c>
      <c r="D8" s="1"/>
      <c r="E8" s="1"/>
      <c r="F8" s="1">
        <v>3158</v>
      </c>
      <c r="G8" s="1">
        <f t="shared" si="0"/>
        <v>-6</v>
      </c>
      <c r="I8" s="1"/>
      <c r="J8" s="1">
        <v>3051</v>
      </c>
      <c r="K8" s="1">
        <f>J8-J7</f>
        <v>-11</v>
      </c>
      <c r="M8" s="1"/>
      <c r="N8" s="1">
        <v>2955</v>
      </c>
      <c r="O8" s="1">
        <f t="shared" si="1"/>
        <v>-11</v>
      </c>
    </row>
    <row r="9" spans="1:15" x14ac:dyDescent="0.35">
      <c r="A9" s="1"/>
      <c r="B9" s="1">
        <v>3248</v>
      </c>
      <c r="C9" s="1">
        <f>Table4913[[#This Row],[YYYY]]-B8</f>
        <v>-5</v>
      </c>
      <c r="D9" s="1"/>
      <c r="E9" s="1"/>
      <c r="F9" s="1">
        <v>3147</v>
      </c>
      <c r="G9" s="1">
        <f t="shared" si="0"/>
        <v>-11</v>
      </c>
      <c r="I9" s="1"/>
      <c r="J9" s="1">
        <v>3045</v>
      </c>
      <c r="K9" s="1">
        <f>J9-J8</f>
        <v>-6</v>
      </c>
      <c r="M9" s="1"/>
      <c r="N9" s="1">
        <v>2949</v>
      </c>
      <c r="O9" s="1">
        <f t="shared" si="1"/>
        <v>-6</v>
      </c>
    </row>
    <row r="10" spans="1:15" x14ac:dyDescent="0.35">
      <c r="A10" s="1"/>
      <c r="B10" s="1">
        <v>3242</v>
      </c>
      <c r="C10" s="1">
        <f>Table4913[[#This Row],[YYYY]]-B9</f>
        <v>-6</v>
      </c>
      <c r="D10" s="1"/>
      <c r="E10" s="1"/>
      <c r="F10" s="1">
        <v>3141</v>
      </c>
      <c r="G10" s="1">
        <f t="shared" si="0"/>
        <v>-6</v>
      </c>
      <c r="I10" s="1"/>
      <c r="J10" s="1">
        <v>3040</v>
      </c>
      <c r="K10" s="1">
        <f>J10-J9</f>
        <v>-5</v>
      </c>
      <c r="M10" s="1"/>
      <c r="N10" s="1">
        <v>2944</v>
      </c>
      <c r="O10" s="1">
        <f t="shared" si="1"/>
        <v>-5</v>
      </c>
    </row>
    <row r="11" spans="1:15" x14ac:dyDescent="0.35">
      <c r="A11" s="1"/>
      <c r="B11" s="1">
        <v>3231</v>
      </c>
      <c r="C11" s="1">
        <f>Table4913[[#This Row],[YYYY]]-B10</f>
        <v>-11</v>
      </c>
      <c r="D11" s="1"/>
      <c r="E11" s="1"/>
      <c r="F11" s="1">
        <v>3136</v>
      </c>
      <c r="G11" s="1">
        <f t="shared" si="0"/>
        <v>-5</v>
      </c>
      <c r="I11" s="1"/>
      <c r="J11" s="1">
        <v>3034</v>
      </c>
      <c r="K11" s="1">
        <f>J11-J10</f>
        <v>-6</v>
      </c>
      <c r="M11" s="1"/>
      <c r="N11" s="1">
        <v>2938</v>
      </c>
      <c r="O11" s="1">
        <f t="shared" si="1"/>
        <v>-6</v>
      </c>
    </row>
    <row r="12" spans="1:15" x14ac:dyDescent="0.35">
      <c r="A12" s="1"/>
      <c r="B12" s="1">
        <v>3225</v>
      </c>
      <c r="C12" s="1">
        <f>Table4913[[#This Row],[YYYY]]-B11</f>
        <v>-6</v>
      </c>
      <c r="D12" s="1"/>
      <c r="E12" s="1"/>
      <c r="F12" s="1">
        <v>3130</v>
      </c>
      <c r="G12" s="1">
        <f t="shared" si="0"/>
        <v>-6</v>
      </c>
      <c r="I12" s="1"/>
      <c r="J12" s="1">
        <v>3023</v>
      </c>
      <c r="K12" s="1">
        <f>J12-J11</f>
        <v>-11</v>
      </c>
      <c r="M12" s="1"/>
      <c r="N12" s="1">
        <v>2927</v>
      </c>
      <c r="O12" s="1">
        <f t="shared" si="1"/>
        <v>-11</v>
      </c>
    </row>
    <row r="13" spans="1:15" x14ac:dyDescent="0.35">
      <c r="A13" s="1"/>
      <c r="B13" s="1">
        <v>3220</v>
      </c>
      <c r="C13" s="1">
        <f>Table4913[[#This Row],[YYYY]]-B12</f>
        <v>-5</v>
      </c>
      <c r="D13" s="1"/>
      <c r="E13" s="1"/>
      <c r="F13" s="1">
        <v>3119</v>
      </c>
      <c r="G13" s="1">
        <f t="shared" si="0"/>
        <v>-11</v>
      </c>
      <c r="I13" s="1"/>
      <c r="J13" s="1">
        <v>3017</v>
      </c>
      <c r="K13" s="1">
        <f>J13-J12</f>
        <v>-6</v>
      </c>
      <c r="M13" s="1"/>
      <c r="N13" s="1">
        <v>2921</v>
      </c>
      <c r="O13" s="1">
        <f t="shared" si="1"/>
        <v>-6</v>
      </c>
    </row>
    <row r="14" spans="1:15" x14ac:dyDescent="0.35">
      <c r="A14" s="1"/>
      <c r="B14" s="1">
        <v>3214</v>
      </c>
      <c r="C14" s="1">
        <f>Table4913[[#This Row],[YYYY]]-B13</f>
        <v>-6</v>
      </c>
      <c r="D14" s="1"/>
      <c r="E14" s="1"/>
      <c r="F14" s="1">
        <v>3113</v>
      </c>
      <c r="G14" s="1">
        <f t="shared" si="0"/>
        <v>-6</v>
      </c>
      <c r="I14" s="1"/>
      <c r="J14" s="1">
        <v>3012</v>
      </c>
      <c r="K14" s="1">
        <f>J14-J13</f>
        <v>-5</v>
      </c>
      <c r="M14" s="1"/>
      <c r="N14" s="1">
        <v>2916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3108</v>
      </c>
      <c r="G15" s="1">
        <f t="shared" si="0"/>
        <v>-5</v>
      </c>
      <c r="I15" s="1"/>
      <c r="J15" s="1">
        <v>3006</v>
      </c>
      <c r="K15" s="1">
        <f>J15-J14</f>
        <v>-6</v>
      </c>
      <c r="M15" s="1"/>
      <c r="N15" s="1">
        <v>2910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42304</v>
      </c>
      <c r="C17" s="2">
        <f>SUM(C2:C16)</f>
        <v>-84</v>
      </c>
      <c r="E17" s="2" t="s">
        <v>21</v>
      </c>
      <c r="F17" s="2">
        <f>SUM(F2:F15)</f>
        <v>44135</v>
      </c>
      <c r="G17" s="2">
        <f>SUM(G2:G16)</f>
        <v>-95</v>
      </c>
      <c r="I17" s="2" t="s">
        <v>21</v>
      </c>
      <c r="J17" s="2">
        <f>SUM(J2:J16)</f>
        <v>42696</v>
      </c>
      <c r="K17" s="2">
        <f>SUM(K2:K16)</f>
        <v>-90</v>
      </c>
      <c r="M17" s="2" t="s">
        <v>21</v>
      </c>
      <c r="N17" s="2">
        <f>SUM(N2:N16)</f>
        <v>41352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3254.1538461538462</v>
      </c>
      <c r="C18" s="2">
        <f>AVERAGE(C2:C16)</f>
        <v>-6.4615384615384617</v>
      </c>
      <c r="E18" s="2" t="s">
        <v>22</v>
      </c>
      <c r="F18" s="2">
        <f>AVERAGE(F2:F15)</f>
        <v>3152.5</v>
      </c>
      <c r="G18" s="2">
        <f>AVERAGE(G2:G16)</f>
        <v>-6.333333333333333</v>
      </c>
      <c r="I18" s="2" t="s">
        <v>22</v>
      </c>
      <c r="J18" s="2">
        <f>AVERAGE(J2:J16)</f>
        <v>3049.7142857142858</v>
      </c>
      <c r="K18" s="2">
        <f>AVERAGE(K2:K16)</f>
        <v>-6.4285714285714288</v>
      </c>
      <c r="M18" s="2" t="s">
        <v>22</v>
      </c>
      <c r="N18" s="2">
        <f>AVERAGE(N2:N16)</f>
        <v>2953.7142857142858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CENTURY 04-00 DOOMs DAYz</vt:lpstr>
      <vt:lpstr>CENTURY 08-05 DOOMs DAYz</vt:lpstr>
      <vt:lpstr>CENTURY 12-09 DOOMs DAYz</vt:lpstr>
      <vt:lpstr>CENTURY 16-13 DOOMs DAYz</vt:lpstr>
      <vt:lpstr>CENTURY 20-17 DOOMs DAYz</vt:lpstr>
      <vt:lpstr>ALMIGHTY WEEK NAAMZ</vt:lpstr>
      <vt:lpstr>CENTURY 24-21 DOOMs DAYz </vt:lpstr>
      <vt:lpstr>CENTURY 28-25 DOOMs DAYz</vt:lpstr>
      <vt:lpstr>CENTURY 32-29 DOOMs DAYz</vt:lpstr>
      <vt:lpstr>CENTURY 36-33 DOOMs DAYz</vt:lpstr>
      <vt:lpstr>CENTURY 40-37 DOOMs DAYz</vt:lpstr>
      <vt:lpstr>CENTURY 44-41 DOOMs DAYz</vt:lpstr>
      <vt:lpstr>CENTURY 49-45 DOOMs DAYz</vt:lpstr>
      <vt:lpstr>CENTURY 53-50 DOOMs DAYz</vt:lpstr>
      <vt:lpstr>CENTURY 58-54 DOOMs DAYz</vt:lpstr>
      <vt:lpstr>CENTURY 61-58 DOOMs DAYz</vt:lpstr>
      <vt:lpstr>CENTURY 65-62 DOOMs DAYz</vt:lpstr>
      <vt:lpstr>CENTURY 69-66 DOOMs DAYz</vt:lpstr>
      <vt:lpstr>CENTURY 73-70 DOOMs DAYz</vt:lpstr>
      <vt:lpstr>CENTURY 77-74 DOOMs DAYz</vt:lpstr>
      <vt:lpstr>CENTURY 81-78 DOOMs DAYz</vt:lpstr>
      <vt:lpstr>CENTURY 85-82 DOOMs DAYz</vt:lpstr>
      <vt:lpstr>CENTURY 89-86 DOOMs DAYz</vt:lpstr>
      <vt:lpstr>CENTURY 93-90 DOOMs DAYz</vt:lpstr>
      <vt:lpstr>CENTURY 97-94 DOOMs DAYz</vt:lpstr>
      <vt:lpstr>CENTURY 101-98 DOOMs DAYz</vt:lpstr>
      <vt:lpstr>CENTURY 105-102 DOOMs DAYz</vt:lpstr>
      <vt:lpstr>CENTURY 109-106 DOOMs DAYz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2024-05-01T06:15:18Z</dcterms:created>
  <dcterms:modified xsi:type="dcterms:W3CDTF">2024-05-02T07:44:59Z</dcterms:modified>
</cp:coreProperties>
</file>