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edusa\projekte$\WWT_Department\Projects\FlexTreat\Work-packages\AP3\3_2_1_Validierungsleitfaden\LRV\"/>
    </mc:Choice>
  </mc:AlternateContent>
  <bookViews>
    <workbookView xWindow="0" yWindow="0" windowWidth="25200" windowHeight="12864" activeTab="1"/>
  </bookViews>
  <sheets>
    <sheet name="Wilson" sheetId="2" r:id="rId1"/>
    <sheet name="Baye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C2" i="2"/>
  <c r="D2" i="2" s="1"/>
  <c r="G2" i="2" s="1"/>
  <c r="H2" i="2" l="1"/>
  <c r="B6" i="1" l="1"/>
  <c r="B5" i="1"/>
  <c r="B11" i="1" l="1"/>
</calcChain>
</file>

<file path=xl/sharedStrings.xml><?xml version="1.0" encoding="utf-8"?>
<sst xmlns="http://schemas.openxmlformats.org/spreadsheetml/2006/main" count="19" uniqueCount="18">
  <si>
    <t>Prävalidierung</t>
  </si>
  <si>
    <t>alpha</t>
  </si>
  <si>
    <t>beta</t>
  </si>
  <si>
    <t>5% Quantil &gt; 0.9 = validert</t>
  </si>
  <si>
    <t>Prior Beta Verteilung</t>
  </si>
  <si>
    <t>Analytische Validierung</t>
  </si>
  <si>
    <t>Anzahl Erfolge (gemessen)</t>
  </si>
  <si>
    <t>Anzahl Misserfolge (gemessen)</t>
  </si>
  <si>
    <t>LRV (prä-validiert)</t>
  </si>
  <si>
    <t>alpha = 1 + N validierte LRV</t>
  </si>
  <si>
    <t>PriorKonstante</t>
  </si>
  <si>
    <t>Erfolge</t>
  </si>
  <si>
    <t>Misserfolge</t>
  </si>
  <si>
    <t>Gesamt</t>
  </si>
  <si>
    <t>Punktschätzer</t>
  </si>
  <si>
    <t>z</t>
  </si>
  <si>
    <t>untere Grenze</t>
  </si>
  <si>
    <t>obere Grenze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</si>
</sst>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2" borderId="0" xfId="0" applyFill="1"/>
    <xf numFmtId="0" fontId="1" fillId="5" borderId="0" xfId="0" applyFont="1" applyFill="1"/>
    <xf numFmtId="2" fontId="0" fillId="0" borderId="0" xfId="0" applyNumberFormat="1"/>
    <xf numFmtId="0" fontId="1" fillId="0" borderId="0" xfId="0" applyFont="1" applyFill="1"/>
    <xf numFmtId="0" fontId="0" fillId="0" borderId="0" xfId="0" applyFill="1"/>
  </cellXfs>
  <cellStyles count="1"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5" sqref="A5"/>
    </sheetView>
  </sheetViews>
  <sheetFormatPr baseColWidth="10" defaultRowHeight="14.4" x14ac:dyDescent="0.3"/>
  <cols>
    <col min="4" max="4" width="18.88671875" customWidth="1"/>
    <col min="7" max="7" width="16.6640625" customWidth="1"/>
    <col min="8" max="8" width="14.21875" customWidth="1"/>
  </cols>
  <sheetData>
    <row r="1" spans="1:8" x14ac:dyDescent="0.3">
      <c r="A1" s="7" t="s">
        <v>11</v>
      </c>
      <c r="B1" s="7" t="s">
        <v>12</v>
      </c>
      <c r="C1" s="7" t="s">
        <v>13</v>
      </c>
      <c r="D1" s="7" t="s">
        <v>14</v>
      </c>
      <c r="E1" s="7" t="s">
        <v>1</v>
      </c>
      <c r="F1" s="7" t="s">
        <v>15</v>
      </c>
      <c r="G1" s="7" t="s">
        <v>16</v>
      </c>
      <c r="H1" s="7" t="s">
        <v>17</v>
      </c>
    </row>
    <row r="2" spans="1:8" x14ac:dyDescent="0.3">
      <c r="A2">
        <v>25</v>
      </c>
      <c r="B2">
        <v>0</v>
      </c>
      <c r="C2">
        <f>SUM(A2:B2)</f>
        <v>25</v>
      </c>
      <c r="D2">
        <f>A2/C2</f>
        <v>1</v>
      </c>
      <c r="E2">
        <v>0.05</v>
      </c>
      <c r="F2" s="8">
        <f>_xlfn.NORM.INV(1-E2,0, 1)</f>
        <v>1.6448536269514715</v>
      </c>
      <c r="G2" s="8">
        <f>(D2+(F2^2)/(2*C2)-F2*SQRT((D2*(1-D2))/C2+(F2^2)/(4*C2^2)))/(1+(F2^2)/C2)</f>
        <v>0.90234649399394906</v>
      </c>
      <c r="H2" s="8">
        <f>(D2 + (F2^2)/(2*C2) + F2*SQRT((D2*(1 - D2))/C2 + (F2^2)/(4*C2^2)))/(1 + (F2^2)/C2)</f>
        <v>1.0000000000000002</v>
      </c>
    </row>
    <row r="3" spans="1:8" x14ac:dyDescent="0.3">
      <c r="F3" s="8"/>
      <c r="G3" s="8"/>
      <c r="H3" s="8"/>
    </row>
  </sheetData>
  <conditionalFormatting sqref="G2">
    <cfRule type="expression" dxfId="2" priority="1">
      <formula>$G$2&gt;0.9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zoomScale="99" zoomScaleNormal="160" workbookViewId="0">
      <selection activeCell="B4" sqref="B4"/>
    </sheetView>
  </sheetViews>
  <sheetFormatPr baseColWidth="10" defaultRowHeight="14.4" x14ac:dyDescent="0.3"/>
  <cols>
    <col min="1" max="1" width="31.21875" customWidth="1"/>
    <col min="2" max="2" width="27.5546875" customWidth="1"/>
    <col min="3" max="3" width="70.33203125" customWidth="1"/>
  </cols>
  <sheetData>
    <row r="1" spans="1:3" x14ac:dyDescent="0.3">
      <c r="A1" s="1" t="s">
        <v>0</v>
      </c>
      <c r="B1" s="1" t="s">
        <v>9</v>
      </c>
      <c r="C1" s="9"/>
    </row>
    <row r="2" spans="1:3" x14ac:dyDescent="0.3">
      <c r="A2" t="s">
        <v>8</v>
      </c>
      <c r="B2">
        <v>0</v>
      </c>
      <c r="C2" s="10"/>
    </row>
    <row r="3" spans="1:3" x14ac:dyDescent="0.3">
      <c r="A3" t="s">
        <v>10</v>
      </c>
      <c r="B3">
        <v>1</v>
      </c>
      <c r="C3" s="10"/>
    </row>
    <row r="4" spans="1:3" x14ac:dyDescent="0.3">
      <c r="A4" s="1" t="s">
        <v>4</v>
      </c>
      <c r="B4" s="6"/>
      <c r="C4" s="10"/>
    </row>
    <row r="5" spans="1:3" x14ac:dyDescent="0.3">
      <c r="A5" t="s">
        <v>1</v>
      </c>
      <c r="B5">
        <f>B3+B2</f>
        <v>1</v>
      </c>
      <c r="C5" s="10"/>
    </row>
    <row r="6" spans="1:3" x14ac:dyDescent="0.3">
      <c r="A6" t="s">
        <v>2</v>
      </c>
      <c r="B6">
        <f>B3</f>
        <v>1</v>
      </c>
      <c r="C6" s="10"/>
    </row>
    <row r="7" spans="1:3" x14ac:dyDescent="0.3">
      <c r="A7" s="1" t="s">
        <v>5</v>
      </c>
      <c r="B7" s="6"/>
      <c r="C7" s="10"/>
    </row>
    <row r="8" spans="1:3" x14ac:dyDescent="0.3">
      <c r="A8" s="2" t="s">
        <v>6</v>
      </c>
      <c r="B8" s="3">
        <v>28</v>
      </c>
      <c r="C8" s="10"/>
    </row>
    <row r="9" spans="1:3" x14ac:dyDescent="0.3">
      <c r="A9" s="4" t="s">
        <v>7</v>
      </c>
      <c r="B9" s="5">
        <v>0</v>
      </c>
      <c r="C9" s="10"/>
    </row>
    <row r="10" spans="1:3" x14ac:dyDescent="0.3">
      <c r="C10" s="10"/>
    </row>
    <row r="11" spans="1:3" x14ac:dyDescent="0.3">
      <c r="A11" s="1" t="s">
        <v>3</v>
      </c>
      <c r="B11">
        <f>_xlfn.BETA.INV(0.05,B5+B8,B6+B9)</f>
        <v>0.9018553723227043</v>
      </c>
      <c r="C11" s="10"/>
    </row>
    <row r="12" spans="1:3" x14ac:dyDescent="0.3">
      <c r="C12" s="10"/>
    </row>
    <row r="13" spans="1:3" x14ac:dyDescent="0.3">
      <c r="C13" s="10"/>
    </row>
    <row r="14" spans="1:3" x14ac:dyDescent="0.3">
      <c r="C14" s="10"/>
    </row>
  </sheetData>
  <conditionalFormatting sqref="B11">
    <cfRule type="cellIs" dxfId="1" priority="1" operator="lessThan">
      <formula>0.9</formula>
    </cfRule>
    <cfRule type="cellIs" dxfId="0" priority="2" operator="greaterThan">
      <formula>0.9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Wilson</vt:lpstr>
      <vt:lpstr>Bayes</vt:lpstr>
    </vt:vector>
  </TitlesOfParts>
  <Company>KWB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Seis</dc:creator>
  <cp:lastModifiedBy>Wolfgang Seis</cp:lastModifiedBy>
  <dcterms:created xsi:type="dcterms:W3CDTF">2023-09-08T08:54:58Z</dcterms:created>
  <dcterms:modified xsi:type="dcterms:W3CDTF">2024-01-04T08:39:04Z</dcterms:modified>
</cp:coreProperties>
</file>