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edusa\projekte$\WWT_Department\Projects\FlexTreat\Work-packages\AP3\3_2_1_Validierungsleitfaden\LRV\"/>
    </mc:Choice>
  </mc:AlternateContent>
  <bookViews>
    <workbookView xWindow="0" yWindow="0" windowWidth="23040" windowHeight="9780"/>
  </bookViews>
  <sheets>
    <sheet name="Rohdaten" sheetId="1" r:id="rId1"/>
    <sheet name="Randbedingungen" sheetId="2" r:id="rId2"/>
    <sheet name="Ergebnis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R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G2" i="1"/>
  <c r="C2" i="1"/>
  <c r="J2" i="1"/>
  <c r="L2" i="1"/>
  <c r="M2" i="1" s="1"/>
  <c r="F2" i="1" l="1"/>
  <c r="E2" i="1"/>
  <c r="N2" i="1"/>
  <c r="O2" i="1"/>
  <c r="P2" i="1" l="1"/>
  <c r="Q2" i="1" s="1"/>
</calcChain>
</file>

<file path=xl/sharedStrings.xml><?xml version="1.0" encoding="utf-8"?>
<sst xmlns="http://schemas.openxmlformats.org/spreadsheetml/2006/main" count="19" uniqueCount="19">
  <si>
    <t>Zulauf</t>
  </si>
  <si>
    <t>Ablauf</t>
  </si>
  <si>
    <t>Logreduktion</t>
  </si>
  <si>
    <t>alpha</t>
  </si>
  <si>
    <t>Perzentil</t>
  </si>
  <si>
    <t>P</t>
  </si>
  <si>
    <t>zp</t>
  </si>
  <si>
    <t>za</t>
  </si>
  <si>
    <t>a</t>
  </si>
  <si>
    <t>b</t>
  </si>
  <si>
    <t>k1</t>
  </si>
  <si>
    <t>N</t>
  </si>
  <si>
    <t>MW</t>
  </si>
  <si>
    <t>SD</t>
  </si>
  <si>
    <t>Sicherheit [%]</t>
  </si>
  <si>
    <t>Zielwert</t>
  </si>
  <si>
    <t>Parameter</t>
  </si>
  <si>
    <t>unteres Toleranzintervall</t>
  </si>
  <si>
    <t>Clostridium perfringens Sporen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</si>
</sst>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3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1" fontId="3" fillId="2" borderId="0" xfId="0" applyNumberFormat="1" applyFont="1" applyFill="1" applyAlignment="1">
      <alignment horizontal="center"/>
    </xf>
    <xf numFmtId="2" fontId="6" fillId="0" borderId="0" xfId="0" applyNumberFormat="1" applyFont="1"/>
  </cellXfs>
  <cellStyles count="1"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</dxf>
    <dxf>
      <font>
        <color rgb="FF00206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CC0099"/>
      <color rgb="FF000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1:B1048576" totalsRowShown="0">
  <autoFilter ref="A1:B1048576"/>
  <tableColumns count="2">
    <tableColumn id="1" name="Zulauf" dataDxfId="1"/>
    <tableColumn id="2" name="Ablau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zoomScale="70" zoomScaleNormal="70" workbookViewId="0">
      <selection activeCell="E2" sqref="E2"/>
    </sheetView>
  </sheetViews>
  <sheetFormatPr baseColWidth="10" defaultRowHeight="19.8" x14ac:dyDescent="0.4"/>
  <cols>
    <col min="1" max="1" width="18.5546875" style="6" customWidth="1"/>
    <col min="2" max="2" width="17.77734375" style="8" customWidth="1"/>
    <col min="3" max="3" width="16.5546875" style="7" bestFit="1" customWidth="1"/>
    <col min="4" max="4" width="37.77734375" style="7" bestFit="1" customWidth="1"/>
    <col min="5" max="5" width="11.21875" style="7" bestFit="1" customWidth="1"/>
    <col min="6" max="6" width="6.6640625" style="7" customWidth="1"/>
    <col min="7" max="7" width="10.88671875" style="7" bestFit="1" customWidth="1"/>
    <col min="8" max="8" width="17.33203125" style="6" bestFit="1" customWidth="1"/>
    <col min="9" max="9" width="12.6640625" style="6" customWidth="1"/>
    <col min="10" max="10" width="12.44140625" style="6" customWidth="1"/>
    <col min="11" max="11" width="17.44140625" style="6" customWidth="1"/>
    <col min="12" max="15" width="6.21875" style="6" bestFit="1" customWidth="1"/>
    <col min="16" max="16" width="9.88671875" style="6" bestFit="1" customWidth="1"/>
    <col min="17" max="17" width="29.6640625" style="6" bestFit="1" customWidth="1"/>
    <col min="18" max="30" width="11.5546875" style="6"/>
  </cols>
  <sheetData>
    <row r="1" spans="1:30" s="2" customFormat="1" x14ac:dyDescent="0.4">
      <c r="A1" s="3" t="s">
        <v>0</v>
      </c>
      <c r="B1" s="9" t="s">
        <v>1</v>
      </c>
      <c r="C1" s="4" t="s">
        <v>2</v>
      </c>
      <c r="D1" s="1" t="s">
        <v>16</v>
      </c>
      <c r="E1" s="4" t="s">
        <v>12</v>
      </c>
      <c r="F1" s="4" t="s">
        <v>13</v>
      </c>
      <c r="G1" s="4" t="s">
        <v>11</v>
      </c>
      <c r="H1" s="3" t="s">
        <v>14</v>
      </c>
      <c r="I1" s="3" t="s">
        <v>3</v>
      </c>
      <c r="J1" s="1" t="s">
        <v>7</v>
      </c>
      <c r="K1" s="3" t="s">
        <v>4</v>
      </c>
      <c r="L1" s="3" t="s">
        <v>5</v>
      </c>
      <c r="M1" s="3" t="s">
        <v>6</v>
      </c>
      <c r="N1" s="5" t="s">
        <v>8</v>
      </c>
      <c r="O1" s="5" t="s">
        <v>9</v>
      </c>
      <c r="P1" s="5" t="s">
        <v>10</v>
      </c>
      <c r="Q1" s="5" t="s">
        <v>17</v>
      </c>
      <c r="R1" s="5" t="s">
        <v>15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">
      <c r="A2" s="6">
        <v>1000000</v>
      </c>
      <c r="B2" s="8">
        <v>10</v>
      </c>
      <c r="C2" s="7">
        <f>LOG10(Tabelle4[[#This Row],[Zulauf]]/Tabelle4[[#This Row],[Ablauf]])</f>
        <v>5</v>
      </c>
      <c r="D2" s="7" t="s">
        <v>18</v>
      </c>
      <c r="E2" s="7">
        <f ca="1">AVERAGE(OFFSET(C2,0,0,G2))</f>
        <v>6.7132307070909034</v>
      </c>
      <c r="F2" s="7">
        <f ca="1">STDEVA(OFFSET(C2,0,0,G2))</f>
        <v>0.66766677978220057</v>
      </c>
      <c r="G2" s="8">
        <f>COUNT(Tabelle4[[#All],[Zulauf]])</f>
        <v>10</v>
      </c>
      <c r="H2" s="6">
        <v>95</v>
      </c>
      <c r="I2" s="6">
        <f>(100-H2)/100</f>
        <v>0.05</v>
      </c>
      <c r="J2" s="7">
        <f>_xlfn.NORM.S.INV(I2)</f>
        <v>-1.6448536269514726</v>
      </c>
      <c r="K2" s="7">
        <v>10</v>
      </c>
      <c r="L2" s="7">
        <f>(100-K2)/100</f>
        <v>0.9</v>
      </c>
      <c r="M2" s="7">
        <f>_xlfn.NORM.S.INV(L2)</f>
        <v>1.2815515655446006</v>
      </c>
      <c r="N2" s="7">
        <f>1-J2^2/(2*(G2-1))</f>
        <v>0.84969203032803253</v>
      </c>
      <c r="O2" s="7">
        <f>M2^2-(J2^2/G2)</f>
        <v>1.3718200697402754</v>
      </c>
      <c r="P2" s="7">
        <f>(M2+SQRT(M2^2 - N2*O2))/N2</f>
        <v>2.3208671252657131</v>
      </c>
      <c r="Q2" s="10">
        <f ca="1">E2-P2*F2</f>
        <v>5.1636648272623713</v>
      </c>
      <c r="R2" s="6">
        <f>IF(D2="E.coli", 5, IF(D2="Coliphagen", 6, IF(D2="Clostridium perfringens Sporen", 4, "Ungültige Auswahl")))</f>
        <v>4</v>
      </c>
    </row>
    <row r="3" spans="1:30" x14ac:dyDescent="0.4">
      <c r="A3" s="6">
        <v>20000000</v>
      </c>
      <c r="B3" s="8">
        <v>10</v>
      </c>
      <c r="C3" s="7">
        <f>LOG10(Tabelle4[[#This Row],[Zulauf]]/Tabelle4[[#This Row],[Ablauf]])</f>
        <v>6.3010299956639813</v>
      </c>
    </row>
    <row r="4" spans="1:30" x14ac:dyDescent="0.4">
      <c r="A4" s="6">
        <v>39000000</v>
      </c>
      <c r="B4" s="8">
        <v>10</v>
      </c>
      <c r="C4" s="7">
        <f>LOG10(Tabelle4[[#This Row],[Zulauf]]/Tabelle4[[#This Row],[Ablauf]])</f>
        <v>6.5910646070264995</v>
      </c>
    </row>
    <row r="5" spans="1:30" x14ac:dyDescent="0.4">
      <c r="A5" s="6">
        <v>58000000</v>
      </c>
      <c r="B5" s="8">
        <v>10</v>
      </c>
      <c r="C5" s="7">
        <f>LOG10(Tabelle4[[#This Row],[Zulauf]]/Tabelle4[[#This Row],[Ablauf]])</f>
        <v>6.7634279935629369</v>
      </c>
    </row>
    <row r="6" spans="1:30" x14ac:dyDescent="0.4">
      <c r="A6" s="6">
        <v>77000000</v>
      </c>
      <c r="B6" s="8">
        <v>10</v>
      </c>
      <c r="C6" s="7">
        <f>LOG10(Tabelle4[[#This Row],[Zulauf]]/Tabelle4[[#This Row],[Ablauf]])</f>
        <v>6.8864907251724823</v>
      </c>
    </row>
    <row r="7" spans="1:30" x14ac:dyDescent="0.4">
      <c r="A7" s="6">
        <v>96000000</v>
      </c>
      <c r="B7" s="8">
        <v>10</v>
      </c>
      <c r="C7" s="7">
        <f>LOG10(Tabelle4[[#This Row],[Zulauf]]/Tabelle4[[#This Row],[Ablauf]])</f>
        <v>6.982271233039568</v>
      </c>
    </row>
    <row r="8" spans="1:30" x14ac:dyDescent="0.4">
      <c r="A8" s="6">
        <v>115000000</v>
      </c>
      <c r="B8" s="8">
        <v>10</v>
      </c>
      <c r="C8" s="7">
        <f>LOG10(Tabelle4[[#This Row],[Zulauf]]/Tabelle4[[#This Row],[Ablauf]])</f>
        <v>7.0606978403536118</v>
      </c>
    </row>
    <row r="9" spans="1:30" x14ac:dyDescent="0.4">
      <c r="A9" s="6">
        <v>134000000</v>
      </c>
      <c r="B9" s="8">
        <v>10</v>
      </c>
      <c r="C9" s="7">
        <f>LOG10(Tabelle4[[#This Row],[Zulauf]]/Tabelle4[[#This Row],[Ablauf]])</f>
        <v>7.1271047983648073</v>
      </c>
    </row>
    <row r="10" spans="1:30" x14ac:dyDescent="0.4">
      <c r="A10" s="6">
        <v>153000000</v>
      </c>
      <c r="B10" s="8">
        <v>10</v>
      </c>
      <c r="C10" s="7">
        <f>LOG10(Tabelle4[[#This Row],[Zulauf]]/Tabelle4[[#This Row],[Ablauf]])</f>
        <v>7.1846914308175984</v>
      </c>
    </row>
    <row r="11" spans="1:30" x14ac:dyDescent="0.4">
      <c r="A11" s="6">
        <v>172000000</v>
      </c>
      <c r="B11" s="8">
        <v>10</v>
      </c>
      <c r="C11" s="7">
        <f>LOG10(Tabelle4[[#This Row],[Zulauf]]/Tabelle4[[#This Row],[Ablauf]])</f>
        <v>7.2355284469075487</v>
      </c>
    </row>
    <row r="12" spans="1:30" x14ac:dyDescent="0.4">
      <c r="C12" s="7" t="e">
        <f>LOG10(Tabelle4[[#This Row],[Zulauf]]/Tabelle4[[#This Row],[Ablauf]])</f>
        <v>#DIV/0!</v>
      </c>
    </row>
    <row r="13" spans="1:30" x14ac:dyDescent="0.4">
      <c r="C13" s="7" t="e">
        <f>LOG10(Tabelle4[[#This Row],[Zulauf]]/Tabelle4[[#This Row],[Ablauf]])</f>
        <v>#DIV/0!</v>
      </c>
    </row>
    <row r="14" spans="1:30" x14ac:dyDescent="0.4">
      <c r="C14" s="7" t="e">
        <f>LOG10(Tabelle4[[#This Row],[Zulauf]]/Tabelle4[[#This Row],[Ablauf]])</f>
        <v>#DIV/0!</v>
      </c>
    </row>
    <row r="15" spans="1:30" x14ac:dyDescent="0.4">
      <c r="C15" s="7" t="e">
        <f>LOG10(Tabelle4[[#This Row],[Zulauf]]/Tabelle4[[#This Row],[Ablauf]])</f>
        <v>#DIV/0!</v>
      </c>
    </row>
    <row r="16" spans="1:30" x14ac:dyDescent="0.4">
      <c r="C16" s="7" t="e">
        <f>LOG10(Tabelle4[[#This Row],[Zulauf]]/Tabelle4[[#This Row],[Ablauf]])</f>
        <v>#DIV/0!</v>
      </c>
    </row>
    <row r="17" spans="3:3" x14ac:dyDescent="0.4">
      <c r="C17" s="7" t="e">
        <f>LOG10(Tabelle4[[#This Row],[Zulauf]]/Tabelle4[[#This Row],[Ablauf]])</f>
        <v>#DIV/0!</v>
      </c>
    </row>
    <row r="18" spans="3:3" x14ac:dyDescent="0.4">
      <c r="C18" s="7" t="e">
        <f>LOG10(Tabelle4[[#This Row],[Zulauf]]/Tabelle4[[#This Row],[Ablauf]])</f>
        <v>#DIV/0!</v>
      </c>
    </row>
    <row r="19" spans="3:3" x14ac:dyDescent="0.4">
      <c r="C19" s="7" t="e">
        <f>LOG10(Tabelle4[[#This Row],[Zulauf]]/Tabelle4[[#This Row],[Ablauf]])</f>
        <v>#DIV/0!</v>
      </c>
    </row>
    <row r="20" spans="3:3" x14ac:dyDescent="0.4">
      <c r="C20" s="7" t="e">
        <f>LOG10(Tabelle4[[#This Row],[Zulauf]]/Tabelle4[[#This Row],[Ablauf]])</f>
        <v>#DIV/0!</v>
      </c>
    </row>
    <row r="21" spans="3:3" x14ac:dyDescent="0.4">
      <c r="C21" s="7" t="e">
        <f>LOG10(Tabelle4[[#This Row],[Zulauf]]/Tabelle4[[#This Row],[Ablauf]])</f>
        <v>#DIV/0!</v>
      </c>
    </row>
    <row r="22" spans="3:3" x14ac:dyDescent="0.4">
      <c r="C22" s="7" t="e">
        <f>LOG10(Tabelle4[[#This Row],[Zulauf]]/Tabelle4[[#This Row],[Ablauf]])</f>
        <v>#DIV/0!</v>
      </c>
    </row>
    <row r="23" spans="3:3" x14ac:dyDescent="0.4">
      <c r="C23" s="7" t="e">
        <f>LOG10(Tabelle4[[#This Row],[Zulauf]]/Tabelle4[[#This Row],[Ablauf]])</f>
        <v>#DIV/0!</v>
      </c>
    </row>
    <row r="24" spans="3:3" x14ac:dyDescent="0.4">
      <c r="C24" s="7" t="e">
        <f>LOG10(Tabelle4[[#This Row],[Zulauf]]/Tabelle4[[#This Row],[Ablauf]])</f>
        <v>#DIV/0!</v>
      </c>
    </row>
    <row r="25" spans="3:3" x14ac:dyDescent="0.4">
      <c r="C25" s="7" t="e">
        <f>LOG10(Tabelle4[[#This Row],[Zulauf]]/Tabelle4[[#This Row],[Ablauf]])</f>
        <v>#DIV/0!</v>
      </c>
    </row>
    <row r="26" spans="3:3" x14ac:dyDescent="0.4">
      <c r="C26" s="7" t="e">
        <f>LOG10(Tabelle4[[#This Row],[Zulauf]]/Tabelle4[[#This Row],[Ablauf]])</f>
        <v>#DIV/0!</v>
      </c>
    </row>
    <row r="27" spans="3:3" x14ac:dyDescent="0.4">
      <c r="C27" s="7" t="e">
        <f>LOG10(Tabelle4[[#This Row],[Zulauf]]/Tabelle4[[#This Row],[Ablauf]])</f>
        <v>#DIV/0!</v>
      </c>
    </row>
    <row r="28" spans="3:3" x14ac:dyDescent="0.4">
      <c r="C28" s="7" t="e">
        <f>LOG10(Tabelle4[[#This Row],[Zulauf]]/Tabelle4[[#This Row],[Ablauf]])</f>
        <v>#DIV/0!</v>
      </c>
    </row>
    <row r="29" spans="3:3" x14ac:dyDescent="0.4">
      <c r="C29" s="7" t="e">
        <f>LOG10(Tabelle4[[#This Row],[Zulauf]]/Tabelle4[[#This Row],[Ablauf]])</f>
        <v>#DIV/0!</v>
      </c>
    </row>
    <row r="30" spans="3:3" x14ac:dyDescent="0.4">
      <c r="C30" s="7" t="e">
        <f>LOG10(Tabelle4[[#This Row],[Zulauf]]/Tabelle4[[#This Row],[Ablauf]])</f>
        <v>#DIV/0!</v>
      </c>
    </row>
    <row r="31" spans="3:3" x14ac:dyDescent="0.4">
      <c r="C31" s="7" t="e">
        <f>LOG10(Tabelle4[[#This Row],[Zulauf]]/Tabelle4[[#This Row],[Ablauf]])</f>
        <v>#DIV/0!</v>
      </c>
    </row>
    <row r="32" spans="3:3" x14ac:dyDescent="0.4">
      <c r="C32" s="7" t="e">
        <f>LOG10(Tabelle4[[#This Row],[Zulauf]]/Tabelle4[[#This Row],[Ablauf]])</f>
        <v>#DIV/0!</v>
      </c>
    </row>
    <row r="33" spans="3:3" x14ac:dyDescent="0.4">
      <c r="C33" s="7" t="e">
        <f>LOG10(Tabelle4[[#This Row],[Zulauf]]/Tabelle4[[#This Row],[Ablauf]])</f>
        <v>#DIV/0!</v>
      </c>
    </row>
    <row r="34" spans="3:3" x14ac:dyDescent="0.4">
      <c r="C34" s="7" t="e">
        <f>LOG10(Tabelle4[[#This Row],[Zulauf]]/Tabelle4[[#This Row],[Ablauf]])</f>
        <v>#DIV/0!</v>
      </c>
    </row>
    <row r="35" spans="3:3" x14ac:dyDescent="0.4">
      <c r="C35" s="7" t="e">
        <f>LOG10(Tabelle4[[#This Row],[Zulauf]]/Tabelle4[[#This Row],[Ablauf]])</f>
        <v>#DIV/0!</v>
      </c>
    </row>
    <row r="36" spans="3:3" x14ac:dyDescent="0.4">
      <c r="C36" s="7" t="e">
        <f>LOG10(Tabelle4[[#This Row],[Zulauf]]/Tabelle4[[#This Row],[Ablauf]])</f>
        <v>#DIV/0!</v>
      </c>
    </row>
    <row r="37" spans="3:3" x14ac:dyDescent="0.4">
      <c r="C37" s="7" t="e">
        <f>LOG10(Tabelle4[[#This Row],[Zulauf]]/Tabelle4[[#This Row],[Ablauf]])</f>
        <v>#DIV/0!</v>
      </c>
    </row>
    <row r="38" spans="3:3" x14ac:dyDescent="0.4">
      <c r="C38" s="7" t="e">
        <f>LOG10(Tabelle4[[#This Row],[Zulauf]]/Tabelle4[[#This Row],[Ablauf]])</f>
        <v>#DIV/0!</v>
      </c>
    </row>
    <row r="39" spans="3:3" x14ac:dyDescent="0.4">
      <c r="C39" s="7" t="e">
        <f>LOG10(Tabelle4[[#This Row],[Zulauf]]/Tabelle4[[#This Row],[Ablauf]])</f>
        <v>#DIV/0!</v>
      </c>
    </row>
    <row r="40" spans="3:3" x14ac:dyDescent="0.4">
      <c r="C40" s="7" t="e">
        <f>LOG10(Tabelle4[[#This Row],[Zulauf]]/Tabelle4[[#This Row],[Ablauf]])</f>
        <v>#DIV/0!</v>
      </c>
    </row>
    <row r="41" spans="3:3" x14ac:dyDescent="0.4">
      <c r="C41" s="7" t="e">
        <f>LOG10(Tabelle4[[#This Row],[Zulauf]]/Tabelle4[[#This Row],[Ablauf]])</f>
        <v>#DIV/0!</v>
      </c>
    </row>
    <row r="42" spans="3:3" x14ac:dyDescent="0.4">
      <c r="C42" s="7" t="e">
        <f>LOG10(Tabelle4[[#This Row],[Zulauf]]/Tabelle4[[#This Row],[Ablauf]])</f>
        <v>#DIV/0!</v>
      </c>
    </row>
    <row r="43" spans="3:3" x14ac:dyDescent="0.4">
      <c r="C43" s="7" t="e">
        <f>LOG10(Tabelle4[[#This Row],[Zulauf]]/Tabelle4[[#This Row],[Ablauf]])</f>
        <v>#DIV/0!</v>
      </c>
    </row>
    <row r="44" spans="3:3" x14ac:dyDescent="0.4">
      <c r="C44" s="7" t="e">
        <f>LOG10(Tabelle4[[#This Row],[Zulauf]]/Tabelle4[[#This Row],[Ablauf]])</f>
        <v>#DIV/0!</v>
      </c>
    </row>
    <row r="45" spans="3:3" x14ac:dyDescent="0.4">
      <c r="C45" s="7" t="e">
        <f>LOG10(Tabelle4[[#This Row],[Zulauf]]/Tabelle4[[#This Row],[Ablauf]])</f>
        <v>#DIV/0!</v>
      </c>
    </row>
    <row r="46" spans="3:3" x14ac:dyDescent="0.4">
      <c r="C46" s="7" t="e">
        <f>LOG10(Tabelle4[[#This Row],[Zulauf]]/Tabelle4[[#This Row],[Ablauf]])</f>
        <v>#DIV/0!</v>
      </c>
    </row>
    <row r="47" spans="3:3" x14ac:dyDescent="0.4">
      <c r="C47" s="7" t="e">
        <f>LOG10(Tabelle4[[#This Row],[Zulauf]]/Tabelle4[[#This Row],[Ablauf]])</f>
        <v>#DIV/0!</v>
      </c>
    </row>
  </sheetData>
  <conditionalFormatting sqref="Q2">
    <cfRule type="expression" dxfId="2" priority="1">
      <formula>$Q$2&gt;$R$2</formula>
    </cfRule>
  </conditionalFormatting>
  <dataValidations count="2">
    <dataValidation type="whole" allowBlank="1" showInputMessage="1" showErrorMessage="1" errorTitle="Unzulässige Werte" error="In Spalten A und B können ausschließlich ganzzahlige Werte eingetragen werden" sqref="A2:B1048576">
      <formula1>0</formula1>
      <formula2>10000000000</formula2>
    </dataValidation>
    <dataValidation type="list" allowBlank="1" showInputMessage="1" showErrorMessage="1" errorTitle="Falscher Parameterwerte" error="In dieses Feld können ausschließlich die Werte &quot;Coliphagen&quot;, &quot;E.coli&quot; und &quot;Clostridium perfringens Sporen&quot; eingetragen werden." sqref="D2">
      <formula1>"Coliphagen,E.coli,Clostridium perfringens Sporen"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Rohdaten</vt:lpstr>
      <vt:lpstr>Randbedingungen</vt:lpstr>
      <vt:lpstr>Ergebnisse</vt:lpstr>
    </vt:vector>
  </TitlesOfParts>
  <Company>KWB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Seis</dc:creator>
  <cp:lastModifiedBy>Wolfgang Seis</cp:lastModifiedBy>
  <dcterms:created xsi:type="dcterms:W3CDTF">2023-12-13T09:23:14Z</dcterms:created>
  <dcterms:modified xsi:type="dcterms:W3CDTF">2024-01-16T14:32:56Z</dcterms:modified>
</cp:coreProperties>
</file>