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5A9360D0-3190-4B4E-AA23-C8C99C68F852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surface_areaType" sheetId="4" r:id="rId2"/>
    <sheet name="surface_detail" sheetId="2" r:id="rId3"/>
    <sheet name="pollution_data" sheetId="3" r:id="rId4"/>
  </sheets>
  <definedNames>
    <definedName name="area_plan">site_data!$C$24</definedName>
  </definedNames>
  <calcPr calcId="191029"/>
</workbook>
</file>

<file path=xl/calcChain.xml><?xml version="1.0" encoding="utf-8"?>
<calcChain xmlns="http://schemas.openxmlformats.org/spreadsheetml/2006/main">
  <c r="B2" i="4" l="1"/>
  <c r="C19" i="2" l="1"/>
  <c r="C3" i="2"/>
  <c r="C8" i="2"/>
  <c r="C17" i="2"/>
  <c r="C18" i="2"/>
  <c r="C16" i="2"/>
  <c r="C2" i="2" l="1"/>
  <c r="C25" i="1"/>
  <c r="C24" i="1"/>
  <c r="C4" i="2"/>
</calcChain>
</file>

<file path=xl/sharedStrings.xml><?xml version="1.0" encoding="utf-8"?>
<sst xmlns="http://schemas.openxmlformats.org/spreadsheetml/2006/main" count="192" uniqueCount="132">
  <si>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</si>
  <si>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</si>
  <si>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</si>
  <si>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</si>
  <si>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</si>
  <si>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</si>
  <si>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</si>
  <si>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</si>
  <si>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</si>
  <si>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</si>
  <si>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</si>
  <si>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</si>
  <si>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</si>
  <si>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</si>
  <si>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</si>
  <si>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</si>
  <si>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</si>
  <si>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</si>
  <si>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</si>
  <si>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</si>
  <si>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min</t>
  </si>
  <si>
    <t>impact_time</t>
  </si>
  <si>
    <t>flow_time rounded to next rain duration class</t>
  </si>
  <si>
    <t>area_catch</t>
  </si>
  <si>
    <t>km2</t>
  </si>
  <si>
    <t>river catchment area</t>
  </si>
  <si>
    <t>connected impervious area in river catchment</t>
  </si>
  <si>
    <t>%</t>
  </si>
  <si>
    <t>share of impervious area connected to SUW via separate sewer system</t>
  </si>
  <si>
    <t>f_D_catch</t>
  </si>
  <si>
    <t>f_D_plan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</si>
  <si>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</si>
  <si>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</si>
  <si>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</si>
  <si>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</si>
  <si>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</si>
  <si>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</si>
  <si>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</si>
  <si>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</si>
  <si>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Average runoff coefficient of impervious area of planing area</t>
  </si>
  <si>
    <t>Average runoff coefficient of impervious area of river catchment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</si>
  <si>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</si>
  <si>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</si>
  <si>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</si>
  <si>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</si>
  <si>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</si>
  <si>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</si>
  <si>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Soll im Script berechnet werden</t>
  </si>
  <si>
    <t>Vielleicht aus Kostra Daten? Vielleicht müssen eher long und lat angegeben werden</t>
  </si>
  <si>
    <t>Planing Area Data</t>
  </si>
  <si>
    <t>Urbanised Catchment  Data</t>
  </si>
  <si>
    <t>Wird das verwendet?</t>
  </si>
  <si>
    <t>separate_catch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</si>
  <si>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</si>
  <si>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</si>
  <si>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</si>
  <si>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</si>
  <si>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</si>
  <si>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</si>
  <si>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</si>
  <si>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Type</t>
  </si>
  <si>
    <t>-</t>
  </si>
  <si>
    <t>Share_percent</t>
  </si>
  <si>
    <t>Area_ha</t>
  </si>
  <si>
    <t>Dach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</si>
  <si>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</si>
  <si>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</si>
  <si>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</si>
  <si>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</si>
  <si>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</si>
  <si>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</si>
  <si>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</si>
  <si>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</si>
  <si>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</si>
  <si>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</si>
  <si>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</si>
  <si>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</si>
  <si>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</si>
  <si>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</si>
  <si>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</si>
  <si>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</si>
  <si>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</si>
  <si>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</si>
  <si>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</si>
  <si>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</si>
  <si>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</si>
  <si>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</si>
  <si>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</si>
  <si>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</si>
  <si>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</si>
  <si>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</si>
  <si>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</si>
  <si>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</si>
  <si>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</si>
  <si>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</si>
  <si>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Complete Planing Area</t>
  </si>
  <si>
    <t>Background Concentration</t>
  </si>
  <si>
    <t>Location Data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</si>
  <si>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</si>
  <si>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</si>
  <si>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</si>
  <si>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</si>
  <si>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</si>
  <si>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</si>
  <si>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</si>
  <si>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</si>
  <si>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Subtype</t>
  </si>
  <si>
    <t>Substance</t>
  </si>
  <si>
    <t>Steildach, alle Deckungsmaterialien</t>
  </si>
  <si>
    <t>Flachdach (Metall, Glas)</t>
  </si>
  <si>
    <t>Flachdach (Dachpappe, Faserzement)</t>
  </si>
  <si>
    <t>Flachdach (Kies)</t>
  </si>
  <si>
    <t>Boden</t>
  </si>
  <si>
    <t>Asphalt, fugenloser Beton</t>
  </si>
  <si>
    <t>Pflaster mit dichten Fugen</t>
  </si>
  <si>
    <t>teildurchlässige Flächenbeläge (Fugenanteil 2% bis 5%)</t>
  </si>
  <si>
    <t>teildurchlässige Flächenbeläge (Fugenanteil 6% bis 10%)</t>
  </si>
  <si>
    <t>teildurchlässige Beläge (Porensteine, Sickersteine)</t>
  </si>
  <si>
    <t>Kiesbelag, Schotterrasen</t>
  </si>
  <si>
    <t>Rasengittersteine (Fugenanteil 20% – 30%)</t>
  </si>
  <si>
    <t>wassergebundene Decke</t>
  </si>
  <si>
    <t>Ableitungen</t>
  </si>
  <si>
    <t>Versiegelte Ableitung</t>
  </si>
  <si>
    <t>Nur an Trennsystem, nicht Mischsystem</t>
  </si>
  <si>
    <t>industry</t>
  </si>
  <si>
    <t>share_percent</t>
  </si>
  <si>
    <t>Area</t>
  </si>
  <si>
    <t>traffic</t>
  </si>
  <si>
    <t>default</t>
  </si>
  <si>
    <t>connected_percent</t>
  </si>
  <si>
    <t>residential_city</t>
  </si>
  <si>
    <t>residential_suburban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</si>
</sst>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8" borderId="0" xfId="0" applyFill="1" applyBorder="1"/>
    <xf numFmtId="0" fontId="0" fillId="3" borderId="0" xfId="0" applyFill="1" applyBorder="1"/>
    <xf numFmtId="0" fontId="0" fillId="8" borderId="3" xfId="0" applyFill="1" applyBorder="1"/>
    <xf numFmtId="0" fontId="4" fillId="8" borderId="3" xfId="0" applyFont="1" applyFill="1" applyBorder="1"/>
    <xf numFmtId="0" fontId="0" fillId="6" borderId="3" xfId="0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0" borderId="3" xfId="0" applyBorder="1"/>
    <xf numFmtId="0" fontId="2" fillId="0" borderId="5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8" borderId="2" xfId="0" applyFill="1" applyBorder="1"/>
    <xf numFmtId="0" fontId="0" fillId="8" borderId="3" xfId="0" applyFill="1" applyBorder="1" applyAlignment="1">
      <alignment wrapText="1"/>
    </xf>
    <xf numFmtId="0" fontId="4" fillId="8" borderId="2" xfId="0" applyFont="1" applyFill="1" applyBorder="1"/>
    <xf numFmtId="0" fontId="4" fillId="8" borderId="3" xfId="0" applyFont="1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4" borderId="7" xfId="0" applyFont="1" applyFill="1" applyBorder="1"/>
    <xf numFmtId="0" fontId="2" fillId="4" borderId="8" xfId="0" applyFont="1" applyFill="1" applyBorder="1"/>
    <xf numFmtId="0" fontId="0" fillId="8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1" fillId="7" borderId="6" xfId="0" applyFont="1" applyFill="1" applyBorder="1" applyAlignment="1">
      <alignment wrapText="1"/>
    </xf>
    <xf numFmtId="0" fontId="1" fillId="7" borderId="7" xfId="0" applyFont="1" applyFill="1" applyBorder="1" applyAlignment="1">
      <alignment wrapText="1"/>
    </xf>
    <xf numFmtId="0" fontId="1" fillId="7" borderId="8" xfId="0" applyFont="1" applyFill="1" applyBorder="1" applyAlignment="1">
      <alignment wrapText="1"/>
    </xf>
    <xf numFmtId="0" fontId="0" fillId="6" borderId="0" xfId="0" applyFill="1" applyBorder="1"/>
    <xf numFmtId="0" fontId="0" fillId="6" borderId="4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5" xfId="0" applyFill="1" applyBorder="1"/>
    <xf numFmtId="0" fontId="0" fillId="12" borderId="3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3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0" fillId="10" borderId="9" xfId="0" applyFont="1" applyFill="1" applyBorder="1"/>
    <xf numFmtId="0" fontId="0" fillId="10" borderId="12" xfId="0" applyFont="1" applyFill="1" applyBorder="1"/>
    <xf numFmtId="0" fontId="0" fillId="10" borderId="10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/>
    </xf>
    <xf numFmtId="0" fontId="0" fillId="4" borderId="13" xfId="0" applyFont="1" applyFill="1" applyBorder="1" applyAlignment="1">
      <alignment horizontal="right"/>
    </xf>
    <xf numFmtId="0" fontId="2" fillId="0" borderId="0" xfId="0" applyFont="1" applyFill="1" applyBorder="1"/>
    <xf numFmtId="0" fontId="6" fillId="0" borderId="13" xfId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0" fillId="2" borderId="13" xfId="0" applyFill="1" applyBorder="1"/>
    <xf numFmtId="0" fontId="0" fillId="3" borderId="13" xfId="0" applyFill="1" applyBorder="1"/>
    <xf numFmtId="0" fontId="0" fillId="9" borderId="13" xfId="0" applyFill="1" applyBorder="1"/>
    <xf numFmtId="0" fontId="0" fillId="2" borderId="1" xfId="0" applyFill="1" applyBorder="1"/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D26" sqref="D26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14" t="s">
        <v>0</v>
      </c>
      <c r="B1" s="15" t="s">
        <v>58</v>
      </c>
      <c r="C1" s="15" t="s">
        <v>1</v>
      </c>
      <c r="D1" s="16" t="s">
        <v>2</v>
      </c>
      <c r="E1" s="3" t="s">
        <v>41</v>
      </c>
      <c r="F1" s="46" t="s">
        <v>105</v>
      </c>
    </row>
    <row r="2" spans="1:6" x14ac:dyDescent="0.35">
      <c r="A2" s="62" t="s">
        <v>97</v>
      </c>
      <c r="B2" s="63"/>
      <c r="C2" s="63"/>
      <c r="D2" s="64"/>
      <c r="E2" s="3"/>
      <c r="F2" s="2"/>
    </row>
    <row r="3" spans="1:6" x14ac:dyDescent="0.35">
      <c r="A3" s="41" t="s">
        <v>104</v>
      </c>
      <c r="B3" s="42"/>
      <c r="C3" s="44" t="s">
        <v>103</v>
      </c>
      <c r="D3" s="43" t="s">
        <v>98</v>
      </c>
      <c r="E3" s="3"/>
      <c r="F3" s="2"/>
    </row>
    <row r="4" spans="1:6" x14ac:dyDescent="0.35">
      <c r="A4" s="41" t="s">
        <v>99</v>
      </c>
      <c r="B4" s="42"/>
      <c r="C4" s="44">
        <v>3813634.44</v>
      </c>
      <c r="D4" s="43" t="s">
        <v>101</v>
      </c>
      <c r="E4" s="3" t="s">
        <v>35</v>
      </c>
      <c r="F4" s="2"/>
    </row>
    <row r="5" spans="1:6" x14ac:dyDescent="0.35">
      <c r="A5" s="41" t="s">
        <v>100</v>
      </c>
      <c r="B5" s="42"/>
      <c r="C5" s="45">
        <v>2753912.5</v>
      </c>
      <c r="D5" s="43" t="s">
        <v>102</v>
      </c>
      <c r="E5" s="3" t="s">
        <v>35</v>
      </c>
      <c r="F5" s="2"/>
    </row>
    <row r="6" spans="1:6" x14ac:dyDescent="0.35">
      <c r="A6" s="53" t="s">
        <v>46</v>
      </c>
      <c r="B6" s="54"/>
      <c r="C6" s="54"/>
      <c r="D6" s="55"/>
      <c r="F6" s="2"/>
    </row>
    <row r="7" spans="1:6" x14ac:dyDescent="0.35">
      <c r="A7" s="17" t="s">
        <v>3</v>
      </c>
      <c r="B7" s="6"/>
      <c r="C7" s="8" t="s">
        <v>4</v>
      </c>
      <c r="D7" s="18" t="s">
        <v>5</v>
      </c>
      <c r="F7" s="2"/>
    </row>
    <row r="8" spans="1:6" x14ac:dyDescent="0.35">
      <c r="A8" s="17" t="s">
        <v>6</v>
      </c>
      <c r="B8" s="6"/>
      <c r="C8" s="8" t="s">
        <v>7</v>
      </c>
      <c r="D8" s="18" t="s">
        <v>8</v>
      </c>
      <c r="F8" s="2"/>
    </row>
    <row r="9" spans="1:6" x14ac:dyDescent="0.35">
      <c r="A9" s="17" t="s">
        <v>9</v>
      </c>
      <c r="B9" s="6"/>
      <c r="C9" s="8">
        <v>19</v>
      </c>
      <c r="D9" s="18" t="s">
        <v>10</v>
      </c>
      <c r="F9" s="2"/>
    </row>
    <row r="10" spans="1:6" x14ac:dyDescent="0.35">
      <c r="A10" s="17" t="s">
        <v>11</v>
      </c>
      <c r="B10" s="6" t="s">
        <v>12</v>
      </c>
      <c r="C10" s="8">
        <v>0.04</v>
      </c>
      <c r="D10" s="18" t="s">
        <v>13</v>
      </c>
      <c r="E10" s="3" t="s">
        <v>35</v>
      </c>
      <c r="F10" s="2"/>
    </row>
    <row r="11" spans="1:6" x14ac:dyDescent="0.35">
      <c r="A11" s="17" t="s">
        <v>14</v>
      </c>
      <c r="B11" s="6" t="s">
        <v>15</v>
      </c>
      <c r="C11" s="8">
        <v>0.54</v>
      </c>
      <c r="D11" s="18" t="s">
        <v>16</v>
      </c>
      <c r="E11" s="3" t="s">
        <v>35</v>
      </c>
      <c r="F11" s="2"/>
    </row>
    <row r="12" spans="1:6" x14ac:dyDescent="0.35">
      <c r="A12" s="17" t="s">
        <v>17</v>
      </c>
      <c r="B12" s="6" t="s">
        <v>18</v>
      </c>
      <c r="C12" s="8">
        <v>5000</v>
      </c>
      <c r="D12" s="18" t="s">
        <v>19</v>
      </c>
      <c r="E12" s="3" t="s">
        <v>35</v>
      </c>
      <c r="F12" s="2"/>
    </row>
    <row r="13" spans="1:6" x14ac:dyDescent="0.35">
      <c r="A13" s="19" t="s">
        <v>21</v>
      </c>
      <c r="B13" s="7" t="s">
        <v>20</v>
      </c>
      <c r="C13" s="9">
        <v>1080</v>
      </c>
      <c r="D13" s="20" t="s">
        <v>22</v>
      </c>
      <c r="E13" s="3"/>
      <c r="F13" s="3" t="s">
        <v>47</v>
      </c>
    </row>
    <row r="14" spans="1:6" x14ac:dyDescent="0.35">
      <c r="A14" s="17" t="s">
        <v>31</v>
      </c>
      <c r="B14" s="6" t="s">
        <v>32</v>
      </c>
      <c r="C14" s="8">
        <v>822</v>
      </c>
      <c r="D14" s="18" t="s">
        <v>33</v>
      </c>
      <c r="E14" s="3"/>
      <c r="F14" s="3" t="s">
        <v>48</v>
      </c>
    </row>
    <row r="15" spans="1:6" x14ac:dyDescent="0.35">
      <c r="A15" s="56" t="s">
        <v>50</v>
      </c>
      <c r="B15" s="57"/>
      <c r="C15" s="57"/>
      <c r="D15" s="58"/>
      <c r="F15" s="2"/>
    </row>
    <row r="16" spans="1:6" x14ac:dyDescent="0.35">
      <c r="A16" s="21" t="s">
        <v>23</v>
      </c>
      <c r="B16" s="5" t="s">
        <v>24</v>
      </c>
      <c r="C16" s="10">
        <v>5.2619999999999996</v>
      </c>
      <c r="D16" s="22" t="s">
        <v>25</v>
      </c>
      <c r="E16" s="3" t="s">
        <v>35</v>
      </c>
      <c r="F16" s="2"/>
    </row>
    <row r="17" spans="1:6" x14ac:dyDescent="0.35">
      <c r="A17" s="21" t="s">
        <v>56</v>
      </c>
      <c r="B17" s="5" t="s">
        <v>24</v>
      </c>
      <c r="C17" s="10">
        <v>1.651</v>
      </c>
      <c r="D17" s="22" t="s">
        <v>26</v>
      </c>
      <c r="E17" s="3" t="s">
        <v>35</v>
      </c>
      <c r="F17" s="2"/>
    </row>
    <row r="18" spans="1:6" ht="29" x14ac:dyDescent="0.35">
      <c r="A18" s="21" t="s">
        <v>29</v>
      </c>
      <c r="B18" s="5" t="s">
        <v>61</v>
      </c>
      <c r="C18" s="10">
        <v>0.88</v>
      </c>
      <c r="D18" s="22" t="s">
        <v>40</v>
      </c>
      <c r="E18" s="3" t="s">
        <v>35</v>
      </c>
      <c r="F18" s="2"/>
    </row>
    <row r="19" spans="1:6" ht="29" x14ac:dyDescent="0.35">
      <c r="A19" s="21" t="s">
        <v>54</v>
      </c>
      <c r="B19" s="5" t="s">
        <v>34</v>
      </c>
      <c r="C19" s="10">
        <v>130</v>
      </c>
      <c r="D19" s="22" t="s">
        <v>43</v>
      </c>
      <c r="E19" s="3"/>
      <c r="F19" s="3" t="s">
        <v>42</v>
      </c>
    </row>
    <row r="20" spans="1:6" ht="29" x14ac:dyDescent="0.35">
      <c r="A20" s="21" t="s">
        <v>55</v>
      </c>
      <c r="B20" s="5" t="s">
        <v>34</v>
      </c>
      <c r="C20" s="10"/>
      <c r="D20" s="22" t="s">
        <v>44</v>
      </c>
      <c r="E20" s="3"/>
      <c r="F20" s="3" t="s">
        <v>42</v>
      </c>
    </row>
    <row r="21" spans="1:6" ht="29" x14ac:dyDescent="0.35">
      <c r="A21" s="21" t="s">
        <v>52</v>
      </c>
      <c r="B21" s="5" t="s">
        <v>27</v>
      </c>
      <c r="C21" s="10">
        <v>25</v>
      </c>
      <c r="D21" s="22" t="s">
        <v>28</v>
      </c>
      <c r="E21" s="3"/>
      <c r="F21" s="3" t="s">
        <v>51</v>
      </c>
    </row>
    <row r="22" spans="1:6" x14ac:dyDescent="0.35">
      <c r="A22" s="21" t="s">
        <v>53</v>
      </c>
      <c r="B22" s="5" t="s">
        <v>27</v>
      </c>
      <c r="C22" s="10">
        <v>0.1</v>
      </c>
      <c r="D22" s="22" t="s">
        <v>45</v>
      </c>
      <c r="E22" s="3"/>
      <c r="F22" s="2"/>
    </row>
    <row r="23" spans="1:6" x14ac:dyDescent="0.35">
      <c r="A23" s="59" t="s">
        <v>49</v>
      </c>
      <c r="B23" s="60"/>
      <c r="C23" s="60"/>
      <c r="D23" s="61"/>
      <c r="E23" s="3"/>
      <c r="F23" s="2"/>
    </row>
    <row r="24" spans="1:6" x14ac:dyDescent="0.35">
      <c r="A24" s="33" t="s">
        <v>36</v>
      </c>
      <c r="B24" s="34" t="s">
        <v>24</v>
      </c>
      <c r="C24" s="39">
        <f>1556295/1000/1000</f>
        <v>1.556295</v>
      </c>
      <c r="D24" s="37" t="s">
        <v>37</v>
      </c>
      <c r="E24" s="3" t="s">
        <v>35</v>
      </c>
      <c r="F24" s="2"/>
    </row>
    <row r="25" spans="1:6" x14ac:dyDescent="0.35">
      <c r="A25" s="33" t="s">
        <v>57</v>
      </c>
      <c r="B25" s="34" t="s">
        <v>24</v>
      </c>
      <c r="C25" s="39">
        <f>548919/1000/1000</f>
        <v>0.54891899999999993</v>
      </c>
      <c r="D25" s="37" t="s">
        <v>38</v>
      </c>
      <c r="E25" s="3" t="s">
        <v>35</v>
      </c>
      <c r="F25" s="2" t="s">
        <v>123</v>
      </c>
    </row>
    <row r="26" spans="1:6" ht="29" x14ac:dyDescent="0.35">
      <c r="A26" s="35" t="s">
        <v>30</v>
      </c>
      <c r="B26" s="36"/>
      <c r="C26" s="40">
        <v>0.88</v>
      </c>
      <c r="D26" s="38" t="s">
        <v>39</v>
      </c>
      <c r="E26" s="3" t="s">
        <v>35</v>
      </c>
      <c r="F26" s="2"/>
    </row>
  </sheetData>
  <mergeCells count="4">
    <mergeCell ref="A6:D6"/>
    <mergeCell ref="A15:D15"/>
    <mergeCell ref="A23:D23"/>
    <mergeCell ref="A2:D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E4"/>
  <sheetViews>
    <sheetView tabSelected="1" workbookViewId="0">
      <selection activeCell="A15" sqref="A15"/>
    </sheetView>
  </sheetViews>
  <sheetFormatPr baseColWidth="10" defaultRowHeight="14.5" x14ac:dyDescent="0.35"/>
  <cols>
    <col min="1" max="1" width="23.81640625" bestFit="1" customWidth="1"/>
    <col min="3" max="3" width="13.08984375" bestFit="1" customWidth="1"/>
    <col min="4" max="4" width="7.08984375" bestFit="1" customWidth="1"/>
    <col min="5" max="5" width="17.453125" bestFit="1" customWidth="1"/>
  </cols>
  <sheetData>
    <row r="1" spans="1:5" x14ac:dyDescent="0.35">
      <c r="A1" s="49" t="s">
        <v>126</v>
      </c>
      <c r="B1" s="49" t="s">
        <v>59</v>
      </c>
      <c r="C1" s="49" t="s">
        <v>125</v>
      </c>
      <c r="D1" s="49" t="s">
        <v>127</v>
      </c>
      <c r="E1" s="52" t="s">
        <v>129</v>
      </c>
    </row>
    <row r="2" spans="1:5" x14ac:dyDescent="0.35">
      <c r="A2" s="50" t="s">
        <v>130</v>
      </c>
      <c r="B2" s="50">
        <f>(0.91+0.86)/2</f>
        <v>0.88500000000000001</v>
      </c>
      <c r="C2" s="51">
        <v>40</v>
      </c>
      <c r="D2" s="51" t="s">
        <v>128</v>
      </c>
      <c r="E2" s="51">
        <v>70</v>
      </c>
    </row>
    <row r="3" spans="1:5" x14ac:dyDescent="0.35">
      <c r="A3" s="50" t="s">
        <v>131</v>
      </c>
      <c r="B3" s="50">
        <v>0.86</v>
      </c>
      <c r="C3" s="51">
        <v>40</v>
      </c>
      <c r="D3" s="51" t="s">
        <v>128</v>
      </c>
      <c r="E3" s="51">
        <v>70</v>
      </c>
    </row>
    <row r="4" spans="1:5" x14ac:dyDescent="0.35">
      <c r="A4" s="50" t="s">
        <v>124</v>
      </c>
      <c r="B4" s="50">
        <v>0.91</v>
      </c>
      <c r="C4" s="51">
        <v>20</v>
      </c>
      <c r="D4" s="51" t="s">
        <v>128</v>
      </c>
      <c r="E4" s="51">
        <v>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H19" sqref="H19"/>
    </sheetView>
  </sheetViews>
  <sheetFormatPr baseColWidth="10" defaultRowHeight="14.5" x14ac:dyDescent="0.35"/>
  <cols>
    <col min="2" max="2" width="34.7265625" bestFit="1" customWidth="1"/>
    <col min="3" max="3" width="8.26953125" bestFit="1" customWidth="1"/>
    <col min="4" max="4" width="13.81640625" bestFit="1" customWidth="1"/>
    <col min="5" max="5" width="4" bestFit="1" customWidth="1"/>
  </cols>
  <sheetData>
    <row r="1" spans="1:5" x14ac:dyDescent="0.35">
      <c r="A1" s="12" t="s">
        <v>60</v>
      </c>
      <c r="B1" s="13" t="s">
        <v>106</v>
      </c>
      <c r="C1" s="13" t="s">
        <v>63</v>
      </c>
      <c r="D1" s="13" t="s">
        <v>62</v>
      </c>
      <c r="E1" s="13" t="s">
        <v>59</v>
      </c>
    </row>
    <row r="2" spans="1:5" x14ac:dyDescent="0.35">
      <c r="A2" s="24"/>
      <c r="B2" s="23" t="s">
        <v>95</v>
      </c>
      <c r="C2" s="23">
        <f>area_plan*100</f>
        <v>155.62950000000001</v>
      </c>
      <c r="D2" s="23"/>
      <c r="E2" s="23"/>
    </row>
    <row r="3" spans="1:5" x14ac:dyDescent="0.35">
      <c r="A3" s="11" t="s">
        <v>64</v>
      </c>
      <c r="C3">
        <f>SUM(C4:C7)</f>
        <v>20.941499999999998</v>
      </c>
    </row>
    <row r="4" spans="1:5" x14ac:dyDescent="0.35">
      <c r="A4" s="11"/>
      <c r="B4" s="47" t="s">
        <v>108</v>
      </c>
      <c r="C4">
        <f>104012/10000</f>
        <v>10.401199999999999</v>
      </c>
      <c r="E4">
        <v>0.8</v>
      </c>
    </row>
    <row r="5" spans="1:5" x14ac:dyDescent="0.35">
      <c r="A5" s="11"/>
      <c r="B5" s="47" t="s">
        <v>109</v>
      </c>
      <c r="C5">
        <v>0</v>
      </c>
      <c r="E5">
        <v>1</v>
      </c>
    </row>
    <row r="6" spans="1:5" x14ac:dyDescent="0.35">
      <c r="A6" s="11"/>
      <c r="B6" s="47" t="s">
        <v>110</v>
      </c>
      <c r="C6">
        <v>10.5403</v>
      </c>
    </row>
    <row r="7" spans="1:5" x14ac:dyDescent="0.35">
      <c r="A7" s="11"/>
      <c r="B7" s="47" t="s">
        <v>111</v>
      </c>
      <c r="C7">
        <v>0</v>
      </c>
    </row>
    <row r="8" spans="1:5" x14ac:dyDescent="0.35">
      <c r="A8" s="11" t="s">
        <v>112</v>
      </c>
      <c r="C8">
        <f>SUM(C9:C16)</f>
        <v>38.663899999999998</v>
      </c>
    </row>
    <row r="9" spans="1:5" x14ac:dyDescent="0.35">
      <c r="A9" s="11"/>
      <c r="B9" s="47" t="s">
        <v>113</v>
      </c>
      <c r="C9">
        <v>14.0097</v>
      </c>
    </row>
    <row r="10" spans="1:5" x14ac:dyDescent="0.35">
      <c r="A10" s="11"/>
      <c r="B10" s="47" t="s">
        <v>114</v>
      </c>
      <c r="C10">
        <v>14.485900000000001</v>
      </c>
    </row>
    <row r="11" spans="1:5" x14ac:dyDescent="0.35">
      <c r="A11" s="11"/>
      <c r="B11" s="47" t="s">
        <v>115</v>
      </c>
      <c r="C11">
        <v>0</v>
      </c>
    </row>
    <row r="12" spans="1:5" x14ac:dyDescent="0.35">
      <c r="A12" s="11"/>
      <c r="B12" s="47" t="s">
        <v>116</v>
      </c>
      <c r="C12">
        <v>10.0984</v>
      </c>
    </row>
    <row r="13" spans="1:5" x14ac:dyDescent="0.35">
      <c r="A13" s="11"/>
      <c r="B13" s="47" t="s">
        <v>117</v>
      </c>
      <c r="C13">
        <v>0</v>
      </c>
    </row>
    <row r="14" spans="1:5" x14ac:dyDescent="0.35">
      <c r="B14" s="47" t="s">
        <v>118</v>
      </c>
      <c r="C14">
        <v>0</v>
      </c>
    </row>
    <row r="15" spans="1:5" x14ac:dyDescent="0.35">
      <c r="B15" s="47" t="s">
        <v>119</v>
      </c>
      <c r="C15">
        <v>0</v>
      </c>
    </row>
    <row r="16" spans="1:5" x14ac:dyDescent="0.35">
      <c r="B16" s="47" t="s">
        <v>120</v>
      </c>
      <c r="C16">
        <f>699/100/100</f>
        <v>6.9900000000000004E-2</v>
      </c>
    </row>
    <row r="17" spans="1:3" x14ac:dyDescent="0.35">
      <c r="A17" t="s">
        <v>121</v>
      </c>
      <c r="C17">
        <f>SUM(C18)</f>
        <v>2.1124000000000001</v>
      </c>
    </row>
    <row r="18" spans="1:3" x14ac:dyDescent="0.35">
      <c r="B18" s="48" t="s">
        <v>122</v>
      </c>
      <c r="C18">
        <f>21124/100/100</f>
        <v>2.1124000000000001</v>
      </c>
    </row>
    <row r="19" spans="1:3" x14ac:dyDescent="0.35">
      <c r="C19">
        <f>SUM(C17,C8,C3)</f>
        <v>61.717799999999997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28" t="s">
        <v>107</v>
      </c>
      <c r="B1" s="29" t="s">
        <v>58</v>
      </c>
      <c r="C1" s="29" t="s">
        <v>96</v>
      </c>
      <c r="D1" s="30" t="s">
        <v>65</v>
      </c>
    </row>
    <row r="2" spans="1:4" x14ac:dyDescent="0.35">
      <c r="A2" s="17" t="s">
        <v>66</v>
      </c>
      <c r="B2" s="4" t="s">
        <v>67</v>
      </c>
      <c r="C2" s="31">
        <v>0</v>
      </c>
      <c r="D2" s="6" t="s">
        <v>68</v>
      </c>
    </row>
    <row r="3" spans="1:4" x14ac:dyDescent="0.35">
      <c r="A3" s="17" t="s">
        <v>69</v>
      </c>
      <c r="B3" s="4" t="s">
        <v>67</v>
      </c>
      <c r="C3" s="31">
        <v>1.7999999999999999E-2</v>
      </c>
      <c r="D3" s="6" t="s">
        <v>70</v>
      </c>
    </row>
    <row r="4" spans="1:4" x14ac:dyDescent="0.35">
      <c r="A4" s="17" t="s">
        <v>71</v>
      </c>
      <c r="B4" s="4" t="s">
        <v>67</v>
      </c>
      <c r="C4" s="31" t="s">
        <v>72</v>
      </c>
      <c r="D4" s="6" t="s">
        <v>73</v>
      </c>
    </row>
    <row r="5" spans="1:4" x14ac:dyDescent="0.35">
      <c r="A5" s="17" t="s">
        <v>74</v>
      </c>
      <c r="B5" s="4" t="s">
        <v>67</v>
      </c>
      <c r="C5" s="31" t="s">
        <v>72</v>
      </c>
      <c r="D5" s="6" t="s">
        <v>73</v>
      </c>
    </row>
    <row r="6" spans="1:4" x14ac:dyDescent="0.35">
      <c r="A6" s="17" t="s">
        <v>75</v>
      </c>
      <c r="B6" s="4" t="s">
        <v>67</v>
      </c>
      <c r="C6" s="31" t="s">
        <v>72</v>
      </c>
      <c r="D6" s="6" t="s">
        <v>73</v>
      </c>
    </row>
    <row r="7" spans="1:4" x14ac:dyDescent="0.35">
      <c r="A7" s="17" t="s">
        <v>76</v>
      </c>
      <c r="B7" s="4" t="s">
        <v>67</v>
      </c>
      <c r="C7" s="31">
        <v>2.8000000000000001E-2</v>
      </c>
      <c r="D7" s="6" t="s">
        <v>77</v>
      </c>
    </row>
    <row r="8" spans="1:4" x14ac:dyDescent="0.35">
      <c r="A8" s="17" t="s">
        <v>78</v>
      </c>
      <c r="B8" s="4" t="s">
        <v>67</v>
      </c>
      <c r="C8" s="31" t="s">
        <v>72</v>
      </c>
      <c r="D8" s="6" t="s">
        <v>73</v>
      </c>
    </row>
    <row r="9" spans="1:4" x14ac:dyDescent="0.35">
      <c r="A9" s="17" t="s">
        <v>79</v>
      </c>
      <c r="B9" s="4" t="s">
        <v>67</v>
      </c>
      <c r="C9" s="31">
        <v>8.9999999999999993E-3</v>
      </c>
      <c r="D9" s="6" t="s">
        <v>77</v>
      </c>
    </row>
    <row r="10" spans="1:4" x14ac:dyDescent="0.35">
      <c r="A10" s="17" t="s">
        <v>80</v>
      </c>
      <c r="B10" s="4" t="s">
        <v>67</v>
      </c>
      <c r="C10" s="31">
        <v>0.186</v>
      </c>
      <c r="D10" s="6" t="s">
        <v>70</v>
      </c>
    </row>
    <row r="11" spans="1:4" x14ac:dyDescent="0.35">
      <c r="A11" s="17" t="s">
        <v>81</v>
      </c>
      <c r="B11" s="4" t="s">
        <v>67</v>
      </c>
      <c r="C11" s="31">
        <v>1.6E-2</v>
      </c>
      <c r="D11" s="6" t="s">
        <v>77</v>
      </c>
    </row>
    <row r="12" spans="1:4" x14ac:dyDescent="0.35">
      <c r="A12" s="17" t="s">
        <v>82</v>
      </c>
      <c r="B12" s="4" t="s">
        <v>67</v>
      </c>
      <c r="C12" s="31">
        <v>2</v>
      </c>
      <c r="D12" s="6" t="s">
        <v>77</v>
      </c>
    </row>
    <row r="13" spans="1:4" x14ac:dyDescent="0.35">
      <c r="A13" s="17" t="s">
        <v>83</v>
      </c>
      <c r="B13" s="4" t="s">
        <v>67</v>
      </c>
      <c r="C13" s="31">
        <v>3.0000000000000001E-3</v>
      </c>
      <c r="D13" s="6" t="s">
        <v>77</v>
      </c>
    </row>
    <row r="14" spans="1:4" x14ac:dyDescent="0.35">
      <c r="A14" s="17" t="s">
        <v>84</v>
      </c>
      <c r="B14" s="4" t="s">
        <v>67</v>
      </c>
      <c r="C14" s="31">
        <v>3.0000000000000001E-3</v>
      </c>
      <c r="D14" s="6" t="s">
        <v>77</v>
      </c>
    </row>
    <row r="15" spans="1:4" x14ac:dyDescent="0.35">
      <c r="A15" s="17" t="s">
        <v>85</v>
      </c>
      <c r="B15" s="4" t="s">
        <v>67</v>
      </c>
      <c r="C15" s="31">
        <v>2E-3</v>
      </c>
      <c r="D15" s="6" t="s">
        <v>77</v>
      </c>
    </row>
    <row r="16" spans="1:4" x14ac:dyDescent="0.35">
      <c r="A16" s="17" t="s">
        <v>86</v>
      </c>
      <c r="B16" s="4" t="s">
        <v>67</v>
      </c>
      <c r="C16" s="31">
        <v>3.0000000000000001E-3</v>
      </c>
      <c r="D16" s="6" t="s">
        <v>77</v>
      </c>
    </row>
    <row r="17" spans="1:4" x14ac:dyDescent="0.35">
      <c r="A17" s="17" t="s">
        <v>87</v>
      </c>
      <c r="B17" s="4" t="s">
        <v>67</v>
      </c>
      <c r="C17" s="31" t="s">
        <v>72</v>
      </c>
      <c r="D17" s="6" t="s">
        <v>73</v>
      </c>
    </row>
    <row r="18" spans="1:4" x14ac:dyDescent="0.35">
      <c r="A18" s="17" t="s">
        <v>88</v>
      </c>
      <c r="B18" s="4" t="s">
        <v>67</v>
      </c>
      <c r="C18" s="31">
        <v>4.742</v>
      </c>
      <c r="D18" s="6" t="s">
        <v>70</v>
      </c>
    </row>
    <row r="19" spans="1:4" x14ac:dyDescent="0.35">
      <c r="A19" s="17" t="s">
        <v>89</v>
      </c>
      <c r="B19" s="4" t="s">
        <v>67</v>
      </c>
      <c r="C19" s="31">
        <v>2.1920000000000002</v>
      </c>
      <c r="D19" s="6" t="s">
        <v>70</v>
      </c>
    </row>
    <row r="20" spans="1:4" x14ac:dyDescent="0.35">
      <c r="A20" s="17" t="s">
        <v>90</v>
      </c>
      <c r="B20" s="4" t="s">
        <v>91</v>
      </c>
      <c r="C20" s="31" t="s">
        <v>72</v>
      </c>
      <c r="D20" s="6" t="s">
        <v>73</v>
      </c>
    </row>
    <row r="21" spans="1:4" x14ac:dyDescent="0.35">
      <c r="A21" s="17" t="s">
        <v>92</v>
      </c>
      <c r="B21" s="4" t="s">
        <v>91</v>
      </c>
      <c r="C21" s="31">
        <v>4.5999999999999999E-2</v>
      </c>
      <c r="D21" s="6" t="s">
        <v>93</v>
      </c>
    </row>
    <row r="22" spans="1:4" x14ac:dyDescent="0.35">
      <c r="A22" s="25" t="s">
        <v>94</v>
      </c>
      <c r="B22" s="26" t="s">
        <v>91</v>
      </c>
      <c r="C22" s="32">
        <v>0.108</v>
      </c>
      <c r="D22" s="27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surface_areaType</vt:lpstr>
      <vt:lpstr>surface_detail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2022-03-17T18:22:17Z</dcterms:modified>
</cp:coreProperties>
</file>