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GC\testfiles\"/>
    </mc:Choice>
  </mc:AlternateContent>
  <bookViews>
    <workbookView xWindow="14790" yWindow="0" windowWidth="13980" windowHeight="8250"/>
  </bookViews>
  <sheets>
    <sheet name="wide" sheetId="1" r:id="rId1"/>
    <sheet name="stacked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5" i="1" l="1"/>
  <c r="Z19" i="1"/>
  <c r="Z20" i="1" s="1"/>
  <c r="Z21" i="1" s="1"/>
  <c r="Z22" i="1" s="1"/>
  <c r="W25" i="1"/>
  <c r="W21" i="1"/>
  <c r="W22" i="1" s="1"/>
  <c r="W13" i="1"/>
  <c r="W14" i="1" s="1"/>
  <c r="W15" i="1" s="1"/>
  <c r="W16" i="1" s="1"/>
  <c r="W17" i="1" s="1"/>
  <c r="W18" i="1" s="1"/>
  <c r="W19" i="1" s="1"/>
  <c r="W20" i="1" s="1"/>
  <c r="W12" i="1"/>
  <c r="AD12" i="1"/>
  <c r="AD13" i="1" s="1"/>
  <c r="AD14" i="1" s="1"/>
  <c r="AD15" i="1" s="1"/>
  <c r="AD16" i="1" s="1"/>
  <c r="AD17" i="1" s="1"/>
  <c r="AD18" i="1" s="1"/>
  <c r="AE20" i="1" l="1"/>
  <c r="AE21" i="1" s="1"/>
  <c r="AE22" i="1" s="1"/>
  <c r="AE25" i="1" s="1"/>
  <c r="I47" i="6" l="1"/>
  <c r="I46" i="6"/>
  <c r="I45" i="6"/>
  <c r="I44" i="6"/>
  <c r="I35" i="6"/>
  <c r="I34" i="6"/>
  <c r="I33" i="6"/>
  <c r="I32" i="6"/>
  <c r="I31" i="6"/>
  <c r="I30" i="6"/>
  <c r="I29" i="6"/>
  <c r="I28" i="6"/>
  <c r="I11" i="6"/>
  <c r="I10" i="6"/>
  <c r="I9" i="6"/>
  <c r="I8" i="6"/>
  <c r="I7" i="6"/>
  <c r="I6" i="6"/>
  <c r="I5" i="6"/>
  <c r="I4" i="6"/>
  <c r="H40" i="6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H28" i="6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G28" i="6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H16" i="6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G16" i="6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E15" i="6"/>
  <c r="E27" i="6" s="1"/>
  <c r="E39" i="6" s="1"/>
  <c r="E51" i="6" s="1"/>
  <c r="D15" i="6"/>
  <c r="D27" i="6" s="1"/>
  <c r="D39" i="6" s="1"/>
  <c r="D51" i="6" s="1"/>
  <c r="C15" i="6"/>
  <c r="C27" i="6" s="1"/>
  <c r="C39" i="6" s="1"/>
  <c r="C51" i="6" s="1"/>
  <c r="E14" i="6"/>
  <c r="E26" i="6" s="1"/>
  <c r="E38" i="6" s="1"/>
  <c r="E50" i="6" s="1"/>
  <c r="D14" i="6"/>
  <c r="D26" i="6" s="1"/>
  <c r="D38" i="6" s="1"/>
  <c r="D50" i="6" s="1"/>
  <c r="C14" i="6"/>
  <c r="C26" i="6" s="1"/>
  <c r="C38" i="6" s="1"/>
  <c r="C50" i="6" s="1"/>
  <c r="E13" i="6"/>
  <c r="E25" i="6" s="1"/>
  <c r="E37" i="6" s="1"/>
  <c r="E49" i="6" s="1"/>
  <c r="D13" i="6"/>
  <c r="D25" i="6" s="1"/>
  <c r="D37" i="6" s="1"/>
  <c r="D49" i="6" s="1"/>
  <c r="C13" i="6"/>
  <c r="C25" i="6" s="1"/>
  <c r="C37" i="6" s="1"/>
  <c r="C49" i="6" s="1"/>
  <c r="E12" i="6"/>
  <c r="E24" i="6" s="1"/>
  <c r="E36" i="6" s="1"/>
  <c r="E48" i="6" s="1"/>
  <c r="D12" i="6"/>
  <c r="D24" i="6" s="1"/>
  <c r="D36" i="6" s="1"/>
  <c r="D48" i="6" s="1"/>
  <c r="C12" i="6"/>
  <c r="C24" i="6" s="1"/>
  <c r="C36" i="6" s="1"/>
  <c r="C48" i="6" s="1"/>
  <c r="E11" i="6"/>
  <c r="E23" i="6" s="1"/>
  <c r="E35" i="6" s="1"/>
  <c r="E47" i="6" s="1"/>
  <c r="D11" i="6"/>
  <c r="D23" i="6" s="1"/>
  <c r="D35" i="6" s="1"/>
  <c r="D47" i="6" s="1"/>
  <c r="C11" i="6"/>
  <c r="C23" i="6" s="1"/>
  <c r="C35" i="6" s="1"/>
  <c r="C47" i="6" s="1"/>
  <c r="E10" i="6"/>
  <c r="E22" i="6" s="1"/>
  <c r="E34" i="6" s="1"/>
  <c r="E46" i="6" s="1"/>
  <c r="D10" i="6"/>
  <c r="D22" i="6" s="1"/>
  <c r="D34" i="6" s="1"/>
  <c r="D46" i="6" s="1"/>
  <c r="C10" i="6"/>
  <c r="C22" i="6" s="1"/>
  <c r="C34" i="6" s="1"/>
  <c r="C46" i="6" s="1"/>
  <c r="E9" i="6"/>
  <c r="E21" i="6" s="1"/>
  <c r="E33" i="6" s="1"/>
  <c r="E45" i="6" s="1"/>
  <c r="D9" i="6"/>
  <c r="D21" i="6" s="1"/>
  <c r="D33" i="6" s="1"/>
  <c r="D45" i="6" s="1"/>
  <c r="C9" i="6"/>
  <c r="C21" i="6" s="1"/>
  <c r="C33" i="6" s="1"/>
  <c r="C45" i="6" s="1"/>
  <c r="E8" i="6"/>
  <c r="E20" i="6" s="1"/>
  <c r="E32" i="6" s="1"/>
  <c r="E44" i="6" s="1"/>
  <c r="D8" i="6"/>
  <c r="D20" i="6" s="1"/>
  <c r="D32" i="6" s="1"/>
  <c r="D44" i="6" s="1"/>
  <c r="C8" i="6"/>
  <c r="C20" i="6" s="1"/>
  <c r="C32" i="6" s="1"/>
  <c r="C44" i="6" s="1"/>
  <c r="E7" i="6"/>
  <c r="E19" i="6" s="1"/>
  <c r="E31" i="6" s="1"/>
  <c r="E43" i="6" s="1"/>
  <c r="D7" i="6"/>
  <c r="D19" i="6" s="1"/>
  <c r="D31" i="6" s="1"/>
  <c r="D43" i="6" s="1"/>
  <c r="C7" i="6"/>
  <c r="C19" i="6" s="1"/>
  <c r="C31" i="6" s="1"/>
  <c r="C43" i="6" s="1"/>
  <c r="E6" i="6"/>
  <c r="E18" i="6" s="1"/>
  <c r="E30" i="6" s="1"/>
  <c r="E42" i="6" s="1"/>
  <c r="D6" i="6"/>
  <c r="D18" i="6" s="1"/>
  <c r="D30" i="6" s="1"/>
  <c r="D42" i="6" s="1"/>
  <c r="C6" i="6"/>
  <c r="C18" i="6" s="1"/>
  <c r="C30" i="6" s="1"/>
  <c r="C42" i="6" s="1"/>
  <c r="E5" i="6"/>
  <c r="E17" i="6" s="1"/>
  <c r="E29" i="6" s="1"/>
  <c r="E41" i="6" s="1"/>
  <c r="D5" i="6"/>
  <c r="D17" i="6" s="1"/>
  <c r="D29" i="6" s="1"/>
  <c r="D41" i="6" s="1"/>
  <c r="C5" i="6"/>
  <c r="C17" i="6" s="1"/>
  <c r="C29" i="6" s="1"/>
  <c r="C41" i="6" s="1"/>
  <c r="E4" i="6"/>
  <c r="E16" i="6" s="1"/>
  <c r="E28" i="6" s="1"/>
  <c r="E40" i="6" s="1"/>
  <c r="D4" i="6"/>
  <c r="D16" i="6" s="1"/>
  <c r="D28" i="6" s="1"/>
  <c r="D40" i="6" s="1"/>
  <c r="C4" i="6"/>
  <c r="C16" i="6" s="1"/>
  <c r="C28" i="6" s="1"/>
  <c r="C40" i="6" s="1"/>
  <c r="F4" i="6"/>
  <c r="F16" i="6" s="1"/>
  <c r="F28" i="6" s="1"/>
  <c r="F40" i="6" s="1"/>
  <c r="F3" i="6"/>
  <c r="E3" i="6"/>
  <c r="D3" i="6"/>
  <c r="C3" i="6"/>
  <c r="I19" i="1" l="1"/>
  <c r="I48" i="6" s="1"/>
  <c r="K19" i="1" l="1"/>
  <c r="U25" i="1" l="1"/>
  <c r="J11" i="1" l="1"/>
  <c r="J12" i="1"/>
  <c r="J13" i="1" s="1"/>
  <c r="J14" i="1" s="1"/>
  <c r="J15" i="1" s="1"/>
  <c r="J16" i="1" s="1"/>
  <c r="J17" i="1" s="1"/>
  <c r="J18" i="1" s="1"/>
  <c r="Q19" i="1"/>
  <c r="AC20" i="1"/>
  <c r="AC21" i="1" s="1"/>
  <c r="AC22" i="1" s="1"/>
  <c r="AC25" i="1" s="1"/>
  <c r="X12" i="1"/>
  <c r="AG12" i="1" l="1"/>
  <c r="AG13" i="1" l="1"/>
  <c r="F5" i="6"/>
  <c r="F17" i="6" s="1"/>
  <c r="F29" i="6" s="1"/>
  <c r="F41" i="6" s="1"/>
  <c r="G19" i="1"/>
  <c r="AB12" i="1"/>
  <c r="AB13" i="1" s="1"/>
  <c r="AB14" i="1" s="1"/>
  <c r="AB15" i="1" s="1"/>
  <c r="AB16" i="1" s="1"/>
  <c r="AB17" i="1" s="1"/>
  <c r="AB18" i="1" s="1"/>
  <c r="Z12" i="1"/>
  <c r="Z13" i="1" s="1"/>
  <c r="Z14" i="1" s="1"/>
  <c r="Z15" i="1" s="1"/>
  <c r="Z16" i="1" s="1"/>
  <c r="Z17" i="1" s="1"/>
  <c r="Z18" i="1" s="1"/>
  <c r="X13" i="1"/>
  <c r="X14" i="1" s="1"/>
  <c r="X15" i="1" s="1"/>
  <c r="X16" i="1" s="1"/>
  <c r="X17" i="1" s="1"/>
  <c r="X18" i="1" s="1"/>
  <c r="Y19" i="1" s="1"/>
  <c r="Y20" i="1" s="1"/>
  <c r="Y21" i="1" s="1"/>
  <c r="Y22" i="1" s="1"/>
  <c r="Y25" i="1" s="1"/>
  <c r="O19" i="1"/>
  <c r="O20" i="1" s="1"/>
  <c r="O21" i="1" s="1"/>
  <c r="O22" i="1" s="1"/>
  <c r="O25" i="1" s="1"/>
  <c r="M19" i="1"/>
  <c r="M20" i="1" s="1"/>
  <c r="M21" i="1" s="1"/>
  <c r="M22" i="1" s="1"/>
  <c r="M25" i="1" s="1"/>
  <c r="R22" i="1"/>
  <c r="R21" i="1"/>
  <c r="R20" i="1"/>
  <c r="R19" i="1"/>
  <c r="G20" i="1" l="1"/>
  <c r="I24" i="6"/>
  <c r="AG14" i="1"/>
  <c r="F6" i="6"/>
  <c r="F18" i="6" s="1"/>
  <c r="F30" i="6" s="1"/>
  <c r="F42" i="6" s="1"/>
  <c r="K20" i="1"/>
  <c r="K21" i="1" s="1"/>
  <c r="K22" i="1" s="1"/>
  <c r="K25" i="1" s="1"/>
  <c r="Q20" i="1"/>
  <c r="Q21" i="1" s="1"/>
  <c r="Q22" i="1" s="1"/>
  <c r="Q25" i="1" s="1"/>
  <c r="I20" i="1"/>
  <c r="I21" i="1" l="1"/>
  <c r="I49" i="6"/>
  <c r="AG15" i="1"/>
  <c r="F7" i="6"/>
  <c r="F19" i="6" s="1"/>
  <c r="F31" i="6" s="1"/>
  <c r="F43" i="6" s="1"/>
  <c r="I25" i="6"/>
  <c r="G21" i="1"/>
  <c r="I26" i="6" l="1"/>
  <c r="G22" i="1"/>
  <c r="AG16" i="1"/>
  <c r="F8" i="6"/>
  <c r="F20" i="6" s="1"/>
  <c r="F32" i="6" s="1"/>
  <c r="F44" i="6" s="1"/>
  <c r="I22" i="1"/>
  <c r="I50" i="6"/>
  <c r="I51" i="6" l="1"/>
  <c r="I25" i="1"/>
  <c r="AG17" i="1"/>
  <c r="F9" i="6"/>
  <c r="F21" i="6" s="1"/>
  <c r="F33" i="6" s="1"/>
  <c r="F45" i="6" s="1"/>
  <c r="I27" i="6"/>
  <c r="G25" i="1"/>
  <c r="AG18" i="1" l="1"/>
  <c r="F10" i="6"/>
  <c r="F22" i="6" s="1"/>
  <c r="F34" i="6" s="1"/>
  <c r="F46" i="6" s="1"/>
  <c r="AG19" i="1" l="1"/>
  <c r="F11" i="6"/>
  <c r="F23" i="6" s="1"/>
  <c r="F35" i="6" s="1"/>
  <c r="F47" i="6" s="1"/>
  <c r="AG20" i="1" l="1"/>
  <c r="F12" i="6"/>
  <c r="F24" i="6" s="1"/>
  <c r="F36" i="6" s="1"/>
  <c r="F48" i="6" s="1"/>
  <c r="AG21" i="1" l="1"/>
  <c r="F13" i="6"/>
  <c r="F25" i="6" s="1"/>
  <c r="F37" i="6" s="1"/>
  <c r="F49" i="6" s="1"/>
  <c r="AG22" i="1" l="1"/>
  <c r="F15" i="6" s="1"/>
  <c r="F27" i="6" s="1"/>
  <c r="F39" i="6" s="1"/>
  <c r="F51" i="6" s="1"/>
  <c r="F14" i="6"/>
  <c r="F26" i="6" s="1"/>
  <c r="F38" i="6" s="1"/>
  <c r="F50" i="6" s="1"/>
</calcChain>
</file>

<file path=xl/sharedStrings.xml><?xml version="1.0" encoding="utf-8"?>
<sst xmlns="http://schemas.openxmlformats.org/spreadsheetml/2006/main" count="106" uniqueCount="74">
  <si>
    <t>Sodium</t>
  </si>
  <si>
    <t>Phosphate</t>
  </si>
  <si>
    <t>mg/l</t>
  </si>
  <si>
    <t>Nitrate</t>
  </si>
  <si>
    <t>Silica</t>
  </si>
  <si>
    <t>mg-P/l</t>
  </si>
  <si>
    <t>mg-N/l</t>
  </si>
  <si>
    <t>mg-Si/l</t>
  </si>
  <si>
    <t>Calcium</t>
  </si>
  <si>
    <t>Arsenic</t>
  </si>
  <si>
    <t>μg/l</t>
  </si>
  <si>
    <t>LocationID</t>
  </si>
  <si>
    <t>Sample Number</t>
  </si>
  <si>
    <t>SampleID</t>
  </si>
  <si>
    <t>&lt;&lt;void&gt;&gt;</t>
  </si>
  <si>
    <t>duplicate</t>
  </si>
  <si>
    <t>REMARK: this is a test file</t>
  </si>
  <si>
    <t>legend</t>
  </si>
  <si>
    <t>units</t>
  </si>
  <si>
    <t>Sampling Date</t>
  </si>
  <si>
    <t>Sulphate</t>
  </si>
  <si>
    <t>#2</t>
  </si>
  <si>
    <t>mg-S/l</t>
  </si>
  <si>
    <t>Ammonium</t>
  </si>
  <si>
    <t>text</t>
  </si>
  <si>
    <t>…</t>
  </si>
  <si>
    <t>NA</t>
  </si>
  <si>
    <t>Nitrite</t>
  </si>
  <si>
    <t>mmol/l</t>
  </si>
  <si>
    <t>μmol N/l</t>
  </si>
  <si>
    <t>inconsisten value that scripts needs to ignore</t>
  </si>
  <si>
    <t>-</t>
  </si>
  <si>
    <t>&lt;999</t>
  </si>
  <si>
    <t>&gt;999</t>
  </si>
  <si>
    <t>Acidity</t>
  </si>
  <si>
    <t>μS/cm</t>
  </si>
  <si>
    <t>mS/m</t>
  </si>
  <si>
    <t>Electrical Conductivity</t>
  </si>
  <si>
    <t>ec</t>
  </si>
  <si>
    <t>02-05-2001</t>
  </si>
  <si>
    <t>03-05-2001</t>
  </si>
  <si>
    <t>02-05-2001 01:00:00 PM</t>
  </si>
  <si>
    <t>03-05-2001 11:00:00</t>
  </si>
  <si>
    <t>no component</t>
  </si>
  <si>
    <t>HGC parameter, but not in lookup</t>
  </si>
  <si>
    <t>H</t>
  </si>
  <si>
    <t>O</t>
  </si>
  <si>
    <t>molar_weight</t>
  </si>
  <si>
    <t>feature</t>
  </si>
  <si>
    <t>features</t>
  </si>
  <si>
    <t>N</t>
  </si>
  <si>
    <t>Si</t>
  </si>
  <si>
    <t>P</t>
  </si>
  <si>
    <t>S</t>
  </si>
  <si>
    <t>&lt;1</t>
  </si>
  <si>
    <t>μg-N/l</t>
  </si>
  <si>
    <t>sample in different row</t>
  </si>
  <si>
    <t>column with default name, not to be used --&gt; remove</t>
  </si>
  <si>
    <t>wrong</t>
  </si>
  <si>
    <t>&gt;1</t>
  </si>
  <si>
    <t>wrong_unit</t>
  </si>
  <si>
    <t>wrong_feature</t>
  </si>
  <si>
    <t>DO NOT READ THIS LINE</t>
  </si>
  <si>
    <t>header</t>
  </si>
  <si>
    <t>x</t>
  </si>
  <si>
    <t>Feature</t>
  </si>
  <si>
    <t>Unit</t>
  </si>
  <si>
    <t>Value</t>
  </si>
  <si>
    <t>retain unit "wrong" in output</t>
  </si>
  <si>
    <t>E.coli</t>
  </si>
  <si>
    <t>kve/L</t>
  </si>
  <si>
    <t>n/100mL</t>
  </si>
  <si>
    <t>%</t>
  </si>
  <si>
    <t>ATP_inhibition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</si>
</sst>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/yyyy"/>
    <numFmt numFmtId="165" formatCode="dd\/mm\/yy"/>
    <numFmt numFmtId="166" formatCode="dd/mm/yyyy\ h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2" fillId="4" borderId="0" xfId="0" quotePrefix="1" applyFont="1" applyFill="1"/>
    <xf numFmtId="164" fontId="0" fillId="0" borderId="0" xfId="0" quotePrefix="1" applyNumberFormat="1"/>
    <xf numFmtId="166" fontId="0" fillId="0" borderId="0" xfId="0" applyNumberFormat="1"/>
    <xf numFmtId="0" fontId="2" fillId="4" borderId="1" xfId="0" quotePrefix="1" applyFont="1" applyFill="1" applyBorder="1"/>
    <xf numFmtId="0" fontId="0" fillId="3" borderId="2" xfId="0" applyFill="1" applyBorder="1"/>
    <xf numFmtId="0" fontId="0" fillId="4" borderId="4" xfId="0" applyFill="1" applyBorder="1"/>
    <xf numFmtId="0" fontId="0" fillId="0" borderId="0" xfId="0" applyFill="1" applyBorder="1"/>
    <xf numFmtId="0" fontId="0" fillId="3" borderId="1" xfId="0" applyFill="1" applyBorder="1"/>
    <xf numFmtId="0" fontId="0" fillId="0" borderId="1" xfId="0" applyBorder="1"/>
    <xf numFmtId="0" fontId="4" fillId="0" borderId="0" xfId="0" applyFont="1" applyFill="1"/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2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3" xfId="0" applyFill="1" applyBorder="1"/>
    <xf numFmtId="0" fontId="0" fillId="5" borderId="0" xfId="0" applyNumberFormat="1" applyFill="1" applyBorder="1"/>
    <xf numFmtId="0" fontId="0" fillId="5" borderId="0" xfId="1" applyNumberFormat="1" applyFont="1" applyFill="1"/>
    <xf numFmtId="0" fontId="0" fillId="0" borderId="0" xfId="0" applyFill="1"/>
    <xf numFmtId="0" fontId="0" fillId="0" borderId="0" xfId="0" applyNumberFormat="1"/>
    <xf numFmtId="0" fontId="0" fillId="3" borderId="0" xfId="0" applyFill="1" applyBorder="1"/>
    <xf numFmtId="0" fontId="2" fillId="4" borderId="0" xfId="0" applyFont="1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topLeftCell="C1" zoomScale="85" zoomScaleNormal="85" workbookViewId="0">
      <selection activeCell="Z26" sqref="Z26"/>
    </sheetView>
  </sheetViews>
  <sheetFormatPr defaultRowHeight="15" x14ac:dyDescent="0.25"/>
  <cols>
    <col min="1" max="1" width="9.140625" style="20"/>
    <col min="3" max="3" width="23.28515625" customWidth="1"/>
    <col min="4" max="4" width="10.28515625" bestFit="1" customWidth="1"/>
    <col min="21" max="21" width="13.28515625" bestFit="1" customWidth="1"/>
    <col min="22" max="22" width="13.28515625" customWidth="1"/>
    <col min="33" max="33" width="15.42578125" customWidth="1"/>
  </cols>
  <sheetData>
    <row r="1" spans="1:34" s="20" customFormat="1" x14ac:dyDescent="0.25">
      <c r="A1" s="20">
        <v>0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  <c r="N1" s="20">
        <v>13</v>
      </c>
      <c r="O1" s="20">
        <v>14</v>
      </c>
      <c r="P1" s="20">
        <v>15</v>
      </c>
      <c r="Q1" s="20">
        <v>16</v>
      </c>
      <c r="R1" s="20">
        <v>17</v>
      </c>
      <c r="S1" s="20">
        <v>18</v>
      </c>
      <c r="T1" s="20">
        <v>19</v>
      </c>
      <c r="U1" s="20">
        <v>20</v>
      </c>
      <c r="V1" s="20">
        <v>21</v>
      </c>
      <c r="W1" s="20">
        <v>22</v>
      </c>
      <c r="X1" s="20">
        <v>23</v>
      </c>
      <c r="Y1" s="20">
        <v>24</v>
      </c>
      <c r="Z1" s="20">
        <v>25</v>
      </c>
      <c r="AA1" s="20">
        <v>26</v>
      </c>
      <c r="AB1" s="20">
        <v>27</v>
      </c>
      <c r="AC1" s="20">
        <v>28</v>
      </c>
      <c r="AD1" s="20">
        <v>29</v>
      </c>
      <c r="AE1" s="20">
        <v>30</v>
      </c>
      <c r="AF1" s="20">
        <v>31</v>
      </c>
      <c r="AG1" s="20">
        <v>32</v>
      </c>
      <c r="AH1" s="20">
        <v>31</v>
      </c>
    </row>
    <row r="2" spans="1:34" x14ac:dyDescent="0.25">
      <c r="A2" s="20">
        <v>1</v>
      </c>
    </row>
    <row r="3" spans="1:34" ht="15.75" thickBot="1" x14ac:dyDescent="0.3">
      <c r="A3" s="20">
        <v>2</v>
      </c>
      <c r="C3" s="7" t="s">
        <v>17</v>
      </c>
      <c r="S3" s="8" t="s">
        <v>43</v>
      </c>
      <c r="Y3" s="8" t="s">
        <v>15</v>
      </c>
      <c r="AF3" s="18" t="s">
        <v>44</v>
      </c>
    </row>
    <row r="4" spans="1:34" ht="15.75" thickBot="1" x14ac:dyDescent="0.3">
      <c r="A4" s="20">
        <v>3</v>
      </c>
      <c r="C4" s="2" t="s">
        <v>49</v>
      </c>
      <c r="F4" s="2" t="s">
        <v>1</v>
      </c>
      <c r="G4" s="2" t="s">
        <v>1</v>
      </c>
      <c r="H4" s="2" t="s">
        <v>3</v>
      </c>
      <c r="I4" s="2" t="s">
        <v>3</v>
      </c>
      <c r="J4" s="2" t="s">
        <v>27</v>
      </c>
      <c r="K4" s="2" t="s">
        <v>27</v>
      </c>
      <c r="L4" s="2" t="s">
        <v>23</v>
      </c>
      <c r="M4" s="2" t="s">
        <v>23</v>
      </c>
      <c r="N4" s="2" t="s">
        <v>4</v>
      </c>
      <c r="O4" s="2" t="s">
        <v>4</v>
      </c>
      <c r="P4" s="2" t="s">
        <v>20</v>
      </c>
      <c r="Q4" s="2" t="s">
        <v>20</v>
      </c>
      <c r="R4" s="2" t="s">
        <v>0</v>
      </c>
      <c r="S4" s="13"/>
      <c r="T4" s="2" t="s">
        <v>8</v>
      </c>
      <c r="U4" s="2" t="s">
        <v>8</v>
      </c>
      <c r="V4" s="2" t="s">
        <v>61</v>
      </c>
      <c r="W4" s="30" t="s">
        <v>73</v>
      </c>
      <c r="X4" s="2" t="s">
        <v>9</v>
      </c>
      <c r="Y4" s="2" t="s">
        <v>9</v>
      </c>
      <c r="Z4" s="2" t="s">
        <v>34</v>
      </c>
      <c r="AA4" s="2" t="s">
        <v>34</v>
      </c>
      <c r="AB4" s="2" t="s">
        <v>37</v>
      </c>
      <c r="AC4" s="2" t="s">
        <v>38</v>
      </c>
      <c r="AD4" s="2" t="s">
        <v>69</v>
      </c>
      <c r="AE4" s="2" t="s">
        <v>69</v>
      </c>
      <c r="AF4" s="16" t="s">
        <v>61</v>
      </c>
    </row>
    <row r="5" spans="1:34" ht="15.75" thickBot="1" x14ac:dyDescent="0.3">
      <c r="A5" s="20">
        <v>4</v>
      </c>
      <c r="C5" s="3" t="s">
        <v>18</v>
      </c>
      <c r="F5" s="3" t="s">
        <v>2</v>
      </c>
      <c r="G5" s="3" t="s">
        <v>5</v>
      </c>
      <c r="H5" s="3" t="s">
        <v>2</v>
      </c>
      <c r="I5" s="3" t="s">
        <v>55</v>
      </c>
      <c r="J5" s="3" t="s">
        <v>28</v>
      </c>
      <c r="K5" s="3" t="s">
        <v>29</v>
      </c>
      <c r="L5" s="3" t="s">
        <v>2</v>
      </c>
      <c r="M5" s="3" t="s">
        <v>6</v>
      </c>
      <c r="N5" s="3" t="s">
        <v>2</v>
      </c>
      <c r="O5" s="3" t="s">
        <v>7</v>
      </c>
      <c r="P5" s="3" t="s">
        <v>2</v>
      </c>
      <c r="Q5" s="3" t="s">
        <v>22</v>
      </c>
      <c r="R5" s="3" t="s">
        <v>2</v>
      </c>
      <c r="S5" s="14"/>
      <c r="T5" s="3" t="s">
        <v>2</v>
      </c>
      <c r="U5" s="4" t="s">
        <v>10</v>
      </c>
      <c r="V5" s="4" t="s">
        <v>58</v>
      </c>
      <c r="W5" s="31" t="s">
        <v>72</v>
      </c>
      <c r="X5" s="4" t="s">
        <v>10</v>
      </c>
      <c r="Y5" s="4" t="s">
        <v>10</v>
      </c>
      <c r="Z5" s="9" t="s">
        <v>31</v>
      </c>
      <c r="AA5" s="12" t="s">
        <v>60</v>
      </c>
      <c r="AB5" s="4" t="s">
        <v>35</v>
      </c>
      <c r="AC5" s="9" t="s">
        <v>36</v>
      </c>
      <c r="AD5" s="9" t="s">
        <v>71</v>
      </c>
      <c r="AE5" s="9" t="s">
        <v>70</v>
      </c>
      <c r="AF5" s="3"/>
    </row>
    <row r="6" spans="1:34" ht="15.75" thickBot="1" x14ac:dyDescent="0.3">
      <c r="A6" s="20">
        <v>5</v>
      </c>
      <c r="C6" s="1" t="s">
        <v>63</v>
      </c>
      <c r="W6" s="32"/>
    </row>
    <row r="7" spans="1:34" ht="30.75" thickBot="1" x14ac:dyDescent="0.3">
      <c r="A7" s="20">
        <v>6</v>
      </c>
      <c r="C7" s="19" t="s">
        <v>30</v>
      </c>
      <c r="W7" s="32"/>
    </row>
    <row r="8" spans="1:34" x14ac:dyDescent="0.25">
      <c r="A8" s="20">
        <v>7</v>
      </c>
      <c r="C8" s="15"/>
      <c r="W8" s="32"/>
      <c r="AG8" s="8" t="s">
        <v>56</v>
      </c>
    </row>
    <row r="9" spans="1:34" ht="15.75" thickBot="1" x14ac:dyDescent="0.3">
      <c r="A9" s="20">
        <v>8</v>
      </c>
      <c r="E9" s="8" t="s">
        <v>57</v>
      </c>
      <c r="W9" s="32"/>
      <c r="AG9" s="1" t="s">
        <v>12</v>
      </c>
    </row>
    <row r="10" spans="1:34" ht="15.75" thickBot="1" x14ac:dyDescent="0.3">
      <c r="A10" s="20">
        <v>9</v>
      </c>
      <c r="C10" s="1" t="s">
        <v>19</v>
      </c>
      <c r="D10" s="1" t="s">
        <v>11</v>
      </c>
      <c r="E10" s="1" t="s">
        <v>13</v>
      </c>
      <c r="F10" s="1" t="s">
        <v>16</v>
      </c>
      <c r="V10" t="s">
        <v>68</v>
      </c>
      <c r="W10" s="32"/>
      <c r="AG10" s="17"/>
    </row>
    <row r="11" spans="1:34" x14ac:dyDescent="0.25">
      <c r="A11" s="20">
        <v>10</v>
      </c>
      <c r="C11" s="5">
        <v>37013</v>
      </c>
      <c r="D11" t="s">
        <v>21</v>
      </c>
      <c r="E11" t="s">
        <v>14</v>
      </c>
      <c r="F11" s="21" t="s">
        <v>54</v>
      </c>
      <c r="G11" s="21"/>
      <c r="H11" s="21">
        <v>1</v>
      </c>
      <c r="I11" s="21"/>
      <c r="J11" s="21">
        <f>1/(D30+2*D31)</f>
        <v>2.173653150166828E-2</v>
      </c>
      <c r="K11" s="21"/>
      <c r="L11" s="21">
        <v>1</v>
      </c>
      <c r="M11" s="21"/>
      <c r="N11" s="21">
        <v>1</v>
      </c>
      <c r="O11" s="21"/>
      <c r="P11" s="21">
        <v>1</v>
      </c>
      <c r="Q11" s="21"/>
      <c r="R11" s="22" t="s">
        <v>24</v>
      </c>
      <c r="S11" s="22">
        <v>999</v>
      </c>
      <c r="T11" s="21" t="s">
        <v>54</v>
      </c>
      <c r="U11" s="21"/>
      <c r="V11" s="21">
        <v>1</v>
      </c>
      <c r="W11" s="23">
        <v>100</v>
      </c>
      <c r="X11" s="21">
        <v>1000</v>
      </c>
      <c r="Y11" s="21"/>
      <c r="Z11" s="21">
        <v>1</v>
      </c>
      <c r="AA11" s="22"/>
      <c r="AB11" s="21">
        <v>10</v>
      </c>
      <c r="AC11" s="23"/>
      <c r="AD11" s="21">
        <v>0.1</v>
      </c>
      <c r="AE11" s="21"/>
      <c r="AF11" s="21"/>
      <c r="AG11" s="21">
        <v>1002</v>
      </c>
    </row>
    <row r="12" spans="1:34" ht="15.75" thickBot="1" x14ac:dyDescent="0.3">
      <c r="A12" s="20">
        <v>11</v>
      </c>
      <c r="C12" s="10" t="s">
        <v>39</v>
      </c>
      <c r="D12" t="s">
        <v>21</v>
      </c>
      <c r="E12" t="s">
        <v>25</v>
      </c>
      <c r="F12" s="21" t="s">
        <v>54</v>
      </c>
      <c r="G12" s="21"/>
      <c r="H12" s="21">
        <v>1</v>
      </c>
      <c r="I12" s="21"/>
      <c r="J12" s="21">
        <f>J11</f>
        <v>2.173653150166828E-2</v>
      </c>
      <c r="K12" s="21"/>
      <c r="L12" s="21">
        <v>1</v>
      </c>
      <c r="M12" s="21"/>
      <c r="N12" s="21">
        <v>1</v>
      </c>
      <c r="O12" s="21"/>
      <c r="P12" s="21">
        <v>1</v>
      </c>
      <c r="Q12" s="21"/>
      <c r="R12" s="24" t="s">
        <v>24</v>
      </c>
      <c r="S12" s="25">
        <v>999</v>
      </c>
      <c r="T12" s="21">
        <v>-1</v>
      </c>
      <c r="U12" s="21"/>
      <c r="V12" s="21">
        <v>1</v>
      </c>
      <c r="W12" s="23">
        <f>W11</f>
        <v>100</v>
      </c>
      <c r="X12" s="21">
        <f>X11</f>
        <v>1000</v>
      </c>
      <c r="Y12" s="21"/>
      <c r="Z12" s="21">
        <f>Z11</f>
        <v>1</v>
      </c>
      <c r="AA12" s="25"/>
      <c r="AB12" s="21">
        <f>AB11</f>
        <v>10</v>
      </c>
      <c r="AC12" s="23"/>
      <c r="AD12" s="21">
        <f>AD11</f>
        <v>0.1</v>
      </c>
      <c r="AE12" s="21"/>
      <c r="AF12" s="21"/>
      <c r="AG12" s="21">
        <f>AG11+3</f>
        <v>1005</v>
      </c>
    </row>
    <row r="13" spans="1:34" x14ac:dyDescent="0.25">
      <c r="A13" s="20">
        <v>12</v>
      </c>
      <c r="C13" s="6">
        <v>37013</v>
      </c>
      <c r="D13">
        <v>2</v>
      </c>
      <c r="F13" s="21" t="s">
        <v>54</v>
      </c>
      <c r="G13" s="21"/>
      <c r="H13" s="21">
        <v>1</v>
      </c>
      <c r="I13" s="21"/>
      <c r="J13" s="21">
        <f t="shared" ref="J13:J18" si="0">J12</f>
        <v>2.173653150166828E-2</v>
      </c>
      <c r="K13" s="21"/>
      <c r="L13" s="21">
        <v>1</v>
      </c>
      <c r="M13" s="21"/>
      <c r="N13" s="21">
        <v>1</v>
      </c>
      <c r="O13" s="21"/>
      <c r="P13" s="21">
        <v>1</v>
      </c>
      <c r="Q13" s="21"/>
      <c r="R13" s="22"/>
      <c r="S13" s="25">
        <v>999</v>
      </c>
      <c r="T13" s="21" t="s">
        <v>59</v>
      </c>
      <c r="U13" s="21"/>
      <c r="V13" s="21">
        <v>1</v>
      </c>
      <c r="W13" s="23">
        <f t="shared" ref="W13:W22" si="1">W12</f>
        <v>100</v>
      </c>
      <c r="X13" s="21">
        <f t="shared" ref="X13:X18" si="2">X12</f>
        <v>1000</v>
      </c>
      <c r="Y13" s="21"/>
      <c r="Z13" s="21">
        <f t="shared" ref="Z13:Z22" si="3">Z12</f>
        <v>1</v>
      </c>
      <c r="AA13" s="25"/>
      <c r="AB13" s="21">
        <f t="shared" ref="AB13:AB18" si="4">AB12</f>
        <v>10</v>
      </c>
      <c r="AC13" s="23"/>
      <c r="AD13" s="21">
        <f t="shared" ref="AD13:AD18" si="5">AD12</f>
        <v>0.1</v>
      </c>
      <c r="AE13" s="21"/>
      <c r="AF13" s="21"/>
      <c r="AG13" s="21">
        <f t="shared" ref="AG13:AG22" si="6">AG12+3</f>
        <v>1008</v>
      </c>
    </row>
    <row r="14" spans="1:34" ht="15.75" thickBot="1" x14ac:dyDescent="0.3">
      <c r="A14" s="20">
        <v>13</v>
      </c>
      <c r="C14" s="5">
        <v>37014</v>
      </c>
      <c r="D14">
        <v>2</v>
      </c>
      <c r="F14" s="21" t="s">
        <v>54</v>
      </c>
      <c r="G14" s="21"/>
      <c r="H14" s="21">
        <v>1</v>
      </c>
      <c r="I14" s="21"/>
      <c r="J14" s="21">
        <f t="shared" si="0"/>
        <v>2.173653150166828E-2</v>
      </c>
      <c r="K14" s="21"/>
      <c r="L14" s="21">
        <v>1</v>
      </c>
      <c r="M14" s="21"/>
      <c r="N14" s="21">
        <v>1</v>
      </c>
      <c r="O14" s="21"/>
      <c r="P14" s="21">
        <v>1</v>
      </c>
      <c r="Q14" s="21"/>
      <c r="R14" s="24"/>
      <c r="S14" s="25">
        <v>999</v>
      </c>
      <c r="T14" s="21">
        <v>1</v>
      </c>
      <c r="U14" s="21"/>
      <c r="V14" s="21">
        <v>1</v>
      </c>
      <c r="W14" s="23">
        <f t="shared" si="1"/>
        <v>100</v>
      </c>
      <c r="X14" s="21">
        <f t="shared" si="2"/>
        <v>1000</v>
      </c>
      <c r="Y14" s="21"/>
      <c r="Z14" s="21">
        <f t="shared" si="3"/>
        <v>1</v>
      </c>
      <c r="AA14" s="25"/>
      <c r="AB14" s="21">
        <f t="shared" si="4"/>
        <v>10</v>
      </c>
      <c r="AC14" s="23"/>
      <c r="AD14" s="21">
        <f t="shared" si="5"/>
        <v>0.1</v>
      </c>
      <c r="AE14" s="21"/>
      <c r="AF14" s="21"/>
      <c r="AG14" s="21">
        <f t="shared" si="6"/>
        <v>1011</v>
      </c>
    </row>
    <row r="15" spans="1:34" x14ac:dyDescent="0.25">
      <c r="A15" s="20">
        <v>14</v>
      </c>
      <c r="C15" s="10" t="s">
        <v>40</v>
      </c>
      <c r="D15">
        <v>2</v>
      </c>
      <c r="F15" s="21">
        <v>1</v>
      </c>
      <c r="G15" s="21"/>
      <c r="H15" s="21">
        <v>1</v>
      </c>
      <c r="I15" s="22">
        <v>999</v>
      </c>
      <c r="J15" s="21">
        <f t="shared" si="0"/>
        <v>2.173653150166828E-2</v>
      </c>
      <c r="K15" s="21"/>
      <c r="L15" s="21">
        <v>1</v>
      </c>
      <c r="M15" s="21"/>
      <c r="N15" s="21">
        <v>1</v>
      </c>
      <c r="O15" s="21"/>
      <c r="P15" s="21">
        <v>1</v>
      </c>
      <c r="Q15" s="21"/>
      <c r="R15" s="21" t="s">
        <v>26</v>
      </c>
      <c r="S15" s="25">
        <v>999</v>
      </c>
      <c r="T15" s="21">
        <v>1</v>
      </c>
      <c r="U15" s="22">
        <v>999</v>
      </c>
      <c r="V15" s="21">
        <v>1</v>
      </c>
      <c r="W15" s="23">
        <f t="shared" si="1"/>
        <v>100</v>
      </c>
      <c r="X15" s="21">
        <f t="shared" si="2"/>
        <v>1000</v>
      </c>
      <c r="Y15" s="22">
        <v>999</v>
      </c>
      <c r="Z15" s="21">
        <f t="shared" si="3"/>
        <v>1</v>
      </c>
      <c r="AA15" s="25"/>
      <c r="AB15" s="21">
        <f t="shared" si="4"/>
        <v>10</v>
      </c>
      <c r="AC15" s="23"/>
      <c r="AD15" s="21">
        <f t="shared" si="5"/>
        <v>0.1</v>
      </c>
      <c r="AE15" s="21"/>
      <c r="AF15" s="21"/>
      <c r="AG15" s="21">
        <f t="shared" si="6"/>
        <v>1014</v>
      </c>
    </row>
    <row r="16" spans="1:34" x14ac:dyDescent="0.25">
      <c r="A16" s="20">
        <v>15</v>
      </c>
      <c r="C16" s="6">
        <v>37014</v>
      </c>
      <c r="D16">
        <v>2</v>
      </c>
      <c r="F16" s="21">
        <v>1</v>
      </c>
      <c r="G16" s="21"/>
      <c r="H16" s="21">
        <v>1</v>
      </c>
      <c r="I16" s="25">
        <v>999</v>
      </c>
      <c r="J16" s="21">
        <f t="shared" si="0"/>
        <v>2.173653150166828E-2</v>
      </c>
      <c r="K16" s="21"/>
      <c r="L16" s="21">
        <v>1</v>
      </c>
      <c r="M16" s="21"/>
      <c r="N16" s="21">
        <v>1</v>
      </c>
      <c r="O16" s="21"/>
      <c r="P16" s="21">
        <v>1</v>
      </c>
      <c r="Q16" s="21"/>
      <c r="R16" s="21" t="s">
        <v>26</v>
      </c>
      <c r="S16" s="25">
        <v>999</v>
      </c>
      <c r="T16" s="21" t="s">
        <v>54</v>
      </c>
      <c r="U16" s="25" t="s">
        <v>32</v>
      </c>
      <c r="V16" s="21">
        <v>1</v>
      </c>
      <c r="W16" s="23">
        <f t="shared" si="1"/>
        <v>100</v>
      </c>
      <c r="X16" s="21">
        <f t="shared" si="2"/>
        <v>1000</v>
      </c>
      <c r="Y16" s="25">
        <v>999</v>
      </c>
      <c r="Z16" s="21">
        <f t="shared" si="3"/>
        <v>1</v>
      </c>
      <c r="AA16" s="25"/>
      <c r="AB16" s="21">
        <f t="shared" si="4"/>
        <v>10</v>
      </c>
      <c r="AC16" s="23"/>
      <c r="AD16" s="21">
        <f t="shared" si="5"/>
        <v>0.1</v>
      </c>
      <c r="AE16" s="21"/>
      <c r="AF16" s="21"/>
      <c r="AG16" s="21">
        <f t="shared" si="6"/>
        <v>1017</v>
      </c>
    </row>
    <row r="17" spans="1:33" x14ac:dyDescent="0.25">
      <c r="A17" s="20">
        <v>16</v>
      </c>
      <c r="C17" s="11">
        <v>37013.541666666664</v>
      </c>
      <c r="D17">
        <v>3</v>
      </c>
      <c r="F17" s="21">
        <v>1</v>
      </c>
      <c r="G17" s="21"/>
      <c r="H17" s="21">
        <v>1</v>
      </c>
      <c r="I17" s="25">
        <v>999</v>
      </c>
      <c r="J17" s="21">
        <f t="shared" si="0"/>
        <v>2.173653150166828E-2</v>
      </c>
      <c r="K17" s="21"/>
      <c r="L17" s="21">
        <v>1</v>
      </c>
      <c r="M17" s="21"/>
      <c r="N17" s="21">
        <v>1</v>
      </c>
      <c r="O17" s="21"/>
      <c r="P17" s="21">
        <v>1</v>
      </c>
      <c r="Q17" s="21"/>
      <c r="R17" s="21" t="s">
        <v>26</v>
      </c>
      <c r="S17" s="25"/>
      <c r="T17" s="21">
        <v>-1</v>
      </c>
      <c r="U17" s="25">
        <v>-999</v>
      </c>
      <c r="V17" s="21">
        <v>1</v>
      </c>
      <c r="W17" s="23">
        <f t="shared" si="1"/>
        <v>100</v>
      </c>
      <c r="X17" s="21">
        <f t="shared" si="2"/>
        <v>1000</v>
      </c>
      <c r="Y17" s="25">
        <v>999</v>
      </c>
      <c r="Z17" s="21">
        <f t="shared" si="3"/>
        <v>1</v>
      </c>
      <c r="AA17" s="25"/>
      <c r="AB17" s="21">
        <f t="shared" si="4"/>
        <v>10</v>
      </c>
      <c r="AC17" s="23"/>
      <c r="AD17" s="21">
        <f t="shared" si="5"/>
        <v>0.1</v>
      </c>
      <c r="AE17" s="21"/>
      <c r="AF17" s="21"/>
      <c r="AG17" s="21">
        <f t="shared" si="6"/>
        <v>1020</v>
      </c>
    </row>
    <row r="18" spans="1:33" ht="15.75" thickBot="1" x14ac:dyDescent="0.3">
      <c r="A18" s="20">
        <v>17</v>
      </c>
      <c r="C18" s="10" t="s">
        <v>41</v>
      </c>
      <c r="D18">
        <v>3</v>
      </c>
      <c r="F18" s="21">
        <v>1</v>
      </c>
      <c r="G18" s="21"/>
      <c r="H18" s="21">
        <v>1</v>
      </c>
      <c r="I18" s="24">
        <v>999</v>
      </c>
      <c r="J18" s="21">
        <f t="shared" si="0"/>
        <v>2.173653150166828E-2</v>
      </c>
      <c r="K18" s="21"/>
      <c r="L18" s="21">
        <v>1</v>
      </c>
      <c r="M18" s="21"/>
      <c r="N18" s="21">
        <v>1</v>
      </c>
      <c r="O18" s="21"/>
      <c r="P18" s="21">
        <v>1</v>
      </c>
      <c r="Q18" s="21"/>
      <c r="R18" s="21" t="s">
        <v>26</v>
      </c>
      <c r="S18" s="25"/>
      <c r="T18" s="21" t="s">
        <v>59</v>
      </c>
      <c r="U18" s="24" t="s">
        <v>33</v>
      </c>
      <c r="V18" s="21">
        <v>1</v>
      </c>
      <c r="W18" s="23">
        <f t="shared" si="1"/>
        <v>100</v>
      </c>
      <c r="X18" s="21">
        <f t="shared" si="2"/>
        <v>1000</v>
      </c>
      <c r="Y18" s="24">
        <v>999</v>
      </c>
      <c r="Z18" s="21">
        <f t="shared" si="3"/>
        <v>1</v>
      </c>
      <c r="AA18" s="25"/>
      <c r="AB18" s="21">
        <f t="shared" si="4"/>
        <v>10</v>
      </c>
      <c r="AC18" s="23"/>
      <c r="AD18" s="21">
        <f t="shared" si="5"/>
        <v>0.1</v>
      </c>
      <c r="AE18" s="21"/>
      <c r="AF18" s="21"/>
      <c r="AG18" s="21">
        <f t="shared" si="6"/>
        <v>1023</v>
      </c>
    </row>
    <row r="19" spans="1:33" x14ac:dyDescent="0.25">
      <c r="A19" s="20">
        <v>18</v>
      </c>
      <c r="C19" s="6">
        <v>37014.541666666664</v>
      </c>
      <c r="D19">
        <v>3</v>
      </c>
      <c r="F19" s="21"/>
      <c r="G19" s="21">
        <f>F18*D33/(D33+4*D31)</f>
        <v>0.32613791513277446</v>
      </c>
      <c r="H19" s="21"/>
      <c r="I19" s="21">
        <f>1000*H18*D30/(D30+3*D31)</f>
        <v>225.89666300566569</v>
      </c>
      <c r="J19" s="21"/>
      <c r="K19" s="21">
        <f>1000/(D30+2*D31)</f>
        <v>21.736531501668281</v>
      </c>
      <c r="L19" s="21"/>
      <c r="M19" s="21">
        <f>L18*D30/(D30+4*D29)</f>
        <v>0.77649089778173963</v>
      </c>
      <c r="N19" s="21"/>
      <c r="O19" s="21">
        <f>N18*D32/(D32+2*D31)</f>
        <v>0.46743492060321917</v>
      </c>
      <c r="P19" s="21"/>
      <c r="Q19" s="21">
        <f>P18*D34/(D34+4*D31)</f>
        <v>0.33379275597370878</v>
      </c>
      <c r="R19" s="21" t="e">
        <f>NA()</f>
        <v>#N/A</v>
      </c>
      <c r="S19" s="25"/>
      <c r="T19" s="21"/>
      <c r="U19" s="27">
        <v>1000</v>
      </c>
      <c r="V19" s="21">
        <v>1</v>
      </c>
      <c r="W19" s="23">
        <f t="shared" si="1"/>
        <v>100</v>
      </c>
      <c r="X19" s="21"/>
      <c r="Y19" s="21">
        <f>X18</f>
        <v>1000</v>
      </c>
      <c r="Z19" s="21">
        <f t="shared" si="3"/>
        <v>1</v>
      </c>
      <c r="AA19" s="25">
        <v>999</v>
      </c>
      <c r="AB19" s="21"/>
      <c r="AC19" s="26">
        <v>1</v>
      </c>
      <c r="AD19" s="21"/>
      <c r="AE19" s="21">
        <v>1</v>
      </c>
      <c r="AF19" s="21"/>
      <c r="AG19" s="21">
        <f t="shared" si="6"/>
        <v>1026</v>
      </c>
    </row>
    <row r="20" spans="1:33" x14ac:dyDescent="0.25">
      <c r="A20" s="20">
        <v>19</v>
      </c>
      <c r="C20" s="11">
        <v>37014.458333333336</v>
      </c>
      <c r="D20">
        <v>3</v>
      </c>
      <c r="F20" s="21"/>
      <c r="G20" s="21">
        <f>G19</f>
        <v>0.32613791513277446</v>
      </c>
      <c r="H20" s="21"/>
      <c r="I20" s="21">
        <f>I19</f>
        <v>225.89666300566569</v>
      </c>
      <c r="J20" s="21"/>
      <c r="K20" s="21">
        <f>K19</f>
        <v>21.736531501668281</v>
      </c>
      <c r="L20" s="21"/>
      <c r="M20" s="21">
        <f>M19</f>
        <v>0.77649089778173963</v>
      </c>
      <c r="N20" s="21"/>
      <c r="O20" s="21">
        <f>O19</f>
        <v>0.46743492060321917</v>
      </c>
      <c r="P20" s="21"/>
      <c r="Q20" s="21">
        <f>Q19</f>
        <v>0.33379275597370878</v>
      </c>
      <c r="R20" s="21" t="e">
        <f>NA()</f>
        <v>#N/A</v>
      </c>
      <c r="S20" s="25"/>
      <c r="T20" s="21"/>
      <c r="U20" s="27">
        <v>1000</v>
      </c>
      <c r="V20" s="21">
        <v>1</v>
      </c>
      <c r="W20" s="23">
        <f t="shared" si="1"/>
        <v>100</v>
      </c>
      <c r="X20" s="21"/>
      <c r="Y20" s="21">
        <f>Y19</f>
        <v>1000</v>
      </c>
      <c r="Z20" s="21">
        <f t="shared" si="3"/>
        <v>1</v>
      </c>
      <c r="AA20" s="25">
        <v>999</v>
      </c>
      <c r="AB20" s="21"/>
      <c r="AC20" s="26">
        <f>AC19</f>
        <v>1</v>
      </c>
      <c r="AD20" s="21"/>
      <c r="AE20" s="21">
        <f>AE19</f>
        <v>1</v>
      </c>
      <c r="AF20" s="21"/>
      <c r="AG20" s="21">
        <f t="shared" si="6"/>
        <v>1029</v>
      </c>
    </row>
    <row r="21" spans="1:33" x14ac:dyDescent="0.25">
      <c r="A21" s="20">
        <v>20</v>
      </c>
      <c r="C21" s="10" t="s">
        <v>42</v>
      </c>
      <c r="D21">
        <v>3</v>
      </c>
      <c r="F21" s="21"/>
      <c r="G21" s="21" t="str">
        <f>CONCATENATE("&lt;",LEFT(G20,10))</f>
        <v>&lt;0.32613791</v>
      </c>
      <c r="H21" s="21"/>
      <c r="I21" s="21">
        <f t="shared" ref="I21:Q22" si="7">I20</f>
        <v>225.89666300566569</v>
      </c>
      <c r="J21" s="21"/>
      <c r="K21" s="21">
        <f t="shared" si="7"/>
        <v>21.736531501668281</v>
      </c>
      <c r="L21" s="21"/>
      <c r="M21" s="21">
        <f t="shared" si="7"/>
        <v>0.77649089778173963</v>
      </c>
      <c r="N21" s="21"/>
      <c r="O21" s="21">
        <f t="shared" si="7"/>
        <v>0.46743492060321917</v>
      </c>
      <c r="P21" s="21"/>
      <c r="Q21" s="21">
        <f t="shared" si="7"/>
        <v>0.33379275597370878</v>
      </c>
      <c r="R21" s="21" t="e">
        <f>NA()</f>
        <v>#N/A</v>
      </c>
      <c r="S21" s="25"/>
      <c r="T21" s="21"/>
      <c r="U21" s="27">
        <v>1000</v>
      </c>
      <c r="V21" s="21">
        <v>1</v>
      </c>
      <c r="W21" s="23">
        <f t="shared" si="1"/>
        <v>100</v>
      </c>
      <c r="X21" s="21"/>
      <c r="Y21" s="21">
        <f t="shared" ref="Y21:Y22" si="8">Y20</f>
        <v>1000</v>
      </c>
      <c r="Z21" s="21">
        <f t="shared" si="3"/>
        <v>1</v>
      </c>
      <c r="AA21" s="25">
        <v>999</v>
      </c>
      <c r="AB21" s="21"/>
      <c r="AC21" s="26">
        <f t="shared" ref="AC21:AC22" si="9">AC20</f>
        <v>1</v>
      </c>
      <c r="AD21" s="21"/>
      <c r="AE21" s="21">
        <f t="shared" ref="AE21" si="10">AE20</f>
        <v>1</v>
      </c>
      <c r="AF21" s="21"/>
      <c r="AG21" s="21">
        <f t="shared" si="6"/>
        <v>1032</v>
      </c>
    </row>
    <row r="22" spans="1:33" ht="15.75" thickBot="1" x14ac:dyDescent="0.3">
      <c r="A22" s="20">
        <v>21</v>
      </c>
      <c r="C22" s="6">
        <v>37014.541666666664</v>
      </c>
      <c r="D22">
        <v>3</v>
      </c>
      <c r="F22" s="21"/>
      <c r="G22" s="21" t="str">
        <f>G21</f>
        <v>&lt;0.32613791</v>
      </c>
      <c r="H22" s="21"/>
      <c r="I22" s="21">
        <f t="shared" si="7"/>
        <v>225.89666300566569</v>
      </c>
      <c r="J22" s="21"/>
      <c r="K22" s="21">
        <f t="shared" si="7"/>
        <v>21.736531501668281</v>
      </c>
      <c r="L22" s="21"/>
      <c r="M22" s="21">
        <f t="shared" si="7"/>
        <v>0.77649089778173963</v>
      </c>
      <c r="N22" s="21"/>
      <c r="O22" s="21">
        <f t="shared" si="7"/>
        <v>0.46743492060321917</v>
      </c>
      <c r="P22" s="21"/>
      <c r="Q22" s="21">
        <f t="shared" si="7"/>
        <v>0.33379275597370878</v>
      </c>
      <c r="R22" s="21" t="e">
        <f>NA()</f>
        <v>#N/A</v>
      </c>
      <c r="S22" s="24"/>
      <c r="T22" s="21"/>
      <c r="U22" s="27">
        <v>1000</v>
      </c>
      <c r="V22" s="21">
        <v>1</v>
      </c>
      <c r="W22" s="23">
        <f t="shared" si="1"/>
        <v>100</v>
      </c>
      <c r="X22" s="21"/>
      <c r="Y22" s="21">
        <f t="shared" si="8"/>
        <v>1000</v>
      </c>
      <c r="Z22" s="21">
        <f t="shared" si="3"/>
        <v>1</v>
      </c>
      <c r="AA22" s="24">
        <v>999</v>
      </c>
      <c r="AB22" s="21"/>
      <c r="AC22" s="26">
        <f t="shared" si="9"/>
        <v>1</v>
      </c>
      <c r="AD22" s="21"/>
      <c r="AE22" s="21">
        <f t="shared" ref="AE22" si="11">AE21</f>
        <v>1</v>
      </c>
      <c r="AF22" s="21"/>
      <c r="AG22" s="21">
        <f t="shared" si="6"/>
        <v>1035</v>
      </c>
    </row>
    <row r="23" spans="1:33" x14ac:dyDescent="0.25">
      <c r="A23" s="20">
        <v>22</v>
      </c>
      <c r="B23" s="6" t="s">
        <v>62</v>
      </c>
      <c r="F23">
        <v>999</v>
      </c>
      <c r="I23">
        <v>999</v>
      </c>
      <c r="K23">
        <v>999</v>
      </c>
      <c r="M23">
        <v>999</v>
      </c>
      <c r="O23">
        <v>999</v>
      </c>
      <c r="Q23">
        <v>999</v>
      </c>
      <c r="U23">
        <v>999</v>
      </c>
      <c r="W23" s="32"/>
      <c r="AA23">
        <v>999</v>
      </c>
      <c r="AC23">
        <v>999</v>
      </c>
      <c r="AE23">
        <v>999</v>
      </c>
    </row>
    <row r="24" spans="1:33" x14ac:dyDescent="0.25">
      <c r="A24" s="20">
        <v>23</v>
      </c>
      <c r="B24" s="6" t="s">
        <v>62</v>
      </c>
      <c r="F24">
        <v>999</v>
      </c>
      <c r="I24">
        <v>999</v>
      </c>
      <c r="K24">
        <v>999</v>
      </c>
      <c r="M24">
        <v>999</v>
      </c>
      <c r="O24">
        <v>999</v>
      </c>
      <c r="Q24">
        <v>999</v>
      </c>
      <c r="U24">
        <v>999</v>
      </c>
      <c r="W24" s="32"/>
      <c r="AA24">
        <v>999</v>
      </c>
      <c r="AC24">
        <v>999</v>
      </c>
      <c r="AE24">
        <v>999</v>
      </c>
    </row>
    <row r="25" spans="1:33" ht="15.75" thickBot="1" x14ac:dyDescent="0.3">
      <c r="A25" s="20">
        <v>24</v>
      </c>
      <c r="C25" s="6">
        <v>37014.541666666664</v>
      </c>
      <c r="D25">
        <v>4</v>
      </c>
      <c r="F25" s="21"/>
      <c r="G25" s="21" t="str">
        <f>G22</f>
        <v>&lt;0.32613791</v>
      </c>
      <c r="H25" s="21"/>
      <c r="I25" s="21">
        <f>I22</f>
        <v>225.89666300566569</v>
      </c>
      <c r="J25" s="21"/>
      <c r="K25" s="21">
        <f>K22</f>
        <v>21.736531501668281</v>
      </c>
      <c r="L25" s="21"/>
      <c r="M25" s="21">
        <f>M22</f>
        <v>0.77649089778173963</v>
      </c>
      <c r="N25" s="21"/>
      <c r="O25" s="21">
        <f>O22</f>
        <v>0.46743492060321917</v>
      </c>
      <c r="P25" s="21"/>
      <c r="Q25" s="21">
        <f>Q22</f>
        <v>0.33379275597370878</v>
      </c>
      <c r="R25" s="21" t="e">
        <v>#N/A</v>
      </c>
      <c r="S25" s="24"/>
      <c r="T25" s="21"/>
      <c r="U25" s="21">
        <f>U22</f>
        <v>1000</v>
      </c>
      <c r="V25" s="21">
        <v>1</v>
      </c>
      <c r="W25" s="23">
        <f>W22</f>
        <v>100</v>
      </c>
      <c r="X25" s="21"/>
      <c r="Y25" s="21">
        <f>Y22</f>
        <v>1000</v>
      </c>
      <c r="Z25" s="21">
        <f>Z22</f>
        <v>1</v>
      </c>
      <c r="AA25" s="24">
        <v>998</v>
      </c>
      <c r="AB25" s="21"/>
      <c r="AC25" s="21">
        <f>AC22</f>
        <v>1</v>
      </c>
      <c r="AD25" s="21"/>
      <c r="AE25" s="21">
        <f>AE22</f>
        <v>1</v>
      </c>
      <c r="AF25" s="21"/>
      <c r="AG25" s="21">
        <v>1036</v>
      </c>
    </row>
    <row r="26" spans="1:33" x14ac:dyDescent="0.25">
      <c r="A26" s="20">
        <v>25</v>
      </c>
      <c r="W26" s="32"/>
    </row>
    <row r="27" spans="1:33" x14ac:dyDescent="0.25">
      <c r="A27" s="20">
        <v>26</v>
      </c>
    </row>
    <row r="28" spans="1:33" x14ac:dyDescent="0.25">
      <c r="A28" s="20">
        <v>27</v>
      </c>
      <c r="C28" t="s">
        <v>48</v>
      </c>
      <c r="D28" t="s">
        <v>47</v>
      </c>
    </row>
    <row r="29" spans="1:33" x14ac:dyDescent="0.25">
      <c r="A29" s="20">
        <v>28</v>
      </c>
      <c r="C29" t="s">
        <v>45</v>
      </c>
      <c r="D29">
        <v>1.0079400000000001</v>
      </c>
    </row>
    <row r="30" spans="1:33" x14ac:dyDescent="0.25">
      <c r="A30" s="20">
        <v>29</v>
      </c>
      <c r="C30" t="s">
        <v>50</v>
      </c>
      <c r="D30">
        <v>14.0067</v>
      </c>
    </row>
    <row r="31" spans="1:33" x14ac:dyDescent="0.25">
      <c r="A31" s="20">
        <v>30</v>
      </c>
      <c r="C31" t="s">
        <v>46</v>
      </c>
      <c r="D31">
        <v>15.9994</v>
      </c>
    </row>
    <row r="32" spans="1:33" x14ac:dyDescent="0.25">
      <c r="A32" s="20">
        <v>31</v>
      </c>
      <c r="C32" t="s">
        <v>51</v>
      </c>
      <c r="D32">
        <v>28.0855</v>
      </c>
    </row>
    <row r="33" spans="1:4" x14ac:dyDescent="0.25">
      <c r="A33" s="20">
        <v>32</v>
      </c>
      <c r="C33" t="s">
        <v>52</v>
      </c>
      <c r="D33">
        <v>30.973762000000001</v>
      </c>
    </row>
    <row r="34" spans="1:4" x14ac:dyDescent="0.25">
      <c r="A34" s="20">
        <v>33</v>
      </c>
      <c r="C34" t="s">
        <v>53</v>
      </c>
      <c r="D34">
        <v>32.064999999999998</v>
      </c>
    </row>
    <row r="35" spans="1:4" x14ac:dyDescent="0.25">
      <c r="A35" s="20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3" workbookViewId="0">
      <selection sqref="A1:A51"/>
    </sheetView>
  </sheetViews>
  <sheetFormatPr defaultRowHeight="15" x14ac:dyDescent="0.25"/>
  <cols>
    <col min="3" max="3" width="21.7109375" bestFit="1" customWidth="1"/>
    <col min="6" max="6" width="10.42578125" bestFit="1" customWidth="1"/>
  </cols>
  <sheetData>
    <row r="1" spans="1:12" x14ac:dyDescent="0.25">
      <c r="A1" s="20">
        <v>0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</row>
    <row r="2" spans="1:12" x14ac:dyDescent="0.25">
      <c r="A2" s="20">
        <v>1</v>
      </c>
    </row>
    <row r="3" spans="1:12" x14ac:dyDescent="0.25">
      <c r="A3" s="20">
        <v>2</v>
      </c>
      <c r="C3" s="1" t="str">
        <f>wide!C10</f>
        <v>Sampling Date</v>
      </c>
      <c r="D3" s="1" t="str">
        <f>wide!D10</f>
        <v>LocationID</v>
      </c>
      <c r="E3" s="1" t="str">
        <f>wide!E10</f>
        <v>SampleID</v>
      </c>
      <c r="F3" s="1" t="str">
        <f>wide!AG9</f>
        <v>Sample Number</v>
      </c>
      <c r="G3" s="1" t="s">
        <v>65</v>
      </c>
      <c r="H3" s="1" t="s">
        <v>66</v>
      </c>
      <c r="I3" s="1" t="s">
        <v>67</v>
      </c>
    </row>
    <row r="4" spans="1:12" x14ac:dyDescent="0.25">
      <c r="A4" s="20">
        <v>3</v>
      </c>
      <c r="B4" t="s">
        <v>64</v>
      </c>
      <c r="C4" s="5">
        <f>wide!C11</f>
        <v>37013</v>
      </c>
      <c r="D4" t="str">
        <f>wide!D11</f>
        <v>#2</v>
      </c>
      <c r="E4" t="str">
        <f>wide!E11</f>
        <v>&lt;&lt;void&gt;&gt;</v>
      </c>
      <c r="F4" s="28">
        <f>wide!AG11</f>
        <v>1002</v>
      </c>
      <c r="G4" t="str">
        <f>wide!F4</f>
        <v>Phosphate</v>
      </c>
      <c r="H4" t="str">
        <f>wide!F5</f>
        <v>mg/l</v>
      </c>
      <c r="I4" t="str">
        <f>wide!F11</f>
        <v>&lt;1</v>
      </c>
    </row>
    <row r="5" spans="1:12" x14ac:dyDescent="0.25">
      <c r="A5" s="20">
        <v>4</v>
      </c>
      <c r="C5" s="5" t="str">
        <f>wide!C12</f>
        <v>02-05-2001</v>
      </c>
      <c r="D5" t="str">
        <f>wide!D12</f>
        <v>#2</v>
      </c>
      <c r="E5" t="str">
        <f>wide!E12</f>
        <v>…</v>
      </c>
      <c r="F5" s="28">
        <f>wide!AG12</f>
        <v>1005</v>
      </c>
      <c r="G5" t="str">
        <f>G4</f>
        <v>Phosphate</v>
      </c>
      <c r="H5" t="str">
        <f>H4</f>
        <v>mg/l</v>
      </c>
      <c r="I5" t="str">
        <f>wide!F12</f>
        <v>&lt;1</v>
      </c>
    </row>
    <row r="6" spans="1:12" x14ac:dyDescent="0.25">
      <c r="A6" s="20">
        <v>5</v>
      </c>
      <c r="C6" s="5">
        <f>wide!C13</f>
        <v>37013</v>
      </c>
      <c r="D6">
        <f>wide!D13</f>
        <v>2</v>
      </c>
      <c r="E6">
        <f>wide!E13</f>
        <v>0</v>
      </c>
      <c r="F6" s="28">
        <f>wide!AG13</f>
        <v>1008</v>
      </c>
      <c r="G6" t="str">
        <f t="shared" ref="G6:G15" si="0">G5</f>
        <v>Phosphate</v>
      </c>
      <c r="H6" t="str">
        <f t="shared" ref="H6:H15" si="1">H5</f>
        <v>mg/l</v>
      </c>
      <c r="I6" t="str">
        <f>wide!F13</f>
        <v>&lt;1</v>
      </c>
    </row>
    <row r="7" spans="1:12" x14ac:dyDescent="0.25">
      <c r="A7" s="20">
        <v>6</v>
      </c>
      <c r="C7" s="5">
        <f>wide!C14</f>
        <v>37014</v>
      </c>
      <c r="D7">
        <f>wide!D14</f>
        <v>2</v>
      </c>
      <c r="E7">
        <f>wide!E14</f>
        <v>0</v>
      </c>
      <c r="F7" s="28">
        <f>wide!AG14</f>
        <v>1011</v>
      </c>
      <c r="G7" t="str">
        <f t="shared" si="0"/>
        <v>Phosphate</v>
      </c>
      <c r="H7" t="str">
        <f t="shared" si="1"/>
        <v>mg/l</v>
      </c>
      <c r="I7" t="str">
        <f>wide!F14</f>
        <v>&lt;1</v>
      </c>
    </row>
    <row r="8" spans="1:12" x14ac:dyDescent="0.25">
      <c r="A8" s="20">
        <v>7</v>
      </c>
      <c r="C8" s="5" t="str">
        <f>wide!C15</f>
        <v>03-05-2001</v>
      </c>
      <c r="D8">
        <f>wide!D15</f>
        <v>2</v>
      </c>
      <c r="E8">
        <f>wide!E15</f>
        <v>0</v>
      </c>
      <c r="F8" s="28">
        <f>wide!AG15</f>
        <v>1014</v>
      </c>
      <c r="G8" t="str">
        <f t="shared" si="0"/>
        <v>Phosphate</v>
      </c>
      <c r="H8" t="str">
        <f t="shared" si="1"/>
        <v>mg/l</v>
      </c>
      <c r="I8">
        <f>wide!F15</f>
        <v>1</v>
      </c>
    </row>
    <row r="9" spans="1:12" x14ac:dyDescent="0.25">
      <c r="A9" s="20">
        <v>8</v>
      </c>
      <c r="C9" s="5">
        <f>wide!C16</f>
        <v>37014</v>
      </c>
      <c r="D9">
        <f>wide!D16</f>
        <v>2</v>
      </c>
      <c r="E9">
        <f>wide!E16</f>
        <v>0</v>
      </c>
      <c r="F9" s="28">
        <f>wide!AG16</f>
        <v>1017</v>
      </c>
      <c r="G9" t="str">
        <f t="shared" si="0"/>
        <v>Phosphate</v>
      </c>
      <c r="H9" t="str">
        <f t="shared" si="1"/>
        <v>mg/l</v>
      </c>
      <c r="I9">
        <f>wide!F16</f>
        <v>1</v>
      </c>
    </row>
    <row r="10" spans="1:12" x14ac:dyDescent="0.25">
      <c r="A10" s="20">
        <v>9</v>
      </c>
      <c r="C10" s="5">
        <f>wide!C17</f>
        <v>37013.541666666664</v>
      </c>
      <c r="D10">
        <f>wide!D17</f>
        <v>3</v>
      </c>
      <c r="E10">
        <f>wide!E17</f>
        <v>0</v>
      </c>
      <c r="F10" s="28">
        <f>wide!AG17</f>
        <v>1020</v>
      </c>
      <c r="G10" t="str">
        <f t="shared" si="0"/>
        <v>Phosphate</v>
      </c>
      <c r="H10" t="str">
        <f t="shared" si="1"/>
        <v>mg/l</v>
      </c>
      <c r="I10">
        <f>wide!F17</f>
        <v>1</v>
      </c>
    </row>
    <row r="11" spans="1:12" x14ac:dyDescent="0.25">
      <c r="A11" s="20">
        <v>10</v>
      </c>
      <c r="C11" s="5" t="str">
        <f>wide!C18</f>
        <v>02-05-2001 01:00:00 PM</v>
      </c>
      <c r="D11">
        <f>wide!D18</f>
        <v>3</v>
      </c>
      <c r="E11">
        <f>wide!E18</f>
        <v>0</v>
      </c>
      <c r="F11" s="28">
        <f>wide!AG18</f>
        <v>1023</v>
      </c>
      <c r="G11" t="str">
        <f t="shared" si="0"/>
        <v>Phosphate</v>
      </c>
      <c r="H11" t="str">
        <f t="shared" si="1"/>
        <v>mg/l</v>
      </c>
      <c r="I11">
        <f>wide!F18</f>
        <v>1</v>
      </c>
    </row>
    <row r="12" spans="1:12" x14ac:dyDescent="0.25">
      <c r="A12" s="20">
        <v>11</v>
      </c>
      <c r="C12" s="5">
        <f>wide!C19</f>
        <v>37014.541666666664</v>
      </c>
      <c r="D12">
        <f>wide!D19</f>
        <v>3</v>
      </c>
      <c r="E12">
        <f>wide!E19</f>
        <v>0</v>
      </c>
      <c r="F12" s="28">
        <f>wide!AG19</f>
        <v>1026</v>
      </c>
      <c r="G12" t="str">
        <f t="shared" si="0"/>
        <v>Phosphate</v>
      </c>
      <c r="H12" t="str">
        <f t="shared" si="1"/>
        <v>mg/l</v>
      </c>
    </row>
    <row r="13" spans="1:12" x14ac:dyDescent="0.25">
      <c r="A13" s="20">
        <v>12</v>
      </c>
      <c r="C13" s="5">
        <f>wide!C20</f>
        <v>37014.458333333336</v>
      </c>
      <c r="D13">
        <f>wide!D20</f>
        <v>3</v>
      </c>
      <c r="E13">
        <f>wide!E20</f>
        <v>0</v>
      </c>
      <c r="F13" s="28">
        <f>wide!AG20</f>
        <v>1029</v>
      </c>
      <c r="G13" t="str">
        <f t="shared" si="0"/>
        <v>Phosphate</v>
      </c>
      <c r="H13" t="str">
        <f t="shared" si="1"/>
        <v>mg/l</v>
      </c>
    </row>
    <row r="14" spans="1:12" x14ac:dyDescent="0.25">
      <c r="A14" s="20">
        <v>13</v>
      </c>
      <c r="C14" s="5" t="str">
        <f>wide!C21</f>
        <v>03-05-2001 11:00:00</v>
      </c>
      <c r="D14">
        <f>wide!D21</f>
        <v>3</v>
      </c>
      <c r="E14">
        <f>wide!E21</f>
        <v>0</v>
      </c>
      <c r="F14" s="28">
        <f>wide!AG21</f>
        <v>1032</v>
      </c>
      <c r="G14" t="str">
        <f t="shared" si="0"/>
        <v>Phosphate</v>
      </c>
      <c r="H14" t="str">
        <f t="shared" si="1"/>
        <v>mg/l</v>
      </c>
    </row>
    <row r="15" spans="1:12" x14ac:dyDescent="0.25">
      <c r="A15" s="20">
        <v>14</v>
      </c>
      <c r="C15" s="5">
        <f>wide!C22</f>
        <v>37014.541666666664</v>
      </c>
      <c r="D15">
        <f>wide!D22</f>
        <v>3</v>
      </c>
      <c r="E15">
        <f>wide!E22</f>
        <v>0</v>
      </c>
      <c r="F15" s="28">
        <f>wide!AG22</f>
        <v>1035</v>
      </c>
      <c r="G15" t="str">
        <f t="shared" si="0"/>
        <v>Phosphate</v>
      </c>
      <c r="H15" t="str">
        <f t="shared" si="1"/>
        <v>mg/l</v>
      </c>
    </row>
    <row r="16" spans="1:12" x14ac:dyDescent="0.25">
      <c r="A16" s="20">
        <v>15</v>
      </c>
      <c r="B16" t="s">
        <v>64</v>
      </c>
      <c r="C16" s="5">
        <f>C4</f>
        <v>37013</v>
      </c>
      <c r="D16" s="29" t="str">
        <f t="shared" ref="D16:E16" si="2">D4</f>
        <v>#2</v>
      </c>
      <c r="E16" s="29" t="str">
        <f t="shared" si="2"/>
        <v>&lt;&lt;void&gt;&gt;</v>
      </c>
      <c r="F16" s="29">
        <f>F4</f>
        <v>1002</v>
      </c>
      <c r="G16" s="29" t="str">
        <f>wide!G4</f>
        <v>Phosphate</v>
      </c>
      <c r="H16" s="29" t="str">
        <f>wide!G5</f>
        <v>mg-P/l</v>
      </c>
    </row>
    <row r="17" spans="1:9" x14ac:dyDescent="0.25">
      <c r="A17" s="20">
        <v>16</v>
      </c>
      <c r="C17" s="5" t="str">
        <f t="shared" ref="C17:F17" si="3">C5</f>
        <v>02-05-2001</v>
      </c>
      <c r="D17" s="29" t="str">
        <f t="shared" si="3"/>
        <v>#2</v>
      </c>
      <c r="E17" s="29" t="str">
        <f t="shared" si="3"/>
        <v>…</v>
      </c>
      <c r="F17" s="29">
        <f t="shared" si="3"/>
        <v>1005</v>
      </c>
      <c r="G17" t="str">
        <f>G16</f>
        <v>Phosphate</v>
      </c>
      <c r="H17" t="str">
        <f>H16</f>
        <v>mg-P/l</v>
      </c>
    </row>
    <row r="18" spans="1:9" x14ac:dyDescent="0.25">
      <c r="A18" s="20">
        <v>17</v>
      </c>
      <c r="C18" s="5">
        <f t="shared" ref="C18:F18" si="4">C6</f>
        <v>37013</v>
      </c>
      <c r="D18" s="29">
        <f t="shared" si="4"/>
        <v>2</v>
      </c>
      <c r="E18" s="29">
        <f t="shared" si="4"/>
        <v>0</v>
      </c>
      <c r="F18" s="29">
        <f t="shared" si="4"/>
        <v>1008</v>
      </c>
      <c r="G18" t="str">
        <f t="shared" ref="G18:G27" si="5">G17</f>
        <v>Phosphate</v>
      </c>
      <c r="H18" t="str">
        <f t="shared" ref="H18:H27" si="6">H17</f>
        <v>mg-P/l</v>
      </c>
    </row>
    <row r="19" spans="1:9" x14ac:dyDescent="0.25">
      <c r="A19" s="20">
        <v>18</v>
      </c>
      <c r="C19" s="5">
        <f t="shared" ref="C19:F19" si="7">C7</f>
        <v>37014</v>
      </c>
      <c r="D19" s="29">
        <f t="shared" si="7"/>
        <v>2</v>
      </c>
      <c r="E19" s="29">
        <f t="shared" si="7"/>
        <v>0</v>
      </c>
      <c r="F19" s="29">
        <f t="shared" si="7"/>
        <v>1011</v>
      </c>
      <c r="G19" t="str">
        <f t="shared" si="5"/>
        <v>Phosphate</v>
      </c>
      <c r="H19" t="str">
        <f t="shared" si="6"/>
        <v>mg-P/l</v>
      </c>
    </row>
    <row r="20" spans="1:9" x14ac:dyDescent="0.25">
      <c r="A20" s="20">
        <v>19</v>
      </c>
      <c r="C20" s="5" t="str">
        <f t="shared" ref="C20:F20" si="8">C8</f>
        <v>03-05-2001</v>
      </c>
      <c r="D20" s="29">
        <f t="shared" si="8"/>
        <v>2</v>
      </c>
      <c r="E20" s="29">
        <f t="shared" si="8"/>
        <v>0</v>
      </c>
      <c r="F20" s="29">
        <f t="shared" si="8"/>
        <v>1014</v>
      </c>
      <c r="G20" t="str">
        <f t="shared" si="5"/>
        <v>Phosphate</v>
      </c>
      <c r="H20" t="str">
        <f t="shared" si="6"/>
        <v>mg-P/l</v>
      </c>
    </row>
    <row r="21" spans="1:9" x14ac:dyDescent="0.25">
      <c r="A21" s="20">
        <v>20</v>
      </c>
      <c r="C21" s="5">
        <f t="shared" ref="C21:F21" si="9">C9</f>
        <v>37014</v>
      </c>
      <c r="D21" s="29">
        <f t="shared" si="9"/>
        <v>2</v>
      </c>
      <c r="E21" s="29">
        <f t="shared" si="9"/>
        <v>0</v>
      </c>
      <c r="F21" s="29">
        <f t="shared" si="9"/>
        <v>1017</v>
      </c>
      <c r="G21" t="str">
        <f t="shared" si="5"/>
        <v>Phosphate</v>
      </c>
      <c r="H21" t="str">
        <f t="shared" si="6"/>
        <v>mg-P/l</v>
      </c>
    </row>
    <row r="22" spans="1:9" x14ac:dyDescent="0.25">
      <c r="A22" s="20">
        <v>21</v>
      </c>
      <c r="C22" s="5">
        <f t="shared" ref="C22:F22" si="10">C10</f>
        <v>37013.541666666664</v>
      </c>
      <c r="D22" s="29">
        <f t="shared" si="10"/>
        <v>3</v>
      </c>
      <c r="E22" s="29">
        <f t="shared" si="10"/>
        <v>0</v>
      </c>
      <c r="F22" s="29">
        <f t="shared" si="10"/>
        <v>1020</v>
      </c>
      <c r="G22" t="str">
        <f t="shared" si="5"/>
        <v>Phosphate</v>
      </c>
      <c r="H22" t="str">
        <f t="shared" si="6"/>
        <v>mg-P/l</v>
      </c>
    </row>
    <row r="23" spans="1:9" x14ac:dyDescent="0.25">
      <c r="A23" s="20">
        <v>22</v>
      </c>
      <c r="C23" s="5" t="str">
        <f t="shared" ref="C23:F23" si="11">C11</f>
        <v>02-05-2001 01:00:00 PM</v>
      </c>
      <c r="D23" s="29">
        <f t="shared" si="11"/>
        <v>3</v>
      </c>
      <c r="E23" s="29">
        <f t="shared" si="11"/>
        <v>0</v>
      </c>
      <c r="F23" s="29">
        <f t="shared" si="11"/>
        <v>1023</v>
      </c>
      <c r="G23" t="str">
        <f t="shared" si="5"/>
        <v>Phosphate</v>
      </c>
      <c r="H23" t="str">
        <f t="shared" si="6"/>
        <v>mg-P/l</v>
      </c>
    </row>
    <row r="24" spans="1:9" x14ac:dyDescent="0.25">
      <c r="A24" s="20">
        <v>23</v>
      </c>
      <c r="C24" s="5">
        <f t="shared" ref="C24:F24" si="12">C12</f>
        <v>37014.541666666664</v>
      </c>
      <c r="D24" s="29">
        <f t="shared" si="12"/>
        <v>3</v>
      </c>
      <c r="E24" s="29">
        <f t="shared" si="12"/>
        <v>0</v>
      </c>
      <c r="F24" s="29">
        <f t="shared" si="12"/>
        <v>1026</v>
      </c>
      <c r="G24" t="str">
        <f t="shared" si="5"/>
        <v>Phosphate</v>
      </c>
      <c r="H24" t="str">
        <f t="shared" si="6"/>
        <v>mg-P/l</v>
      </c>
      <c r="I24">
        <f>wide!G19</f>
        <v>0.32613791513277446</v>
      </c>
    </row>
    <row r="25" spans="1:9" x14ac:dyDescent="0.25">
      <c r="A25" s="20">
        <v>24</v>
      </c>
      <c r="C25" s="5">
        <f t="shared" ref="C25:F25" si="13">C13</f>
        <v>37014.458333333336</v>
      </c>
      <c r="D25" s="29">
        <f t="shared" si="13"/>
        <v>3</v>
      </c>
      <c r="E25" s="29">
        <f t="shared" si="13"/>
        <v>0</v>
      </c>
      <c r="F25" s="29">
        <f t="shared" si="13"/>
        <v>1029</v>
      </c>
      <c r="G25" t="str">
        <f t="shared" si="5"/>
        <v>Phosphate</v>
      </c>
      <c r="H25" t="str">
        <f t="shared" si="6"/>
        <v>mg-P/l</v>
      </c>
      <c r="I25">
        <f>wide!G20</f>
        <v>0.32613791513277446</v>
      </c>
    </row>
    <row r="26" spans="1:9" x14ac:dyDescent="0.25">
      <c r="A26" s="20">
        <v>25</v>
      </c>
      <c r="C26" s="5" t="str">
        <f t="shared" ref="C26:F26" si="14">C14</f>
        <v>03-05-2001 11:00:00</v>
      </c>
      <c r="D26" s="29">
        <f t="shared" si="14"/>
        <v>3</v>
      </c>
      <c r="E26" s="29">
        <f t="shared" si="14"/>
        <v>0</v>
      </c>
      <c r="F26" s="29">
        <f t="shared" si="14"/>
        <v>1032</v>
      </c>
      <c r="G26" t="str">
        <f t="shared" si="5"/>
        <v>Phosphate</v>
      </c>
      <c r="H26" t="str">
        <f t="shared" si="6"/>
        <v>mg-P/l</v>
      </c>
      <c r="I26" t="str">
        <f>wide!G21</f>
        <v>&lt;0.32613791</v>
      </c>
    </row>
    <row r="27" spans="1:9" x14ac:dyDescent="0.25">
      <c r="A27" s="20">
        <v>26</v>
      </c>
      <c r="C27" s="5">
        <f t="shared" ref="C27:F27" si="15">C15</f>
        <v>37014.541666666664</v>
      </c>
      <c r="D27" s="29">
        <f t="shared" si="15"/>
        <v>3</v>
      </c>
      <c r="E27" s="29">
        <f t="shared" si="15"/>
        <v>0</v>
      </c>
      <c r="F27" s="29">
        <f t="shared" si="15"/>
        <v>1035</v>
      </c>
      <c r="G27" t="str">
        <f t="shared" si="5"/>
        <v>Phosphate</v>
      </c>
      <c r="H27" t="str">
        <f t="shared" si="6"/>
        <v>mg-P/l</v>
      </c>
      <c r="I27" t="str">
        <f>wide!G22</f>
        <v>&lt;0.32613791</v>
      </c>
    </row>
    <row r="28" spans="1:9" x14ac:dyDescent="0.25">
      <c r="A28" s="20">
        <v>27</v>
      </c>
      <c r="C28" s="5">
        <f t="shared" ref="C28:F28" si="16">C16</f>
        <v>37013</v>
      </c>
      <c r="D28" s="29" t="str">
        <f t="shared" si="16"/>
        <v>#2</v>
      </c>
      <c r="E28" s="29" t="str">
        <f t="shared" si="16"/>
        <v>&lt;&lt;void&gt;&gt;</v>
      </c>
      <c r="F28" s="29">
        <f t="shared" si="16"/>
        <v>1002</v>
      </c>
      <c r="G28" t="str">
        <f>wide!H4</f>
        <v>Nitrate</v>
      </c>
      <c r="H28" t="str">
        <f>wide!H5</f>
        <v>mg/l</v>
      </c>
      <c r="I28">
        <f>wide!H11</f>
        <v>1</v>
      </c>
    </row>
    <row r="29" spans="1:9" x14ac:dyDescent="0.25">
      <c r="A29" s="20">
        <v>28</v>
      </c>
      <c r="C29" s="5" t="str">
        <f>C17</f>
        <v>02-05-2001</v>
      </c>
      <c r="D29" s="29" t="str">
        <f t="shared" ref="D29:E29" si="17">D17</f>
        <v>#2</v>
      </c>
      <c r="E29" s="29" t="str">
        <f t="shared" si="17"/>
        <v>…</v>
      </c>
      <c r="F29" s="29">
        <f>F17</f>
        <v>1005</v>
      </c>
      <c r="G29" t="str">
        <f>G28</f>
        <v>Nitrate</v>
      </c>
      <c r="H29" t="str">
        <f>H28</f>
        <v>mg/l</v>
      </c>
      <c r="I29">
        <f>wide!H12</f>
        <v>1</v>
      </c>
    </row>
    <row r="30" spans="1:9" x14ac:dyDescent="0.25">
      <c r="A30" s="20">
        <v>29</v>
      </c>
      <c r="C30" s="5">
        <f t="shared" ref="C30:F30" si="18">C18</f>
        <v>37013</v>
      </c>
      <c r="D30" s="29">
        <f t="shared" si="18"/>
        <v>2</v>
      </c>
      <c r="E30" s="29">
        <f t="shared" si="18"/>
        <v>0</v>
      </c>
      <c r="F30" s="29">
        <f t="shared" si="18"/>
        <v>1008</v>
      </c>
      <c r="G30" t="str">
        <f t="shared" ref="G30:G39" si="19">G29</f>
        <v>Nitrate</v>
      </c>
      <c r="H30" t="str">
        <f t="shared" ref="H30:H39" si="20">H29</f>
        <v>mg/l</v>
      </c>
      <c r="I30">
        <f>wide!H13</f>
        <v>1</v>
      </c>
    </row>
    <row r="31" spans="1:9" x14ac:dyDescent="0.25">
      <c r="A31" s="20">
        <v>30</v>
      </c>
      <c r="C31" s="5">
        <f t="shared" ref="C31:F31" si="21">C19</f>
        <v>37014</v>
      </c>
      <c r="D31" s="29">
        <f t="shared" si="21"/>
        <v>2</v>
      </c>
      <c r="E31" s="29">
        <f t="shared" si="21"/>
        <v>0</v>
      </c>
      <c r="F31" s="29">
        <f t="shared" si="21"/>
        <v>1011</v>
      </c>
      <c r="G31" t="str">
        <f t="shared" si="19"/>
        <v>Nitrate</v>
      </c>
      <c r="H31" t="str">
        <f t="shared" si="20"/>
        <v>mg/l</v>
      </c>
      <c r="I31">
        <f>wide!H14</f>
        <v>1</v>
      </c>
    </row>
    <row r="32" spans="1:9" x14ac:dyDescent="0.25">
      <c r="A32" s="20">
        <v>31</v>
      </c>
      <c r="C32" s="5" t="str">
        <f t="shared" ref="C32:F32" si="22">C20</f>
        <v>03-05-2001</v>
      </c>
      <c r="D32" s="29">
        <f t="shared" si="22"/>
        <v>2</v>
      </c>
      <c r="E32" s="29">
        <f t="shared" si="22"/>
        <v>0</v>
      </c>
      <c r="F32" s="29">
        <f t="shared" si="22"/>
        <v>1014</v>
      </c>
      <c r="G32" t="str">
        <f t="shared" si="19"/>
        <v>Nitrate</v>
      </c>
      <c r="H32" t="str">
        <f t="shared" si="20"/>
        <v>mg/l</v>
      </c>
      <c r="I32">
        <f>wide!H15</f>
        <v>1</v>
      </c>
    </row>
    <row r="33" spans="1:9" x14ac:dyDescent="0.25">
      <c r="A33" s="20">
        <v>32</v>
      </c>
      <c r="C33" s="5">
        <f t="shared" ref="C33:F33" si="23">C21</f>
        <v>37014</v>
      </c>
      <c r="D33" s="29">
        <f t="shared" si="23"/>
        <v>2</v>
      </c>
      <c r="E33" s="29">
        <f t="shared" si="23"/>
        <v>0</v>
      </c>
      <c r="F33" s="29">
        <f t="shared" si="23"/>
        <v>1017</v>
      </c>
      <c r="G33" t="str">
        <f t="shared" si="19"/>
        <v>Nitrate</v>
      </c>
      <c r="H33" t="str">
        <f t="shared" si="20"/>
        <v>mg/l</v>
      </c>
      <c r="I33">
        <f>wide!H16</f>
        <v>1</v>
      </c>
    </row>
    <row r="34" spans="1:9" x14ac:dyDescent="0.25">
      <c r="A34" s="20">
        <v>33</v>
      </c>
      <c r="C34" s="5">
        <f t="shared" ref="C34:F34" si="24">C22</f>
        <v>37013.541666666664</v>
      </c>
      <c r="D34" s="29">
        <f t="shared" si="24"/>
        <v>3</v>
      </c>
      <c r="E34" s="29">
        <f t="shared" si="24"/>
        <v>0</v>
      </c>
      <c r="F34" s="29">
        <f t="shared" si="24"/>
        <v>1020</v>
      </c>
      <c r="G34" t="str">
        <f t="shared" si="19"/>
        <v>Nitrate</v>
      </c>
      <c r="H34" t="str">
        <f t="shared" si="20"/>
        <v>mg/l</v>
      </c>
      <c r="I34">
        <f>wide!H17</f>
        <v>1</v>
      </c>
    </row>
    <row r="35" spans="1:9" x14ac:dyDescent="0.25">
      <c r="A35" s="20">
        <v>34</v>
      </c>
      <c r="C35" s="5" t="str">
        <f t="shared" ref="C35:F35" si="25">C23</f>
        <v>02-05-2001 01:00:00 PM</v>
      </c>
      <c r="D35" s="29">
        <f t="shared" si="25"/>
        <v>3</v>
      </c>
      <c r="E35" s="29">
        <f t="shared" si="25"/>
        <v>0</v>
      </c>
      <c r="F35" s="29">
        <f t="shared" si="25"/>
        <v>1023</v>
      </c>
      <c r="G35" t="str">
        <f t="shared" si="19"/>
        <v>Nitrate</v>
      </c>
      <c r="H35" t="str">
        <f t="shared" si="20"/>
        <v>mg/l</v>
      </c>
      <c r="I35">
        <f>wide!H18</f>
        <v>1</v>
      </c>
    </row>
    <row r="36" spans="1:9" x14ac:dyDescent="0.25">
      <c r="A36" s="20">
        <v>35</v>
      </c>
      <c r="C36" s="5">
        <f t="shared" ref="C36:F36" si="26">C24</f>
        <v>37014.541666666664</v>
      </c>
      <c r="D36" s="29">
        <f t="shared" si="26"/>
        <v>3</v>
      </c>
      <c r="E36" s="29">
        <f t="shared" si="26"/>
        <v>0</v>
      </c>
      <c r="F36" s="29">
        <f t="shared" si="26"/>
        <v>1026</v>
      </c>
      <c r="G36" t="str">
        <f t="shared" si="19"/>
        <v>Nitrate</v>
      </c>
      <c r="H36" t="str">
        <f t="shared" si="20"/>
        <v>mg/l</v>
      </c>
    </row>
    <row r="37" spans="1:9" x14ac:dyDescent="0.25">
      <c r="A37" s="20">
        <v>36</v>
      </c>
      <c r="C37" s="5">
        <f t="shared" ref="C37:F37" si="27">C25</f>
        <v>37014.458333333336</v>
      </c>
      <c r="D37" s="29">
        <f t="shared" si="27"/>
        <v>3</v>
      </c>
      <c r="E37" s="29">
        <f t="shared" si="27"/>
        <v>0</v>
      </c>
      <c r="F37" s="29">
        <f t="shared" si="27"/>
        <v>1029</v>
      </c>
      <c r="G37" t="str">
        <f t="shared" si="19"/>
        <v>Nitrate</v>
      </c>
      <c r="H37" t="str">
        <f t="shared" si="20"/>
        <v>mg/l</v>
      </c>
    </row>
    <row r="38" spans="1:9" x14ac:dyDescent="0.25">
      <c r="A38" s="20">
        <v>37</v>
      </c>
      <c r="C38" s="5" t="str">
        <f t="shared" ref="C38:F38" si="28">C26</f>
        <v>03-05-2001 11:00:00</v>
      </c>
      <c r="D38" s="29">
        <f t="shared" si="28"/>
        <v>3</v>
      </c>
      <c r="E38" s="29">
        <f t="shared" si="28"/>
        <v>0</v>
      </c>
      <c r="F38" s="29">
        <f t="shared" si="28"/>
        <v>1032</v>
      </c>
      <c r="G38" t="str">
        <f t="shared" si="19"/>
        <v>Nitrate</v>
      </c>
      <c r="H38" t="str">
        <f t="shared" si="20"/>
        <v>mg/l</v>
      </c>
    </row>
    <row r="39" spans="1:9" x14ac:dyDescent="0.25">
      <c r="A39" s="20">
        <v>38</v>
      </c>
      <c r="C39" s="5">
        <f t="shared" ref="C39:F39" si="29">C27</f>
        <v>37014.541666666664</v>
      </c>
      <c r="D39" s="29">
        <f t="shared" si="29"/>
        <v>3</v>
      </c>
      <c r="E39" s="29">
        <f t="shared" si="29"/>
        <v>0</v>
      </c>
      <c r="F39" s="29">
        <f t="shared" si="29"/>
        <v>1035</v>
      </c>
      <c r="G39" t="str">
        <f t="shared" si="19"/>
        <v>Nitrate</v>
      </c>
      <c r="H39" t="str">
        <f t="shared" si="20"/>
        <v>mg/l</v>
      </c>
    </row>
    <row r="40" spans="1:9" x14ac:dyDescent="0.25">
      <c r="A40" s="20">
        <v>39</v>
      </c>
      <c r="C40" s="5">
        <f t="shared" ref="C40:F40" si="30">C28</f>
        <v>37013</v>
      </c>
      <c r="D40" s="29" t="str">
        <f t="shared" si="30"/>
        <v>#2</v>
      </c>
      <c r="E40" s="29" t="str">
        <f t="shared" si="30"/>
        <v>&lt;&lt;void&gt;&gt;</v>
      </c>
      <c r="F40" s="29">
        <f t="shared" si="30"/>
        <v>1002</v>
      </c>
      <c r="G40" s="29" t="str">
        <f>wide!I4</f>
        <v>Nitrate</v>
      </c>
      <c r="H40" s="29" t="str">
        <f>wide!I5</f>
        <v>μg-N/l</v>
      </c>
    </row>
    <row r="41" spans="1:9" x14ac:dyDescent="0.25">
      <c r="A41" s="20">
        <v>40</v>
      </c>
      <c r="C41" s="5" t="str">
        <f t="shared" ref="C41:F41" si="31">C29</f>
        <v>02-05-2001</v>
      </c>
      <c r="D41" s="29" t="str">
        <f t="shared" si="31"/>
        <v>#2</v>
      </c>
      <c r="E41" s="29" t="str">
        <f t="shared" si="31"/>
        <v>…</v>
      </c>
      <c r="F41" s="29">
        <f t="shared" si="31"/>
        <v>1005</v>
      </c>
      <c r="G41" t="str">
        <f>G40</f>
        <v>Nitrate</v>
      </c>
      <c r="H41" t="str">
        <f>H40</f>
        <v>μg-N/l</v>
      </c>
    </row>
    <row r="42" spans="1:9" x14ac:dyDescent="0.25">
      <c r="A42" s="20">
        <v>41</v>
      </c>
      <c r="C42" s="5">
        <f>C30</f>
        <v>37013</v>
      </c>
      <c r="D42" s="29">
        <f t="shared" ref="D42:E42" si="32">D30</f>
        <v>2</v>
      </c>
      <c r="E42" s="29">
        <f t="shared" si="32"/>
        <v>0</v>
      </c>
      <c r="F42" s="29">
        <f>F30</f>
        <v>1008</v>
      </c>
      <c r="G42" t="str">
        <f t="shared" ref="G42:G51" si="33">G41</f>
        <v>Nitrate</v>
      </c>
      <c r="H42" t="str">
        <f t="shared" ref="H42:H51" si="34">H41</f>
        <v>μg-N/l</v>
      </c>
    </row>
    <row r="43" spans="1:9" x14ac:dyDescent="0.25">
      <c r="A43" s="20">
        <v>42</v>
      </c>
      <c r="C43" s="5">
        <f t="shared" ref="C43:F43" si="35">C31</f>
        <v>37014</v>
      </c>
      <c r="D43" s="29">
        <f t="shared" si="35"/>
        <v>2</v>
      </c>
      <c r="E43" s="29">
        <f t="shared" si="35"/>
        <v>0</v>
      </c>
      <c r="F43" s="29">
        <f t="shared" si="35"/>
        <v>1011</v>
      </c>
      <c r="G43" t="str">
        <f t="shared" si="33"/>
        <v>Nitrate</v>
      </c>
      <c r="H43" t="str">
        <f t="shared" si="34"/>
        <v>μg-N/l</v>
      </c>
    </row>
    <row r="44" spans="1:9" x14ac:dyDescent="0.25">
      <c r="A44" s="20">
        <v>43</v>
      </c>
      <c r="C44" s="5" t="str">
        <f t="shared" ref="C44:F44" si="36">C32</f>
        <v>03-05-2001</v>
      </c>
      <c r="D44" s="29">
        <f t="shared" si="36"/>
        <v>2</v>
      </c>
      <c r="E44" s="29">
        <f t="shared" si="36"/>
        <v>0</v>
      </c>
      <c r="F44" s="29">
        <f t="shared" si="36"/>
        <v>1014</v>
      </c>
      <c r="G44" t="str">
        <f t="shared" si="33"/>
        <v>Nitrate</v>
      </c>
      <c r="H44" t="str">
        <f t="shared" si="34"/>
        <v>μg-N/l</v>
      </c>
      <c r="I44">
        <f>wide!I15</f>
        <v>999</v>
      </c>
    </row>
    <row r="45" spans="1:9" x14ac:dyDescent="0.25">
      <c r="A45" s="20">
        <v>44</v>
      </c>
      <c r="C45" s="5">
        <f t="shared" ref="C45:F45" si="37">C33</f>
        <v>37014</v>
      </c>
      <c r="D45" s="29">
        <f t="shared" si="37"/>
        <v>2</v>
      </c>
      <c r="E45" s="29">
        <f t="shared" si="37"/>
        <v>0</v>
      </c>
      <c r="F45" s="29">
        <f t="shared" si="37"/>
        <v>1017</v>
      </c>
      <c r="G45" t="str">
        <f t="shared" si="33"/>
        <v>Nitrate</v>
      </c>
      <c r="H45" t="str">
        <f t="shared" si="34"/>
        <v>μg-N/l</v>
      </c>
      <c r="I45">
        <f>wide!I16</f>
        <v>999</v>
      </c>
    </row>
    <row r="46" spans="1:9" x14ac:dyDescent="0.25">
      <c r="A46" s="20">
        <v>45</v>
      </c>
      <c r="C46" s="5">
        <f t="shared" ref="C46:F46" si="38">C34</f>
        <v>37013.541666666664</v>
      </c>
      <c r="D46" s="29">
        <f t="shared" si="38"/>
        <v>3</v>
      </c>
      <c r="E46" s="29">
        <f t="shared" si="38"/>
        <v>0</v>
      </c>
      <c r="F46" s="29">
        <f t="shared" si="38"/>
        <v>1020</v>
      </c>
      <c r="G46" t="str">
        <f t="shared" si="33"/>
        <v>Nitrate</v>
      </c>
      <c r="H46" t="str">
        <f t="shared" si="34"/>
        <v>μg-N/l</v>
      </c>
      <c r="I46">
        <f>wide!I17</f>
        <v>999</v>
      </c>
    </row>
    <row r="47" spans="1:9" x14ac:dyDescent="0.25">
      <c r="A47" s="20">
        <v>46</v>
      </c>
      <c r="C47" s="5" t="str">
        <f t="shared" ref="C47:F47" si="39">C35</f>
        <v>02-05-2001 01:00:00 PM</v>
      </c>
      <c r="D47" s="29">
        <f t="shared" si="39"/>
        <v>3</v>
      </c>
      <c r="E47" s="29">
        <f t="shared" si="39"/>
        <v>0</v>
      </c>
      <c r="F47" s="29">
        <f t="shared" si="39"/>
        <v>1023</v>
      </c>
      <c r="G47" t="str">
        <f t="shared" si="33"/>
        <v>Nitrate</v>
      </c>
      <c r="H47" t="str">
        <f t="shared" si="34"/>
        <v>μg-N/l</v>
      </c>
      <c r="I47">
        <f>wide!I18</f>
        <v>999</v>
      </c>
    </row>
    <row r="48" spans="1:9" x14ac:dyDescent="0.25">
      <c r="A48" s="20">
        <v>47</v>
      </c>
      <c r="C48" s="5">
        <f t="shared" ref="C48:F48" si="40">C36</f>
        <v>37014.541666666664</v>
      </c>
      <c r="D48" s="29">
        <f t="shared" si="40"/>
        <v>3</v>
      </c>
      <c r="E48" s="29">
        <f t="shared" si="40"/>
        <v>0</v>
      </c>
      <c r="F48" s="29">
        <f t="shared" si="40"/>
        <v>1026</v>
      </c>
      <c r="G48" t="str">
        <f t="shared" si="33"/>
        <v>Nitrate</v>
      </c>
      <c r="H48" t="str">
        <f t="shared" si="34"/>
        <v>μg-N/l</v>
      </c>
      <c r="I48">
        <f>wide!I19</f>
        <v>225.89666300566569</v>
      </c>
    </row>
    <row r="49" spans="1:9" x14ac:dyDescent="0.25">
      <c r="A49" s="20">
        <v>48</v>
      </c>
      <c r="C49" s="5">
        <f t="shared" ref="C49:F49" si="41">C37</f>
        <v>37014.458333333336</v>
      </c>
      <c r="D49" s="29">
        <f t="shared" si="41"/>
        <v>3</v>
      </c>
      <c r="E49" s="29">
        <f t="shared" si="41"/>
        <v>0</v>
      </c>
      <c r="F49" s="29">
        <f t="shared" si="41"/>
        <v>1029</v>
      </c>
      <c r="G49" t="str">
        <f t="shared" si="33"/>
        <v>Nitrate</v>
      </c>
      <c r="H49" t="str">
        <f t="shared" si="34"/>
        <v>μg-N/l</v>
      </c>
      <c r="I49">
        <f>wide!I20</f>
        <v>225.89666300566569</v>
      </c>
    </row>
    <row r="50" spans="1:9" x14ac:dyDescent="0.25">
      <c r="A50" s="20">
        <v>49</v>
      </c>
      <c r="C50" s="5" t="str">
        <f t="shared" ref="C50:F50" si="42">C38</f>
        <v>03-05-2001 11:00:00</v>
      </c>
      <c r="D50" s="29">
        <f t="shared" si="42"/>
        <v>3</v>
      </c>
      <c r="E50" s="29">
        <f t="shared" si="42"/>
        <v>0</v>
      </c>
      <c r="F50" s="29">
        <f t="shared" si="42"/>
        <v>1032</v>
      </c>
      <c r="G50" t="str">
        <f t="shared" si="33"/>
        <v>Nitrate</v>
      </c>
      <c r="H50" t="str">
        <f t="shared" si="34"/>
        <v>μg-N/l</v>
      </c>
      <c r="I50">
        <f>wide!I21</f>
        <v>225.89666300566569</v>
      </c>
    </row>
    <row r="51" spans="1:9" x14ac:dyDescent="0.25">
      <c r="A51" s="20">
        <v>50</v>
      </c>
      <c r="C51" s="5">
        <f t="shared" ref="C51:F51" si="43">C39</f>
        <v>37014.541666666664</v>
      </c>
      <c r="D51" s="29">
        <f t="shared" si="43"/>
        <v>3</v>
      </c>
      <c r="E51" s="29">
        <f t="shared" si="43"/>
        <v>0</v>
      </c>
      <c r="F51" s="29">
        <f t="shared" si="43"/>
        <v>1035</v>
      </c>
      <c r="G51" t="str">
        <f t="shared" si="33"/>
        <v>Nitrate</v>
      </c>
      <c r="H51" t="str">
        <f t="shared" si="34"/>
        <v>μg-N/l</v>
      </c>
      <c r="I51">
        <f>wide!I22</f>
        <v>225.89666300566569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wide</vt:lpstr>
      <vt:lpstr>stacked</vt:lpstr>
    </vt:vector>
  </TitlesOfParts>
  <Company>KWR Watercycle Research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Schans, Martin van der</dc:creator>
  <cp:lastModifiedBy>Schans, Martin van der</cp:lastModifiedBy>
  <dcterms:created xsi:type="dcterms:W3CDTF">2020-06-14T08:05:29Z</dcterms:created>
  <dcterms:modified xsi:type="dcterms:W3CDTF">2020-08-03T05:08:45Z</dcterms:modified>
</cp:coreProperties>
</file>