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"/>
    </mc:Choice>
  </mc:AlternateContent>
  <xr:revisionPtr revIDLastSave="183" documentId="8_{869AE2CA-4E59-4A55-AA24-02096052C8BC}" xr6:coauthVersionLast="47" xr6:coauthVersionMax="47" xr10:uidLastSave="{77E02C68-380B-456D-B3D9-4FDBB62E835C}"/>
  <bookViews>
    <workbookView xWindow="-28920" yWindow="-120" windowWidth="29040" windowHeight="15990" xr2:uid="{00000000-000D-0000-FFFF-FFFF00000000}"/>
    <workbookView xWindow="-120" yWindow="-120" windowWidth="29040" windowHeight="17790" xr2:uid="{183A4F30-FAFD-4CEB-8637-8AD1209B4453}"/>
  </bookViews>
  <sheets>
    <sheet name="`Brondata anoniem" sheetId="9" r:id="rId1"/>
    <sheet name="RGW_AH" sheetId="7" r:id="rId2"/>
    <sheet name="RGW" sheetId="1" r:id="rId3"/>
    <sheet name="RGWpiek" sheetId="6" r:id="rId4"/>
    <sheet name="brondata" sheetId="4" r:id="rId5"/>
    <sheet name="Pipe dimensions" sheetId="8" r:id="rId6"/>
  </sheets>
  <definedNames>
    <definedName name="_xlnm._FilterDatabase" localSheetId="0" hidden="1">'`Brondata anoniem'!$J$4:$Q$4</definedName>
    <definedName name="_xlnm._FilterDatabase" localSheetId="1" hidden="1">RGW_AH!$A$176:$U$321</definedName>
    <definedName name="_xlnm.Print_Area" localSheetId="0">'`Brondata anoniem'!$A$2:$E$310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9" l="1"/>
  <c r="V37" i="9"/>
  <c r="V38" i="9"/>
  <c r="V39" i="9"/>
  <c r="V35" i="9"/>
  <c r="S2" i="9"/>
  <c r="P240" i="9" l="1"/>
  <c r="P241" i="9"/>
  <c r="P242" i="9"/>
  <c r="P244" i="9"/>
  <c r="P245" i="9"/>
  <c r="P246" i="9"/>
  <c r="P247" i="9"/>
  <c r="P248" i="9"/>
  <c r="P249" i="9"/>
  <c r="P250" i="9"/>
  <c r="P251" i="9"/>
  <c r="P252" i="9"/>
  <c r="P253" i="9"/>
  <c r="P254" i="9"/>
  <c r="P256" i="9"/>
  <c r="P255" i="9"/>
  <c r="P257" i="9"/>
  <c r="P258" i="9"/>
  <c r="P260" i="9"/>
  <c r="P259" i="9"/>
  <c r="P261" i="9"/>
  <c r="P262" i="9"/>
  <c r="P264" i="9"/>
  <c r="P263" i="9"/>
  <c r="P265" i="9"/>
  <c r="P266" i="9"/>
  <c r="P269" i="9"/>
  <c r="P267" i="9"/>
  <c r="P268" i="9"/>
  <c r="P270" i="9"/>
  <c r="P271" i="9"/>
  <c r="P273" i="9"/>
  <c r="P272" i="9"/>
  <c r="P274" i="9"/>
  <c r="P275" i="9"/>
  <c r="P276" i="9"/>
  <c r="P277" i="9"/>
  <c r="P278" i="9"/>
  <c r="P281" i="9"/>
  <c r="P279" i="9"/>
  <c r="P280" i="9"/>
  <c r="P284" i="9"/>
  <c r="P282" i="9"/>
  <c r="P283" i="9"/>
  <c r="P285" i="9"/>
  <c r="P286" i="9"/>
  <c r="P287" i="9"/>
  <c r="P288" i="9"/>
  <c r="P289" i="9"/>
  <c r="P291" i="9"/>
  <c r="P290" i="9"/>
  <c r="P292" i="9"/>
  <c r="P293" i="9"/>
  <c r="P294" i="9"/>
  <c r="P296" i="9"/>
  <c r="P295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243" i="9"/>
  <c r="P20" i="9"/>
  <c r="P21" i="9"/>
  <c r="P22" i="9"/>
  <c r="P24" i="9"/>
  <c r="P23" i="9"/>
  <c r="P25" i="9"/>
  <c r="P26" i="9"/>
  <c r="P27" i="9"/>
  <c r="P28" i="9"/>
  <c r="P29" i="9"/>
  <c r="P30" i="9"/>
  <c r="P31" i="9"/>
  <c r="P32" i="9"/>
  <c r="P33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22" i="9"/>
  <c r="P123" i="9"/>
  <c r="P124" i="9"/>
  <c r="P125" i="9"/>
  <c r="P126" i="9"/>
  <c r="P127" i="9"/>
  <c r="P128" i="9"/>
  <c r="P49" i="9"/>
  <c r="P50" i="9"/>
  <c r="P59" i="9"/>
  <c r="P60" i="9"/>
  <c r="P61" i="9"/>
  <c r="P62" i="9"/>
  <c r="P129" i="9"/>
  <c r="P130" i="9"/>
  <c r="P131" i="9"/>
  <c r="P132" i="9"/>
  <c r="P133" i="9"/>
  <c r="P134" i="9"/>
  <c r="P135" i="9"/>
  <c r="P87" i="9"/>
  <c r="P88" i="9"/>
  <c r="P89" i="9"/>
  <c r="P90" i="9"/>
  <c r="P91" i="9"/>
  <c r="P92" i="9"/>
  <c r="P93" i="9"/>
  <c r="P94" i="9"/>
  <c r="P95" i="9"/>
  <c r="P77" i="9"/>
  <c r="P78" i="9"/>
  <c r="P79" i="9"/>
  <c r="P80" i="9"/>
  <c r="P81" i="9"/>
  <c r="P82" i="9"/>
  <c r="P83" i="9"/>
  <c r="P84" i="9"/>
  <c r="P85" i="9"/>
  <c r="P86" i="9"/>
  <c r="P114" i="9"/>
  <c r="P115" i="9"/>
  <c r="P116" i="9"/>
  <c r="P117" i="9"/>
  <c r="P118" i="9"/>
  <c r="P119" i="9"/>
  <c r="P120" i="9"/>
  <c r="P121" i="9"/>
  <c r="P46" i="9"/>
  <c r="P47" i="9"/>
  <c r="P48" i="9"/>
  <c r="P51" i="9"/>
  <c r="P52" i="9"/>
  <c r="P53" i="9"/>
  <c r="P54" i="9"/>
  <c r="P55" i="9"/>
  <c r="P56" i="9"/>
  <c r="P57" i="9"/>
  <c r="P58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40" i="9"/>
  <c r="P41" i="9"/>
  <c r="P42" i="9"/>
  <c r="P43" i="9"/>
  <c r="P44" i="9"/>
  <c r="P45" i="9"/>
  <c r="P34" i="9"/>
  <c r="P35" i="9"/>
  <c r="P36" i="9"/>
  <c r="P37" i="9"/>
  <c r="P38" i="9"/>
  <c r="P39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77" i="9"/>
  <c r="P178" i="9"/>
  <c r="P179" i="9"/>
  <c r="P159" i="9"/>
  <c r="P160" i="9"/>
  <c r="P161" i="9"/>
  <c r="P162" i="9"/>
  <c r="P163" i="9"/>
  <c r="P164" i="9"/>
  <c r="P165" i="9"/>
  <c r="P166" i="9"/>
  <c r="P136" i="9"/>
  <c r="P137" i="9"/>
  <c r="P138" i="9"/>
  <c r="P139" i="9"/>
  <c r="P140" i="9"/>
  <c r="P141" i="9"/>
  <c r="P167" i="9"/>
  <c r="P168" i="9"/>
  <c r="P169" i="9"/>
  <c r="P170" i="9"/>
  <c r="P171" i="9"/>
  <c r="P172" i="9"/>
  <c r="P173" i="9"/>
  <c r="P174" i="9"/>
  <c r="P175" i="9"/>
  <c r="P176" i="9"/>
  <c r="P227" i="9"/>
  <c r="P228" i="9"/>
  <c r="P223" i="9"/>
  <c r="P224" i="9"/>
  <c r="P231" i="9"/>
  <c r="P232" i="9"/>
  <c r="P225" i="9"/>
  <c r="P226" i="9"/>
  <c r="P221" i="9"/>
  <c r="P222" i="9"/>
  <c r="P229" i="9"/>
  <c r="P230" i="9"/>
  <c r="P219" i="9"/>
  <c r="P220" i="9"/>
  <c r="P182" i="9"/>
  <c r="P183" i="9"/>
  <c r="P196" i="9"/>
  <c r="P197" i="9"/>
  <c r="P184" i="9"/>
  <c r="P185" i="9"/>
  <c r="P217" i="9"/>
  <c r="P218" i="9"/>
  <c r="P198" i="9"/>
  <c r="P199" i="9"/>
  <c r="P192" i="9"/>
  <c r="P193" i="9"/>
  <c r="P202" i="9"/>
  <c r="P203" i="9"/>
  <c r="P194" i="9"/>
  <c r="P195" i="9"/>
  <c r="P209" i="9"/>
  <c r="P210" i="9"/>
  <c r="P211" i="9"/>
  <c r="P212" i="9"/>
  <c r="P213" i="9"/>
  <c r="P214" i="9"/>
  <c r="P200" i="9"/>
  <c r="P201" i="9"/>
  <c r="P215" i="9"/>
  <c r="P216" i="9"/>
  <c r="P234" i="9"/>
  <c r="P235" i="9"/>
  <c r="P236" i="9"/>
  <c r="P237" i="9"/>
  <c r="P205" i="9"/>
  <c r="P206" i="9"/>
  <c r="P207" i="9"/>
  <c r="P208" i="9"/>
  <c r="P238" i="9"/>
  <c r="P239" i="9"/>
  <c r="P186" i="9"/>
  <c r="P187" i="9"/>
  <c r="P188" i="9"/>
  <c r="P189" i="9"/>
  <c r="P180" i="9"/>
  <c r="P181" i="9"/>
  <c r="P190" i="9"/>
  <c r="P191" i="9"/>
  <c r="P233" i="9"/>
  <c r="P204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E177" i="7"/>
  <c r="E29" i="7"/>
  <c r="G310" i="9"/>
  <c r="G309" i="9"/>
  <c r="G308" i="9"/>
  <c r="G307" i="9"/>
  <c r="G306" i="9"/>
  <c r="G305" i="9"/>
  <c r="G304" i="9"/>
  <c r="G303" i="9"/>
  <c r="G302" i="9"/>
  <c r="G300" i="9"/>
  <c r="G298" i="9"/>
  <c r="G297" i="9"/>
  <c r="G296" i="9"/>
  <c r="G295" i="9"/>
  <c r="G293" i="9"/>
  <c r="G292" i="9"/>
  <c r="G291" i="9"/>
  <c r="G290" i="9"/>
  <c r="G288" i="9"/>
  <c r="G287" i="9"/>
  <c r="G286" i="9"/>
  <c r="G285" i="9"/>
  <c r="G282" i="9"/>
  <c r="G281" i="9"/>
  <c r="G279" i="9"/>
  <c r="G278" i="9"/>
  <c r="G277" i="9"/>
  <c r="G276" i="9"/>
  <c r="G275" i="9"/>
  <c r="G274" i="9"/>
  <c r="G273" i="9"/>
  <c r="G272" i="9"/>
  <c r="G271" i="9"/>
  <c r="G270" i="9"/>
  <c r="G269" i="9"/>
  <c r="G267" i="9"/>
  <c r="G266" i="9"/>
  <c r="G265" i="9"/>
  <c r="G264" i="9"/>
  <c r="G263" i="9"/>
  <c r="G262" i="9"/>
  <c r="G261" i="9"/>
  <c r="G260" i="9"/>
  <c r="G258" i="9"/>
  <c r="G257" i="9"/>
  <c r="G256" i="9"/>
  <c r="G253" i="9"/>
  <c r="G252" i="9"/>
  <c r="G251" i="9"/>
  <c r="G250" i="9"/>
  <c r="G246" i="9"/>
  <c r="G245" i="9"/>
  <c r="G242" i="9"/>
  <c r="G241" i="9"/>
  <c r="G240" i="9"/>
  <c r="G234" i="9"/>
  <c r="G233" i="9"/>
  <c r="G232" i="9"/>
  <c r="G231" i="9"/>
  <c r="G230" i="9"/>
  <c r="G229" i="9"/>
  <c r="G228" i="9"/>
  <c r="G227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5" i="9"/>
  <c r="G190" i="9"/>
  <c r="G189" i="9"/>
  <c r="G187" i="9"/>
  <c r="G186" i="9"/>
  <c r="G184" i="9"/>
  <c r="G183" i="9"/>
  <c r="G176" i="9"/>
  <c r="G175" i="9"/>
  <c r="G174" i="9"/>
  <c r="G173" i="9"/>
  <c r="G171" i="9"/>
  <c r="G170" i="9"/>
  <c r="G157" i="9"/>
  <c r="G155" i="9"/>
  <c r="G151" i="9"/>
  <c r="G148" i="9"/>
  <c r="G147" i="9"/>
  <c r="G144" i="9"/>
  <c r="G143" i="9"/>
  <c r="G142" i="9"/>
  <c r="G140" i="9"/>
  <c r="G139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0" i="9"/>
  <c r="G119" i="9"/>
  <c r="G118" i="9"/>
  <c r="G116" i="9"/>
  <c r="G115" i="9"/>
  <c r="G114" i="9"/>
  <c r="G113" i="9"/>
  <c r="G112" i="9"/>
  <c r="G110" i="9"/>
  <c r="G109" i="9"/>
  <c r="G107" i="9"/>
  <c r="G106" i="9"/>
  <c r="G105" i="9"/>
  <c r="G104" i="9"/>
  <c r="G102" i="9"/>
  <c r="G101" i="9"/>
  <c r="G100" i="9"/>
  <c r="G99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6" i="9"/>
  <c r="G65" i="9"/>
  <c r="G64" i="9"/>
  <c r="G63" i="9"/>
  <c r="G62" i="9"/>
  <c r="G61" i="9"/>
  <c r="G60" i="9"/>
  <c r="G59" i="9"/>
  <c r="G58" i="9"/>
  <c r="G56" i="9"/>
  <c r="G54" i="9"/>
  <c r="G49" i="9"/>
  <c r="G47" i="9"/>
  <c r="G45" i="9"/>
  <c r="G43" i="9"/>
  <c r="G42" i="9"/>
  <c r="G41" i="9"/>
  <c r="G37" i="9"/>
  <c r="G36" i="9"/>
  <c r="G35" i="9"/>
  <c r="G34" i="9"/>
  <c r="G33" i="9"/>
  <c r="G30" i="9"/>
  <c r="G29" i="9"/>
  <c r="G28" i="9"/>
  <c r="G27" i="9"/>
  <c r="G26" i="9"/>
  <c r="G25" i="9"/>
  <c r="G23" i="9"/>
  <c r="G22" i="9"/>
  <c r="G21" i="9"/>
  <c r="G19" i="9"/>
  <c r="G18" i="9"/>
  <c r="G17" i="9"/>
  <c r="G16" i="9"/>
  <c r="G15" i="9"/>
  <c r="G14" i="9"/>
  <c r="G13" i="9"/>
  <c r="G11" i="9"/>
  <c r="G10" i="9"/>
  <c r="G9" i="9"/>
  <c r="G8" i="9"/>
  <c r="G7" i="9"/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F210" i="7"/>
  <c r="E210" i="7"/>
  <c r="E209" i="7"/>
  <c r="F209" i="7" s="1"/>
  <c r="F208" i="7"/>
  <c r="E208" i="7"/>
  <c r="E207" i="7"/>
  <c r="F207" i="7" s="1"/>
  <c r="E206" i="7"/>
  <c r="F206" i="7" s="1"/>
  <c r="E205" i="7"/>
  <c r="F205" i="7" s="1"/>
  <c r="F204" i="7"/>
  <c r="E204" i="7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F177" i="7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M29" i="7"/>
  <c r="D11" i="7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Q189" i="7" l="1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<sst xmlns="http://schemas.openxmlformats.org/spreadsheetml/2006/main" count="5797" uniqueCount="299">
  <si>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</si>
  <si>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</si>
  <si>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</si>
  <si>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</si>
  <si>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</si>
  <si>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</si>
  <si>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</si>
  <si>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</si>
  <si>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</si>
  <si>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</si>
  <si>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</si>
  <si>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</si>
  <si>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</si>
  <si>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</si>
  <si>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</si>
  <si>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</si>
  <si>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</si>
  <si>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</si>
  <si>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</si>
  <si>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</si>
  <si>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</si>
  <si>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</si>
  <si>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</si>
  <si>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</si>
  <si>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</si>
  <si>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</si>
  <si>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</si>
  <si>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</si>
  <si>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</si>
  <si>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</si>
  <si>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</si>
  <si>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</si>
  <si>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</si>
  <si>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</si>
  <si>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</si>
  <si>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</si>
  <si>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</si>
  <si>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</si>
  <si>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</si>
  <si>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</si>
  <si>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</si>
  <si>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</si>
  <si>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</si>
  <si>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</si>
  <si>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</si>
  <si>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</si>
  <si>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</si>
  <si>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</si>
  <si>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</si>
  <si>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</si>
  <si>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</si>
  <si>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</si>
  <si>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</si>
  <si>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</si>
  <si>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</si>
  <si>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</si>
  <si>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</si>
  <si>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</si>
  <si>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</si>
  <si>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</si>
  <si>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</si>
  <si>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</si>
  <si>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</si>
  <si>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</si>
  <si>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</si>
  <si>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</si>
  <si>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</si>
  <si>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</si>
  <si>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</si>
  <si>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</si>
  <si>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</si>
  <si>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</si>
  <si>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</si>
  <si>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</si>
  <si>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</si>
  <si>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</si>
  <si>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</si>
  <si>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</si>
  <si>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</si>
  <si>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</si>
  <si>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</si>
  <si>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</si>
  <si>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</si>
  <si>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</si>
  <si>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</si>
  <si>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</si>
  <si>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</si>
  <si>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</si>
  <si>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</si>
  <si>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</si>
  <si>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</si>
  <si>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</si>
  <si>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</si>
  <si>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</si>
  <si>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</si>
  <si>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</si>
  <si>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</si>
  <si>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</si>
  <si>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</si>
  <si>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</si>
  <si>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</si>
  <si>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</si>
  <si>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</si>
  <si>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</si>
  <si>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</si>
  <si>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</si>
  <si>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</si>
  <si>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</si>
  <si>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</si>
  <si>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</si>
  <si>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</si>
  <si>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</si>
  <si>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</si>
  <si>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</si>
  <si>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</si>
  <si>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</si>
  <si>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</si>
  <si>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</si>
  <si>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</si>
  <si>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</si>
  <si>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</si>
  <si>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</si>
  <si>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</si>
  <si>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</si>
  <si>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</si>
  <si>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</si>
  <si>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</si>
  <si>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</si>
  <si>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</si>
  <si>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</si>
  <si>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</si>
  <si>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</si>
  <si>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</si>
  <si>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</si>
  <si>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</si>
  <si>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</si>
  <si>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</si>
  <si>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</si>
  <si>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</si>
  <si>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</si>
  <si>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</si>
  <si>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</si>
  <si>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</si>
  <si>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</si>
  <si>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</si>
  <si>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</si>
  <si>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</si>
  <si>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</si>
  <si>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</si>
  <si>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</si>
  <si>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</si>
  <si>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</si>
  <si>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</si>
  <si>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</si>
  <si>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</si>
  <si>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</si>
  <si>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</si>
  <si>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</si>
  <si>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</si>
  <si>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</si>
  <si>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</si>
  <si>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</si>
  <si>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</si>
  <si>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</si>
  <si>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</si>
  <si>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</si>
  <si>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</si>
  <si>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</si>
  <si>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</si>
  <si>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</si>
  <si>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</si>
  <si>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</si>
  <si>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</si>
  <si>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</si>
  <si>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</si>
  <si>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</si>
  <si>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</si>
  <si>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</si>
  <si>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</si>
  <si>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</si>
  <si>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</si>
  <si>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</si>
  <si>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</si>
  <si>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</si>
  <si>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</si>
  <si>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</si>
  <si>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</si>
  <si>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</si>
  <si>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</si>
  <si>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</si>
  <si>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</si>
  <si>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</si>
  <si>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</si>
  <si>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</si>
  <si>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</si>
  <si>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</si>
  <si>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</si>
  <si>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</si>
  <si>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</si>
  <si>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</si>
  <si>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</si>
  <si>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</si>
  <si>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</si>
  <si>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</si>
  <si>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</si>
  <si>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</si>
  <si>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</si>
  <si>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</si>
  <si>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</si>
  <si>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</si>
  <si>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</si>
  <si>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</si>
  <si>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</si>
  <si>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</si>
  <si>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</si>
  <si>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</si>
  <si>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</si>
  <si>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</si>
  <si>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</si>
  <si>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</si>
  <si>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</si>
  <si>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</si>
  <si>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</si>
  <si>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</si>
  <si>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</si>
  <si>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</si>
  <si>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</si>
  <si>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</si>
  <si>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</si>
  <si>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</si>
  <si>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</si>
  <si>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</si>
  <si>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</si>
  <si>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</si>
  <si>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</si>
  <si>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</si>
  <si>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</si>
  <si>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</si>
  <si>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</si>
  <si>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</si>
  <si>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</si>
  <si>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</si>
  <si>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</si>
  <si>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</si>
  <si>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</si>
  <si>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</si>
  <si>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</si>
  <si>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</si>
  <si>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</si>
  <si>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</si>
  <si>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</si>
  <si>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</si>
  <si>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</si>
  <si>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</si>
  <si>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</si>
  <si>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</si>
  <si>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</si>
  <si>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</si>
  <si>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</si>
  <si>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</si>
  <si>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</si>
  <si>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</si>
  <si>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</si>
  <si>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</si>
  <si>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</si>
  <si>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</si>
  <si>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</si>
  <si>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</si>
  <si>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</si>
  <si>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</si>
  <si>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</si>
  <si>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</si>
  <si>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</si>
  <si>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</si>
  <si>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</si>
  <si>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</si>
  <si>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</si>
  <si>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</si>
  <si>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</si>
  <si>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</si>
  <si>
    <t>Buitendiam</t>
  </si>
  <si>
    <t>Wanddikte</t>
  </si>
  <si>
    <t>Lengte_GIS</t>
  </si>
  <si>
    <t>mean</t>
  </si>
  <si>
    <t>std</t>
  </si>
  <si>
    <t>count</t>
  </si>
  <si>
    <t>Binnendiam</t>
  </si>
  <si>
    <t>Buiten diameter (mm)</t>
  </si>
  <si>
    <t>Binnen diameter (mm)</t>
  </si>
  <si>
    <t>Wanddikte (mm)</t>
  </si>
  <si>
    <t>Lengte (m)</t>
  </si>
  <si>
    <t>min</t>
  </si>
  <si>
    <t>max</t>
  </si>
  <si>
    <t>From PWN data: Aansluitleidingen_inBedrijf_16012023_PWN.xlsx</t>
  </si>
  <si>
    <t>Binnen diameter: wanddikte</t>
  </si>
  <si>
    <t>Location</t>
  </si>
  <si>
    <t>Corrected value (mg/kg)</t>
  </si>
  <si>
    <t>n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</si>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</sst>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9" fontId="16" fillId="0" borderId="38" xfId="0" applyNumberFormat="1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166" fontId="10" fillId="3" borderId="9" xfId="0" applyNumberFormat="1" applyFont="1" applyFill="1" applyBorder="1"/>
    <xf numFmtId="166" fontId="10" fillId="5" borderId="9" xfId="0" applyNumberFormat="1" applyFont="1" applyFill="1" applyBorder="1"/>
    <xf numFmtId="166" fontId="10" fillId="2" borderId="9" xfId="0" applyNumberFormat="1" applyFont="1" applyFill="1" applyBorder="1"/>
    <xf numFmtId="166" fontId="10" fillId="6" borderId="9" xfId="0" applyNumberFormat="1" applyFont="1" applyFill="1" applyBorder="1"/>
    <xf numFmtId="0" fontId="10" fillId="0" borderId="15" xfId="0" applyFont="1" applyBorder="1" applyAlignment="1">
      <alignment wrapText="1"/>
    </xf>
    <xf numFmtId="0" fontId="10" fillId="0" borderId="35" xfId="0" applyFont="1" applyBorder="1"/>
    <xf numFmtId="2" fontId="10" fillId="0" borderId="0" xfId="0" applyNumberFormat="1" applyFont="1"/>
    <xf numFmtId="0" fontId="10" fillId="0" borderId="6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31" xfId="0" applyFont="1" applyBorder="1"/>
    <xf numFmtId="0" fontId="13" fillId="3" borderId="34" xfId="0" applyFont="1" applyFill="1" applyBorder="1"/>
    <xf numFmtId="2" fontId="17" fillId="9" borderId="0" xfId="12" applyNumberFormat="1"/>
    <xf numFmtId="0" fontId="10" fillId="0" borderId="0" xfId="0" applyFont="1" applyAlignment="1">
      <alignment vertical="top"/>
    </xf>
    <xf numFmtId="0" fontId="18" fillId="10" borderId="0" xfId="13"/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</cellXfs>
  <cellStyles count="14">
    <cellStyle name="Comma 2" xfId="5" xr:uid="{00000000-0005-0000-0000-000000000000}"/>
    <cellStyle name="Comma 3" xfId="3" xr:uid="{00000000-0005-0000-0000-000001000000}"/>
    <cellStyle name="Good" xfId="12" builtinId="26"/>
    <cellStyle name="Neutral" xfId="13" builtinId="28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9488977295973"/>
          <c:y val="5.1615086679723768E-2"/>
          <c:w val="0.77575362774608025"/>
          <c:h val="0.79285261126163864"/>
        </c:manualLayout>
      </c:layout>
      <c:scatterChart>
        <c:scatterStyle val="lineMarker"/>
        <c:varyColors val="0"/>
        <c:ser>
          <c:idx val="1"/>
          <c:order val="1"/>
          <c:tx>
            <c:v>meting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0"/>
            <c:dispRSqr val="1"/>
            <c:dispEq val="1"/>
            <c:trendlineLbl>
              <c:layout>
                <c:manualLayout>
                  <c:x val="-3.2544488386283807E-2"/>
                  <c:y val="-2.06940658907038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'`Brondata anoniem'!$Q$243:$Q$310</c:f>
              <c:numCache>
                <c:formatCode>General</c:formatCode>
                <c:ptCount val="68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247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258</c:v>
                </c:pt>
                <c:pt idx="20">
                  <c:v>259</c:v>
                </c:pt>
                <c:pt idx="21">
                  <c:v>260</c:v>
                </c:pt>
                <c:pt idx="22">
                  <c:v>261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273</c:v>
                </c:pt>
                <c:pt idx="35">
                  <c:v>274</c:v>
                </c:pt>
                <c:pt idx="36">
                  <c:v>275</c:v>
                </c:pt>
                <c:pt idx="37">
                  <c:v>276</c:v>
                </c:pt>
                <c:pt idx="38">
                  <c:v>277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293</c:v>
                </c:pt>
                <c:pt idx="55">
                  <c:v>294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299</c:v>
                </c:pt>
                <c:pt idx="61">
                  <c:v>300</c:v>
                </c:pt>
                <c:pt idx="62">
                  <c:v>301</c:v>
                </c:pt>
                <c:pt idx="63">
                  <c:v>302</c:v>
                </c:pt>
                <c:pt idx="64">
                  <c:v>303</c:v>
                </c:pt>
                <c:pt idx="65">
                  <c:v>304</c:v>
                </c:pt>
                <c:pt idx="66">
                  <c:v>305</c:v>
                </c:pt>
                <c:pt idx="67">
                  <c:v>306</c:v>
                </c:pt>
              </c:numCache>
            </c:numRef>
          </c:xVal>
          <c:yVal>
            <c:numRef>
              <c:f>'`Brondata anoniem'!$O$243:$O$310</c:f>
              <c:numCache>
                <c:formatCode>0.00</c:formatCode>
                <c:ptCount val="68"/>
                <c:pt idx="0">
                  <c:v>0.2</c:v>
                </c:pt>
                <c:pt idx="1">
                  <c:v>0.21</c:v>
                </c:pt>
                <c:pt idx="2">
                  <c:v>0.222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0.30499999999999999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0.36399999999999999</c:v>
                </c:pt>
                <c:pt idx="15">
                  <c:v>0.36499999999999999</c:v>
                </c:pt>
                <c:pt idx="16">
                  <c:v>0.4</c:v>
                </c:pt>
                <c:pt idx="17">
                  <c:v>0.4</c:v>
                </c:pt>
                <c:pt idx="18">
                  <c:v>0.42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0.65</c:v>
                </c:pt>
                <c:pt idx="28">
                  <c:v>0.65</c:v>
                </c:pt>
                <c:pt idx="29">
                  <c:v>0.7</c:v>
                </c:pt>
                <c:pt idx="30">
                  <c:v>0.7</c:v>
                </c:pt>
                <c:pt idx="31">
                  <c:v>0.78300000000000003</c:v>
                </c:pt>
                <c:pt idx="32">
                  <c:v>0.8</c:v>
                </c:pt>
                <c:pt idx="33">
                  <c:v>0.85</c:v>
                </c:pt>
                <c:pt idx="34">
                  <c:v>0.9</c:v>
                </c:pt>
                <c:pt idx="35">
                  <c:v>0.93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1.05</c:v>
                </c:pt>
                <c:pt idx="43">
                  <c:v>1.06</c:v>
                </c:pt>
                <c:pt idx="44">
                  <c:v>1.1499999999999999</c:v>
                </c:pt>
                <c:pt idx="45">
                  <c:v>1.2</c:v>
                </c:pt>
                <c:pt idx="46">
                  <c:v>1.31</c:v>
                </c:pt>
                <c:pt idx="47">
                  <c:v>1.35</c:v>
                </c:pt>
                <c:pt idx="48">
                  <c:v>1.35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1.7778</c:v>
                </c:pt>
                <c:pt idx="57">
                  <c:v>1.8</c:v>
                </c:pt>
                <c:pt idx="58">
                  <c:v>1.95</c:v>
                </c:pt>
                <c:pt idx="59">
                  <c:v>2.0499999999999998</c:v>
                </c:pt>
                <c:pt idx="60">
                  <c:v>2.67</c:v>
                </c:pt>
                <c:pt idx="61">
                  <c:v>3.2</c:v>
                </c:pt>
                <c:pt idx="62">
                  <c:v>3.6</c:v>
                </c:pt>
                <c:pt idx="63">
                  <c:v>4.5999999999999996</c:v>
                </c:pt>
                <c:pt idx="64">
                  <c:v>6.4</c:v>
                </c:pt>
                <c:pt idx="65">
                  <c:v>6.9</c:v>
                </c:pt>
                <c:pt idx="66">
                  <c:v>7.5</c:v>
                </c:pt>
                <c:pt idx="67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3-4618-BE6F-9CB31DD939CF}"/>
            </c:ext>
          </c:extLst>
        </c:ser>
        <c:ser>
          <c:idx val="2"/>
          <c:order val="2"/>
          <c:tx>
            <c:v>extrapolatie, meting &lt;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'`Brondata anoniem'!$Q$5:$Q$242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'`Brondata anoniem'!$P$5:$P$242</c:f>
              <c:numCache>
                <c:formatCode>General</c:formatCode>
                <c:ptCount val="238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3-4618-BE6F-9CB31DD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4544"/>
        <c:axId val="30575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all data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'`Brondata anoniem'!$Q$5:$Q$310</c15:sqref>
                        </c15:formulaRef>
                      </c:ext>
                    </c:extLst>
                    <c:numCache>
                      <c:formatCode>General</c:formatCode>
                      <c:ptCount val="3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'`Brondata anoniem'!$O$5:$O$310</c15:sqref>
                        </c15:formulaRef>
                      </c:ext>
                    </c:extLst>
                    <c:numCache>
                      <c:formatCode>0.00</c:formatCode>
                      <c:ptCount val="306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4.9299999999999997E-2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  <c:pt idx="11">
                        <c:v>7.0000000000000007E-2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0.09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0.12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0.13500000000000001</c:v>
                      </c:pt>
                      <c:pt idx="21">
                        <c:v>0.14000000000000001</c:v>
                      </c:pt>
                      <c:pt idx="22">
                        <c:v>0.14000000000000001</c:v>
                      </c:pt>
                      <c:pt idx="23">
                        <c:v>0.15</c:v>
                      </c:pt>
                      <c:pt idx="24">
                        <c:v>0.15</c:v>
                      </c:pt>
                      <c:pt idx="25">
                        <c:v>0.15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0.17499999999999999</c:v>
                      </c:pt>
                      <c:pt idx="30">
                        <c:v>0.17499999999999999</c:v>
                      </c:pt>
                      <c:pt idx="31">
                        <c:v>0.17499999999999999</c:v>
                      </c:pt>
                      <c:pt idx="32">
                        <c:v>0.17499999999999999</c:v>
                      </c:pt>
                      <c:pt idx="33">
                        <c:v>0.17499999999999999</c:v>
                      </c:pt>
                      <c:pt idx="34">
                        <c:v>0.17499999999999999</c:v>
                      </c:pt>
                      <c:pt idx="35">
                        <c:v>0.17499999999999999</c:v>
                      </c:pt>
                      <c:pt idx="36">
                        <c:v>0.17499999999999999</c:v>
                      </c:pt>
                      <c:pt idx="37">
                        <c:v>0.17499999999999999</c:v>
                      </c:pt>
                      <c:pt idx="38">
                        <c:v>0.17499999999999999</c:v>
                      </c:pt>
                      <c:pt idx="39">
                        <c:v>0.17499999999999999</c:v>
                      </c:pt>
                      <c:pt idx="40">
                        <c:v>0.17499999999999999</c:v>
                      </c:pt>
                      <c:pt idx="41">
                        <c:v>0.17499999999999999</c:v>
                      </c:pt>
                      <c:pt idx="42">
                        <c:v>0.17499999999999999</c:v>
                      </c:pt>
                      <c:pt idx="43">
                        <c:v>0.17499999999999999</c:v>
                      </c:pt>
                      <c:pt idx="44">
                        <c:v>0.17499999999999999</c:v>
                      </c:pt>
                      <c:pt idx="45">
                        <c:v>0.17499999999999999</c:v>
                      </c:pt>
                      <c:pt idx="46">
                        <c:v>0.17499999999999999</c:v>
                      </c:pt>
                      <c:pt idx="47">
                        <c:v>0.17499999999999999</c:v>
                      </c:pt>
                      <c:pt idx="48">
                        <c:v>0.17499999999999999</c:v>
                      </c:pt>
                      <c:pt idx="49">
                        <c:v>0.17499999999999999</c:v>
                      </c:pt>
                      <c:pt idx="50">
                        <c:v>0.17499999999999999</c:v>
                      </c:pt>
                      <c:pt idx="51">
                        <c:v>0.17499999999999999</c:v>
                      </c:pt>
                      <c:pt idx="52">
                        <c:v>0.17499999999999999</c:v>
                      </c:pt>
                      <c:pt idx="53">
                        <c:v>0.17499999999999999</c:v>
                      </c:pt>
                      <c:pt idx="54">
                        <c:v>0.17499999999999999</c:v>
                      </c:pt>
                      <c:pt idx="55">
                        <c:v>0.17499999999999999</c:v>
                      </c:pt>
                      <c:pt idx="56">
                        <c:v>0.17499999999999999</c:v>
                      </c:pt>
                      <c:pt idx="57">
                        <c:v>0.17499999999999999</c:v>
                      </c:pt>
                      <c:pt idx="58">
                        <c:v>0.17499999999999999</c:v>
                      </c:pt>
                      <c:pt idx="59">
                        <c:v>0.17499999999999999</c:v>
                      </c:pt>
                      <c:pt idx="60">
                        <c:v>0.17499999999999999</c:v>
                      </c:pt>
                      <c:pt idx="61">
                        <c:v>0.17499999999999999</c:v>
                      </c:pt>
                      <c:pt idx="62">
                        <c:v>0.17499999999999999</c:v>
                      </c:pt>
                      <c:pt idx="63">
                        <c:v>0.17499999999999999</c:v>
                      </c:pt>
                      <c:pt idx="64">
                        <c:v>0.17499999999999999</c:v>
                      </c:pt>
                      <c:pt idx="65">
                        <c:v>0.17499999999999999</c:v>
                      </c:pt>
                      <c:pt idx="66">
                        <c:v>0.17499999999999999</c:v>
                      </c:pt>
                      <c:pt idx="67">
                        <c:v>0.17499999999999999</c:v>
                      </c:pt>
                      <c:pt idx="68">
                        <c:v>0.17499999999999999</c:v>
                      </c:pt>
                      <c:pt idx="69">
                        <c:v>0.17499999999999999</c:v>
                      </c:pt>
                      <c:pt idx="70">
                        <c:v>0.17499999999999999</c:v>
                      </c:pt>
                      <c:pt idx="71">
                        <c:v>0.17499999999999999</c:v>
                      </c:pt>
                      <c:pt idx="72">
                        <c:v>0.17499999999999999</c:v>
                      </c:pt>
                      <c:pt idx="73">
                        <c:v>0.17499999999999999</c:v>
                      </c:pt>
                      <c:pt idx="74">
                        <c:v>0.17499999999999999</c:v>
                      </c:pt>
                      <c:pt idx="75">
                        <c:v>0.17499999999999999</c:v>
                      </c:pt>
                      <c:pt idx="76">
                        <c:v>0.17499999999999999</c:v>
                      </c:pt>
                      <c:pt idx="77">
                        <c:v>0.17499999999999999</c:v>
                      </c:pt>
                      <c:pt idx="78">
                        <c:v>0.17499999999999999</c:v>
                      </c:pt>
                      <c:pt idx="79">
                        <c:v>0.17499999999999999</c:v>
                      </c:pt>
                      <c:pt idx="80">
                        <c:v>0.17499999999999999</c:v>
                      </c:pt>
                      <c:pt idx="81">
                        <c:v>0.17499999999999999</c:v>
                      </c:pt>
                      <c:pt idx="82">
                        <c:v>0.17499999999999999</c:v>
                      </c:pt>
                      <c:pt idx="83">
                        <c:v>0.17499999999999999</c:v>
                      </c:pt>
                      <c:pt idx="84">
                        <c:v>0.17499999999999999</c:v>
                      </c:pt>
                      <c:pt idx="85">
                        <c:v>0.17499999999999999</c:v>
                      </c:pt>
                      <c:pt idx="86">
                        <c:v>0.17499999999999999</c:v>
                      </c:pt>
                      <c:pt idx="87">
                        <c:v>0.17499999999999999</c:v>
                      </c:pt>
                      <c:pt idx="88">
                        <c:v>0.17499999999999999</c:v>
                      </c:pt>
                      <c:pt idx="89">
                        <c:v>0.17499999999999999</c:v>
                      </c:pt>
                      <c:pt idx="90">
                        <c:v>0.17499999999999999</c:v>
                      </c:pt>
                      <c:pt idx="91">
                        <c:v>0.17499999999999999</c:v>
                      </c:pt>
                      <c:pt idx="92">
                        <c:v>0.17499999999999999</c:v>
                      </c:pt>
                      <c:pt idx="93">
                        <c:v>0.17499999999999999</c:v>
                      </c:pt>
                      <c:pt idx="94">
                        <c:v>0.17499999999999999</c:v>
                      </c:pt>
                      <c:pt idx="95">
                        <c:v>0.17499999999999999</c:v>
                      </c:pt>
                      <c:pt idx="96">
                        <c:v>0.17499999999999999</c:v>
                      </c:pt>
                      <c:pt idx="97">
                        <c:v>0.17499999999999999</c:v>
                      </c:pt>
                      <c:pt idx="98">
                        <c:v>0.17499999999999999</c:v>
                      </c:pt>
                      <c:pt idx="99">
                        <c:v>0.17499999999999999</c:v>
                      </c:pt>
                      <c:pt idx="100">
                        <c:v>0.17499999999999999</c:v>
                      </c:pt>
                      <c:pt idx="101">
                        <c:v>0.17499999999999999</c:v>
                      </c:pt>
                      <c:pt idx="102">
                        <c:v>0.17499999999999999</c:v>
                      </c:pt>
                      <c:pt idx="103">
                        <c:v>0.17499999999999999</c:v>
                      </c:pt>
                      <c:pt idx="104">
                        <c:v>0.17499999999999999</c:v>
                      </c:pt>
                      <c:pt idx="105">
                        <c:v>0.17499999999999999</c:v>
                      </c:pt>
                      <c:pt idx="106">
                        <c:v>0.17499999999999999</c:v>
                      </c:pt>
                      <c:pt idx="107">
                        <c:v>0.17499999999999999</c:v>
                      </c:pt>
                      <c:pt idx="108">
                        <c:v>0.17499999999999999</c:v>
                      </c:pt>
                      <c:pt idx="109">
                        <c:v>0.17499999999999999</c:v>
                      </c:pt>
                      <c:pt idx="110">
                        <c:v>0.17499999999999999</c:v>
                      </c:pt>
                      <c:pt idx="111">
                        <c:v>0.17499999999999999</c:v>
                      </c:pt>
                      <c:pt idx="112">
                        <c:v>0.17499999999999999</c:v>
                      </c:pt>
                      <c:pt idx="113">
                        <c:v>0.17499999999999999</c:v>
                      </c:pt>
                      <c:pt idx="114">
                        <c:v>0.17499999999999999</c:v>
                      </c:pt>
                      <c:pt idx="115">
                        <c:v>0.17499999999999999</c:v>
                      </c:pt>
                      <c:pt idx="116">
                        <c:v>0.17499999999999999</c:v>
                      </c:pt>
                      <c:pt idx="117">
                        <c:v>0.17499999999999999</c:v>
                      </c:pt>
                      <c:pt idx="118">
                        <c:v>0.17499999999999999</c:v>
                      </c:pt>
                      <c:pt idx="119">
                        <c:v>0.17499999999999999</c:v>
                      </c:pt>
                      <c:pt idx="120">
                        <c:v>0.17499999999999999</c:v>
                      </c:pt>
                      <c:pt idx="121">
                        <c:v>0.17499999999999999</c:v>
                      </c:pt>
                      <c:pt idx="122">
                        <c:v>0.17499999999999999</c:v>
                      </c:pt>
                      <c:pt idx="123">
                        <c:v>0.17499999999999999</c:v>
                      </c:pt>
                      <c:pt idx="124">
                        <c:v>0.17499999999999999</c:v>
                      </c:pt>
                      <c:pt idx="125">
                        <c:v>0.17499999999999999</c:v>
                      </c:pt>
                      <c:pt idx="126">
                        <c:v>0.17499999999999999</c:v>
                      </c:pt>
                      <c:pt idx="127">
                        <c:v>0.17499999999999999</c:v>
                      </c:pt>
                      <c:pt idx="128">
                        <c:v>0.17499999999999999</c:v>
                      </c:pt>
                      <c:pt idx="129">
                        <c:v>0.17499999999999999</c:v>
                      </c:pt>
                      <c:pt idx="130">
                        <c:v>0.17499999999999999</c:v>
                      </c:pt>
                      <c:pt idx="131">
                        <c:v>0.18</c:v>
                      </c:pt>
                      <c:pt idx="132">
                        <c:v>0.18</c:v>
                      </c:pt>
                      <c:pt idx="133">
                        <c:v>0.18</c:v>
                      </c:pt>
                      <c:pt idx="134">
                        <c:v>0.18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0.18</c:v>
                      </c:pt>
                      <c:pt idx="138">
                        <c:v>0.18</c:v>
                      </c:pt>
                      <c:pt idx="139">
                        <c:v>0.18</c:v>
                      </c:pt>
                      <c:pt idx="140">
                        <c:v>0.18</c:v>
                      </c:pt>
                      <c:pt idx="141">
                        <c:v>0.18</c:v>
                      </c:pt>
                      <c:pt idx="142">
                        <c:v>0.18</c:v>
                      </c:pt>
                      <c:pt idx="143">
                        <c:v>0.18</c:v>
                      </c:pt>
                      <c:pt idx="144">
                        <c:v>0.18</c:v>
                      </c:pt>
                      <c:pt idx="145">
                        <c:v>0.18</c:v>
                      </c:pt>
                      <c:pt idx="146">
                        <c:v>0.18</c:v>
                      </c:pt>
                      <c:pt idx="147">
                        <c:v>0.18</c:v>
                      </c:pt>
                      <c:pt idx="148">
                        <c:v>0.18</c:v>
                      </c:pt>
                      <c:pt idx="149">
                        <c:v>0.18</c:v>
                      </c:pt>
                      <c:pt idx="150">
                        <c:v>0.18</c:v>
                      </c:pt>
                      <c:pt idx="151">
                        <c:v>0.18</c:v>
                      </c:pt>
                      <c:pt idx="152">
                        <c:v>0.18</c:v>
                      </c:pt>
                      <c:pt idx="153">
                        <c:v>0.18</c:v>
                      </c:pt>
                      <c:pt idx="154">
                        <c:v>0.18</c:v>
                      </c:pt>
                      <c:pt idx="155">
                        <c:v>0.18</c:v>
                      </c:pt>
                      <c:pt idx="156">
                        <c:v>0.18</c:v>
                      </c:pt>
                      <c:pt idx="157">
                        <c:v>0.18</c:v>
                      </c:pt>
                      <c:pt idx="158">
                        <c:v>0.18</c:v>
                      </c:pt>
                      <c:pt idx="159">
                        <c:v>0.18</c:v>
                      </c:pt>
                      <c:pt idx="160">
                        <c:v>0.18</c:v>
                      </c:pt>
                      <c:pt idx="161">
                        <c:v>0.18</c:v>
                      </c:pt>
                      <c:pt idx="162">
                        <c:v>0.18</c:v>
                      </c:pt>
                      <c:pt idx="163">
                        <c:v>0.18</c:v>
                      </c:pt>
                      <c:pt idx="164">
                        <c:v>0.18</c:v>
                      </c:pt>
                      <c:pt idx="165">
                        <c:v>0.18</c:v>
                      </c:pt>
                      <c:pt idx="166">
                        <c:v>0.18</c:v>
                      </c:pt>
                      <c:pt idx="167">
                        <c:v>0.18</c:v>
                      </c:pt>
                      <c:pt idx="168">
                        <c:v>0.18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0.18</c:v>
                      </c:pt>
                      <c:pt idx="172">
                        <c:v>0.18</c:v>
                      </c:pt>
                      <c:pt idx="173">
                        <c:v>0.18</c:v>
                      </c:pt>
                      <c:pt idx="174">
                        <c:v>0.18</c:v>
                      </c:pt>
                      <c:pt idx="175">
                        <c:v>0.18</c:v>
                      </c:pt>
                      <c:pt idx="176">
                        <c:v>0.18</c:v>
                      </c:pt>
                      <c:pt idx="177">
                        <c:v>0.18</c:v>
                      </c:pt>
                      <c:pt idx="178">
                        <c:v>0.18</c:v>
                      </c:pt>
                      <c:pt idx="179">
                        <c:v>0.18</c:v>
                      </c:pt>
                      <c:pt idx="180">
                        <c:v>0.18</c:v>
                      </c:pt>
                      <c:pt idx="181">
                        <c:v>0.18</c:v>
                      </c:pt>
                      <c:pt idx="182">
                        <c:v>0.18</c:v>
                      </c:pt>
                      <c:pt idx="183">
                        <c:v>0.18</c:v>
                      </c:pt>
                      <c:pt idx="184">
                        <c:v>0.18</c:v>
                      </c:pt>
                      <c:pt idx="185">
                        <c:v>0.18</c:v>
                      </c:pt>
                      <c:pt idx="186">
                        <c:v>0.18</c:v>
                      </c:pt>
                      <c:pt idx="187">
                        <c:v>0.18</c:v>
                      </c:pt>
                      <c:pt idx="188">
                        <c:v>0.18</c:v>
                      </c:pt>
                      <c:pt idx="189">
                        <c:v>0.18</c:v>
                      </c:pt>
                      <c:pt idx="190">
                        <c:v>0.18</c:v>
                      </c:pt>
                      <c:pt idx="191">
                        <c:v>0.18</c:v>
                      </c:pt>
                      <c:pt idx="192">
                        <c:v>0.18</c:v>
                      </c:pt>
                      <c:pt idx="193">
                        <c:v>0.18</c:v>
                      </c:pt>
                      <c:pt idx="194">
                        <c:v>0.18</c:v>
                      </c:pt>
                      <c:pt idx="195">
                        <c:v>0.18</c:v>
                      </c:pt>
                      <c:pt idx="196">
                        <c:v>0.18</c:v>
                      </c:pt>
                      <c:pt idx="197">
                        <c:v>0.18</c:v>
                      </c:pt>
                      <c:pt idx="198">
                        <c:v>0.18</c:v>
                      </c:pt>
                      <c:pt idx="199">
                        <c:v>0.18</c:v>
                      </c:pt>
                      <c:pt idx="200">
                        <c:v>0.18</c:v>
                      </c:pt>
                      <c:pt idx="201">
                        <c:v>0.18</c:v>
                      </c:pt>
                      <c:pt idx="202">
                        <c:v>0.18</c:v>
                      </c:pt>
                      <c:pt idx="203">
                        <c:v>0.18</c:v>
                      </c:pt>
                      <c:pt idx="204">
                        <c:v>0.18</c:v>
                      </c:pt>
                      <c:pt idx="205">
                        <c:v>0.18</c:v>
                      </c:pt>
                      <c:pt idx="206">
                        <c:v>0.18</c:v>
                      </c:pt>
                      <c:pt idx="207">
                        <c:v>0.18</c:v>
                      </c:pt>
                      <c:pt idx="208">
                        <c:v>0.18</c:v>
                      </c:pt>
                      <c:pt idx="209">
                        <c:v>0.18</c:v>
                      </c:pt>
                      <c:pt idx="210">
                        <c:v>0.18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0.18</c:v>
                      </c:pt>
                      <c:pt idx="222">
                        <c:v>0.18</c:v>
                      </c:pt>
                      <c:pt idx="223">
                        <c:v>0.18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9.35E-2</c:v>
                      </c:pt>
                      <c:pt idx="236">
                        <c:v>0.1</c:v>
                      </c:pt>
                      <c:pt idx="237">
                        <c:v>0.14000000000000001</c:v>
                      </c:pt>
                      <c:pt idx="238">
                        <c:v>0.2</c:v>
                      </c:pt>
                      <c:pt idx="239">
                        <c:v>0.21</c:v>
                      </c:pt>
                      <c:pt idx="240">
                        <c:v>0.222</c:v>
                      </c:pt>
                      <c:pt idx="241">
                        <c:v>0.25</c:v>
                      </c:pt>
                      <c:pt idx="242">
                        <c:v>0.26</c:v>
                      </c:pt>
                      <c:pt idx="243">
                        <c:v>0.28000000000000003</c:v>
                      </c:pt>
                      <c:pt idx="244">
                        <c:v>0.28999999999999998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0.30499999999999999</c:v>
                      </c:pt>
                      <c:pt idx="249">
                        <c:v>0.35</c:v>
                      </c:pt>
                      <c:pt idx="250">
                        <c:v>0.35</c:v>
                      </c:pt>
                      <c:pt idx="251">
                        <c:v>0.35</c:v>
                      </c:pt>
                      <c:pt idx="252">
                        <c:v>0.36399999999999999</c:v>
                      </c:pt>
                      <c:pt idx="253">
                        <c:v>0.36499999999999999</c:v>
                      </c:pt>
                      <c:pt idx="254">
                        <c:v>0.4</c:v>
                      </c:pt>
                      <c:pt idx="255">
                        <c:v>0.4</c:v>
                      </c:pt>
                      <c:pt idx="256">
                        <c:v>0.42</c:v>
                      </c:pt>
                      <c:pt idx="257">
                        <c:v>0.44500000000000001</c:v>
                      </c:pt>
                      <c:pt idx="258">
                        <c:v>0.45</c:v>
                      </c:pt>
                      <c:pt idx="259">
                        <c:v>0.45</c:v>
                      </c:pt>
                      <c:pt idx="260">
                        <c:v>0.5</c:v>
                      </c:pt>
                      <c:pt idx="261">
                        <c:v>0.55000000000000004</c:v>
                      </c:pt>
                      <c:pt idx="262">
                        <c:v>0.6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0.65</c:v>
                      </c:pt>
                      <c:pt idx="266">
                        <c:v>0.65</c:v>
                      </c:pt>
                      <c:pt idx="267">
                        <c:v>0.7</c:v>
                      </c:pt>
                      <c:pt idx="268">
                        <c:v>0.7</c:v>
                      </c:pt>
                      <c:pt idx="269">
                        <c:v>0.78300000000000003</c:v>
                      </c:pt>
                      <c:pt idx="270">
                        <c:v>0.8</c:v>
                      </c:pt>
                      <c:pt idx="271">
                        <c:v>0.85</c:v>
                      </c:pt>
                      <c:pt idx="272">
                        <c:v>0.9</c:v>
                      </c:pt>
                      <c:pt idx="273">
                        <c:v>0.93</c:v>
                      </c:pt>
                      <c:pt idx="274">
                        <c:v>0.95</c:v>
                      </c:pt>
                      <c:pt idx="275">
                        <c:v>0.95</c:v>
                      </c:pt>
                      <c:pt idx="276">
                        <c:v>0.95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1.05</c:v>
                      </c:pt>
                      <c:pt idx="281">
                        <c:v>1.06</c:v>
                      </c:pt>
                      <c:pt idx="282">
                        <c:v>1.1499999999999999</c:v>
                      </c:pt>
                      <c:pt idx="283">
                        <c:v>1.2</c:v>
                      </c:pt>
                      <c:pt idx="284">
                        <c:v>1.31</c:v>
                      </c:pt>
                      <c:pt idx="285">
                        <c:v>1.35</c:v>
                      </c:pt>
                      <c:pt idx="286">
                        <c:v>1.35</c:v>
                      </c:pt>
                      <c:pt idx="287">
                        <c:v>1.4</c:v>
                      </c:pt>
                      <c:pt idx="288">
                        <c:v>1.4</c:v>
                      </c:pt>
                      <c:pt idx="289">
                        <c:v>1.5</c:v>
                      </c:pt>
                      <c:pt idx="290">
                        <c:v>1.7</c:v>
                      </c:pt>
                      <c:pt idx="291">
                        <c:v>1.7</c:v>
                      </c:pt>
                      <c:pt idx="292">
                        <c:v>1.7</c:v>
                      </c:pt>
                      <c:pt idx="293">
                        <c:v>1.72</c:v>
                      </c:pt>
                      <c:pt idx="294">
                        <c:v>1.7778</c:v>
                      </c:pt>
                      <c:pt idx="295">
                        <c:v>1.8</c:v>
                      </c:pt>
                      <c:pt idx="296">
                        <c:v>1.95</c:v>
                      </c:pt>
                      <c:pt idx="297">
                        <c:v>2.0499999999999998</c:v>
                      </c:pt>
                      <c:pt idx="298">
                        <c:v>2.67</c:v>
                      </c:pt>
                      <c:pt idx="299">
                        <c:v>3.2</c:v>
                      </c:pt>
                      <c:pt idx="300">
                        <c:v>3.6</c:v>
                      </c:pt>
                      <c:pt idx="301">
                        <c:v>4.5999999999999996</c:v>
                      </c:pt>
                      <c:pt idx="302">
                        <c:v>6.4</c:v>
                      </c:pt>
                      <c:pt idx="303">
                        <c:v>6.9</c:v>
                      </c:pt>
                      <c:pt idx="304">
                        <c:v>7.5</c:v>
                      </c:pt>
                      <c:pt idx="305">
                        <c:v>10.3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83-4618-BE6F-9CB31DD939CF}"/>
                  </c:ext>
                </c:extLst>
              </c15:ser>
            </c15:filteredScatterSeries>
          </c:ext>
        </c:extLst>
      </c:scatterChart>
      <c:valAx>
        <c:axId val="305744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0304"/>
        <c:crossesAt val="1.0000000000000004E-6"/>
        <c:crossBetween val="midCat"/>
      </c:valAx>
      <c:valAx>
        <c:axId val="30575030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45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476046124242"/>
          <c:y val="8.2972822089040249E-2"/>
          <c:w val="0.33614106328901028"/>
          <c:h val="0.20569714106370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585-B071-98FE5A977941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585-B071-98FE5A977941}"/>
            </c:ext>
          </c:extLst>
        </c:ser>
        <c:ser>
          <c:idx val="2"/>
          <c:order val="2"/>
          <c:tx>
            <c:v>new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'`Brondata anoniem'!$Q$5:$Q$310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'`Brondata anoniem'!$P$5:$P$310</c:f>
              <c:numCache>
                <c:formatCode>General</c:formatCode>
                <c:ptCount val="306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  <c:pt idx="238" formatCode="0.00">
                  <c:v>0.2</c:v>
                </c:pt>
                <c:pt idx="239" formatCode="0.00">
                  <c:v>0.21</c:v>
                </c:pt>
                <c:pt idx="240" formatCode="0.00">
                  <c:v>0.222</c:v>
                </c:pt>
                <c:pt idx="241" formatCode="0.00">
                  <c:v>0.25</c:v>
                </c:pt>
                <c:pt idx="242" formatCode="0.00">
                  <c:v>0.26</c:v>
                </c:pt>
                <c:pt idx="243" formatCode="0.00">
                  <c:v>0.28000000000000003</c:v>
                </c:pt>
                <c:pt idx="244" formatCode="0.00">
                  <c:v>0.28999999999999998</c:v>
                </c:pt>
                <c:pt idx="245" formatCode="0.00">
                  <c:v>0.3</c:v>
                </c:pt>
                <c:pt idx="246" formatCode="0.00">
                  <c:v>0.3</c:v>
                </c:pt>
                <c:pt idx="247" formatCode="0.00">
                  <c:v>0.3</c:v>
                </c:pt>
                <c:pt idx="248" formatCode="0.00">
                  <c:v>0.30499999999999999</c:v>
                </c:pt>
                <c:pt idx="249" formatCode="0.00">
                  <c:v>0.35</c:v>
                </c:pt>
                <c:pt idx="250" formatCode="0.00">
                  <c:v>0.35</c:v>
                </c:pt>
                <c:pt idx="251" formatCode="0.00">
                  <c:v>0.35</c:v>
                </c:pt>
                <c:pt idx="252" formatCode="0.00">
                  <c:v>0.36399999999999999</c:v>
                </c:pt>
                <c:pt idx="253" formatCode="0.00">
                  <c:v>0.36499999999999999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0.42</c:v>
                </c:pt>
                <c:pt idx="257" formatCode="0.00">
                  <c:v>0.44500000000000001</c:v>
                </c:pt>
                <c:pt idx="258" formatCode="0.00">
                  <c:v>0.45</c:v>
                </c:pt>
                <c:pt idx="259" formatCode="0.00">
                  <c:v>0.45</c:v>
                </c:pt>
                <c:pt idx="260" formatCode="0.00">
                  <c:v>0.5</c:v>
                </c:pt>
                <c:pt idx="261" formatCode="0.00">
                  <c:v>0.55000000000000004</c:v>
                </c:pt>
                <c:pt idx="262" formatCode="0.00">
                  <c:v>0.6</c:v>
                </c:pt>
                <c:pt idx="263" formatCode="0.00">
                  <c:v>0.6</c:v>
                </c:pt>
                <c:pt idx="264" formatCode="0.00">
                  <c:v>0.6</c:v>
                </c:pt>
                <c:pt idx="265" formatCode="0.00">
                  <c:v>0.65</c:v>
                </c:pt>
                <c:pt idx="266" formatCode="0.00">
                  <c:v>0.65</c:v>
                </c:pt>
                <c:pt idx="267" formatCode="0.00">
                  <c:v>0.7</c:v>
                </c:pt>
                <c:pt idx="268" formatCode="0.00">
                  <c:v>0.7</c:v>
                </c:pt>
                <c:pt idx="269" formatCode="0.00">
                  <c:v>0.78300000000000003</c:v>
                </c:pt>
                <c:pt idx="270" formatCode="0.00">
                  <c:v>0.8</c:v>
                </c:pt>
                <c:pt idx="271" formatCode="0.00">
                  <c:v>0.85</c:v>
                </c:pt>
                <c:pt idx="272" formatCode="0.00">
                  <c:v>0.9</c:v>
                </c:pt>
                <c:pt idx="273" formatCode="0.00">
                  <c:v>0.93</c:v>
                </c:pt>
                <c:pt idx="274" formatCode="0.00">
                  <c:v>0.95</c:v>
                </c:pt>
                <c:pt idx="275" formatCode="0.00">
                  <c:v>0.95</c:v>
                </c:pt>
                <c:pt idx="276" formatCode="0.00">
                  <c:v>0.95</c:v>
                </c:pt>
                <c:pt idx="277" formatCode="0.00">
                  <c:v>1</c:v>
                </c:pt>
                <c:pt idx="278" formatCode="0.00">
                  <c:v>1</c:v>
                </c:pt>
                <c:pt idx="279" formatCode="0.00">
                  <c:v>1</c:v>
                </c:pt>
                <c:pt idx="280" formatCode="0.00">
                  <c:v>1.05</c:v>
                </c:pt>
                <c:pt idx="281" formatCode="0.00">
                  <c:v>1.06</c:v>
                </c:pt>
                <c:pt idx="282" formatCode="0.00">
                  <c:v>1.1499999999999999</c:v>
                </c:pt>
                <c:pt idx="283" formatCode="0.00">
                  <c:v>1.2</c:v>
                </c:pt>
                <c:pt idx="284" formatCode="0.00">
                  <c:v>1.31</c:v>
                </c:pt>
                <c:pt idx="285" formatCode="0.00">
                  <c:v>1.35</c:v>
                </c:pt>
                <c:pt idx="286" formatCode="0.00">
                  <c:v>1.35</c:v>
                </c:pt>
                <c:pt idx="287" formatCode="0.00">
                  <c:v>1.4</c:v>
                </c:pt>
                <c:pt idx="288" formatCode="0.00">
                  <c:v>1.4</c:v>
                </c:pt>
                <c:pt idx="289" formatCode="0.00">
                  <c:v>1.5</c:v>
                </c:pt>
                <c:pt idx="290" formatCode="0.00">
                  <c:v>1.7</c:v>
                </c:pt>
                <c:pt idx="291" formatCode="0.00">
                  <c:v>1.7</c:v>
                </c:pt>
                <c:pt idx="292" formatCode="0.00">
                  <c:v>1.7</c:v>
                </c:pt>
                <c:pt idx="293" formatCode="0.00">
                  <c:v>1.72</c:v>
                </c:pt>
                <c:pt idx="294" formatCode="0.00">
                  <c:v>1.7778</c:v>
                </c:pt>
                <c:pt idx="295" formatCode="0.00">
                  <c:v>1.8</c:v>
                </c:pt>
                <c:pt idx="296" formatCode="0.00">
                  <c:v>1.95</c:v>
                </c:pt>
                <c:pt idx="297" formatCode="0.00">
                  <c:v>2.0499999999999998</c:v>
                </c:pt>
                <c:pt idx="298" formatCode="0.00">
                  <c:v>2.67</c:v>
                </c:pt>
                <c:pt idx="299" formatCode="0.00">
                  <c:v>3.2</c:v>
                </c:pt>
                <c:pt idx="300" formatCode="0.00">
                  <c:v>3.6</c:v>
                </c:pt>
                <c:pt idx="301" formatCode="0.00">
                  <c:v>4.5999999999999996</c:v>
                </c:pt>
                <c:pt idx="302" formatCode="0.00">
                  <c:v>6.4</c:v>
                </c:pt>
                <c:pt idx="303" formatCode="0.00">
                  <c:v>6.9</c:v>
                </c:pt>
                <c:pt idx="304" formatCode="0.00">
                  <c:v>7.5</c:v>
                </c:pt>
                <c:pt idx="305" formatCode="0.0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F-4585-B071-98FE5A9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9498861879993"/>
          <c:y val="0.43079733831319228"/>
          <c:w val="0.31485615276227208"/>
          <c:h val="0.394111335155726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404763</xdr:colOff>
      <xdr:row>2</xdr:row>
      <xdr:rowOff>156818</xdr:rowOff>
    </xdr:from>
    <xdr:to>
      <xdr:col>26</xdr:col>
      <xdr:colOff>341917</xdr:colOff>
      <xdr:row>18</xdr:row>
      <xdr:rowOff>91616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48231-2FB7-4619-85B2-4618C846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580159</xdr:colOff>
      <xdr:row>31</xdr:row>
      <xdr:rowOff>79662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A5FDB-199E-43C6-944A-58FB757F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95B-020D-4C5E-B7C1-47825108D119}">
  <sheetPr>
    <pageSetUpPr fitToPage="1"/>
  </sheetPr>
  <dimension ref="A1:V311"/>
  <sheetViews>
    <sheetView tabSelected="1" topLeftCell="A3" zoomScale="97" zoomScaleNormal="100" workbookViewId="0">
      <selection activeCell="V35" sqref="V35:V39"/>
    </sheetView>
    <sheetView tabSelected="1" workbookViewId="1">
      <selection activeCell="S2" sqref="S2"/>
    </sheetView>
  </sheetViews>
  <sheetFormatPr defaultColWidth="8.7109375" defaultRowHeight="12" x14ac:dyDescent="0.25"/>
  <cols>
    <col min="1" max="1" width="14.85546875" style="119" customWidth="1"/>
    <col min="2" max="5" width="9.42578125" style="165" customWidth="1"/>
    <col min="6" max="15" width="8.7109375" style="119"/>
    <col min="16" max="16" width="12" style="119" bestFit="1" customWidth="1"/>
    <col min="17" max="18" width="8.7109375" style="119"/>
    <col min="19" max="19" width="9.140625" style="119" bestFit="1" customWidth="1"/>
    <col min="20" max="16384" width="8.7109375" style="119"/>
  </cols>
  <sheetData>
    <row r="1" spans="1:19" ht="18" customHeight="1" thickTop="1" thickBot="1" x14ac:dyDescent="0.35">
      <c r="A1" s="118"/>
      <c r="B1" s="199" t="s">
        <v>246</v>
      </c>
      <c r="C1" s="200"/>
      <c r="D1" s="200"/>
      <c r="E1" s="200"/>
    </row>
    <row r="2" spans="1:19" s="121" customFormat="1" ht="47.45" customHeight="1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O2" s="197"/>
      <c r="Q2"/>
      <c r="S2" s="121">
        <f>236/306</f>
        <v>0.77124183006535951</v>
      </c>
    </row>
    <row r="3" spans="1:19" s="121" customFormat="1" ht="26.45" customHeight="1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K3" t="s">
        <v>249</v>
      </c>
      <c r="L3" t="s">
        <v>250</v>
      </c>
      <c r="M3" t="s">
        <v>251</v>
      </c>
    </row>
    <row r="4" spans="1:19" s="126" customFormat="1" ht="15" customHeight="1" x14ac:dyDescent="0.25">
      <c r="A4" s="124" t="s">
        <v>252</v>
      </c>
      <c r="B4" s="205" t="s">
        <v>252</v>
      </c>
      <c r="C4" s="206"/>
      <c r="D4" s="206"/>
      <c r="E4" s="125" t="s">
        <v>252</v>
      </c>
      <c r="J4" s="126" t="s">
        <v>295</v>
      </c>
      <c r="N4" s="126" t="s">
        <v>296</v>
      </c>
      <c r="P4" s="126" t="s">
        <v>298</v>
      </c>
      <c r="Q4" s="126" t="s">
        <v>297</v>
      </c>
    </row>
    <row r="5" spans="1:19" ht="17.45" customHeight="1" x14ac:dyDescent="0.25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J5" s="127" t="s">
        <v>91</v>
      </c>
      <c r="K5" s="128">
        <v>2.6</v>
      </c>
      <c r="L5" s="129">
        <v>9.1999999999999993</v>
      </c>
      <c r="M5" s="129" t="s">
        <v>233</v>
      </c>
      <c r="N5" s="130" t="s">
        <v>257</v>
      </c>
      <c r="O5" s="191">
        <v>0.04</v>
      </c>
      <c r="P5" s="198">
        <f t="shared" ref="P5:P68" si="0">0.000004*EXP(0.0451*Q5)</f>
        <v>4.1845298717000854E-6</v>
      </c>
      <c r="Q5" s="119">
        <v>1</v>
      </c>
    </row>
    <row r="6" spans="1:19" ht="12.95" customHeight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J6" s="127" t="s">
        <v>98</v>
      </c>
      <c r="K6" s="182">
        <v>13.5</v>
      </c>
      <c r="L6" s="141">
        <v>7.9</v>
      </c>
      <c r="M6" s="141" t="s">
        <v>233</v>
      </c>
      <c r="N6" s="140" t="s">
        <v>257</v>
      </c>
      <c r="O6" s="191">
        <v>0.04</v>
      </c>
      <c r="P6" s="198">
        <f t="shared" si="0"/>
        <v>4.3775725617875841E-6</v>
      </c>
      <c r="Q6" s="119">
        <v>2</v>
      </c>
    </row>
    <row r="7" spans="1:19" ht="15" customHeight="1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1">C7</f>
        <v>4.3</v>
      </c>
      <c r="J7" s="127" t="s">
        <v>7</v>
      </c>
      <c r="K7" s="128">
        <v>4.8</v>
      </c>
      <c r="L7" s="129">
        <v>7.1</v>
      </c>
      <c r="M7" s="129" t="s">
        <v>232</v>
      </c>
      <c r="N7" s="130" t="s">
        <v>265</v>
      </c>
      <c r="O7" s="191">
        <v>4.9299999999999997E-2</v>
      </c>
      <c r="P7" s="198">
        <f t="shared" si="0"/>
        <v>4.5795207875837032E-6</v>
      </c>
      <c r="Q7" s="119">
        <v>3</v>
      </c>
    </row>
    <row r="8" spans="1:19" ht="15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1"/>
        <v>5</v>
      </c>
      <c r="J8" s="136" t="s">
        <v>11</v>
      </c>
      <c r="K8" s="128">
        <v>14.8</v>
      </c>
      <c r="L8" s="129">
        <v>7.1</v>
      </c>
      <c r="M8" s="129" t="s">
        <v>233</v>
      </c>
      <c r="N8" s="130" t="s">
        <v>232</v>
      </c>
      <c r="O8" s="191">
        <v>0.05</v>
      </c>
      <c r="P8" s="198">
        <f t="shared" si="0"/>
        <v>4.7907853834288782E-6</v>
      </c>
      <c r="Q8" s="119">
        <v>4</v>
      </c>
    </row>
    <row r="9" spans="1:19" ht="15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1"/>
        <v>2.4</v>
      </c>
      <c r="J9" s="127" t="s">
        <v>91</v>
      </c>
      <c r="K9" s="128">
        <v>2.2000000000000002</v>
      </c>
      <c r="L9" s="129">
        <v>5.8</v>
      </c>
      <c r="M9" s="129" t="s">
        <v>233</v>
      </c>
      <c r="N9" s="130" t="s">
        <v>93</v>
      </c>
      <c r="O9" s="191">
        <v>0.06</v>
      </c>
      <c r="P9" s="198">
        <f t="shared" si="0"/>
        <v>5.0117961364655721E-6</v>
      </c>
      <c r="Q9" s="119">
        <v>5</v>
      </c>
    </row>
    <row r="10" spans="1:19" ht="15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1"/>
        <v>4.2</v>
      </c>
      <c r="J10" s="127" t="s">
        <v>96</v>
      </c>
      <c r="K10" s="182">
        <v>9</v>
      </c>
      <c r="L10" s="141">
        <v>6</v>
      </c>
      <c r="M10" s="141" t="s">
        <v>233</v>
      </c>
      <c r="N10" s="140" t="s">
        <v>93</v>
      </c>
      <c r="O10" s="191">
        <v>0.06</v>
      </c>
      <c r="P10" s="198">
        <f t="shared" si="0"/>
        <v>5.2430026609778169E-6</v>
      </c>
      <c r="Q10" s="119">
        <v>6</v>
      </c>
    </row>
    <row r="11" spans="1:19" ht="15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1"/>
        <v>0.8</v>
      </c>
      <c r="J11" s="127" t="s">
        <v>94</v>
      </c>
      <c r="K11" s="128">
        <v>2.2000000000000002</v>
      </c>
      <c r="L11" s="129">
        <v>5.3</v>
      </c>
      <c r="M11" s="129" t="s">
        <v>233</v>
      </c>
      <c r="N11" s="130" t="s">
        <v>95</v>
      </c>
      <c r="O11" s="191">
        <v>7.0000000000000007E-2</v>
      </c>
      <c r="P11" s="198">
        <f t="shared" si="0"/>
        <v>5.4848753130661782E-6</v>
      </c>
      <c r="Q11" s="119">
        <v>7</v>
      </c>
    </row>
    <row r="12" spans="1:19" ht="15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J12" s="127" t="s">
        <v>94</v>
      </c>
      <c r="K12" s="128">
        <v>3.3</v>
      </c>
      <c r="L12" s="129">
        <v>4.7</v>
      </c>
      <c r="M12" s="129" t="s">
        <v>233</v>
      </c>
      <c r="N12" s="130" t="s">
        <v>95</v>
      </c>
      <c r="O12" s="191">
        <v>7.0000000000000007E-2</v>
      </c>
      <c r="P12" s="198">
        <f t="shared" si="0"/>
        <v>5.7379061475189459E-6</v>
      </c>
      <c r="Q12" s="119">
        <v>8</v>
      </c>
    </row>
    <row r="13" spans="1:19" ht="15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1"/>
        <v>1.5</v>
      </c>
      <c r="J13" s="127" t="s">
        <v>96</v>
      </c>
      <c r="K13" s="182">
        <v>7.1</v>
      </c>
      <c r="L13" s="141">
        <v>4.7</v>
      </c>
      <c r="M13" s="141" t="s">
        <v>233</v>
      </c>
      <c r="N13" s="140" t="s">
        <v>95</v>
      </c>
      <c r="O13" s="191">
        <v>7.0000000000000007E-2</v>
      </c>
      <c r="P13" s="198">
        <f t="shared" si="0"/>
        <v>6.0026099188261473E-6</v>
      </c>
      <c r="Q13" s="119">
        <v>9</v>
      </c>
    </row>
    <row r="14" spans="1:19" ht="15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1"/>
        <v>1.4</v>
      </c>
      <c r="J14" s="194" t="s">
        <v>97</v>
      </c>
      <c r="K14" s="182">
        <v>3.5</v>
      </c>
      <c r="L14" s="141">
        <v>5.3</v>
      </c>
      <c r="M14" s="141" t="s">
        <v>233</v>
      </c>
      <c r="N14" s="140" t="s">
        <v>95</v>
      </c>
      <c r="O14" s="191">
        <v>7.0000000000000007E-2</v>
      </c>
      <c r="P14" s="198">
        <f t="shared" si="0"/>
        <v>6.2795251283728091E-6</v>
      </c>
      <c r="Q14" s="119">
        <v>10</v>
      </c>
    </row>
    <row r="15" spans="1:19" ht="15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1"/>
        <v>1.6</v>
      </c>
      <c r="J15" s="127" t="s">
        <v>97</v>
      </c>
      <c r="K15" s="182">
        <v>4.3</v>
      </c>
      <c r="L15" s="141">
        <v>4.7</v>
      </c>
      <c r="M15" s="141" t="s">
        <v>233</v>
      </c>
      <c r="N15" s="140" t="s">
        <v>95</v>
      </c>
      <c r="O15" s="191">
        <v>7.0000000000000007E-2</v>
      </c>
      <c r="P15" s="198">
        <f t="shared" si="0"/>
        <v>6.5692151199418346E-6</v>
      </c>
      <c r="Q15" s="119">
        <v>11</v>
      </c>
    </row>
    <row r="16" spans="1:19" ht="15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1"/>
        <v>9.1999999999999993</v>
      </c>
      <c r="J16" s="127" t="s">
        <v>98</v>
      </c>
      <c r="K16" s="182">
        <v>8.1999999999999993</v>
      </c>
      <c r="L16" s="141">
        <v>5.3</v>
      </c>
      <c r="M16" s="141" t="s">
        <v>233</v>
      </c>
      <c r="N16" s="140" t="s">
        <v>95</v>
      </c>
      <c r="O16" s="191">
        <v>7.0000000000000007E-2</v>
      </c>
      <c r="P16" s="198">
        <f t="shared" si="0"/>
        <v>6.8722692257551179E-6</v>
      </c>
      <c r="Q16" s="119">
        <v>12</v>
      </c>
    </row>
    <row r="17" spans="1:17" ht="15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1"/>
        <v>5.8</v>
      </c>
      <c r="J17" s="127" t="s">
        <v>9</v>
      </c>
      <c r="K17" s="128">
        <v>2.5</v>
      </c>
      <c r="L17" s="129">
        <v>4.3</v>
      </c>
      <c r="M17" s="129" t="s">
        <v>233</v>
      </c>
      <c r="N17" s="130" t="s">
        <v>254</v>
      </c>
      <c r="O17" s="191">
        <v>0.08</v>
      </c>
      <c r="P17" s="198">
        <f t="shared" si="0"/>
        <v>7.1893039653843774E-6</v>
      </c>
      <c r="Q17" s="119">
        <v>13</v>
      </c>
    </row>
    <row r="18" spans="1:17" ht="15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1"/>
        <v>5.3</v>
      </c>
      <c r="J18" s="127" t="s">
        <v>105</v>
      </c>
      <c r="K18" s="128">
        <v>2.7</v>
      </c>
      <c r="L18" s="129">
        <v>4.2</v>
      </c>
      <c r="M18" s="129" t="s">
        <v>233</v>
      </c>
      <c r="N18" s="130" t="s">
        <v>254</v>
      </c>
      <c r="O18" s="191">
        <v>0.08</v>
      </c>
      <c r="P18" s="198">
        <f t="shared" si="0"/>
        <v>7.5209642999707013E-6</v>
      </c>
      <c r="Q18" s="119">
        <v>14</v>
      </c>
    </row>
    <row r="19" spans="1:17" ht="15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1"/>
        <v>4.7</v>
      </c>
      <c r="J19" s="145" t="s">
        <v>190</v>
      </c>
      <c r="K19" s="128" t="s">
        <v>255</v>
      </c>
      <c r="L19" s="129">
        <v>3.7</v>
      </c>
      <c r="M19" s="129" t="s">
        <v>233</v>
      </c>
      <c r="N19" s="153" t="s">
        <v>261</v>
      </c>
      <c r="O19" s="191">
        <v>0.09</v>
      </c>
      <c r="P19" s="198">
        <f t="shared" si="0"/>
        <v>7.8679249443043308E-6</v>
      </c>
      <c r="Q19" s="119">
        <v>15</v>
      </c>
    </row>
    <row r="20" spans="1:17" ht="15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J20" s="136" t="s">
        <v>99</v>
      </c>
      <c r="K20" s="128">
        <v>32.4</v>
      </c>
      <c r="L20" s="129">
        <v>3.3</v>
      </c>
      <c r="M20" s="129" t="s">
        <v>233</v>
      </c>
      <c r="N20" s="130" t="s">
        <v>101</v>
      </c>
      <c r="O20" s="191">
        <v>0.11</v>
      </c>
      <c r="P20" s="198">
        <f t="shared" si="0"/>
        <v>8.2308917394339266E-6</v>
      </c>
      <c r="Q20" s="119">
        <v>16</v>
      </c>
    </row>
    <row r="21" spans="1:17" ht="15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1"/>
        <v>0.7</v>
      </c>
      <c r="J21" s="145" t="s">
        <v>191</v>
      </c>
      <c r="K21" s="128">
        <v>4</v>
      </c>
      <c r="L21" s="129">
        <v>3.3</v>
      </c>
      <c r="M21" s="129" t="s">
        <v>233</v>
      </c>
      <c r="N21" s="153" t="s">
        <v>101</v>
      </c>
      <c r="O21" s="191">
        <v>0.11</v>
      </c>
      <c r="P21" s="198">
        <f t="shared" si="0"/>
        <v>8.6106030885976863E-6</v>
      </c>
      <c r="Q21" s="119">
        <v>17</v>
      </c>
    </row>
    <row r="22" spans="1:17" ht="15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1"/>
        <v>18.100000000000001</v>
      </c>
      <c r="J22" s="136" t="s">
        <v>11</v>
      </c>
      <c r="K22" s="128">
        <v>31.9</v>
      </c>
      <c r="L22" s="129">
        <v>3</v>
      </c>
      <c r="M22" s="129" t="s">
        <v>233</v>
      </c>
      <c r="N22" s="130" t="s">
        <v>258</v>
      </c>
      <c r="O22" s="191">
        <v>0.12</v>
      </c>
      <c r="P22" s="198">
        <f t="shared" si="0"/>
        <v>9.0078314593975111E-6</v>
      </c>
      <c r="Q22" s="119">
        <v>18</v>
      </c>
    </row>
    <row r="23" spans="1:17" ht="15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1"/>
        <v>1.6</v>
      </c>
      <c r="J23" s="127" t="s">
        <v>178</v>
      </c>
      <c r="K23" s="128">
        <v>3.1</v>
      </c>
      <c r="L23" s="129">
        <v>2.8</v>
      </c>
      <c r="M23" s="129" t="s">
        <v>233</v>
      </c>
      <c r="N23" s="130" t="s">
        <v>259</v>
      </c>
      <c r="O23" s="191">
        <v>0.13</v>
      </c>
      <c r="P23" s="198">
        <f t="shared" si="0"/>
        <v>9.4233849552721653E-6</v>
      </c>
      <c r="Q23" s="119">
        <v>19</v>
      </c>
    </row>
    <row r="24" spans="1:17" ht="15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J24" s="127" t="s">
        <v>107</v>
      </c>
      <c r="K24" s="182">
        <v>6.1</v>
      </c>
      <c r="L24" s="141">
        <v>2.8</v>
      </c>
      <c r="M24" s="141" t="s">
        <v>233</v>
      </c>
      <c r="N24" s="140" t="s">
        <v>259</v>
      </c>
      <c r="O24" s="191">
        <v>0.13</v>
      </c>
      <c r="P24" s="198">
        <f t="shared" si="0"/>
        <v>9.8581089594663879E-6</v>
      </c>
      <c r="Q24" s="119">
        <v>20</v>
      </c>
    </row>
    <row r="25" spans="1:17" ht="15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1"/>
        <v>1.5</v>
      </c>
      <c r="J25" s="127" t="s">
        <v>13</v>
      </c>
      <c r="K25" s="128">
        <v>5.2</v>
      </c>
      <c r="L25" s="129">
        <v>2.6</v>
      </c>
      <c r="M25" s="129" t="s">
        <v>232</v>
      </c>
      <c r="N25" s="130" t="s">
        <v>266</v>
      </c>
      <c r="O25" s="191">
        <v>0.13500000000000001</v>
      </c>
      <c r="P25" s="198">
        <f t="shared" si="0"/>
        <v>1.0312887854840338E-5</v>
      </c>
      <c r="Q25" s="119">
        <v>21</v>
      </c>
    </row>
    <row r="26" spans="1:17" ht="15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1"/>
        <v>2</v>
      </c>
      <c r="J26" s="127" t="s">
        <v>102</v>
      </c>
      <c r="K26" s="128">
        <v>1.2</v>
      </c>
      <c r="L26" s="129">
        <v>2.5</v>
      </c>
      <c r="M26" s="129" t="s">
        <v>232</v>
      </c>
      <c r="N26" s="130" t="s">
        <v>104</v>
      </c>
      <c r="O26" s="191">
        <v>0.14000000000000001</v>
      </c>
      <c r="P26" s="198">
        <f t="shared" si="0"/>
        <v>1.0788646823018102E-5</v>
      </c>
      <c r="Q26" s="119">
        <v>22</v>
      </c>
    </row>
    <row r="27" spans="1:17" ht="15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1"/>
        <v>1.7</v>
      </c>
      <c r="J27" s="127" t="s">
        <v>102</v>
      </c>
      <c r="K27" s="128">
        <v>2.4</v>
      </c>
      <c r="L27" s="129">
        <v>2.5</v>
      </c>
      <c r="M27" s="129" t="s">
        <v>232</v>
      </c>
      <c r="N27" s="130" t="s">
        <v>104</v>
      </c>
      <c r="O27" s="191">
        <v>0.14000000000000001</v>
      </c>
      <c r="P27" s="198">
        <f t="shared" si="0"/>
        <v>1.1286353726535372E-5</v>
      </c>
      <c r="Q27" s="119">
        <v>23</v>
      </c>
    </row>
    <row r="28" spans="1:17" ht="15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1"/>
        <v>0.7</v>
      </c>
      <c r="J28" s="127" t="s">
        <v>105</v>
      </c>
      <c r="K28" s="128" t="s">
        <v>255</v>
      </c>
      <c r="L28" s="129">
        <v>2.4</v>
      </c>
      <c r="M28" s="129" t="s">
        <v>233</v>
      </c>
      <c r="N28" s="130" t="s">
        <v>106</v>
      </c>
      <c r="O28" s="191">
        <v>0.15</v>
      </c>
      <c r="P28" s="198">
        <f t="shared" si="0"/>
        <v>1.1807021077815211E-5</v>
      </c>
      <c r="Q28" s="119">
        <v>24</v>
      </c>
    </row>
    <row r="29" spans="1:17" ht="15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1"/>
        <v>1.5</v>
      </c>
      <c r="J29" s="127" t="s">
        <v>107</v>
      </c>
      <c r="K29" s="182" t="s">
        <v>255</v>
      </c>
      <c r="L29" s="141">
        <v>2.4</v>
      </c>
      <c r="M29" s="141" t="s">
        <v>233</v>
      </c>
      <c r="N29" s="140" t="s">
        <v>106</v>
      </c>
      <c r="O29" s="191">
        <v>0.15</v>
      </c>
      <c r="P29" s="198">
        <f t="shared" si="0"/>
        <v>1.2351708098977571E-5</v>
      </c>
      <c r="Q29" s="119">
        <v>25</v>
      </c>
    </row>
    <row r="30" spans="1:17" ht="15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1"/>
        <v>0.9</v>
      </c>
      <c r="J30" s="127" t="s">
        <v>107</v>
      </c>
      <c r="K30" s="182">
        <v>5.7</v>
      </c>
      <c r="L30" s="141">
        <v>2.2999999999999998</v>
      </c>
      <c r="M30" s="141" t="s">
        <v>233</v>
      </c>
      <c r="N30" s="140" t="s">
        <v>106</v>
      </c>
      <c r="O30" s="191">
        <v>0.15</v>
      </c>
      <c r="P30" s="198">
        <f t="shared" si="0"/>
        <v>1.2921522876672885E-5</v>
      </c>
      <c r="Q30" s="119">
        <v>26</v>
      </c>
    </row>
    <row r="31" spans="1:17" ht="15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J31" s="127" t="s">
        <v>188</v>
      </c>
      <c r="K31" s="182">
        <v>3</v>
      </c>
      <c r="L31" s="141">
        <v>2.2000000000000002</v>
      </c>
      <c r="M31" s="141" t="s">
        <v>233</v>
      </c>
      <c r="N31" s="140" t="s">
        <v>260</v>
      </c>
      <c r="O31" s="191">
        <v>0.16</v>
      </c>
      <c r="P31" s="198">
        <f t="shared" si="0"/>
        <v>1.3517624616323425E-5</v>
      </c>
      <c r="Q31" s="119">
        <v>27</v>
      </c>
    </row>
    <row r="32" spans="1:17" ht="15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J32" s="136" t="s">
        <v>99</v>
      </c>
      <c r="K32" s="128">
        <v>7.3</v>
      </c>
      <c r="L32" s="129">
        <v>2.1</v>
      </c>
      <c r="M32" s="129" t="s">
        <v>233</v>
      </c>
      <c r="N32" s="130" t="s">
        <v>111</v>
      </c>
      <c r="O32" s="191">
        <v>0.17</v>
      </c>
      <c r="P32" s="198">
        <f t="shared" si="0"/>
        <v>1.4141226000358445E-5</v>
      </c>
      <c r="Q32" s="119">
        <v>28</v>
      </c>
    </row>
    <row r="33" spans="1:22" ht="15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1"/>
        <v>2.1</v>
      </c>
      <c r="J33" s="145" t="s">
        <v>109</v>
      </c>
      <c r="K33" s="128" t="s">
        <v>255</v>
      </c>
      <c r="L33" s="129">
        <v>2.1</v>
      </c>
      <c r="M33" s="129" t="s">
        <v>233</v>
      </c>
      <c r="N33" s="153" t="s">
        <v>111</v>
      </c>
      <c r="O33" s="191">
        <v>0.17</v>
      </c>
      <c r="P33" s="198">
        <f t="shared" si="0"/>
        <v>1.4793595655240463E-5</v>
      </c>
      <c r="Q33" s="119">
        <v>29</v>
      </c>
    </row>
    <row r="34" spans="1:22" ht="15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1"/>
        <v>3.3</v>
      </c>
      <c r="J34" s="127" t="s">
        <v>21</v>
      </c>
      <c r="K34" s="128">
        <v>5.5</v>
      </c>
      <c r="L34" s="129">
        <v>1.5</v>
      </c>
      <c r="M34" s="129" t="s">
        <v>232</v>
      </c>
      <c r="N34" s="130" t="s">
        <v>113</v>
      </c>
      <c r="O34" s="191">
        <v>0.17499999999999999</v>
      </c>
      <c r="P34" s="198">
        <f t="shared" si="0"/>
        <v>1.5476060732301579E-5</v>
      </c>
      <c r="Q34" s="119">
        <v>30</v>
      </c>
    </row>
    <row r="35" spans="1:22" ht="15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1"/>
        <v>2</v>
      </c>
      <c r="J35" s="127" t="s">
        <v>112</v>
      </c>
      <c r="K35" s="128" t="s">
        <v>263</v>
      </c>
      <c r="L35" s="129">
        <v>0.5</v>
      </c>
      <c r="M35" s="129" t="s">
        <v>232</v>
      </c>
      <c r="N35" s="130" t="s">
        <v>113</v>
      </c>
      <c r="O35" s="191">
        <v>0.17499999999999999</v>
      </c>
      <c r="P35" s="198">
        <f t="shared" si="0"/>
        <v>1.6190009607640166E-5</v>
      </c>
      <c r="Q35" s="119">
        <v>31</v>
      </c>
      <c r="U35" s="119">
        <v>1</v>
      </c>
      <c r="V35" s="119">
        <f>U35*125</f>
        <v>125</v>
      </c>
    </row>
    <row r="36" spans="1:22" ht="15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1"/>
        <v>1.4</v>
      </c>
      <c r="J36" s="127" t="s">
        <v>112</v>
      </c>
      <c r="K36" s="128">
        <v>11</v>
      </c>
      <c r="L36" s="129">
        <v>8.8000000000000007</v>
      </c>
      <c r="M36" s="129" t="s">
        <v>232</v>
      </c>
      <c r="N36" s="130" t="s">
        <v>113</v>
      </c>
      <c r="O36" s="191">
        <v>0.17499999999999999</v>
      </c>
      <c r="P36" s="198">
        <f t="shared" si="0"/>
        <v>1.6936894706570416E-5</v>
      </c>
      <c r="Q36" s="119">
        <v>32</v>
      </c>
      <c r="U36" s="119">
        <v>2</v>
      </c>
      <c r="V36" s="119">
        <f t="shared" ref="V36:V39" si="2">U36*125</f>
        <v>250</v>
      </c>
    </row>
    <row r="37" spans="1:22" ht="15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1"/>
        <v>1.2</v>
      </c>
      <c r="J37" s="127" t="s">
        <v>114</v>
      </c>
      <c r="K37" s="128" t="s">
        <v>263</v>
      </c>
      <c r="L37" s="129">
        <v>0.7</v>
      </c>
      <c r="M37" s="129" t="s">
        <v>232</v>
      </c>
      <c r="N37" s="130" t="s">
        <v>113</v>
      </c>
      <c r="O37" s="191">
        <v>0.17499999999999999</v>
      </c>
      <c r="P37" s="198">
        <f t="shared" si="0"/>
        <v>1.7718235458370739E-5</v>
      </c>
      <c r="Q37" s="119">
        <v>33</v>
      </c>
      <c r="U37" s="119">
        <v>3</v>
      </c>
      <c r="V37" s="119">
        <f t="shared" si="2"/>
        <v>375</v>
      </c>
    </row>
    <row r="38" spans="1:22" ht="15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J38" s="127" t="s">
        <v>114</v>
      </c>
      <c r="K38" s="128">
        <v>3.2</v>
      </c>
      <c r="L38" s="129">
        <v>1.3</v>
      </c>
      <c r="M38" s="129" t="s">
        <v>232</v>
      </c>
      <c r="N38" s="130" t="s">
        <v>113</v>
      </c>
      <c r="O38" s="191">
        <v>0.17499999999999999</v>
      </c>
      <c r="P38" s="198">
        <f t="shared" si="0"/>
        <v>1.8535621387342007E-5</v>
      </c>
      <c r="Q38" s="119">
        <v>34</v>
      </c>
      <c r="U38" s="119">
        <v>4</v>
      </c>
      <c r="V38" s="119">
        <f t="shared" si="2"/>
        <v>500</v>
      </c>
    </row>
    <row r="39" spans="1:22" ht="15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J39" s="127" t="s">
        <v>114</v>
      </c>
      <c r="K39" s="128">
        <v>1.9</v>
      </c>
      <c r="L39" s="129" t="s">
        <v>262</v>
      </c>
      <c r="M39" s="129" t="s">
        <v>232</v>
      </c>
      <c r="N39" s="130" t="s">
        <v>113</v>
      </c>
      <c r="O39" s="191">
        <v>0.17499999999999999</v>
      </c>
      <c r="P39" s="198">
        <f t="shared" si="0"/>
        <v>1.9390715346463901E-5</v>
      </c>
      <c r="Q39" s="119">
        <v>35</v>
      </c>
      <c r="U39" s="119">
        <v>5</v>
      </c>
      <c r="V39" s="119">
        <f t="shared" si="2"/>
        <v>625</v>
      </c>
    </row>
    <row r="40" spans="1:22" ht="15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J40" s="127" t="s">
        <v>115</v>
      </c>
      <c r="K40" s="128">
        <v>16</v>
      </c>
      <c r="L40" s="129" t="s">
        <v>262</v>
      </c>
      <c r="M40" s="129" t="s">
        <v>232</v>
      </c>
      <c r="N40" s="130" t="s">
        <v>113</v>
      </c>
      <c r="O40" s="191">
        <v>0.17499999999999999</v>
      </c>
      <c r="P40" s="198">
        <f t="shared" si="0"/>
        <v>2.0285256900227873E-5</v>
      </c>
      <c r="Q40" s="119">
        <v>36</v>
      </c>
    </row>
    <row r="41" spans="1:22" ht="15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1"/>
        <v>7.1</v>
      </c>
      <c r="J41" s="127" t="s">
        <v>115</v>
      </c>
      <c r="K41" s="128">
        <v>8.9</v>
      </c>
      <c r="L41" s="129">
        <v>11.3</v>
      </c>
      <c r="M41" s="129" t="s">
        <v>232</v>
      </c>
      <c r="N41" s="130" t="s">
        <v>113</v>
      </c>
      <c r="O41" s="191">
        <v>0.17499999999999999</v>
      </c>
      <c r="P41" s="198">
        <f t="shared" si="0"/>
        <v>2.1221065863528453E-5</v>
      </c>
      <c r="Q41" s="119">
        <v>37</v>
      </c>
    </row>
    <row r="42" spans="1:22" ht="15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1"/>
        <v>3</v>
      </c>
      <c r="J42" s="127" t="s">
        <v>115</v>
      </c>
      <c r="K42" s="128">
        <v>6.4</v>
      </c>
      <c r="L42" s="129">
        <v>1.8</v>
      </c>
      <c r="M42" s="129" t="s">
        <v>232</v>
      </c>
      <c r="N42" s="130" t="s">
        <v>113</v>
      </c>
      <c r="O42" s="191">
        <v>0.17499999999999999</v>
      </c>
      <c r="P42" s="198">
        <f t="shared" si="0"/>
        <v>2.2200046003812445E-5</v>
      </c>
      <c r="Q42" s="119">
        <v>38</v>
      </c>
    </row>
    <row r="43" spans="1:22" ht="15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1"/>
        <v>3.9</v>
      </c>
      <c r="J43" s="127" t="s">
        <v>116</v>
      </c>
      <c r="K43" s="128" t="s">
        <v>263</v>
      </c>
      <c r="L43" s="129" t="s">
        <v>262</v>
      </c>
      <c r="M43" s="129" t="s">
        <v>232</v>
      </c>
      <c r="N43" s="129" t="s">
        <v>113</v>
      </c>
      <c r="O43" s="191">
        <v>0.17499999999999999</v>
      </c>
      <c r="P43" s="198">
        <f t="shared" si="0"/>
        <v>2.3224188914017327E-5</v>
      </c>
      <c r="Q43" s="119">
        <v>39</v>
      </c>
    </row>
    <row r="44" spans="1:22" ht="15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J44" s="127" t="s">
        <v>116</v>
      </c>
      <c r="K44" s="128">
        <v>2.4</v>
      </c>
      <c r="L44" s="129" t="s">
        <v>262</v>
      </c>
      <c r="M44" s="129" t="s">
        <v>232</v>
      </c>
      <c r="N44" s="130" t="s">
        <v>113</v>
      </c>
      <c r="O44" s="191">
        <v>0.17499999999999999</v>
      </c>
      <c r="P44" s="198">
        <f t="shared" si="0"/>
        <v>2.4295578064177868E-5</v>
      </c>
      <c r="Q44" s="119">
        <v>40</v>
      </c>
    </row>
    <row r="45" spans="1:22" ht="15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1"/>
        <v>1.6</v>
      </c>
      <c r="J45" s="127" t="s">
        <v>116</v>
      </c>
      <c r="K45" s="128" t="s">
        <v>263</v>
      </c>
      <c r="L45" s="129" t="s">
        <v>262</v>
      </c>
      <c r="M45" s="129" t="s">
        <v>232</v>
      </c>
      <c r="N45" s="130" t="s">
        <v>113</v>
      </c>
      <c r="O45" s="191">
        <v>0.17499999999999999</v>
      </c>
      <c r="P45" s="198">
        <f t="shared" si="0"/>
        <v>2.5416393039943408E-5</v>
      </c>
      <c r="Q45" s="119">
        <v>41</v>
      </c>
    </row>
    <row r="46" spans="1:22" ht="15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J46" s="127" t="s">
        <v>117</v>
      </c>
      <c r="K46" s="128">
        <v>13</v>
      </c>
      <c r="L46" s="129" t="s">
        <v>262</v>
      </c>
      <c r="M46" s="129" t="s">
        <v>232</v>
      </c>
      <c r="N46" s="130" t="s">
        <v>113</v>
      </c>
      <c r="O46" s="191">
        <v>0.17499999999999999</v>
      </c>
      <c r="P46" s="198">
        <f t="shared" si="0"/>
        <v>2.6588913976628339E-5</v>
      </c>
      <c r="Q46" s="119">
        <v>42</v>
      </c>
    </row>
    <row r="47" spans="1:22" ht="15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1"/>
        <v>0.8</v>
      </c>
      <c r="J47" s="127" t="s">
        <v>119</v>
      </c>
      <c r="K47" s="128">
        <v>12</v>
      </c>
      <c r="L47" s="129" t="s">
        <v>262</v>
      </c>
      <c r="M47" s="129" t="s">
        <v>232</v>
      </c>
      <c r="N47" s="130" t="s">
        <v>113</v>
      </c>
      <c r="O47" s="191">
        <v>0.17499999999999999</v>
      </c>
      <c r="P47" s="198">
        <f t="shared" si="0"/>
        <v>2.7815526197816301E-5</v>
      </c>
      <c r="Q47" s="119">
        <v>43</v>
      </c>
    </row>
    <row r="48" spans="1:22" ht="15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J48" s="127" t="s">
        <v>119</v>
      </c>
      <c r="K48" s="128">
        <v>12</v>
      </c>
      <c r="L48" s="129" t="s">
        <v>262</v>
      </c>
      <c r="M48" s="129" t="s">
        <v>232</v>
      </c>
      <c r="N48" s="130" t="s">
        <v>113</v>
      </c>
      <c r="O48" s="191">
        <v>0.17499999999999999</v>
      </c>
      <c r="P48" s="198">
        <f t="shared" si="0"/>
        <v>2.9098725067954653E-5</v>
      </c>
      <c r="Q48" s="119">
        <v>44</v>
      </c>
    </row>
    <row r="49" spans="1:17" ht="15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1"/>
        <v>2.8</v>
      </c>
      <c r="J49" s="127" t="s">
        <v>121</v>
      </c>
      <c r="K49" s="128">
        <v>14</v>
      </c>
      <c r="L49" s="129">
        <v>0.8</v>
      </c>
      <c r="M49" s="129" t="s">
        <v>232</v>
      </c>
      <c r="N49" s="130" t="s">
        <v>113</v>
      </c>
      <c r="O49" s="191">
        <v>0.17499999999999999</v>
      </c>
      <c r="P49" s="198">
        <f t="shared" si="0"/>
        <v>3.0441121068811093E-5</v>
      </c>
      <c r="Q49" s="119">
        <v>45</v>
      </c>
    </row>
    <row r="50" spans="1:17" ht="15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J50" s="127" t="s">
        <v>122</v>
      </c>
      <c r="K50" s="128">
        <v>17</v>
      </c>
      <c r="L50" s="129">
        <v>5.3</v>
      </c>
      <c r="M50" s="129" t="s">
        <v>232</v>
      </c>
      <c r="N50" s="130" t="s">
        <v>113</v>
      </c>
      <c r="O50" s="191">
        <v>0.17499999999999999</v>
      </c>
      <c r="P50" s="198">
        <f t="shared" si="0"/>
        <v>3.1845445110119719E-5</v>
      </c>
      <c r="Q50" s="119">
        <v>46</v>
      </c>
    </row>
    <row r="51" spans="1:17" ht="15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J51" s="127" t="s">
        <v>123</v>
      </c>
      <c r="K51" s="128">
        <v>3.3</v>
      </c>
      <c r="L51" s="129">
        <v>1.6</v>
      </c>
      <c r="M51" s="129" t="s">
        <v>232</v>
      </c>
      <c r="N51" s="130" t="s">
        <v>113</v>
      </c>
      <c r="O51" s="191">
        <v>0.17499999999999999</v>
      </c>
      <c r="P51" s="198">
        <f t="shared" si="0"/>
        <v>3.3314554085220332E-5</v>
      </c>
      <c r="Q51" s="119">
        <v>47</v>
      </c>
    </row>
    <row r="52" spans="1:17" ht="15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J52" s="127" t="s">
        <v>123</v>
      </c>
      <c r="K52" s="128">
        <v>2.4</v>
      </c>
      <c r="L52" s="129">
        <v>2.9</v>
      </c>
      <c r="M52" s="129" t="s">
        <v>232</v>
      </c>
      <c r="N52" s="130" t="s">
        <v>113</v>
      </c>
      <c r="O52" s="191">
        <v>0.17499999999999999</v>
      </c>
      <c r="P52" s="198">
        <f t="shared" si="0"/>
        <v>3.485143668299316E-5</v>
      </c>
      <c r="Q52" s="119">
        <v>48</v>
      </c>
    </row>
    <row r="53" spans="1:17" ht="15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J53" s="127" t="s">
        <v>66</v>
      </c>
      <c r="K53" s="128">
        <v>2</v>
      </c>
      <c r="L53" s="129">
        <v>1.9</v>
      </c>
      <c r="M53" s="129" t="s">
        <v>232</v>
      </c>
      <c r="N53" s="130" t="s">
        <v>113</v>
      </c>
      <c r="O53" s="191">
        <v>0.17499999999999999</v>
      </c>
      <c r="P53" s="198">
        <f t="shared" si="0"/>
        <v>3.6459219467912266E-5</v>
      </c>
      <c r="Q53" s="119">
        <v>49</v>
      </c>
    </row>
    <row r="54" spans="1:17" ht="15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1"/>
        <v>1.6</v>
      </c>
      <c r="J54" s="127" t="s">
        <v>66</v>
      </c>
      <c r="K54" s="128">
        <v>2.4</v>
      </c>
      <c r="L54" s="129">
        <v>2.2999999999999998</v>
      </c>
      <c r="M54" s="129" t="s">
        <v>232</v>
      </c>
      <c r="N54" s="130" t="s">
        <v>113</v>
      </c>
      <c r="O54" s="191">
        <v>0.17499999999999999</v>
      </c>
      <c r="P54" s="198">
        <f t="shared" si="0"/>
        <v>3.8141173240587037E-5</v>
      </c>
      <c r="Q54" s="119">
        <v>50</v>
      </c>
    </row>
    <row r="55" spans="1:17" ht="15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J55" s="127" t="s">
        <v>125</v>
      </c>
      <c r="K55" s="128">
        <v>1</v>
      </c>
      <c r="L55" s="129">
        <v>1.6</v>
      </c>
      <c r="M55" s="129" t="s">
        <v>232</v>
      </c>
      <c r="N55" s="130" t="s">
        <v>113</v>
      </c>
      <c r="O55" s="191">
        <v>0.17499999999999999</v>
      </c>
      <c r="P55" s="198">
        <f t="shared" si="0"/>
        <v>3.9900719691731111E-5</v>
      </c>
      <c r="Q55" s="119">
        <v>51</v>
      </c>
    </row>
    <row r="56" spans="1:17" ht="15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1"/>
        <v>1</v>
      </c>
      <c r="J56" s="127" t="s">
        <v>125</v>
      </c>
      <c r="K56" s="128">
        <v>2.6</v>
      </c>
      <c r="L56" s="129">
        <v>1.9</v>
      </c>
      <c r="M56" s="129" t="s">
        <v>232</v>
      </c>
      <c r="N56" s="130" t="s">
        <v>113</v>
      </c>
      <c r="O56" s="191">
        <v>0.17499999999999999</v>
      </c>
      <c r="P56" s="198">
        <f t="shared" si="0"/>
        <v>4.1741438363095171E-5</v>
      </c>
      <c r="Q56" s="119">
        <v>52</v>
      </c>
    </row>
    <row r="57" spans="1:17" ht="15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J57" s="127" t="s">
        <v>125</v>
      </c>
      <c r="K57" s="128">
        <v>2.9</v>
      </c>
      <c r="L57" s="129">
        <v>1.8</v>
      </c>
      <c r="M57" s="129" t="s">
        <v>232</v>
      </c>
      <c r="N57" s="130" t="s">
        <v>113</v>
      </c>
      <c r="O57" s="191">
        <v>0.17499999999999999</v>
      </c>
      <c r="P57" s="198">
        <f t="shared" si="0"/>
        <v>4.3667073929524903E-5</v>
      </c>
      <c r="Q57" s="119">
        <v>53</v>
      </c>
    </row>
    <row r="58" spans="1:17" ht="15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1"/>
        <v>1</v>
      </c>
      <c r="J58" s="127" t="s">
        <v>102</v>
      </c>
      <c r="K58" s="130">
        <v>1.1000000000000001</v>
      </c>
      <c r="L58" s="129">
        <v>0.8</v>
      </c>
      <c r="M58" s="129" t="s">
        <v>232</v>
      </c>
      <c r="N58" s="130" t="s">
        <v>113</v>
      </c>
      <c r="O58" s="191">
        <v>0.17499999999999999</v>
      </c>
      <c r="P58" s="198">
        <f t="shared" si="0"/>
        <v>4.568154381695826E-5</v>
      </c>
      <c r="Q58" s="119">
        <v>54</v>
      </c>
    </row>
    <row r="59" spans="1:17" ht="15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1"/>
        <v>0.9</v>
      </c>
      <c r="J59" s="127" t="s">
        <v>126</v>
      </c>
      <c r="K59" s="130">
        <v>3.6</v>
      </c>
      <c r="L59" s="129">
        <v>0.6</v>
      </c>
      <c r="M59" s="129" t="s">
        <v>232</v>
      </c>
      <c r="N59" s="130" t="s">
        <v>113</v>
      </c>
      <c r="O59" s="191">
        <v>0.17499999999999999</v>
      </c>
      <c r="P59" s="198">
        <f t="shared" si="0"/>
        <v>4.7788946171859554E-5</v>
      </c>
      <c r="Q59" s="119">
        <v>55</v>
      </c>
    </row>
    <row r="60" spans="1:17" ht="15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1"/>
        <v>0.8</v>
      </c>
      <c r="J60" s="127" t="s">
        <v>128</v>
      </c>
      <c r="K60" s="130">
        <v>1.2</v>
      </c>
      <c r="L60" s="129">
        <v>1.1000000000000001</v>
      </c>
      <c r="M60" s="129" t="s">
        <v>232</v>
      </c>
      <c r="N60" s="130" t="s">
        <v>113</v>
      </c>
      <c r="O60" s="191">
        <v>0.17499999999999999</v>
      </c>
      <c r="P60" s="198">
        <f t="shared" si="0"/>
        <v>4.9993568198303424E-5</v>
      </c>
      <c r="Q60" s="119">
        <v>56</v>
      </c>
    </row>
    <row r="61" spans="1:17" ht="15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1"/>
        <v>1.7</v>
      </c>
      <c r="J61" s="127" t="s">
        <v>128</v>
      </c>
      <c r="K61" s="130">
        <v>2.6</v>
      </c>
      <c r="L61" s="129">
        <v>1.6</v>
      </c>
      <c r="M61" s="129" t="s">
        <v>232</v>
      </c>
      <c r="N61" s="130" t="s">
        <v>113</v>
      </c>
      <c r="O61" s="191">
        <v>0.17499999999999999</v>
      </c>
      <c r="P61" s="198">
        <f t="shared" si="0"/>
        <v>5.2299894879669046E-5</v>
      </c>
      <c r="Q61" s="119">
        <v>57</v>
      </c>
    </row>
    <row r="62" spans="1:17" ht="15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1"/>
        <v>6</v>
      </c>
      <c r="J62" s="127" t="s">
        <v>128</v>
      </c>
      <c r="K62" s="130">
        <v>2</v>
      </c>
      <c r="L62" s="129">
        <v>1.4</v>
      </c>
      <c r="M62" s="129" t="s">
        <v>232</v>
      </c>
      <c r="N62" s="130" t="s">
        <v>113</v>
      </c>
      <c r="O62" s="191">
        <v>0.17499999999999999</v>
      </c>
      <c r="P62" s="198">
        <f t="shared" si="0"/>
        <v>5.4712618102687374E-5</v>
      </c>
      <c r="Q62" s="119">
        <v>58</v>
      </c>
    </row>
    <row r="63" spans="1:17" ht="15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1"/>
        <v>4.7</v>
      </c>
      <c r="J63" s="127" t="s">
        <v>129</v>
      </c>
      <c r="K63" s="130">
        <v>1.5</v>
      </c>
      <c r="L63" s="129">
        <v>2</v>
      </c>
      <c r="M63" s="129" t="s">
        <v>232</v>
      </c>
      <c r="N63" s="130" t="s">
        <v>113</v>
      </c>
      <c r="O63" s="191">
        <v>0.17499999999999999</v>
      </c>
      <c r="P63" s="198">
        <f t="shared" si="0"/>
        <v>5.723664620240355E-5</v>
      </c>
      <c r="Q63" s="119">
        <v>59</v>
      </c>
    </row>
    <row r="64" spans="1:17" ht="15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1"/>
        <v>3.7</v>
      </c>
      <c r="J64" s="127" t="s">
        <v>129</v>
      </c>
      <c r="K64" s="130">
        <v>6.4</v>
      </c>
      <c r="L64" s="129">
        <v>2</v>
      </c>
      <c r="M64" s="129" t="s">
        <v>232</v>
      </c>
      <c r="N64" s="130" t="s">
        <v>113</v>
      </c>
      <c r="O64" s="191">
        <v>0.17499999999999999</v>
      </c>
      <c r="P64" s="198">
        <f t="shared" si="0"/>
        <v>5.9877113947471727E-5</v>
      </c>
      <c r="Q64" s="119">
        <v>60</v>
      </c>
    </row>
    <row r="65" spans="1:17" ht="15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1"/>
        <v>1.7</v>
      </c>
      <c r="J65" s="127" t="s">
        <v>130</v>
      </c>
      <c r="K65" s="130">
        <v>1.8</v>
      </c>
      <c r="L65" s="129">
        <v>1.1000000000000001</v>
      </c>
      <c r="M65" s="141" t="s">
        <v>232</v>
      </c>
      <c r="N65" s="130" t="s">
        <v>113</v>
      </c>
      <c r="O65" s="191">
        <v>0.17499999999999999</v>
      </c>
      <c r="P65" s="198">
        <f t="shared" si="0"/>
        <v>6.2639392986096323E-5</v>
      </c>
      <c r="Q65" s="119">
        <v>61</v>
      </c>
    </row>
    <row r="66" spans="1:17" ht="15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1"/>
        <v>0.7</v>
      </c>
      <c r="J66" s="127" t="s">
        <v>130</v>
      </c>
      <c r="K66" s="130">
        <v>1.7</v>
      </c>
      <c r="L66" s="129">
        <v>1.1000000000000001</v>
      </c>
      <c r="M66" s="141" t="s">
        <v>232</v>
      </c>
      <c r="N66" s="130" t="s">
        <v>113</v>
      </c>
      <c r="O66" s="191">
        <v>0.17499999999999999</v>
      </c>
      <c r="P66" s="198">
        <f t="shared" si="0"/>
        <v>6.5529102773870227E-5</v>
      </c>
      <c r="Q66" s="119">
        <v>62</v>
      </c>
    </row>
    <row r="67" spans="1:17" ht="15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J67" s="127" t="s">
        <v>130</v>
      </c>
      <c r="K67" s="130">
        <v>5.5</v>
      </c>
      <c r="L67" s="129">
        <v>0.6</v>
      </c>
      <c r="M67" s="141" t="s">
        <v>232</v>
      </c>
      <c r="N67" s="130" t="s">
        <v>113</v>
      </c>
      <c r="O67" s="191">
        <v>0.17499999999999999</v>
      </c>
      <c r="P67" s="198">
        <f t="shared" si="0"/>
        <v>6.855212200574122E-5</v>
      </c>
      <c r="Q67" s="119">
        <v>63</v>
      </c>
    </row>
    <row r="68" spans="1:17" ht="15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J68" s="127" t="s">
        <v>131</v>
      </c>
      <c r="K68" s="140">
        <v>3.4</v>
      </c>
      <c r="L68" s="141">
        <v>0.7</v>
      </c>
      <c r="M68" s="141" t="s">
        <v>232</v>
      </c>
      <c r="N68" s="130" t="s">
        <v>113</v>
      </c>
      <c r="O68" s="191">
        <v>0.17499999999999999</v>
      </c>
      <c r="P68" s="198">
        <f t="shared" si="0"/>
        <v>7.1714600575363243E-5</v>
      </c>
      <c r="Q68" s="119">
        <v>64</v>
      </c>
    </row>
    <row r="69" spans="1:17" ht="15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1"/>
        <v>1.8</v>
      </c>
      <c r="J69" s="127" t="s">
        <v>131</v>
      </c>
      <c r="K69" s="140">
        <v>3.8</v>
      </c>
      <c r="L69" s="141">
        <v>0.8</v>
      </c>
      <c r="M69" s="141" t="s">
        <v>232</v>
      </c>
      <c r="N69" s="130" t="s">
        <v>113</v>
      </c>
      <c r="O69" s="191">
        <v>0.17499999999999999</v>
      </c>
      <c r="P69" s="198">
        <f t="shared" ref="P69:P132" si="3">0.000004*EXP(0.0451*Q69)</f>
        <v>7.5022972086161919E-5</v>
      </c>
      <c r="Q69" s="119">
        <v>65</v>
      </c>
    </row>
    <row r="70" spans="1:17" ht="15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1"/>
        <v>1.2</v>
      </c>
      <c r="J70" s="127" t="s">
        <v>132</v>
      </c>
      <c r="K70" s="140">
        <v>7</v>
      </c>
      <c r="L70" s="141" t="s">
        <v>262</v>
      </c>
      <c r="M70" s="141" t="s">
        <v>232</v>
      </c>
      <c r="N70" s="130" t="s">
        <v>113</v>
      </c>
      <c r="O70" s="191">
        <v>0.17499999999999999</v>
      </c>
      <c r="P70" s="198">
        <f t="shared" si="3"/>
        <v>7.8483966939566543E-5</v>
      </c>
      <c r="Q70" s="119">
        <v>66</v>
      </c>
    </row>
    <row r="71" spans="1:17" ht="15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4">C71</f>
        <v>5.3</v>
      </c>
      <c r="J71" s="127" t="s">
        <v>132</v>
      </c>
      <c r="K71" s="140">
        <v>4.5999999999999996</v>
      </c>
      <c r="L71" s="141" t="s">
        <v>262</v>
      </c>
      <c r="M71" s="141" t="s">
        <v>232</v>
      </c>
      <c r="N71" s="130" t="s">
        <v>113</v>
      </c>
      <c r="O71" s="191">
        <v>0.17499999999999999</v>
      </c>
      <c r="P71" s="198">
        <f t="shared" si="3"/>
        <v>8.2104626027034559E-5</v>
      </c>
      <c r="Q71" s="119">
        <v>67</v>
      </c>
    </row>
    <row r="72" spans="1:17" ht="15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4"/>
        <v>4.7</v>
      </c>
      <c r="J72" s="127" t="s">
        <v>132</v>
      </c>
      <c r="K72" s="140">
        <v>11</v>
      </c>
      <c r="L72" s="141" t="s">
        <v>262</v>
      </c>
      <c r="M72" s="141" t="s">
        <v>232</v>
      </c>
      <c r="N72" s="130" t="s">
        <v>113</v>
      </c>
      <c r="O72" s="191">
        <v>0.17499999999999999</v>
      </c>
      <c r="P72" s="198">
        <f t="shared" si="3"/>
        <v>8.5892315053722623E-5</v>
      </c>
      <c r="Q72" s="119">
        <v>68</v>
      </c>
    </row>
    <row r="73" spans="1:17" ht="15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4"/>
        <v>1.8</v>
      </c>
      <c r="J73" s="127" t="s">
        <v>134</v>
      </c>
      <c r="K73" s="140">
        <v>3.1</v>
      </c>
      <c r="L73" s="141" t="s">
        <v>262</v>
      </c>
      <c r="M73" s="141" t="s">
        <v>232</v>
      </c>
      <c r="N73" s="130" t="s">
        <v>113</v>
      </c>
      <c r="O73" s="191">
        <v>0.17499999999999999</v>
      </c>
      <c r="P73" s="198">
        <f t="shared" si="3"/>
        <v>8.9854739522944276E-5</v>
      </c>
      <c r="Q73" s="119">
        <v>69</v>
      </c>
    </row>
    <row r="74" spans="1:17" ht="15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4"/>
        <v>1</v>
      </c>
      <c r="J74" s="127" t="s">
        <v>134</v>
      </c>
      <c r="K74" s="140" t="s">
        <v>263</v>
      </c>
      <c r="L74" s="141" t="s">
        <v>262</v>
      </c>
      <c r="M74" s="141" t="s">
        <v>232</v>
      </c>
      <c r="N74" s="130" t="s">
        <v>113</v>
      </c>
      <c r="O74" s="191">
        <v>0.17499999999999999</v>
      </c>
      <c r="P74" s="198">
        <f t="shared" si="3"/>
        <v>9.399996041189768E-5</v>
      </c>
      <c r="Q74" s="119">
        <v>70</v>
      </c>
    </row>
    <row r="75" spans="1:17" ht="15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4"/>
        <v>1.7</v>
      </c>
      <c r="J75" s="127" t="s">
        <v>37</v>
      </c>
      <c r="K75" s="140" t="s">
        <v>263</v>
      </c>
      <c r="L75" s="141">
        <v>1.1000000000000001</v>
      </c>
      <c r="M75" s="141" t="s">
        <v>232</v>
      </c>
      <c r="N75" s="130" t="s">
        <v>113</v>
      </c>
      <c r="O75" s="191">
        <v>0.17499999999999999</v>
      </c>
      <c r="P75" s="198">
        <f t="shared" si="3"/>
        <v>9.8336410570552859E-5</v>
      </c>
      <c r="Q75" s="119">
        <v>71</v>
      </c>
    </row>
    <row r="76" spans="1:17" ht="15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4"/>
        <v>2.7</v>
      </c>
      <c r="J76" s="127" t="s">
        <v>23</v>
      </c>
      <c r="K76" s="140">
        <v>3.6</v>
      </c>
      <c r="L76" s="141" t="s">
        <v>262</v>
      </c>
      <c r="M76" s="141" t="s">
        <v>232</v>
      </c>
      <c r="N76" s="130" t="s">
        <v>113</v>
      </c>
      <c r="O76" s="191">
        <v>0.17499999999999999</v>
      </c>
      <c r="P76" s="198">
        <f t="shared" si="3"/>
        <v>1.0287291187706064E-4</v>
      </c>
      <c r="Q76" s="119">
        <v>72</v>
      </c>
    </row>
    <row r="77" spans="1:17" ht="15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4"/>
        <v>7.9</v>
      </c>
      <c r="J77" s="127" t="s">
        <v>136</v>
      </c>
      <c r="K77" s="140">
        <v>6.5</v>
      </c>
      <c r="L77" s="141">
        <v>0.9</v>
      </c>
      <c r="M77" s="141" t="s">
        <v>232</v>
      </c>
      <c r="N77" s="130" t="s">
        <v>113</v>
      </c>
      <c r="O77" s="191">
        <v>0.17499999999999999</v>
      </c>
      <c r="P77" s="198">
        <f t="shared" si="3"/>
        <v>1.0761869318458266E-4</v>
      </c>
      <c r="Q77" s="119">
        <v>73</v>
      </c>
    </row>
    <row r="78" spans="1:17" ht="15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4"/>
        <v>5.3</v>
      </c>
      <c r="J78" s="127" t="s">
        <v>136</v>
      </c>
      <c r="K78" s="140">
        <v>9.6</v>
      </c>
      <c r="L78" s="141">
        <v>0.6</v>
      </c>
      <c r="M78" s="141" t="s">
        <v>232</v>
      </c>
      <c r="N78" s="130" t="s">
        <v>113</v>
      </c>
      <c r="O78" s="191">
        <v>0.17499999999999999</v>
      </c>
      <c r="P78" s="198">
        <f t="shared" si="3"/>
        <v>1.1258340909605317E-4</v>
      </c>
      <c r="Q78" s="119">
        <v>74</v>
      </c>
    </row>
    <row r="79" spans="1:17" ht="15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4"/>
        <v>2.6</v>
      </c>
      <c r="J79" s="127" t="s">
        <v>25</v>
      </c>
      <c r="K79" s="140">
        <v>9</v>
      </c>
      <c r="L79" s="141" t="s">
        <v>262</v>
      </c>
      <c r="M79" s="141" t="s">
        <v>232</v>
      </c>
      <c r="N79" s="130" t="s">
        <v>113</v>
      </c>
      <c r="O79" s="191">
        <v>0.17499999999999999</v>
      </c>
      <c r="P79" s="198">
        <f t="shared" si="3"/>
        <v>1.1777715960506642E-4</v>
      </c>
      <c r="Q79" s="119">
        <v>75</v>
      </c>
    </row>
    <row r="80" spans="1:17" ht="15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4"/>
        <v>1</v>
      </c>
      <c r="J80" s="127" t="s">
        <v>25</v>
      </c>
      <c r="K80" s="140">
        <v>4.8</v>
      </c>
      <c r="L80" s="141" t="s">
        <v>262</v>
      </c>
      <c r="M80" s="141" t="s">
        <v>232</v>
      </c>
      <c r="N80" s="130" t="s">
        <v>113</v>
      </c>
      <c r="O80" s="191">
        <v>0.17499999999999999</v>
      </c>
      <c r="P80" s="198">
        <f t="shared" si="3"/>
        <v>1.2321051064284724E-4</v>
      </c>
      <c r="Q80" s="119">
        <v>76</v>
      </c>
    </row>
    <row r="81" spans="1:17" ht="15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4"/>
        <v>2.1</v>
      </c>
      <c r="J81" s="127" t="s">
        <v>137</v>
      </c>
      <c r="K81" s="140">
        <v>7.7</v>
      </c>
      <c r="L81" s="141">
        <v>1.3</v>
      </c>
      <c r="M81" s="141" t="s">
        <v>232</v>
      </c>
      <c r="N81" s="130" t="s">
        <v>113</v>
      </c>
      <c r="O81" s="191">
        <v>0.17499999999999999</v>
      </c>
      <c r="P81" s="198">
        <f t="shared" si="3"/>
        <v>1.2889451557310393E-4</v>
      </c>
      <c r="Q81" s="119">
        <v>77</v>
      </c>
    </row>
    <row r="82" spans="1:17" ht="15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4"/>
        <v>2.2000000000000002</v>
      </c>
      <c r="J82" s="127" t="s">
        <v>137</v>
      </c>
      <c r="K82" s="140">
        <v>5.5</v>
      </c>
      <c r="L82" s="141">
        <v>0.9</v>
      </c>
      <c r="M82" s="141" t="s">
        <v>232</v>
      </c>
      <c r="N82" s="129" t="s">
        <v>113</v>
      </c>
      <c r="O82" s="191">
        <v>0.17499999999999999</v>
      </c>
      <c r="P82" s="198">
        <f t="shared" si="3"/>
        <v>1.3484073767849135E-4</v>
      </c>
      <c r="Q82" s="119">
        <v>78</v>
      </c>
    </row>
    <row r="83" spans="1:17" ht="15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4"/>
        <v>1.3</v>
      </c>
      <c r="J83" s="127" t="s">
        <v>137</v>
      </c>
      <c r="K83" s="140">
        <v>5.4</v>
      </c>
      <c r="L83" s="141">
        <v>1.3</v>
      </c>
      <c r="M83" s="141" t="s">
        <v>232</v>
      </c>
      <c r="N83" s="129" t="s">
        <v>113</v>
      </c>
      <c r="O83" s="191">
        <v>0.17499999999999999</v>
      </c>
      <c r="P83" s="198">
        <f t="shared" si="3"/>
        <v>1.4106127368443053E-4</v>
      </c>
      <c r="Q83" s="119">
        <v>79</v>
      </c>
    </row>
    <row r="84" spans="1:17" ht="15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4"/>
        <v>2</v>
      </c>
      <c r="J84" s="127" t="s">
        <v>74</v>
      </c>
      <c r="K84" s="140">
        <v>2.1</v>
      </c>
      <c r="L84" s="141">
        <v>2.1</v>
      </c>
      <c r="M84" s="141" t="s">
        <v>232</v>
      </c>
      <c r="N84" s="129" t="s">
        <v>113</v>
      </c>
      <c r="O84" s="191">
        <v>0.17499999999999999</v>
      </c>
      <c r="P84" s="198">
        <f t="shared" si="3"/>
        <v>1.4756877836814023E-4</v>
      </c>
      <c r="Q84" s="119">
        <v>80</v>
      </c>
    </row>
    <row r="85" spans="1:17" ht="15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4"/>
        <v>1.7</v>
      </c>
      <c r="J85" s="127" t="s">
        <v>74</v>
      </c>
      <c r="K85" s="140">
        <v>28</v>
      </c>
      <c r="L85" s="141" t="s">
        <v>262</v>
      </c>
      <c r="M85" s="141" t="s">
        <v>232</v>
      </c>
      <c r="N85" s="130" t="s">
        <v>113</v>
      </c>
      <c r="O85" s="191">
        <v>0.17499999999999999</v>
      </c>
      <c r="P85" s="198">
        <f t="shared" si="3"/>
        <v>1.5437649030294306E-4</v>
      </c>
      <c r="Q85" s="119">
        <v>81</v>
      </c>
    </row>
    <row r="86" spans="1:17" ht="15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4"/>
        <v>1.1000000000000001</v>
      </c>
      <c r="J86" s="127" t="s">
        <v>74</v>
      </c>
      <c r="K86" s="140">
        <v>1.2</v>
      </c>
      <c r="L86" s="141" t="s">
        <v>262</v>
      </c>
      <c r="M86" s="141" t="s">
        <v>232</v>
      </c>
      <c r="N86" s="130" t="s">
        <v>113</v>
      </c>
      <c r="O86" s="191">
        <v>0.17499999999999999</v>
      </c>
      <c r="P86" s="198">
        <f t="shared" si="3"/>
        <v>1.6149825879022093E-4</v>
      </c>
      <c r="Q86" s="119">
        <v>82</v>
      </c>
    </row>
    <row r="87" spans="1:17" ht="15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4"/>
        <v>1.1000000000000001</v>
      </c>
      <c r="J87" s="127" t="s">
        <v>138</v>
      </c>
      <c r="K87" s="140">
        <v>7.6</v>
      </c>
      <c r="L87" s="141">
        <v>23</v>
      </c>
      <c r="M87" s="141" t="s">
        <v>232</v>
      </c>
      <c r="N87" s="130" t="s">
        <v>113</v>
      </c>
      <c r="O87" s="191">
        <v>0.17499999999999999</v>
      </c>
      <c r="P87" s="198">
        <f t="shared" si="3"/>
        <v>1.6894857203380762E-4</v>
      </c>
      <c r="Q87" s="119">
        <v>83</v>
      </c>
    </row>
    <row r="88" spans="1:17" ht="15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4"/>
        <v>1.5</v>
      </c>
      <c r="J88" s="127" t="s">
        <v>138</v>
      </c>
      <c r="K88" s="140">
        <v>10</v>
      </c>
      <c r="L88" s="141">
        <v>8.9</v>
      </c>
      <c r="M88" s="141" t="s">
        <v>232</v>
      </c>
      <c r="N88" s="130" t="s">
        <v>113</v>
      </c>
      <c r="O88" s="191">
        <v>0.17499999999999999</v>
      </c>
      <c r="P88" s="198">
        <f t="shared" si="3"/>
        <v>1.7674258661413549E-4</v>
      </c>
      <c r="Q88" s="119">
        <v>84</v>
      </c>
    </row>
    <row r="89" spans="1:17" ht="15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4"/>
        <v>1.1000000000000001</v>
      </c>
      <c r="J89" s="127" t="s">
        <v>139</v>
      </c>
      <c r="K89" s="140" t="s">
        <v>263</v>
      </c>
      <c r="L89" s="141">
        <v>0.6</v>
      </c>
      <c r="M89" s="141" t="s">
        <v>232</v>
      </c>
      <c r="N89" s="130" t="s">
        <v>113</v>
      </c>
      <c r="O89" s="191">
        <v>0.17499999999999999</v>
      </c>
      <c r="P89" s="198">
        <f t="shared" si="3"/>
        <v>1.8489615832209736E-4</v>
      </c>
      <c r="Q89" s="119">
        <v>85</v>
      </c>
    </row>
    <row r="90" spans="1:17" ht="15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4"/>
        <v>0.7</v>
      </c>
      <c r="J90" s="127" t="s">
        <v>139</v>
      </c>
      <c r="K90" s="140">
        <v>17</v>
      </c>
      <c r="L90" s="141" t="s">
        <v>262</v>
      </c>
      <c r="M90" s="141" t="s">
        <v>232</v>
      </c>
      <c r="N90" s="130" t="s">
        <v>113</v>
      </c>
      <c r="O90" s="191">
        <v>0.17499999999999999</v>
      </c>
      <c r="P90" s="198">
        <f t="shared" si="3"/>
        <v>1.9342587441535121E-4</v>
      </c>
      <c r="Q90" s="119">
        <v>86</v>
      </c>
    </row>
    <row r="91" spans="1:17" ht="15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4"/>
        <v>3.9</v>
      </c>
      <c r="J91" s="127" t="s">
        <v>141</v>
      </c>
      <c r="K91" s="140">
        <v>9.3000000000000007</v>
      </c>
      <c r="L91" s="141">
        <v>4.0999999999999996</v>
      </c>
      <c r="M91" s="141" t="s">
        <v>232</v>
      </c>
      <c r="N91" s="130" t="s">
        <v>113</v>
      </c>
      <c r="O91" s="191">
        <v>0.17499999999999999</v>
      </c>
      <c r="P91" s="198">
        <f t="shared" si="3"/>
        <v>2.0234908736268666E-4</v>
      </c>
      <c r="Q91" s="119">
        <v>87</v>
      </c>
    </row>
    <row r="92" spans="1:17" ht="15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4"/>
        <v>3.1</v>
      </c>
      <c r="J92" s="127" t="s">
        <v>142</v>
      </c>
      <c r="K92" s="140">
        <v>9.1999999999999993</v>
      </c>
      <c r="L92" s="141">
        <v>6.1</v>
      </c>
      <c r="M92" s="141" t="s">
        <v>232</v>
      </c>
      <c r="N92" s="130" t="s">
        <v>113</v>
      </c>
      <c r="O92" s="191">
        <v>0.17499999999999999</v>
      </c>
      <c r="P92" s="198">
        <f t="shared" si="3"/>
        <v>2.1168395014510311E-4</v>
      </c>
      <c r="Q92" s="119">
        <v>88</v>
      </c>
    </row>
    <row r="93" spans="1:17" ht="15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4"/>
        <v>2</v>
      </c>
      <c r="J93" s="127" t="s">
        <v>142</v>
      </c>
      <c r="K93" s="140">
        <v>8.6</v>
      </c>
      <c r="L93" s="141">
        <v>0.5</v>
      </c>
      <c r="M93" s="141" t="s">
        <v>232</v>
      </c>
      <c r="N93" s="130" t="s">
        <v>113</v>
      </c>
      <c r="O93" s="191">
        <v>0.17499999999999999</v>
      </c>
      <c r="P93" s="198">
        <f t="shared" si="3"/>
        <v>2.2144945318541405E-4</v>
      </c>
      <c r="Q93" s="119">
        <v>89</v>
      </c>
    </row>
    <row r="94" spans="1:17" ht="15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4"/>
        <v>2.8</v>
      </c>
      <c r="J94" s="127" t="s">
        <v>142</v>
      </c>
      <c r="K94" s="140">
        <v>7.2</v>
      </c>
      <c r="L94" s="141">
        <v>1.5</v>
      </c>
      <c r="M94" s="141" t="s">
        <v>232</v>
      </c>
      <c r="N94" s="130" t="s">
        <v>113</v>
      </c>
      <c r="O94" s="191">
        <v>0.17499999999999999</v>
      </c>
      <c r="P94" s="198">
        <f t="shared" si="3"/>
        <v>2.3166546298150365E-4</v>
      </c>
      <c r="Q94" s="119">
        <v>90</v>
      </c>
    </row>
    <row r="95" spans="1:17" ht="15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4"/>
        <v>2.4</v>
      </c>
      <c r="J95" s="127" t="s">
        <v>144</v>
      </c>
      <c r="K95" s="140" t="s">
        <v>263</v>
      </c>
      <c r="L95" s="141">
        <v>0.7</v>
      </c>
      <c r="M95" s="141" t="s">
        <v>232</v>
      </c>
      <c r="N95" s="130" t="s">
        <v>113</v>
      </c>
      <c r="O95" s="191">
        <v>0.17499999999999999</v>
      </c>
      <c r="P95" s="198">
        <f t="shared" si="3"/>
        <v>2.4235276252183302E-4</v>
      </c>
      <c r="Q95" s="119">
        <v>91</v>
      </c>
    </row>
    <row r="96" spans="1:17" ht="15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4"/>
        <v>2.2999999999999998</v>
      </c>
      <c r="J96" s="127" t="s">
        <v>145</v>
      </c>
      <c r="K96" s="140">
        <v>3</v>
      </c>
      <c r="L96" s="141">
        <v>0.9</v>
      </c>
      <c r="M96" s="141" t="s">
        <v>232</v>
      </c>
      <c r="N96" s="130" t="s">
        <v>113</v>
      </c>
      <c r="O96" s="191">
        <v>0.17499999999999999</v>
      </c>
      <c r="P96" s="198">
        <f t="shared" si="3"/>
        <v>2.5353309356541194E-4</v>
      </c>
      <c r="Q96" s="119">
        <v>92</v>
      </c>
    </row>
    <row r="97" spans="1:17" ht="15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J97" s="127" t="s">
        <v>145</v>
      </c>
      <c r="K97" s="189">
        <v>1.6</v>
      </c>
      <c r="L97" s="141">
        <v>1.3</v>
      </c>
      <c r="M97" s="141" t="s">
        <v>232</v>
      </c>
      <c r="N97" s="128" t="s">
        <v>113</v>
      </c>
      <c r="O97" s="191">
        <v>0.17499999999999999</v>
      </c>
      <c r="P97" s="198">
        <f t="shared" si="3"/>
        <v>2.6522920087224973E-4</v>
      </c>
      <c r="Q97" s="119">
        <v>93</v>
      </c>
    </row>
    <row r="98" spans="1:17" ht="15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J98" s="127" t="s">
        <v>145</v>
      </c>
      <c r="K98" s="189">
        <v>8.8000000000000007</v>
      </c>
      <c r="L98" s="141">
        <v>5.9</v>
      </c>
      <c r="M98" s="141" t="s">
        <v>232</v>
      </c>
      <c r="N98" s="128" t="s">
        <v>113</v>
      </c>
      <c r="O98" s="191">
        <v>0.17499999999999999</v>
      </c>
      <c r="P98" s="198">
        <f t="shared" si="3"/>
        <v>2.7746487847426777E-4</v>
      </c>
      <c r="Q98" s="119">
        <v>94</v>
      </c>
    </row>
    <row r="99" spans="1:17" ht="15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4"/>
        <v>0.9</v>
      </c>
      <c r="J99" s="127" t="s">
        <v>146</v>
      </c>
      <c r="K99" s="189" t="s">
        <v>263</v>
      </c>
      <c r="L99" s="129" t="s">
        <v>262</v>
      </c>
      <c r="M99" s="141" t="s">
        <v>232</v>
      </c>
      <c r="N99" s="128" t="s">
        <v>113</v>
      </c>
      <c r="O99" s="191">
        <v>0.17499999999999999</v>
      </c>
      <c r="P99" s="198">
        <f t="shared" si="3"/>
        <v>2.9026501808080205E-4</v>
      </c>
      <c r="Q99" s="119">
        <v>95</v>
      </c>
    </row>
    <row r="100" spans="1:17" ht="15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4"/>
        <v>2.1</v>
      </c>
      <c r="J100" s="127" t="s">
        <v>146</v>
      </c>
      <c r="K100" s="189" t="s">
        <v>263</v>
      </c>
      <c r="L100" s="129">
        <v>0.6</v>
      </c>
      <c r="M100" s="141" t="s">
        <v>232</v>
      </c>
      <c r="N100" s="128" t="s">
        <v>113</v>
      </c>
      <c r="O100" s="191">
        <v>0.17499999999999999</v>
      </c>
      <c r="P100" s="198">
        <f t="shared" si="3"/>
        <v>3.0365565971717033E-4</v>
      </c>
      <c r="Q100" s="119">
        <v>96</v>
      </c>
    </row>
    <row r="101" spans="1:17" ht="15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4"/>
        <v>3.7</v>
      </c>
      <c r="J101" s="127" t="s">
        <v>146</v>
      </c>
      <c r="K101" s="182">
        <v>1.8</v>
      </c>
      <c r="L101" s="129">
        <v>1.2</v>
      </c>
      <c r="M101" s="141" t="s">
        <v>232</v>
      </c>
      <c r="N101" s="128" t="s">
        <v>113</v>
      </c>
      <c r="O101" s="191">
        <v>0.17499999999999999</v>
      </c>
      <c r="P101" s="198">
        <f t="shared" si="3"/>
        <v>3.1766404469932389E-4</v>
      </c>
      <c r="Q101" s="119">
        <v>97</v>
      </c>
    </row>
    <row r="102" spans="1:17" ht="15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4"/>
        <v>0.8</v>
      </c>
      <c r="J102" s="127" t="s">
        <v>147</v>
      </c>
      <c r="K102" s="182" t="s">
        <v>263</v>
      </c>
      <c r="L102" s="129">
        <v>1.1000000000000001</v>
      </c>
      <c r="M102" s="141" t="s">
        <v>232</v>
      </c>
      <c r="N102" s="128" t="s">
        <v>113</v>
      </c>
      <c r="O102" s="191">
        <v>0.17499999999999999</v>
      </c>
      <c r="P102" s="198">
        <f t="shared" si="3"/>
        <v>3.3231867105234814E-4</v>
      </c>
      <c r="Q102" s="119">
        <v>98</v>
      </c>
    </row>
    <row r="103" spans="1:17" ht="15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J103" s="127" t="s">
        <v>147</v>
      </c>
      <c r="K103" s="182" t="s">
        <v>263</v>
      </c>
      <c r="L103" s="129">
        <v>0.8</v>
      </c>
      <c r="M103" s="141" t="s">
        <v>232</v>
      </c>
      <c r="N103" s="128" t="s">
        <v>113</v>
      </c>
      <c r="O103" s="191">
        <v>0.17499999999999999</v>
      </c>
      <c r="P103" s="198">
        <f t="shared" si="3"/>
        <v>3.4764935148555627E-4</v>
      </c>
      <c r="Q103" s="119">
        <v>99</v>
      </c>
    </row>
    <row r="104" spans="1:17" ht="15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4"/>
        <v>1.8</v>
      </c>
      <c r="J104" s="127" t="s">
        <v>147</v>
      </c>
      <c r="K104" s="182" t="s">
        <v>263</v>
      </c>
      <c r="L104" s="129">
        <v>1.2</v>
      </c>
      <c r="M104" s="141" t="s">
        <v>232</v>
      </c>
      <c r="N104" s="128" t="s">
        <v>113</v>
      </c>
      <c r="O104" s="191">
        <v>0.17499999999999999</v>
      </c>
      <c r="P104" s="198">
        <f t="shared" si="3"/>
        <v>3.6368727404211812E-4</v>
      </c>
      <c r="Q104" s="119">
        <v>100</v>
      </c>
    </row>
    <row r="105" spans="1:17" ht="15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4"/>
        <v>1</v>
      </c>
      <c r="J105" s="127" t="s">
        <v>148</v>
      </c>
      <c r="K105" s="182" t="s">
        <v>263</v>
      </c>
      <c r="L105" s="129">
        <v>0.6</v>
      </c>
      <c r="M105" s="141" t="s">
        <v>232</v>
      </c>
      <c r="N105" s="128" t="s">
        <v>113</v>
      </c>
      <c r="O105" s="191">
        <v>0.17499999999999999</v>
      </c>
      <c r="P105" s="198">
        <f t="shared" si="3"/>
        <v>3.8046506554660484E-4</v>
      </c>
      <c r="Q105" s="119">
        <v>101</v>
      </c>
    </row>
    <row r="106" spans="1:17" ht="15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4"/>
        <v>3.3</v>
      </c>
      <c r="J106" s="127" t="s">
        <v>148</v>
      </c>
      <c r="K106" s="182">
        <v>1.6</v>
      </c>
      <c r="L106" s="129">
        <v>0.6</v>
      </c>
      <c r="M106" s="141" t="s">
        <v>232</v>
      </c>
      <c r="N106" s="128" t="s">
        <v>113</v>
      </c>
      <c r="O106" s="191">
        <v>0.17499999999999999</v>
      </c>
      <c r="P106" s="198">
        <f t="shared" si="3"/>
        <v>3.9801685797952467E-4</v>
      </c>
      <c r="Q106" s="119">
        <v>102</v>
      </c>
    </row>
    <row r="107" spans="1:17" ht="15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4"/>
        <v>0.7</v>
      </c>
      <c r="J107" s="127" t="s">
        <v>148</v>
      </c>
      <c r="K107" s="182">
        <v>2.4</v>
      </c>
      <c r="L107" s="129">
        <v>0.6</v>
      </c>
      <c r="M107" s="141" t="s">
        <v>232</v>
      </c>
      <c r="N107" s="128" t="s">
        <v>113</v>
      </c>
      <c r="O107" s="191">
        <v>0.17499999999999999</v>
      </c>
      <c r="P107" s="198">
        <f t="shared" si="3"/>
        <v>4.1637835791388274E-4</v>
      </c>
      <c r="Q107" s="119">
        <v>103</v>
      </c>
    </row>
    <row r="108" spans="1:17" ht="15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J108" s="127" t="s">
        <v>150</v>
      </c>
      <c r="K108" s="182" t="s">
        <v>263</v>
      </c>
      <c r="L108" s="129" t="s">
        <v>262</v>
      </c>
      <c r="M108" s="141" t="s">
        <v>232</v>
      </c>
      <c r="N108" s="128" t="s">
        <v>113</v>
      </c>
      <c r="O108" s="191">
        <v>0.17499999999999999</v>
      </c>
      <c r="P108" s="198">
        <f t="shared" si="3"/>
        <v>4.3558691915501833E-4</v>
      </c>
      <c r="Q108" s="119">
        <v>104</v>
      </c>
    </row>
    <row r="109" spans="1:17" ht="15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4"/>
        <v>0.7</v>
      </c>
      <c r="J109" s="127" t="s">
        <v>150</v>
      </c>
      <c r="K109" s="182">
        <v>1.3</v>
      </c>
      <c r="L109" s="129">
        <v>2</v>
      </c>
      <c r="M109" s="141" t="s">
        <v>232</v>
      </c>
      <c r="N109" s="128" t="s">
        <v>113</v>
      </c>
      <c r="O109" s="191">
        <v>0.17499999999999999</v>
      </c>
      <c r="P109" s="198">
        <f t="shared" si="3"/>
        <v>4.5568161873149593E-4</v>
      </c>
      <c r="Q109" s="119">
        <v>105</v>
      </c>
    </row>
    <row r="110" spans="1:17" ht="15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4"/>
        <v>1.7</v>
      </c>
      <c r="J110" s="127" t="s">
        <v>150</v>
      </c>
      <c r="K110" s="182" t="s">
        <v>263</v>
      </c>
      <c r="L110" s="129">
        <v>0.7</v>
      </c>
      <c r="M110" s="141" t="s">
        <v>232</v>
      </c>
      <c r="N110" s="128" t="s">
        <v>113</v>
      </c>
      <c r="O110" s="191">
        <v>0.17499999999999999</v>
      </c>
      <c r="P110" s="198">
        <f t="shared" si="3"/>
        <v>4.7670333639164846E-4</v>
      </c>
      <c r="Q110" s="119">
        <v>106</v>
      </c>
    </row>
    <row r="111" spans="1:17" ht="15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J111" s="127" t="s">
        <v>152</v>
      </c>
      <c r="K111" s="182" t="s">
        <v>263</v>
      </c>
      <c r="L111" s="129" t="s">
        <v>262</v>
      </c>
      <c r="M111" s="141" t="s">
        <v>232</v>
      </c>
      <c r="N111" s="128" t="s">
        <v>113</v>
      </c>
      <c r="O111" s="191">
        <v>0.17499999999999999</v>
      </c>
      <c r="P111" s="198">
        <f t="shared" si="3"/>
        <v>4.9869483776748716E-4</v>
      </c>
      <c r="Q111" s="119">
        <v>107</v>
      </c>
    </row>
    <row r="112" spans="1:17" ht="15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4"/>
        <v>1.1000000000000001</v>
      </c>
      <c r="J112" s="127" t="s">
        <v>152</v>
      </c>
      <c r="K112" s="182">
        <v>7.6</v>
      </c>
      <c r="L112" s="129" t="s">
        <v>262</v>
      </c>
      <c r="M112" s="141" t="s">
        <v>232</v>
      </c>
      <c r="N112" s="128" t="s">
        <v>113</v>
      </c>
      <c r="O112" s="191">
        <v>0.17499999999999999</v>
      </c>
      <c r="P112" s="198">
        <f t="shared" si="3"/>
        <v>5.2170086137516938E-4</v>
      </c>
      <c r="Q112" s="119">
        <v>108</v>
      </c>
    </row>
    <row r="113" spans="1:17" ht="15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4"/>
        <v>14.5</v>
      </c>
      <c r="J113" s="127" t="s">
        <v>152</v>
      </c>
      <c r="K113" s="182" t="s">
        <v>263</v>
      </c>
      <c r="L113" s="129">
        <v>0.9</v>
      </c>
      <c r="M113" s="141" t="s">
        <v>232</v>
      </c>
      <c r="N113" s="128" t="s">
        <v>113</v>
      </c>
      <c r="O113" s="191">
        <v>0.17499999999999999</v>
      </c>
      <c r="P113" s="198">
        <f t="shared" si="3"/>
        <v>5.4576820962901518E-4</v>
      </c>
      <c r="Q113" s="119">
        <v>109</v>
      </c>
    </row>
    <row r="114" spans="1:17" ht="15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4"/>
        <v>20.399999999999999</v>
      </c>
      <c r="J114" s="127" t="s">
        <v>153</v>
      </c>
      <c r="K114" s="182">
        <v>1.5</v>
      </c>
      <c r="L114" s="129">
        <v>0.8</v>
      </c>
      <c r="M114" s="141" t="s">
        <v>232</v>
      </c>
      <c r="N114" s="128" t="s">
        <v>113</v>
      </c>
      <c r="O114" s="191">
        <v>0.17499999999999999</v>
      </c>
      <c r="P114" s="198">
        <f t="shared" si="3"/>
        <v>5.7094584405422257E-4</v>
      </c>
      <c r="Q114" s="119">
        <v>110</v>
      </c>
    </row>
    <row r="115" spans="1:17" ht="15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4"/>
        <v>1.4</v>
      </c>
      <c r="J115" s="127" t="s">
        <v>153</v>
      </c>
      <c r="K115" s="182">
        <v>2.1</v>
      </c>
      <c r="L115" s="129">
        <v>0.9</v>
      </c>
      <c r="M115" s="141" t="s">
        <v>232</v>
      </c>
      <c r="N115" s="128" t="s">
        <v>113</v>
      </c>
      <c r="O115" s="191">
        <v>0.17499999999999999</v>
      </c>
      <c r="P115" s="198">
        <f t="shared" si="3"/>
        <v>5.972849848919781E-4</v>
      </c>
      <c r="Q115" s="119">
        <v>111</v>
      </c>
    </row>
    <row r="116" spans="1:17" ht="15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4"/>
        <v>1.5</v>
      </c>
      <c r="J116" s="127" t="s">
        <v>154</v>
      </c>
      <c r="K116" s="182" t="s">
        <v>263</v>
      </c>
      <c r="L116" s="129">
        <v>0.9</v>
      </c>
      <c r="M116" s="141" t="s">
        <v>232</v>
      </c>
      <c r="N116" s="128" t="s">
        <v>113</v>
      </c>
      <c r="O116" s="191">
        <v>0.17499999999999999</v>
      </c>
      <c r="P116" s="198">
        <f t="shared" si="3"/>
        <v>6.2483921529960396E-4</v>
      </c>
      <c r="Q116" s="119">
        <v>112</v>
      </c>
    </row>
    <row r="117" spans="1:17" ht="15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J117" s="127" t="s">
        <v>154</v>
      </c>
      <c r="K117" s="182" t="s">
        <v>263</v>
      </c>
      <c r="L117" s="129" t="s">
        <v>262</v>
      </c>
      <c r="M117" s="141" t="s">
        <v>232</v>
      </c>
      <c r="N117" s="130" t="s">
        <v>113</v>
      </c>
      <c r="O117" s="191">
        <v>0.17499999999999999</v>
      </c>
      <c r="P117" s="198">
        <f t="shared" si="3"/>
        <v>6.5366459035770899E-4</v>
      </c>
      <c r="Q117" s="119">
        <v>113</v>
      </c>
    </row>
    <row r="118" spans="1:17" ht="15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4"/>
        <v>1.1000000000000001</v>
      </c>
      <c r="J118" s="127" t="s">
        <v>156</v>
      </c>
      <c r="K118" s="182">
        <v>1</v>
      </c>
      <c r="L118" s="129">
        <v>1.5</v>
      </c>
      <c r="M118" s="141" t="s">
        <v>232</v>
      </c>
      <c r="N118" s="130" t="s">
        <v>113</v>
      </c>
      <c r="O118" s="191">
        <v>0.17499999999999999</v>
      </c>
      <c r="P118" s="198">
        <f t="shared" si="3"/>
        <v>6.8381975110610798E-4</v>
      </c>
      <c r="Q118" s="119">
        <v>114</v>
      </c>
    </row>
    <row r="119" spans="1:17" ht="15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4"/>
        <v>1.9</v>
      </c>
      <c r="J119" s="127" t="s">
        <v>156</v>
      </c>
      <c r="K119" s="182">
        <v>1.3</v>
      </c>
      <c r="L119" s="129">
        <v>0.8</v>
      </c>
      <c r="M119" s="141" t="s">
        <v>232</v>
      </c>
      <c r="N119" s="130" t="s">
        <v>113</v>
      </c>
      <c r="O119" s="191">
        <v>0.17499999999999999</v>
      </c>
      <c r="P119" s="198">
        <f t="shared" si="3"/>
        <v>7.1536604384050712E-4</v>
      </c>
      <c r="Q119" s="119">
        <v>115</v>
      </c>
    </row>
    <row r="120" spans="1:17" ht="15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4"/>
        <v>1.7</v>
      </c>
      <c r="J120" s="127" t="s">
        <v>157</v>
      </c>
      <c r="K120" s="182" t="s">
        <v>263</v>
      </c>
      <c r="L120" s="129">
        <v>1.1000000000000001</v>
      </c>
      <c r="M120" s="141" t="s">
        <v>232</v>
      </c>
      <c r="N120" s="130" t="s">
        <v>113</v>
      </c>
      <c r="O120" s="191">
        <v>0.17499999999999999</v>
      </c>
      <c r="P120" s="198">
        <f t="shared" si="3"/>
        <v>7.4836764491262862E-4</v>
      </c>
      <c r="Q120" s="119">
        <v>116</v>
      </c>
    </row>
    <row r="121" spans="1:17" ht="15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J121" s="127" t="s">
        <v>157</v>
      </c>
      <c r="K121" s="182">
        <v>4.3</v>
      </c>
      <c r="L121" s="129">
        <v>0.7</v>
      </c>
      <c r="M121" s="141" t="s">
        <v>232</v>
      </c>
      <c r="N121" s="130" t="s">
        <v>113</v>
      </c>
      <c r="O121" s="191">
        <v>0.17499999999999999</v>
      </c>
      <c r="P121" s="198">
        <f t="shared" si="3"/>
        <v>7.8289169128768407E-4</v>
      </c>
      <c r="Q121" s="119">
        <v>117</v>
      </c>
    </row>
    <row r="122" spans="1:17" ht="15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J122" s="127" t="s">
        <v>33</v>
      </c>
      <c r="K122" s="182">
        <v>1.4</v>
      </c>
      <c r="L122" s="129" t="s">
        <v>262</v>
      </c>
      <c r="M122" s="141" t="s">
        <v>232</v>
      </c>
      <c r="N122" s="130" t="s">
        <v>113</v>
      </c>
      <c r="O122" s="191">
        <v>0.17499999999999999</v>
      </c>
      <c r="P122" s="198">
        <f t="shared" si="3"/>
        <v>8.1900841712477935E-4</v>
      </c>
      <c r="Q122" s="119">
        <v>118</v>
      </c>
    </row>
    <row r="123" spans="1:17" ht="15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4"/>
        <v>1.2</v>
      </c>
      <c r="J123" s="127" t="s">
        <v>158</v>
      </c>
      <c r="K123" s="182">
        <v>3.4</v>
      </c>
      <c r="L123" s="129">
        <v>0.6</v>
      </c>
      <c r="M123" s="141" t="s">
        <v>232</v>
      </c>
      <c r="N123" s="130" t="s">
        <v>113</v>
      </c>
      <c r="O123" s="191">
        <v>0.17499999999999999</v>
      </c>
      <c r="P123" s="198">
        <f t="shared" si="3"/>
        <v>8.567912966581107E-4</v>
      </c>
      <c r="Q123" s="119">
        <v>119</v>
      </c>
    </row>
    <row r="124" spans="1:17" ht="15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4"/>
        <v>1.4</v>
      </c>
      <c r="J124" s="127" t="s">
        <v>158</v>
      </c>
      <c r="K124" s="182">
        <v>1.1000000000000001</v>
      </c>
      <c r="L124" s="129">
        <v>1.1000000000000001</v>
      </c>
      <c r="M124" s="141" t="s">
        <v>232</v>
      </c>
      <c r="N124" s="130" t="s">
        <v>113</v>
      </c>
      <c r="O124" s="191">
        <v>0.17499999999999999</v>
      </c>
      <c r="P124" s="198">
        <f t="shared" si="3"/>
        <v>8.9631719366962818E-4</v>
      </c>
      <c r="Q124" s="119">
        <v>120</v>
      </c>
    </row>
    <row r="125" spans="1:17" ht="15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4"/>
        <v>0.7</v>
      </c>
      <c r="J125" s="127" t="s">
        <v>159</v>
      </c>
      <c r="K125" s="182">
        <v>4.0999999999999996</v>
      </c>
      <c r="L125" s="129" t="s">
        <v>262</v>
      </c>
      <c r="M125" s="141" t="s">
        <v>232</v>
      </c>
      <c r="N125" s="130" t="s">
        <v>113</v>
      </c>
      <c r="O125" s="191">
        <v>0.17499999999999999</v>
      </c>
      <c r="P125" s="198">
        <f t="shared" si="3"/>
        <v>9.3766651785723808E-4</v>
      </c>
      <c r="Q125" s="119">
        <v>121</v>
      </c>
    </row>
    <row r="126" spans="1:17" ht="15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4"/>
        <v>0.8</v>
      </c>
      <c r="J126" s="127" t="s">
        <v>161</v>
      </c>
      <c r="K126" s="182">
        <v>3</v>
      </c>
      <c r="L126" s="129">
        <v>0.9</v>
      </c>
      <c r="M126" s="141" t="s">
        <v>232</v>
      </c>
      <c r="N126" s="130" t="s">
        <v>113</v>
      </c>
      <c r="O126" s="191">
        <v>0.17499999999999999</v>
      </c>
      <c r="P126" s="198">
        <f t="shared" si="3"/>
        <v>9.8092338841665331E-4</v>
      </c>
      <c r="Q126" s="119">
        <v>122</v>
      </c>
    </row>
    <row r="127" spans="1:17" ht="15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4"/>
        <v>1.3</v>
      </c>
      <c r="J127" s="127" t="s">
        <v>161</v>
      </c>
      <c r="K127" s="182" t="s">
        <v>263</v>
      </c>
      <c r="L127" s="129" t="s">
        <v>262</v>
      </c>
      <c r="M127" s="141" t="s">
        <v>232</v>
      </c>
      <c r="N127" s="130" t="s">
        <v>113</v>
      </c>
      <c r="O127" s="191">
        <v>0.17499999999999999</v>
      </c>
      <c r="P127" s="198">
        <f t="shared" si="3"/>
        <v>1.0261758051696877E-3</v>
      </c>
      <c r="Q127" s="119">
        <v>123</v>
      </c>
    </row>
    <row r="128" spans="1:17" ht="15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4"/>
        <v>1.3</v>
      </c>
      <c r="J128" s="127" t="s">
        <v>161</v>
      </c>
      <c r="K128" s="182">
        <v>3.1</v>
      </c>
      <c r="L128" s="141">
        <v>2.1</v>
      </c>
      <c r="M128" s="141" t="s">
        <v>232</v>
      </c>
      <c r="N128" s="130" t="s">
        <v>113</v>
      </c>
      <c r="O128" s="191">
        <v>0.17499999999999999</v>
      </c>
      <c r="P128" s="198">
        <f t="shared" si="3"/>
        <v>1.0735158275871118E-3</v>
      </c>
      <c r="Q128" s="119">
        <v>124</v>
      </c>
    </row>
    <row r="129" spans="1:17" ht="15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4"/>
        <v>1.1000000000000001</v>
      </c>
      <c r="J129" s="127" t="s">
        <v>267</v>
      </c>
      <c r="K129" s="182">
        <v>2.7</v>
      </c>
      <c r="L129" s="141">
        <v>0.8</v>
      </c>
      <c r="M129" s="141" t="s">
        <v>232</v>
      </c>
      <c r="N129" s="130" t="s">
        <v>113</v>
      </c>
      <c r="O129" s="191">
        <v>0.17499999999999999</v>
      </c>
      <c r="P129" s="198">
        <f t="shared" si="3"/>
        <v>1.123039762070277E-3</v>
      </c>
      <c r="Q129" s="119">
        <v>125</v>
      </c>
    </row>
    <row r="130" spans="1:17" ht="15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4"/>
        <v>2.2000000000000002</v>
      </c>
      <c r="J130" s="127" t="s">
        <v>162</v>
      </c>
      <c r="K130" s="182">
        <v>1.5</v>
      </c>
      <c r="L130" s="141">
        <v>0.7</v>
      </c>
      <c r="M130" s="141" t="s">
        <v>232</v>
      </c>
      <c r="N130" s="128" t="s">
        <v>113</v>
      </c>
      <c r="O130" s="191">
        <v>0.17499999999999999</v>
      </c>
      <c r="P130" s="198">
        <f t="shared" si="3"/>
        <v>1.1748483578725075E-3</v>
      </c>
      <c r="Q130" s="119">
        <v>126</v>
      </c>
    </row>
    <row r="131" spans="1:17" ht="15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4"/>
        <v>0.9</v>
      </c>
      <c r="J131" s="127" t="s">
        <v>27</v>
      </c>
      <c r="K131" s="182">
        <v>2.6</v>
      </c>
      <c r="L131" s="141">
        <v>0.6</v>
      </c>
      <c r="M131" s="141" t="s">
        <v>232</v>
      </c>
      <c r="N131" s="129" t="s">
        <v>113</v>
      </c>
      <c r="O131" s="191">
        <v>0.17499999999999999</v>
      </c>
      <c r="P131" s="198">
        <f t="shared" si="3"/>
        <v>1.2290470120588255E-3</v>
      </c>
      <c r="Q131" s="119">
        <v>127</v>
      </c>
    </row>
    <row r="132" spans="1:17" ht="15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4"/>
        <v>1</v>
      </c>
      <c r="J132" s="127" t="s">
        <v>163</v>
      </c>
      <c r="K132" s="182" t="s">
        <v>263</v>
      </c>
      <c r="L132" s="141">
        <v>1.5</v>
      </c>
      <c r="M132" s="141" t="s">
        <v>232</v>
      </c>
      <c r="N132" s="129" t="s">
        <v>113</v>
      </c>
      <c r="O132" s="191">
        <v>0.17499999999999999</v>
      </c>
      <c r="P132" s="198">
        <f t="shared" si="3"/>
        <v>1.2857459839209725E-3</v>
      </c>
      <c r="Q132" s="119">
        <v>128</v>
      </c>
    </row>
    <row r="133" spans="1:17" ht="15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4"/>
        <v>0.7</v>
      </c>
      <c r="J133" s="127" t="s">
        <v>163</v>
      </c>
      <c r="K133" s="182" t="s">
        <v>263</v>
      </c>
      <c r="L133" s="141">
        <v>0.9</v>
      </c>
      <c r="M133" s="141" t="s">
        <v>232</v>
      </c>
      <c r="N133" s="129" t="s">
        <v>113</v>
      </c>
      <c r="O133" s="191">
        <v>0.17499999999999999</v>
      </c>
      <c r="P133" s="198">
        <f t="shared" ref="P133:P196" si="5">0.000004*EXP(0.0451*Q133)</f>
        <v>1.3450606192839316E-3</v>
      </c>
      <c r="Q133" s="119">
        <v>129</v>
      </c>
    </row>
    <row r="134" spans="1:17" ht="15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4"/>
        <v>0.8</v>
      </c>
      <c r="J134" s="127" t="s">
        <v>165</v>
      </c>
      <c r="K134" s="182" t="s">
        <v>263</v>
      </c>
      <c r="L134" s="141">
        <v>1.5</v>
      </c>
      <c r="M134" s="141" t="s">
        <v>232</v>
      </c>
      <c r="N134" s="129" t="s">
        <v>113</v>
      </c>
      <c r="O134" s="191">
        <v>0.17499999999999999</v>
      </c>
      <c r="P134" s="198">
        <f t="shared" si="5"/>
        <v>1.4071115851602579E-3</v>
      </c>
      <c r="Q134" s="119">
        <v>130</v>
      </c>
    </row>
    <row r="135" spans="1:17" ht="15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 t="shared" ref="G135:G195" si="6">C135</f>
        <v>1</v>
      </c>
      <c r="J135" s="127" t="s">
        <v>165</v>
      </c>
      <c r="K135" s="182">
        <v>1.8</v>
      </c>
      <c r="L135" s="141">
        <v>1.3</v>
      </c>
      <c r="M135" s="141" t="s">
        <v>232</v>
      </c>
      <c r="N135" s="129" t="s">
        <v>113</v>
      </c>
      <c r="O135" s="191">
        <v>0.17499999999999999</v>
      </c>
      <c r="P135" s="198">
        <f t="shared" si="5"/>
        <v>1.472025115229589E-3</v>
      </c>
      <c r="Q135" s="119">
        <v>131</v>
      </c>
    </row>
    <row r="136" spans="1:17" ht="15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 t="shared" si="6"/>
        <v>1.2</v>
      </c>
      <c r="J136" s="136" t="s">
        <v>87</v>
      </c>
      <c r="K136" s="128" t="s">
        <v>255</v>
      </c>
      <c r="L136" s="129" t="s">
        <v>253</v>
      </c>
      <c r="M136" s="129" t="s">
        <v>233</v>
      </c>
      <c r="N136" s="129" t="s">
        <v>88</v>
      </c>
      <c r="O136" s="191">
        <v>0.18</v>
      </c>
      <c r="P136" s="198">
        <f t="shared" si="5"/>
        <v>1.5399332666427437E-3</v>
      </c>
      <c r="Q136" s="119">
        <v>132</v>
      </c>
    </row>
    <row r="137" spans="1:17" ht="15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 t="shared" si="6"/>
        <v>1.1000000000000001</v>
      </c>
      <c r="J137" s="136" t="s">
        <v>87</v>
      </c>
      <c r="K137" s="128">
        <v>6.8</v>
      </c>
      <c r="L137" s="129">
        <v>0.7</v>
      </c>
      <c r="M137" s="129" t="s">
        <v>233</v>
      </c>
      <c r="N137" s="129" t="s">
        <v>88</v>
      </c>
      <c r="O137" s="191">
        <v>0.18</v>
      </c>
      <c r="P137" s="198">
        <f t="shared" si="5"/>
        <v>1.6109741886728144E-3</v>
      </c>
      <c r="Q137" s="119">
        <v>133</v>
      </c>
    </row>
    <row r="138" spans="1:17" ht="15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J138" s="136" t="s">
        <v>63</v>
      </c>
      <c r="K138" s="128" t="s">
        <v>255</v>
      </c>
      <c r="L138" s="129" t="s">
        <v>253</v>
      </c>
      <c r="M138" s="129" t="s">
        <v>233</v>
      </c>
      <c r="N138" s="129" t="s">
        <v>88</v>
      </c>
      <c r="O138" s="191">
        <v>0.18</v>
      </c>
      <c r="P138" s="198">
        <f t="shared" si="5"/>
        <v>1.6852924037598E-3</v>
      </c>
      <c r="Q138" s="119">
        <v>134</v>
      </c>
    </row>
    <row r="139" spans="1:17" ht="15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 t="shared" si="6"/>
        <v>0.8</v>
      </c>
      <c r="J139" s="136" t="s">
        <v>89</v>
      </c>
      <c r="K139" s="128">
        <v>4.5999999999999996</v>
      </c>
      <c r="L139" s="129">
        <v>2</v>
      </c>
      <c r="M139" s="129" t="s">
        <v>233</v>
      </c>
      <c r="N139" s="129" t="s">
        <v>88</v>
      </c>
      <c r="O139" s="191">
        <v>0.18</v>
      </c>
      <c r="P139" s="198">
        <f t="shared" si="5"/>
        <v>1.7630391015205308E-3</v>
      </c>
      <c r="Q139" s="119">
        <v>135</v>
      </c>
    </row>
    <row r="140" spans="1:17" ht="15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 t="shared" si="6"/>
        <v>1</v>
      </c>
      <c r="J140" s="136" t="s">
        <v>89</v>
      </c>
      <c r="K140" s="128">
        <v>5.3</v>
      </c>
      <c r="L140" s="129">
        <v>1.7</v>
      </c>
      <c r="M140" s="129" t="s">
        <v>233</v>
      </c>
      <c r="N140" s="129" t="s">
        <v>88</v>
      </c>
      <c r="O140" s="191">
        <v>0.18</v>
      </c>
      <c r="P140" s="198">
        <f t="shared" si="5"/>
        <v>1.8443724463219865E-3</v>
      </c>
      <c r="Q140" s="119">
        <v>136</v>
      </c>
    </row>
    <row r="141" spans="1:17" ht="15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J141" s="136" t="s">
        <v>90</v>
      </c>
      <c r="K141" s="128">
        <v>4.8</v>
      </c>
      <c r="L141" s="129">
        <v>0.7</v>
      </c>
      <c r="M141" s="129" t="s">
        <v>233</v>
      </c>
      <c r="N141" s="129" t="s">
        <v>88</v>
      </c>
      <c r="O141" s="191">
        <v>0.18</v>
      </c>
      <c r="P141" s="198">
        <f t="shared" si="5"/>
        <v>1.9294578990437282E-3</v>
      </c>
      <c r="Q141" s="119">
        <v>137</v>
      </c>
    </row>
    <row r="142" spans="1:17" ht="15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 t="shared" si="6"/>
        <v>0.8</v>
      </c>
      <c r="J142" s="127" t="s">
        <v>64</v>
      </c>
      <c r="K142" s="128">
        <v>7.3</v>
      </c>
      <c r="L142" s="129" t="s">
        <v>253</v>
      </c>
      <c r="M142" s="129" t="s">
        <v>233</v>
      </c>
      <c r="N142" s="129" t="s">
        <v>168</v>
      </c>
      <c r="O142" s="191">
        <v>0.18</v>
      </c>
      <c r="P142" s="198">
        <f t="shared" si="5"/>
        <v>2.0184685536840416E-3</v>
      </c>
      <c r="Q142" s="119">
        <v>138</v>
      </c>
    </row>
    <row r="143" spans="1:17" ht="15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 t="shared" si="6"/>
        <v>0.9</v>
      </c>
      <c r="J143" s="127" t="s">
        <v>64</v>
      </c>
      <c r="K143" s="128">
        <v>2.4</v>
      </c>
      <c r="L143" s="129" t="s">
        <v>253</v>
      </c>
      <c r="M143" s="129" t="s">
        <v>233</v>
      </c>
      <c r="N143" s="129" t="s">
        <v>168</v>
      </c>
      <c r="O143" s="191">
        <v>0.18</v>
      </c>
      <c r="P143" s="198">
        <f t="shared" si="5"/>
        <v>2.1115854894945365E-3</v>
      </c>
      <c r="Q143" s="119">
        <v>139</v>
      </c>
    </row>
    <row r="144" spans="1:17" ht="15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 t="shared" si="6"/>
        <v>0.8</v>
      </c>
      <c r="J144" s="127" t="s">
        <v>50</v>
      </c>
      <c r="K144" s="128">
        <v>2.4</v>
      </c>
      <c r="L144" s="129">
        <v>0.8</v>
      </c>
      <c r="M144" s="129" t="s">
        <v>233</v>
      </c>
      <c r="N144" s="129" t="s">
        <v>168</v>
      </c>
      <c r="O144" s="191">
        <v>0.18</v>
      </c>
      <c r="P144" s="198">
        <f t="shared" si="5"/>
        <v>2.2089981393595831E-3</v>
      </c>
      <c r="Q144" s="119">
        <v>140</v>
      </c>
    </row>
    <row r="145" spans="1:17" ht="15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J145" s="136" t="s">
        <v>166</v>
      </c>
      <c r="K145" s="128">
        <v>4.7</v>
      </c>
      <c r="L145" s="129">
        <v>1.5</v>
      </c>
      <c r="M145" s="129" t="s">
        <v>233</v>
      </c>
      <c r="N145" s="129" t="s">
        <v>168</v>
      </c>
      <c r="O145" s="191">
        <v>0.18</v>
      </c>
      <c r="P145" s="198">
        <f t="shared" si="5"/>
        <v>2.3109046751700205E-3</v>
      </c>
      <c r="Q145" s="119">
        <v>141</v>
      </c>
    </row>
    <row r="146" spans="1:17" ht="15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J146" s="136" t="s">
        <v>166</v>
      </c>
      <c r="K146" s="128">
        <v>5.2</v>
      </c>
      <c r="L146" s="129">
        <v>0.9</v>
      </c>
      <c r="M146" s="129" t="s">
        <v>233</v>
      </c>
      <c r="N146" s="130" t="s">
        <v>168</v>
      </c>
      <c r="O146" s="191">
        <v>0.18</v>
      </c>
      <c r="P146" s="198">
        <f t="shared" si="5"/>
        <v>2.4175124109750848E-3</v>
      </c>
      <c r="Q146" s="119">
        <v>142</v>
      </c>
    </row>
    <row r="147" spans="1:17" ht="15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 t="shared" si="6"/>
        <v>1.2</v>
      </c>
      <c r="J147" s="136" t="s">
        <v>169</v>
      </c>
      <c r="K147" s="128" t="s">
        <v>255</v>
      </c>
      <c r="L147" s="129" t="s">
        <v>253</v>
      </c>
      <c r="M147" s="129" t="s">
        <v>233</v>
      </c>
      <c r="N147" s="130" t="s">
        <v>168</v>
      </c>
      <c r="O147" s="191">
        <v>0.18</v>
      </c>
      <c r="P147" s="198">
        <f t="shared" si="5"/>
        <v>2.5290382247327337E-3</v>
      </c>
      <c r="Q147" s="119">
        <v>143</v>
      </c>
    </row>
    <row r="148" spans="1:17" ht="15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 t="shared" si="6"/>
        <v>1.1000000000000001</v>
      </c>
      <c r="J148" s="136" t="s">
        <v>169</v>
      </c>
      <c r="K148" s="128" t="s">
        <v>255</v>
      </c>
      <c r="L148" s="129" t="s">
        <v>253</v>
      </c>
      <c r="M148" s="129" t="s">
        <v>233</v>
      </c>
      <c r="N148" s="130" t="s">
        <v>168</v>
      </c>
      <c r="O148" s="191">
        <v>0.18</v>
      </c>
      <c r="P148" s="198">
        <f t="shared" si="5"/>
        <v>2.6457089995163712E-3</v>
      </c>
      <c r="Q148" s="119">
        <v>144</v>
      </c>
    </row>
    <row r="149" spans="1:17" ht="15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J149" s="136" t="s">
        <v>171</v>
      </c>
      <c r="K149" s="128" t="s">
        <v>255</v>
      </c>
      <c r="L149" s="129">
        <v>1.4</v>
      </c>
      <c r="M149" s="129" t="s">
        <v>233</v>
      </c>
      <c r="N149" s="130" t="s">
        <v>168</v>
      </c>
      <c r="O149" s="191">
        <v>0.18</v>
      </c>
      <c r="P149" s="198">
        <f t="shared" si="5"/>
        <v>2.7677620850755E-3</v>
      </c>
      <c r="Q149" s="119">
        <v>145</v>
      </c>
    </row>
    <row r="150" spans="1:17" ht="15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  <c r="J150" s="136" t="s">
        <v>171</v>
      </c>
      <c r="K150" s="128" t="s">
        <v>255</v>
      </c>
      <c r="L150" s="129">
        <v>1.2</v>
      </c>
      <c r="M150" s="129" t="s">
        <v>233</v>
      </c>
      <c r="N150" s="130" t="s">
        <v>168</v>
      </c>
      <c r="O150" s="191">
        <v>0.18</v>
      </c>
      <c r="P150" s="198">
        <f t="shared" si="5"/>
        <v>2.8954457806893352E-3</v>
      </c>
      <c r="Q150" s="119">
        <v>146</v>
      </c>
    </row>
    <row r="151" spans="1:17" ht="15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 t="shared" si="6"/>
        <v>0.8</v>
      </c>
      <c r="J151" s="136" t="s">
        <v>171</v>
      </c>
      <c r="K151" s="128" t="s">
        <v>255</v>
      </c>
      <c r="L151" s="129" t="s">
        <v>253</v>
      </c>
      <c r="M151" s="129" t="s">
        <v>233</v>
      </c>
      <c r="N151" s="130" t="s">
        <v>168</v>
      </c>
      <c r="O151" s="191">
        <v>0.18</v>
      </c>
      <c r="P151" s="198">
        <f t="shared" si="5"/>
        <v>3.0290198402956265E-3</v>
      </c>
      <c r="Q151" s="119">
        <v>147</v>
      </c>
    </row>
    <row r="152" spans="1:17" ht="15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  <c r="J152" s="136" t="s">
        <v>173</v>
      </c>
      <c r="K152" s="128">
        <v>8.5</v>
      </c>
      <c r="L152" s="129" t="s">
        <v>253</v>
      </c>
      <c r="M152" s="129" t="s">
        <v>233</v>
      </c>
      <c r="N152" s="130" t="s">
        <v>168</v>
      </c>
      <c r="O152" s="191">
        <v>0.18</v>
      </c>
      <c r="P152" s="198">
        <f t="shared" si="5"/>
        <v>3.1687560009223169E-3</v>
      </c>
      <c r="Q152" s="119">
        <v>148</v>
      </c>
    </row>
    <row r="153" spans="1:17" ht="15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  <c r="J153" s="136" t="s">
        <v>173</v>
      </c>
      <c r="K153" s="128" t="s">
        <v>255</v>
      </c>
      <c r="L153" s="129" t="s">
        <v>253</v>
      </c>
      <c r="M153" s="129" t="s">
        <v>233</v>
      </c>
      <c r="N153" s="130" t="s">
        <v>168</v>
      </c>
      <c r="O153" s="191">
        <v>0.18</v>
      </c>
      <c r="P153" s="198">
        <f t="shared" si="5"/>
        <v>3.3149385354970841E-3</v>
      </c>
      <c r="Q153" s="119">
        <v>149</v>
      </c>
    </row>
    <row r="154" spans="1:17" ht="15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  <c r="J154" s="136" t="s">
        <v>174</v>
      </c>
      <c r="K154" s="128">
        <v>2.2999999999999998</v>
      </c>
      <c r="L154" s="129" t="s">
        <v>253</v>
      </c>
      <c r="M154" s="129" t="s">
        <v>233</v>
      </c>
      <c r="N154" s="129" t="s">
        <v>168</v>
      </c>
      <c r="O154" s="191">
        <v>0.18</v>
      </c>
      <c r="P154" s="198">
        <f t="shared" si="5"/>
        <v>3.4678648311593225E-3</v>
      </c>
      <c r="Q154" s="119">
        <v>150</v>
      </c>
    </row>
    <row r="155" spans="1:17" ht="15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 t="shared" si="6"/>
        <v>0.8</v>
      </c>
      <c r="J155" s="136" t="s">
        <v>174</v>
      </c>
      <c r="K155" s="128">
        <v>26.3</v>
      </c>
      <c r="L155" s="129">
        <v>1.6</v>
      </c>
      <c r="M155" s="129" t="s">
        <v>233</v>
      </c>
      <c r="N155" s="146" t="s">
        <v>168</v>
      </c>
      <c r="O155" s="191">
        <v>0.18</v>
      </c>
      <c r="P155" s="198">
        <f t="shared" si="5"/>
        <v>3.6278459942510892E-3</v>
      </c>
      <c r="Q155" s="119">
        <v>151</v>
      </c>
    </row>
    <row r="156" spans="1:17" ht="15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  <c r="J156" s="136" t="s">
        <v>176</v>
      </c>
      <c r="K156" s="128" t="s">
        <v>255</v>
      </c>
      <c r="L156" s="129" t="s">
        <v>253</v>
      </c>
      <c r="M156" s="129" t="s">
        <v>233</v>
      </c>
      <c r="N156" s="146" t="s">
        <v>168</v>
      </c>
      <c r="O156" s="191">
        <v>0.18</v>
      </c>
      <c r="P156" s="198">
        <f t="shared" si="5"/>
        <v>3.795207483217794E-3</v>
      </c>
      <c r="Q156" s="119">
        <v>152</v>
      </c>
    </row>
    <row r="157" spans="1:17" ht="15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 t="shared" si="6"/>
        <v>0.9</v>
      </c>
      <c r="J157" s="136" t="s">
        <v>176</v>
      </c>
      <c r="K157" s="130">
        <v>3.5</v>
      </c>
      <c r="L157" s="129">
        <v>0.8</v>
      </c>
      <c r="M157" s="129" t="s">
        <v>233</v>
      </c>
      <c r="N157" s="129" t="s">
        <v>168</v>
      </c>
      <c r="O157" s="191">
        <v>0.18</v>
      </c>
      <c r="P157" s="198">
        <f t="shared" si="5"/>
        <v>3.9702897707061431E-3</v>
      </c>
      <c r="Q157" s="119">
        <v>153</v>
      </c>
    </row>
    <row r="158" spans="1:17" ht="15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  <c r="J158" s="136" t="s">
        <v>176</v>
      </c>
      <c r="K158" s="130">
        <v>3.2</v>
      </c>
      <c r="L158" s="129" t="s">
        <v>253</v>
      </c>
      <c r="M158" s="129" t="s">
        <v>233</v>
      </c>
      <c r="N158" s="129" t="s">
        <v>168</v>
      </c>
      <c r="O158" s="191">
        <v>0.18</v>
      </c>
      <c r="P158" s="198">
        <f t="shared" si="5"/>
        <v>4.1534490362062828E-3</v>
      </c>
      <c r="Q158" s="119">
        <v>154</v>
      </c>
    </row>
    <row r="159" spans="1:17" ht="15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  <c r="J159" s="127" t="s">
        <v>178</v>
      </c>
      <c r="K159" s="130">
        <v>3.9</v>
      </c>
      <c r="L159" s="129" t="s">
        <v>253</v>
      </c>
      <c r="M159" s="129" t="s">
        <v>233</v>
      </c>
      <c r="N159" s="128" t="s">
        <v>168</v>
      </c>
      <c r="O159" s="191">
        <v>0.18</v>
      </c>
      <c r="P159" s="198">
        <f t="shared" si="5"/>
        <v>4.3450578906472801E-3</v>
      </c>
      <c r="Q159" s="119">
        <v>155</v>
      </c>
    </row>
    <row r="160" spans="1:17" ht="15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  <c r="J160" s="127" t="s">
        <v>178</v>
      </c>
      <c r="K160" s="130">
        <v>4.4000000000000004</v>
      </c>
      <c r="L160" s="129" t="s">
        <v>253</v>
      </c>
      <c r="M160" s="129" t="s">
        <v>233</v>
      </c>
      <c r="N160" s="128" t="s">
        <v>168</v>
      </c>
      <c r="O160" s="191">
        <v>0.18</v>
      </c>
      <c r="P160" s="198">
        <f t="shared" si="5"/>
        <v>4.5455061344199296E-3</v>
      </c>
      <c r="Q160" s="119">
        <v>156</v>
      </c>
    </row>
    <row r="161" spans="1:17" ht="15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  <c r="J161" s="127" t="s">
        <v>180</v>
      </c>
      <c r="K161" s="130">
        <v>4.7</v>
      </c>
      <c r="L161" s="129" t="s">
        <v>253</v>
      </c>
      <c r="M161" s="129" t="s">
        <v>233</v>
      </c>
      <c r="N161" s="129" t="s">
        <v>168</v>
      </c>
      <c r="O161" s="191">
        <v>0.18</v>
      </c>
      <c r="P161" s="198">
        <f t="shared" si="5"/>
        <v>4.7552015503690434E-3</v>
      </c>
      <c r="Q161" s="119">
        <v>157</v>
      </c>
    </row>
    <row r="162" spans="1:17" ht="15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  <c r="J162" s="127" t="s">
        <v>180</v>
      </c>
      <c r="K162" s="130">
        <v>4.5</v>
      </c>
      <c r="L162" s="129" t="s">
        <v>253</v>
      </c>
      <c r="M162" s="129" t="s">
        <v>233</v>
      </c>
      <c r="N162" s="129" t="s">
        <v>168</v>
      </c>
      <c r="O162" s="191">
        <v>0.18</v>
      </c>
      <c r="P162" s="198">
        <f t="shared" si="5"/>
        <v>4.9745707333684538E-3</v>
      </c>
      <c r="Q162" s="119">
        <v>158</v>
      </c>
    </row>
    <row r="163" spans="1:17" ht="15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  <c r="J163" s="127" t="s">
        <v>181</v>
      </c>
      <c r="K163" s="130">
        <v>4.4000000000000004</v>
      </c>
      <c r="L163" s="129">
        <v>1.6</v>
      </c>
      <c r="M163" s="129" t="s">
        <v>233</v>
      </c>
      <c r="N163" s="128" t="s">
        <v>168</v>
      </c>
      <c r="O163" s="191">
        <v>0.18</v>
      </c>
      <c r="P163" s="198">
        <f t="shared" si="5"/>
        <v>5.204059958166328E-3</v>
      </c>
      <c r="Q163" s="119">
        <v>159</v>
      </c>
    </row>
    <row r="164" spans="1:17" ht="15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  <c r="J164" s="127" t="s">
        <v>182</v>
      </c>
      <c r="K164" s="130">
        <v>6.2</v>
      </c>
      <c r="L164" s="129" t="s">
        <v>253</v>
      </c>
      <c r="M164" s="129" t="s">
        <v>233</v>
      </c>
      <c r="N164" s="128" t="s">
        <v>168</v>
      </c>
      <c r="O164" s="191">
        <v>0.18</v>
      </c>
      <c r="P164" s="198">
        <f t="shared" si="5"/>
        <v>5.4441360872663222E-3</v>
      </c>
      <c r="Q164" s="119">
        <v>160</v>
      </c>
    </row>
    <row r="165" spans="1:17" ht="15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  <c r="J165" s="127" t="s">
        <v>182</v>
      </c>
      <c r="K165" s="130">
        <v>6.2</v>
      </c>
      <c r="L165" s="129">
        <v>1</v>
      </c>
      <c r="M165" s="129" t="s">
        <v>233</v>
      </c>
      <c r="N165" s="130" t="s">
        <v>168</v>
      </c>
      <c r="O165" s="191">
        <v>0.18</v>
      </c>
      <c r="P165" s="198">
        <f t="shared" si="5"/>
        <v>5.6952875206915865E-3</v>
      </c>
      <c r="Q165" s="119">
        <v>161</v>
      </c>
    </row>
    <row r="166" spans="1:17" ht="15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  <c r="J166" s="127" t="s">
        <v>182</v>
      </c>
      <c r="K166" s="130">
        <v>5.0999999999999996</v>
      </c>
      <c r="L166" s="129" t="s">
        <v>253</v>
      </c>
      <c r="M166" s="129" t="s">
        <v>233</v>
      </c>
      <c r="N166" s="130" t="s">
        <v>168</v>
      </c>
      <c r="O166" s="191">
        <v>0.18</v>
      </c>
      <c r="P166" s="198">
        <f t="shared" si="5"/>
        <v>5.9580251895636699E-3</v>
      </c>
      <c r="Q166" s="119">
        <v>162</v>
      </c>
    </row>
    <row r="167" spans="1:17" ht="15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  <c r="J167" s="127" t="s">
        <v>61</v>
      </c>
      <c r="K167" s="140">
        <v>4.0999999999999996</v>
      </c>
      <c r="L167" s="141">
        <v>1</v>
      </c>
      <c r="M167" s="141" t="s">
        <v>233</v>
      </c>
      <c r="N167" s="140" t="s">
        <v>168</v>
      </c>
      <c r="O167" s="191">
        <v>0.18</v>
      </c>
      <c r="P167" s="198">
        <f t="shared" si="5"/>
        <v>6.2328835955176836E-3</v>
      </c>
      <c r="Q167" s="119">
        <v>163</v>
      </c>
    </row>
    <row r="168" spans="1:17" ht="15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  <c r="J168" s="127" t="s">
        <v>61</v>
      </c>
      <c r="K168" s="140">
        <v>3.8</v>
      </c>
      <c r="L168" s="141">
        <v>0.9</v>
      </c>
      <c r="M168" s="141" t="s">
        <v>233</v>
      </c>
      <c r="N168" s="140" t="s">
        <v>168</v>
      </c>
      <c r="O168" s="191">
        <v>0.18</v>
      </c>
      <c r="P168" s="198">
        <f t="shared" si="5"/>
        <v>6.5204218980682935E-3</v>
      </c>
      <c r="Q168" s="119">
        <v>164</v>
      </c>
    </row>
    <row r="169" spans="1:17" ht="15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  <c r="J169" s="127" t="s">
        <v>184</v>
      </c>
      <c r="K169" s="140">
        <v>3.7</v>
      </c>
      <c r="L169" s="141">
        <v>0.8</v>
      </c>
      <c r="M169" s="141" t="s">
        <v>233</v>
      </c>
      <c r="N169" s="140" t="s">
        <v>168</v>
      </c>
      <c r="O169" s="191">
        <v>0.18</v>
      </c>
      <c r="P169" s="198">
        <f t="shared" si="5"/>
        <v>6.8212250521385411E-3</v>
      </c>
      <c r="Q169" s="119">
        <v>165</v>
      </c>
    </row>
    <row r="170" spans="1:17" ht="15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 t="shared" si="6"/>
        <v>1</v>
      </c>
      <c r="J170" s="127" t="s">
        <v>184</v>
      </c>
      <c r="K170" s="140">
        <v>5.3</v>
      </c>
      <c r="L170" s="141">
        <v>1.7</v>
      </c>
      <c r="M170" s="141" t="s">
        <v>233</v>
      </c>
      <c r="N170" s="140" t="s">
        <v>168</v>
      </c>
      <c r="O170" s="191">
        <v>0.18</v>
      </c>
      <c r="P170" s="198">
        <f t="shared" si="5"/>
        <v>7.1359049980656728E-3</v>
      </c>
      <c r="Q170" s="119">
        <v>166</v>
      </c>
    </row>
    <row r="171" spans="1:17" ht="15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 t="shared" si="6"/>
        <v>1.2</v>
      </c>
      <c r="J171" s="127" t="s">
        <v>185</v>
      </c>
      <c r="K171" s="140">
        <v>2.1</v>
      </c>
      <c r="L171" s="141">
        <v>0.7</v>
      </c>
      <c r="M171" s="141" t="s">
        <v>233</v>
      </c>
      <c r="N171" s="140" t="s">
        <v>168</v>
      </c>
      <c r="O171" s="191">
        <v>0.18</v>
      </c>
      <c r="P171" s="198">
        <f t="shared" si="5"/>
        <v>7.4651019065049354E-3</v>
      </c>
      <c r="Q171" s="119">
        <v>167</v>
      </c>
    </row>
    <row r="172" spans="1:17" ht="15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  <c r="J172" s="159" t="s">
        <v>186</v>
      </c>
      <c r="K172" s="183">
        <v>3.2</v>
      </c>
      <c r="L172" s="184" t="s">
        <v>253</v>
      </c>
      <c r="M172" s="184" t="s">
        <v>233</v>
      </c>
      <c r="N172" s="166" t="s">
        <v>168</v>
      </c>
      <c r="O172" s="191">
        <v>0.18</v>
      </c>
      <c r="P172" s="198">
        <f t="shared" si="5"/>
        <v>7.8094854807637957E-3</v>
      </c>
      <c r="Q172" s="119">
        <v>168</v>
      </c>
    </row>
    <row r="173" spans="1:17" ht="15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 t="shared" si="6"/>
        <v>1.5</v>
      </c>
      <c r="J173" s="159" t="s">
        <v>186</v>
      </c>
      <c r="K173" s="182">
        <v>3.2</v>
      </c>
      <c r="L173" s="141" t="s">
        <v>253</v>
      </c>
      <c r="M173" s="141" t="s">
        <v>233</v>
      </c>
      <c r="N173" s="140" t="s">
        <v>168</v>
      </c>
      <c r="O173" s="191">
        <v>0.18</v>
      </c>
      <c r="P173" s="198">
        <f t="shared" si="5"/>
        <v>8.1697563192160497E-3</v>
      </c>
      <c r="Q173" s="119">
        <v>169</v>
      </c>
    </row>
    <row r="174" spans="1:17" ht="15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 t="shared" si="6"/>
        <v>1.8</v>
      </c>
      <c r="J174" s="159" t="s">
        <v>15</v>
      </c>
      <c r="K174" s="182">
        <v>2.1</v>
      </c>
      <c r="L174" s="141">
        <v>1.2</v>
      </c>
      <c r="M174" s="141" t="s">
        <v>233</v>
      </c>
      <c r="N174" s="140" t="s">
        <v>168</v>
      </c>
      <c r="O174" s="191">
        <v>0.18</v>
      </c>
      <c r="P174" s="198">
        <f t="shared" si="5"/>
        <v>8.5466473405675213E-3</v>
      </c>
      <c r="Q174" s="119">
        <v>170</v>
      </c>
    </row>
    <row r="175" spans="1:17" ht="15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 t="shared" si="6"/>
        <v>0.5</v>
      </c>
      <c r="J175" s="127" t="s">
        <v>187</v>
      </c>
      <c r="K175" s="182">
        <v>4.8</v>
      </c>
      <c r="L175" s="141">
        <v>1.8</v>
      </c>
      <c r="M175" s="141" t="s">
        <v>233</v>
      </c>
      <c r="N175" s="140" t="s">
        <v>168</v>
      </c>
      <c r="O175" s="191">
        <v>0.18</v>
      </c>
      <c r="P175" s="198">
        <f t="shared" si="5"/>
        <v>8.9409252748727276E-3</v>
      </c>
      <c r="Q175" s="119">
        <v>171</v>
      </c>
    </row>
    <row r="176" spans="1:17" ht="15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 t="shared" si="6"/>
        <v>8.8000000000000007</v>
      </c>
      <c r="J176" s="127" t="s">
        <v>187</v>
      </c>
      <c r="K176" s="182">
        <v>6.1</v>
      </c>
      <c r="L176" s="141">
        <v>1</v>
      </c>
      <c r="M176" s="141" t="s">
        <v>233</v>
      </c>
      <c r="N176" s="140" t="s">
        <v>168</v>
      </c>
      <c r="O176" s="191">
        <v>0.18</v>
      </c>
      <c r="P176" s="198">
        <f t="shared" si="5"/>
        <v>9.353392223335805E-3</v>
      </c>
      <c r="Q176" s="119">
        <v>172</v>
      </c>
    </row>
    <row r="177" spans="1:17" ht="15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  <c r="J177" s="127" t="s">
        <v>188</v>
      </c>
      <c r="K177" s="182">
        <v>2.5</v>
      </c>
      <c r="L177" s="141">
        <v>1.3</v>
      </c>
      <c r="M177" s="141" t="s">
        <v>233</v>
      </c>
      <c r="N177" s="140" t="s">
        <v>168</v>
      </c>
      <c r="O177" s="191">
        <v>0.18</v>
      </c>
      <c r="P177" s="198">
        <f t="shared" si="5"/>
        <v>9.784887290068987E-3</v>
      </c>
      <c r="Q177" s="119">
        <v>173</v>
      </c>
    </row>
    <row r="178" spans="1:17" ht="15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  <c r="J178" s="127" t="s">
        <v>31</v>
      </c>
      <c r="K178" s="182">
        <v>4.0999999999999996</v>
      </c>
      <c r="L178" s="141">
        <v>2</v>
      </c>
      <c r="M178" s="141" t="s">
        <v>233</v>
      </c>
      <c r="N178" s="140" t="s">
        <v>168</v>
      </c>
      <c r="O178" s="191">
        <v>0.18</v>
      </c>
      <c r="P178" s="198">
        <f t="shared" si="5"/>
        <v>1.0236288289128051E-2</v>
      </c>
      <c r="Q178" s="119">
        <v>174</v>
      </c>
    </row>
    <row r="179" spans="1:17" ht="15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  <c r="J179" s="127" t="s">
        <v>54</v>
      </c>
      <c r="K179" s="182">
        <v>4</v>
      </c>
      <c r="L179" s="141">
        <v>1.5</v>
      </c>
      <c r="M179" s="141" t="s">
        <v>233</v>
      </c>
      <c r="N179" s="140" t="s">
        <v>168</v>
      </c>
      <c r="O179" s="191">
        <v>0.18</v>
      </c>
      <c r="P179" s="198">
        <f t="shared" si="5"/>
        <v>1.0708513530297519E-2</v>
      </c>
      <c r="Q179" s="119">
        <v>175</v>
      </c>
    </row>
    <row r="180" spans="1:17" ht="15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  <c r="J180" s="145" t="s">
        <v>189</v>
      </c>
      <c r="K180" s="128" t="s">
        <v>255</v>
      </c>
      <c r="L180" s="129" t="s">
        <v>253</v>
      </c>
      <c r="M180" s="129" t="s">
        <v>233</v>
      </c>
      <c r="N180" s="153" t="s">
        <v>168</v>
      </c>
      <c r="O180" s="191">
        <v>0.18</v>
      </c>
      <c r="P180" s="198">
        <f t="shared" si="5"/>
        <v>1.1202523687258624E-2</v>
      </c>
      <c r="Q180" s="119">
        <v>176</v>
      </c>
    </row>
    <row r="181" spans="1:17" ht="15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  <c r="J181" s="145" t="s">
        <v>189</v>
      </c>
      <c r="K181" s="128" t="s">
        <v>255</v>
      </c>
      <c r="L181" s="129" t="s">
        <v>253</v>
      </c>
      <c r="M181" s="129" t="s">
        <v>233</v>
      </c>
      <c r="N181" s="153" t="s">
        <v>168</v>
      </c>
      <c r="O181" s="191">
        <v>0.18</v>
      </c>
      <c r="P181" s="198">
        <f t="shared" si="5"/>
        <v>1.1719323751940383E-2</v>
      </c>
      <c r="Q181" s="119">
        <v>177</v>
      </c>
    </row>
    <row r="182" spans="1:17" ht="15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  <c r="J182" s="145" t="s">
        <v>109</v>
      </c>
      <c r="K182" s="128" t="s">
        <v>255</v>
      </c>
      <c r="L182" s="129">
        <v>0.9</v>
      </c>
      <c r="M182" s="129" t="s">
        <v>233</v>
      </c>
      <c r="N182" s="153" t="s">
        <v>168</v>
      </c>
      <c r="O182" s="191">
        <v>0.18</v>
      </c>
      <c r="P182" s="198">
        <f t="shared" si="5"/>
        <v>1.2259965079029723E-2</v>
      </c>
      <c r="Q182" s="119">
        <v>178</v>
      </c>
    </row>
    <row r="183" spans="1:17" ht="15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 t="shared" si="6"/>
        <v>0.7</v>
      </c>
      <c r="J183" s="145" t="s">
        <v>190</v>
      </c>
      <c r="K183" s="128">
        <v>3.8</v>
      </c>
      <c r="L183" s="129">
        <v>0.8</v>
      </c>
      <c r="M183" s="129" t="s">
        <v>233</v>
      </c>
      <c r="N183" s="153" t="s">
        <v>168</v>
      </c>
      <c r="O183" s="191">
        <v>0.18</v>
      </c>
      <c r="P183" s="198">
        <f t="shared" si="5"/>
        <v>1.2825547524799939E-2</v>
      </c>
      <c r="Q183" s="119">
        <v>179</v>
      </c>
    </row>
    <row r="184" spans="1:17" ht="15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 t="shared" si="6"/>
        <v>1.3</v>
      </c>
      <c r="J184" s="145" t="s">
        <v>17</v>
      </c>
      <c r="K184" s="128">
        <v>2.2999999999999998</v>
      </c>
      <c r="L184" s="129" t="s">
        <v>253</v>
      </c>
      <c r="M184" s="129" t="s">
        <v>233</v>
      </c>
      <c r="N184" s="153" t="s">
        <v>168</v>
      </c>
      <c r="O184" s="191">
        <v>0.18</v>
      </c>
      <c r="P184" s="198">
        <f t="shared" si="5"/>
        <v>1.3417221684608608E-2</v>
      </c>
      <c r="Q184" s="119">
        <v>180</v>
      </c>
    </row>
    <row r="185" spans="1:17" ht="15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  <c r="J185" s="145" t="s">
        <v>191</v>
      </c>
      <c r="K185" s="128">
        <v>3.7</v>
      </c>
      <c r="L185" s="129">
        <v>1</v>
      </c>
      <c r="M185" s="129" t="s">
        <v>233</v>
      </c>
      <c r="N185" s="153" t="s">
        <v>168</v>
      </c>
      <c r="O185" s="191">
        <v>0.18</v>
      </c>
      <c r="P185" s="198">
        <f t="shared" si="5"/>
        <v>1.4036191233616713E-2</v>
      </c>
      <c r="Q185" s="119">
        <v>181</v>
      </c>
    </row>
    <row r="186" spans="1:17" ht="15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 t="shared" si="6"/>
        <v>7.1</v>
      </c>
      <c r="J186" s="145" t="s">
        <v>192</v>
      </c>
      <c r="K186" s="128" t="s">
        <v>256</v>
      </c>
      <c r="L186" s="129">
        <v>0.7</v>
      </c>
      <c r="M186" s="129" t="s">
        <v>233</v>
      </c>
      <c r="N186" s="153" t="s">
        <v>168</v>
      </c>
      <c r="O186" s="191">
        <v>0.18</v>
      </c>
      <c r="P186" s="198">
        <f t="shared" si="5"/>
        <v>1.4683715375490999E-2</v>
      </c>
      <c r="Q186" s="119">
        <v>182</v>
      </c>
    </row>
    <row r="187" spans="1:17" ht="15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 t="shared" si="6"/>
        <v>10.7</v>
      </c>
      <c r="J187" s="145" t="s">
        <v>192</v>
      </c>
      <c r="K187" s="128" t="s">
        <v>256</v>
      </c>
      <c r="L187" s="129" t="s">
        <v>253</v>
      </c>
      <c r="M187" s="129" t="s">
        <v>233</v>
      </c>
      <c r="N187" s="153" t="s">
        <v>168</v>
      </c>
      <c r="O187" s="191">
        <v>0.18</v>
      </c>
      <c r="P187" s="198">
        <f t="shared" si="5"/>
        <v>1.5361111404070977E-2</v>
      </c>
      <c r="Q187" s="119">
        <v>183</v>
      </c>
    </row>
    <row r="188" spans="1:17" ht="15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  <c r="J188" s="145" t="s">
        <v>85</v>
      </c>
      <c r="K188" s="128" t="s">
        <v>256</v>
      </c>
      <c r="L188" s="129">
        <v>0.7</v>
      </c>
      <c r="M188" s="129" t="s">
        <v>233</v>
      </c>
      <c r="N188" s="153" t="s">
        <v>168</v>
      </c>
      <c r="O188" s="191">
        <v>0.18</v>
      </c>
      <c r="P188" s="198">
        <f t="shared" si="5"/>
        <v>1.6069757383211987E-2</v>
      </c>
      <c r="Q188" s="119">
        <v>184</v>
      </c>
    </row>
    <row r="189" spans="1:17" ht="15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 t="shared" si="6"/>
        <v>11.3</v>
      </c>
      <c r="J189" s="145" t="s">
        <v>85</v>
      </c>
      <c r="K189" s="128" t="s">
        <v>256</v>
      </c>
      <c r="L189" s="129">
        <v>1.7</v>
      </c>
      <c r="M189" s="129" t="s">
        <v>233</v>
      </c>
      <c r="N189" s="153" t="s">
        <v>168</v>
      </c>
      <c r="O189" s="191">
        <v>0.18</v>
      </c>
      <c r="P189" s="198">
        <f t="shared" si="5"/>
        <v>1.6811094950255887E-2</v>
      </c>
      <c r="Q189" s="119">
        <v>185</v>
      </c>
    </row>
    <row r="190" spans="1:17" ht="15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 t="shared" si="6"/>
        <v>1.8</v>
      </c>
      <c r="J190" s="145" t="s">
        <v>86</v>
      </c>
      <c r="K190" s="128" t="s">
        <v>255</v>
      </c>
      <c r="L190" s="129">
        <v>1.4</v>
      </c>
      <c r="M190" s="129" t="s">
        <v>233</v>
      </c>
      <c r="N190" s="153" t="s">
        <v>168</v>
      </c>
      <c r="O190" s="191">
        <v>0.18</v>
      </c>
      <c r="P190" s="198">
        <f t="shared" si="5"/>
        <v>1.7586632248833049E-2</v>
      </c>
      <c r="Q190" s="119">
        <v>186</v>
      </c>
    </row>
    <row r="191" spans="1:17" ht="15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  <c r="J191" s="145" t="s">
        <v>86</v>
      </c>
      <c r="K191" s="128">
        <v>3.1</v>
      </c>
      <c r="L191" s="129">
        <v>1.5</v>
      </c>
      <c r="M191" s="129" t="s">
        <v>233</v>
      </c>
      <c r="N191" s="153" t="s">
        <v>168</v>
      </c>
      <c r="O191" s="191">
        <v>0.18</v>
      </c>
      <c r="P191" s="198">
        <f t="shared" si="5"/>
        <v>1.8397946996961484E-2</v>
      </c>
      <c r="Q191" s="119">
        <v>187</v>
      </c>
    </row>
    <row r="192" spans="1:17" ht="15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  <c r="J192" s="152" t="s">
        <v>193</v>
      </c>
      <c r="K192" s="128" t="s">
        <v>255</v>
      </c>
      <c r="L192" s="129" t="s">
        <v>253</v>
      </c>
      <c r="M192" s="129" t="s">
        <v>232</v>
      </c>
      <c r="N192" s="153" t="s">
        <v>168</v>
      </c>
      <c r="O192" s="191">
        <v>0.18</v>
      </c>
      <c r="P192" s="198">
        <f t="shared" si="5"/>
        <v>1.9246689696685047E-2</v>
      </c>
      <c r="Q192" s="119">
        <v>188</v>
      </c>
    </row>
    <row r="193" spans="1:17" ht="15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  <c r="J193" s="152" t="s">
        <v>193</v>
      </c>
      <c r="K193" s="128">
        <v>2.1</v>
      </c>
      <c r="L193" s="129">
        <v>1.1000000000000001</v>
      </c>
      <c r="M193" s="129" t="s">
        <v>232</v>
      </c>
      <c r="N193" s="153" t="s">
        <v>168</v>
      </c>
      <c r="O193" s="191">
        <v>0.18</v>
      </c>
      <c r="P193" s="198">
        <f t="shared" si="5"/>
        <v>2.0134586991780203E-2</v>
      </c>
      <c r="Q193" s="119">
        <v>189</v>
      </c>
    </row>
    <row r="194" spans="1:17" ht="15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  <c r="J194" s="154" t="s">
        <v>194</v>
      </c>
      <c r="K194" s="130" t="s">
        <v>255</v>
      </c>
      <c r="L194" s="129">
        <v>1.9</v>
      </c>
      <c r="M194" s="129" t="s">
        <v>232</v>
      </c>
      <c r="N194" s="153" t="s">
        <v>168</v>
      </c>
      <c r="O194" s="191">
        <v>0.18</v>
      </c>
      <c r="P194" s="198">
        <f t="shared" si="5"/>
        <v>2.106344518036209E-2</v>
      </c>
      <c r="Q194" s="119">
        <v>190</v>
      </c>
    </row>
    <row r="195" spans="1:17" ht="15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 t="shared" si="6"/>
        <v>1.4</v>
      </c>
      <c r="J195" s="154" t="s">
        <v>194</v>
      </c>
      <c r="K195" s="130" t="s">
        <v>255</v>
      </c>
      <c r="L195" s="129">
        <v>1.7</v>
      </c>
      <c r="M195" s="129" t="s">
        <v>232</v>
      </c>
      <c r="N195" s="153" t="s">
        <v>168</v>
      </c>
      <c r="O195" s="191">
        <v>0.18</v>
      </c>
      <c r="P195" s="198">
        <f t="shared" si="5"/>
        <v>2.2035153889535582E-2</v>
      </c>
      <c r="Q195" s="119">
        <v>191</v>
      </c>
    </row>
    <row r="196" spans="1:17" ht="15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  <c r="J196" s="154" t="s">
        <v>195</v>
      </c>
      <c r="K196" s="130" t="s">
        <v>255</v>
      </c>
      <c r="L196" s="129" t="s">
        <v>253</v>
      </c>
      <c r="M196" s="129" t="s">
        <v>232</v>
      </c>
      <c r="N196" s="153" t="s">
        <v>168</v>
      </c>
      <c r="O196" s="191">
        <v>0.18</v>
      </c>
      <c r="P196" s="198">
        <f t="shared" si="5"/>
        <v>2.3051689919567492E-2</v>
      </c>
      <c r="Q196" s="119">
        <v>192</v>
      </c>
    </row>
    <row r="197" spans="1:17" ht="15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  <c r="J197" s="154" t="s">
        <v>195</v>
      </c>
      <c r="K197" s="130" t="s">
        <v>255</v>
      </c>
      <c r="L197" s="129" t="s">
        <v>253</v>
      </c>
      <c r="M197" s="129" t="s">
        <v>232</v>
      </c>
      <c r="N197" s="153" t="s">
        <v>168</v>
      </c>
      <c r="O197" s="191">
        <v>0.18</v>
      </c>
      <c r="P197" s="198">
        <f t="shared" ref="P197:P260" si="7">0.000004*EXP(0.0451*Q197)</f>
        <v>2.411512126539947E-2</v>
      </c>
      <c r="Q197" s="119">
        <v>193</v>
      </c>
    </row>
    <row r="198" spans="1:17" ht="15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  <c r="J198" s="154" t="s">
        <v>68</v>
      </c>
      <c r="K198" s="130" t="s">
        <v>255</v>
      </c>
      <c r="L198" s="129">
        <v>1.2</v>
      </c>
      <c r="M198" s="129" t="s">
        <v>232</v>
      </c>
      <c r="N198" s="153" t="s">
        <v>168</v>
      </c>
      <c r="O198" s="191">
        <v>0.18</v>
      </c>
      <c r="P198" s="198">
        <f t="shared" si="7"/>
        <v>2.5227611323683508E-2</v>
      </c>
      <c r="Q198" s="119">
        <v>194</v>
      </c>
    </row>
    <row r="199" spans="1:17" ht="15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8">C199</f>
        <v>1.5</v>
      </c>
      <c r="J199" s="154" t="s">
        <v>68</v>
      </c>
      <c r="K199" s="130" t="s">
        <v>255</v>
      </c>
      <c r="L199" s="129">
        <v>1.4</v>
      </c>
      <c r="M199" s="129" t="s">
        <v>232</v>
      </c>
      <c r="N199" s="153" t="s">
        <v>168</v>
      </c>
      <c r="O199" s="191">
        <v>0.18</v>
      </c>
      <c r="P199" s="198">
        <f t="shared" si="7"/>
        <v>2.6391423293898285E-2</v>
      </c>
      <c r="Q199" s="119">
        <v>195</v>
      </c>
    </row>
    <row r="200" spans="1:17" ht="15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8"/>
        <v>2.9</v>
      </c>
      <c r="J200" s="154" t="s">
        <v>196</v>
      </c>
      <c r="K200" s="130" t="s">
        <v>255</v>
      </c>
      <c r="L200" s="129">
        <v>0.7</v>
      </c>
      <c r="M200" s="129" t="s">
        <v>232</v>
      </c>
      <c r="N200" s="153" t="s">
        <v>168</v>
      </c>
      <c r="O200" s="191">
        <v>0.18</v>
      </c>
      <c r="P200" s="198">
        <f t="shared" si="7"/>
        <v>2.7608924782499704E-2</v>
      </c>
      <c r="Q200" s="119">
        <v>196</v>
      </c>
    </row>
    <row r="201" spans="1:17" ht="15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8"/>
        <v>3</v>
      </c>
      <c r="J201" s="154" t="s">
        <v>196</v>
      </c>
      <c r="K201" s="130" t="s">
        <v>255</v>
      </c>
      <c r="L201" s="129">
        <v>0.8</v>
      </c>
      <c r="M201" s="129" t="s">
        <v>232</v>
      </c>
      <c r="N201" s="153" t="s">
        <v>168</v>
      </c>
      <c r="O201" s="191">
        <v>0.18</v>
      </c>
      <c r="P201" s="198">
        <f t="shared" si="7"/>
        <v>2.888259261947269E-2</v>
      </c>
      <c r="Q201" s="119">
        <v>197</v>
      </c>
    </row>
    <row r="202" spans="1:17" ht="15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8"/>
        <v>0.9</v>
      </c>
      <c r="J202" s="154" t="s">
        <v>197</v>
      </c>
      <c r="K202" s="130" t="s">
        <v>255</v>
      </c>
      <c r="L202" s="129">
        <v>1.3</v>
      </c>
      <c r="M202" s="129" t="s">
        <v>232</v>
      </c>
      <c r="N202" s="153" t="s">
        <v>168</v>
      </c>
      <c r="O202" s="191">
        <v>0.18</v>
      </c>
      <c r="P202" s="198">
        <f t="shared" si="7"/>
        <v>3.0215017897081968E-2</v>
      </c>
      <c r="Q202" s="119">
        <v>198</v>
      </c>
    </row>
    <row r="203" spans="1:17" ht="15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8"/>
        <v>0.8</v>
      </c>
      <c r="J203" s="154" t="s">
        <v>197</v>
      </c>
      <c r="K203" s="130" t="s">
        <v>255</v>
      </c>
      <c r="L203" s="129">
        <v>1.3</v>
      </c>
      <c r="M203" s="129" t="s">
        <v>232</v>
      </c>
      <c r="N203" s="153" t="s">
        <v>168</v>
      </c>
      <c r="O203" s="191">
        <v>0.18</v>
      </c>
      <c r="P203" s="198">
        <f t="shared" si="7"/>
        <v>3.160891124107304E-2</v>
      </c>
      <c r="Q203" s="119">
        <v>199</v>
      </c>
    </row>
    <row r="204" spans="1:17" ht="15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8"/>
        <v>5.3</v>
      </c>
      <c r="J204" s="152" t="s">
        <v>19</v>
      </c>
      <c r="K204" s="130" t="s">
        <v>255</v>
      </c>
      <c r="L204" s="129">
        <v>1.1000000000000001</v>
      </c>
      <c r="M204" s="129" t="s">
        <v>232</v>
      </c>
      <c r="N204" s="153" t="s">
        <v>168</v>
      </c>
      <c r="O204" s="191">
        <v>0.18</v>
      </c>
      <c r="P204" s="198">
        <f t="shared" si="7"/>
        <v>3.3067108325046682E-2</v>
      </c>
      <c r="Q204" s="119">
        <v>200</v>
      </c>
    </row>
    <row r="205" spans="1:17" ht="15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8"/>
        <v>1.6</v>
      </c>
      <c r="J205" s="152" t="s">
        <v>198</v>
      </c>
      <c r="K205" s="130" t="s">
        <v>255</v>
      </c>
      <c r="L205" s="129">
        <v>0.9</v>
      </c>
      <c r="M205" s="129" t="s">
        <v>232</v>
      </c>
      <c r="N205" s="153" t="s">
        <v>168</v>
      </c>
      <c r="O205" s="191">
        <v>0.18</v>
      </c>
      <c r="P205" s="198">
        <f t="shared" si="7"/>
        <v>3.4592575639225152E-2</v>
      </c>
      <c r="Q205" s="119">
        <v>201</v>
      </c>
    </row>
    <row r="206" spans="1:17" ht="15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8"/>
        <v>2.9</v>
      </c>
      <c r="J206" s="152" t="s">
        <v>198</v>
      </c>
      <c r="K206" s="130" t="s">
        <v>255</v>
      </c>
      <c r="L206" s="129">
        <v>1</v>
      </c>
      <c r="M206" s="129" t="s">
        <v>232</v>
      </c>
      <c r="N206" s="153" t="s">
        <v>168</v>
      </c>
      <c r="O206" s="191">
        <v>0.18</v>
      </c>
      <c r="P206" s="198">
        <f t="shared" si="7"/>
        <v>3.6188416525345581E-2</v>
      </c>
      <c r="Q206" s="119">
        <v>202</v>
      </c>
    </row>
    <row r="207" spans="1:17" ht="15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8"/>
        <v>1.9</v>
      </c>
      <c r="J207" s="152" t="s">
        <v>199</v>
      </c>
      <c r="K207" s="130" t="s">
        <v>255</v>
      </c>
      <c r="L207" s="129">
        <v>0.7</v>
      </c>
      <c r="M207" s="129" t="s">
        <v>232</v>
      </c>
      <c r="N207" s="153" t="s">
        <v>168</v>
      </c>
      <c r="O207" s="191">
        <v>0.18</v>
      </c>
      <c r="P207" s="198">
        <f t="shared" si="7"/>
        <v>3.7857877489958391E-2</v>
      </c>
      <c r="Q207" s="119">
        <v>203</v>
      </c>
    </row>
    <row r="208" spans="1:17" ht="15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8"/>
        <v>2.2999999999999998</v>
      </c>
      <c r="J208" s="152" t="s">
        <v>199</v>
      </c>
      <c r="K208" s="130" t="s">
        <v>255</v>
      </c>
      <c r="L208" s="129">
        <v>0.8</v>
      </c>
      <c r="M208" s="129" t="s">
        <v>232</v>
      </c>
      <c r="N208" s="153" t="s">
        <v>168</v>
      </c>
      <c r="O208" s="191">
        <v>0.18</v>
      </c>
      <c r="P208" s="198">
        <f t="shared" si="7"/>
        <v>3.9604354808973279E-2</v>
      </c>
      <c r="Q208" s="119">
        <v>204</v>
      </c>
    </row>
    <row r="209" spans="1:17" ht="15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8"/>
        <v>1.6</v>
      </c>
      <c r="J209" s="152" t="s">
        <v>200</v>
      </c>
      <c r="K209" s="130" t="s">
        <v>255</v>
      </c>
      <c r="L209" s="129">
        <v>1</v>
      </c>
      <c r="M209" s="129" t="s">
        <v>232</v>
      </c>
      <c r="N209" s="153" t="s">
        <v>168</v>
      </c>
      <c r="O209" s="191">
        <v>0.18</v>
      </c>
      <c r="P209" s="198">
        <f t="shared" si="7"/>
        <v>4.1431401436889392E-2</v>
      </c>
      <c r="Q209" s="119">
        <v>205</v>
      </c>
    </row>
    <row r="210" spans="1:17" ht="15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8"/>
        <v>1.9</v>
      </c>
      <c r="J210" s="152" t="s">
        <v>200</v>
      </c>
      <c r="K210" s="130" t="s">
        <v>255</v>
      </c>
      <c r="L210" s="129">
        <v>1.2</v>
      </c>
      <c r="M210" s="129" t="s">
        <v>232</v>
      </c>
      <c r="N210" s="153" t="s">
        <v>168</v>
      </c>
      <c r="O210" s="191">
        <v>0.18</v>
      </c>
      <c r="P210" s="198">
        <f t="shared" si="7"/>
        <v>4.3342734234765368E-2</v>
      </c>
      <c r="Q210" s="119">
        <v>206</v>
      </c>
    </row>
    <row r="211" spans="1:17" ht="15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8"/>
        <v>1.8</v>
      </c>
      <c r="J211" s="152" t="s">
        <v>201</v>
      </c>
      <c r="K211" s="130" t="s">
        <v>255</v>
      </c>
      <c r="L211" s="129">
        <v>1.1000000000000001</v>
      </c>
      <c r="M211" s="129" t="s">
        <v>232</v>
      </c>
      <c r="N211" s="153" t="s">
        <v>168</v>
      </c>
      <c r="O211" s="191">
        <v>0.18</v>
      </c>
      <c r="P211" s="198">
        <f t="shared" si="7"/>
        <v>4.5342241531633479E-2</v>
      </c>
      <c r="Q211" s="119">
        <v>207</v>
      </c>
    </row>
    <row r="212" spans="1:17" ht="15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8"/>
        <v>1.2</v>
      </c>
      <c r="J212" s="152" t="s">
        <v>201</v>
      </c>
      <c r="K212" s="130" t="s">
        <v>255</v>
      </c>
      <c r="L212" s="129" t="s">
        <v>253</v>
      </c>
      <c r="M212" s="129" t="s">
        <v>232</v>
      </c>
      <c r="N212" s="153" t="s">
        <v>168</v>
      </c>
      <c r="O212" s="191">
        <v>0.18</v>
      </c>
      <c r="P212" s="198">
        <f t="shared" si="7"/>
        <v>4.7433991034740122E-2</v>
      </c>
      <c r="Q212" s="119">
        <v>208</v>
      </c>
    </row>
    <row r="213" spans="1:17" ht="15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8"/>
        <v>0.6</v>
      </c>
      <c r="J213" s="152" t="s">
        <v>202</v>
      </c>
      <c r="K213" s="130" t="s">
        <v>255</v>
      </c>
      <c r="L213" s="129">
        <v>0.8</v>
      </c>
      <c r="M213" s="129" t="s">
        <v>232</v>
      </c>
      <c r="N213" s="153" t="s">
        <v>168</v>
      </c>
      <c r="O213" s="191">
        <v>0.18</v>
      </c>
      <c r="P213" s="198">
        <f t="shared" si="7"/>
        <v>4.9622238104706007E-2</v>
      </c>
      <c r="Q213" s="119">
        <v>209</v>
      </c>
    </row>
    <row r="214" spans="1:17" ht="15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8"/>
        <v>2.5</v>
      </c>
      <c r="J214" s="152" t="s">
        <v>202</v>
      </c>
      <c r="K214" s="130" t="s">
        <v>255</v>
      </c>
      <c r="L214" s="129">
        <v>1</v>
      </c>
      <c r="M214" s="129" t="s">
        <v>232</v>
      </c>
      <c r="N214" s="153" t="s">
        <v>168</v>
      </c>
      <c r="O214" s="191">
        <v>0.18</v>
      </c>
      <c r="P214" s="198">
        <f t="shared" si="7"/>
        <v>5.1911434412439117E-2</v>
      </c>
      <c r="Q214" s="119">
        <v>210</v>
      </c>
    </row>
    <row r="215" spans="1:17" ht="15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8"/>
        <v>0.8</v>
      </c>
      <c r="J215" s="152" t="s">
        <v>203</v>
      </c>
      <c r="K215" s="130" t="s">
        <v>255</v>
      </c>
      <c r="L215" s="129" t="s">
        <v>253</v>
      </c>
      <c r="M215" s="129" t="s">
        <v>232</v>
      </c>
      <c r="N215" s="153" t="s">
        <v>168</v>
      </c>
      <c r="O215" s="191">
        <v>0.18</v>
      </c>
      <c r="P215" s="198">
        <f t="shared" si="7"/>
        <v>5.4306236995412809E-2</v>
      </c>
      <c r="Q215" s="119">
        <v>211</v>
      </c>
    </row>
    <row r="216" spans="1:17" ht="15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8"/>
        <v>2.5</v>
      </c>
      <c r="J216" s="152" t="s">
        <v>203</v>
      </c>
      <c r="K216" s="130" t="s">
        <v>255</v>
      </c>
      <c r="L216" s="129">
        <v>0.8</v>
      </c>
      <c r="M216" s="129" t="s">
        <v>232</v>
      </c>
      <c r="N216" s="155" t="s">
        <v>168</v>
      </c>
      <c r="O216" s="191">
        <v>0.18</v>
      </c>
      <c r="P216" s="198">
        <f t="shared" si="7"/>
        <v>5.6811517731732285E-2</v>
      </c>
      <c r="Q216" s="119">
        <v>212</v>
      </c>
    </row>
    <row r="217" spans="1:17" ht="15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8"/>
        <v>2.5</v>
      </c>
      <c r="J217" s="152" t="s">
        <v>204</v>
      </c>
      <c r="K217" s="130" t="s">
        <v>255</v>
      </c>
      <c r="L217" s="129">
        <v>0.9</v>
      </c>
      <c r="M217" s="129" t="s">
        <v>232</v>
      </c>
      <c r="N217" s="155" t="s">
        <v>168</v>
      </c>
      <c r="O217" s="191">
        <v>0.18</v>
      </c>
      <c r="P217" s="198">
        <f t="shared" si="7"/>
        <v>5.9432373251263299E-2</v>
      </c>
      <c r="Q217" s="119">
        <v>213</v>
      </c>
    </row>
    <row r="218" spans="1:17" ht="15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8"/>
        <v>3.6</v>
      </c>
      <c r="J218" s="152" t="s">
        <v>204</v>
      </c>
      <c r="K218" s="130" t="s">
        <v>255</v>
      </c>
      <c r="L218" s="129">
        <v>0.8</v>
      </c>
      <c r="M218" s="129" t="s">
        <v>232</v>
      </c>
      <c r="N218" s="153" t="s">
        <v>168</v>
      </c>
      <c r="O218" s="191">
        <v>0.18</v>
      </c>
      <c r="P218" s="198">
        <f t="shared" si="7"/>
        <v>6.2174135303985086E-2</v>
      </c>
      <c r="Q218" s="119">
        <v>214</v>
      </c>
    </row>
    <row r="219" spans="1:17" ht="15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8"/>
        <v>0.6</v>
      </c>
      <c r="J219" s="152" t="s">
        <v>205</v>
      </c>
      <c r="K219" s="130">
        <v>2.6</v>
      </c>
      <c r="L219" s="129" t="s">
        <v>253</v>
      </c>
      <c r="M219" s="129" t="s">
        <v>232</v>
      </c>
      <c r="N219" s="153" t="s">
        <v>168</v>
      </c>
      <c r="O219" s="191">
        <v>0.18</v>
      </c>
      <c r="P219" s="198">
        <f t="shared" si="7"/>
        <v>6.5042381606662106E-2</v>
      </c>
      <c r="Q219" s="119">
        <v>215</v>
      </c>
    </row>
    <row r="220" spans="1:17" ht="15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8"/>
        <v>1.1000000000000001</v>
      </c>
      <c r="J220" s="152" t="s">
        <v>205</v>
      </c>
      <c r="K220" s="130">
        <v>3.3</v>
      </c>
      <c r="L220" s="129" t="s">
        <v>253</v>
      </c>
      <c r="M220" s="129" t="s">
        <v>232</v>
      </c>
      <c r="N220" s="153" t="s">
        <v>168</v>
      </c>
      <c r="O220" s="191">
        <v>0.18</v>
      </c>
      <c r="P220" s="198">
        <f t="shared" si="7"/>
        <v>6.8042947189898437E-2</v>
      </c>
      <c r="Q220" s="119">
        <v>216</v>
      </c>
    </row>
    <row r="221" spans="1:17" ht="15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8"/>
        <v>1.6</v>
      </c>
      <c r="J221" s="152" t="s">
        <v>206</v>
      </c>
      <c r="K221" s="130">
        <v>2.1</v>
      </c>
      <c r="L221" s="129">
        <v>1.2</v>
      </c>
      <c r="M221" s="129" t="s">
        <v>232</v>
      </c>
      <c r="N221" s="153" t="s">
        <v>168</v>
      </c>
      <c r="O221" s="191">
        <v>0.18</v>
      </c>
      <c r="P221" s="198">
        <f t="shared" si="7"/>
        <v>7.1181936268660317E-2</v>
      </c>
      <c r="Q221" s="119">
        <v>217</v>
      </c>
    </row>
    <row r="222" spans="1:17" ht="15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8"/>
        <v>1.4</v>
      </c>
      <c r="J222" s="152" t="s">
        <v>206</v>
      </c>
      <c r="K222" s="130">
        <v>5.2</v>
      </c>
      <c r="L222" s="129">
        <v>1.1000000000000001</v>
      </c>
      <c r="M222" s="129" t="s">
        <v>232</v>
      </c>
      <c r="N222" s="153" t="s">
        <v>168</v>
      </c>
      <c r="O222" s="191">
        <v>0.18</v>
      </c>
      <c r="P222" s="198">
        <f t="shared" si="7"/>
        <v>7.44657346604152E-2</v>
      </c>
      <c r="Q222" s="119">
        <v>218</v>
      </c>
    </row>
    <row r="223" spans="1:17" ht="15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8"/>
        <v>2.6</v>
      </c>
      <c r="J223" s="152" t="s">
        <v>207</v>
      </c>
      <c r="K223" s="130" t="s">
        <v>255</v>
      </c>
      <c r="L223" s="129" t="s">
        <v>253</v>
      </c>
      <c r="M223" s="129" t="s">
        <v>232</v>
      </c>
      <c r="N223" s="153" t="s">
        <v>168</v>
      </c>
      <c r="O223" s="191">
        <v>0.18</v>
      </c>
      <c r="P223" s="198">
        <f t="shared" si="7"/>
        <v>7.7901022776150075E-2</v>
      </c>
      <c r="Q223" s="119">
        <v>219</v>
      </c>
    </row>
    <row r="224" spans="1:17" ht="15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8"/>
        <v>2.7</v>
      </c>
      <c r="J224" s="152" t="s">
        <v>207</v>
      </c>
      <c r="K224" s="130" t="s">
        <v>255</v>
      </c>
      <c r="L224" s="129" t="s">
        <v>253</v>
      </c>
      <c r="M224" s="129" t="s">
        <v>232</v>
      </c>
      <c r="N224" s="153" t="s">
        <v>168</v>
      </c>
      <c r="O224" s="191">
        <v>0.18</v>
      </c>
      <c r="P224" s="198">
        <f t="shared" si="7"/>
        <v>8.1494789210697152E-2</v>
      </c>
      <c r="Q224" s="119">
        <v>220</v>
      </c>
    </row>
    <row r="225" spans="1:17" ht="15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8"/>
        <v>0.8</v>
      </c>
      <c r="J225" s="152" t="s">
        <v>208</v>
      </c>
      <c r="K225" s="130" t="s">
        <v>255</v>
      </c>
      <c r="L225" s="129">
        <v>0.8</v>
      </c>
      <c r="M225" s="129" t="s">
        <v>232</v>
      </c>
      <c r="N225" s="153" t="s">
        <v>168</v>
      </c>
      <c r="O225" s="191">
        <v>0.18</v>
      </c>
      <c r="P225" s="198">
        <f t="shared" si="7"/>
        <v>8.5254344960016007E-2</v>
      </c>
      <c r="Q225" s="119">
        <v>221</v>
      </c>
    </row>
    <row r="226" spans="1:17" ht="15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  <c r="J226" s="152" t="s">
        <v>208</v>
      </c>
      <c r="K226" s="130">
        <v>2.4</v>
      </c>
      <c r="L226" s="129" t="s">
        <v>253</v>
      </c>
      <c r="M226" s="129" t="s">
        <v>232</v>
      </c>
      <c r="N226" s="153" t="s">
        <v>168</v>
      </c>
      <c r="O226" s="191">
        <v>0.18</v>
      </c>
      <c r="P226" s="198">
        <f t="shared" si="7"/>
        <v>8.918733829435263E-2</v>
      </c>
      <c r="Q226" s="119">
        <v>222</v>
      </c>
    </row>
    <row r="227" spans="1:17" ht="15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8"/>
        <v>0.6</v>
      </c>
      <c r="J227" s="152" t="s">
        <v>209</v>
      </c>
      <c r="K227" s="130" t="s">
        <v>255</v>
      </c>
      <c r="L227" s="129" t="s">
        <v>253</v>
      </c>
      <c r="M227" s="129" t="s">
        <v>232</v>
      </c>
      <c r="N227" s="153" t="s">
        <v>168</v>
      </c>
      <c r="O227" s="191">
        <v>0.18</v>
      </c>
      <c r="P227" s="198">
        <f t="shared" si="7"/>
        <v>9.3301770317534852E-2</v>
      </c>
      <c r="Q227" s="119">
        <v>223</v>
      </c>
    </row>
    <row r="228" spans="1:17" ht="15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8"/>
        <v>2</v>
      </c>
      <c r="J228" s="152" t="s">
        <v>209</v>
      </c>
      <c r="K228" s="130" t="s">
        <v>255</v>
      </c>
      <c r="L228" s="129" t="s">
        <v>253</v>
      </c>
      <c r="M228" s="129" t="s">
        <v>232</v>
      </c>
      <c r="N228" s="153" t="s">
        <v>168</v>
      </c>
      <c r="O228" s="191">
        <v>0.18</v>
      </c>
      <c r="P228" s="198">
        <f t="shared" si="7"/>
        <v>9.7606011244056212E-2</v>
      </c>
      <c r="Q228" s="119">
        <v>224</v>
      </c>
    </row>
    <row r="229" spans="1:17" ht="15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8"/>
        <v>2</v>
      </c>
      <c r="J229" s="152" t="s">
        <v>210</v>
      </c>
      <c r="K229" s="130">
        <v>2.2000000000000002</v>
      </c>
      <c r="L229" s="129">
        <v>0.9</v>
      </c>
      <c r="M229" s="129" t="s">
        <v>232</v>
      </c>
      <c r="N229" s="153" t="s">
        <v>168</v>
      </c>
      <c r="O229" s="191">
        <v>0.18</v>
      </c>
      <c r="P229" s="198">
        <f t="shared" si="7"/>
        <v>0.10210881742706207</v>
      </c>
      <c r="Q229" s="119">
        <v>225</v>
      </c>
    </row>
    <row r="230" spans="1:17" ht="15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8"/>
        <v>1.1000000000000001</v>
      </c>
      <c r="J230" s="152" t="s">
        <v>210</v>
      </c>
      <c r="K230" s="130">
        <v>3.1</v>
      </c>
      <c r="L230" s="129" t="s">
        <v>253</v>
      </c>
      <c r="M230" s="129" t="s">
        <v>232</v>
      </c>
      <c r="N230" s="153" t="s">
        <v>168</v>
      </c>
      <c r="O230" s="191">
        <v>0.18</v>
      </c>
      <c r="P230" s="198">
        <f t="shared" si="7"/>
        <v>0.10681934917187787</v>
      </c>
      <c r="Q230" s="119">
        <v>226</v>
      </c>
    </row>
    <row r="231" spans="1:17" ht="15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8"/>
        <v>1.1000000000000001</v>
      </c>
      <c r="J231" s="152" t="s">
        <v>211</v>
      </c>
      <c r="K231" s="140">
        <v>2.5</v>
      </c>
      <c r="L231" s="141" t="s">
        <v>253</v>
      </c>
      <c r="M231" s="129" t="s">
        <v>232</v>
      </c>
      <c r="N231" s="153" t="s">
        <v>168</v>
      </c>
      <c r="O231" s="191">
        <v>0.18</v>
      </c>
      <c r="P231" s="198">
        <f t="shared" si="7"/>
        <v>0.11174718937132115</v>
      </c>
      <c r="Q231" s="119">
        <v>227</v>
      </c>
    </row>
    <row r="232" spans="1:17" ht="15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8"/>
        <v>0.6</v>
      </c>
      <c r="J232" s="152" t="s">
        <v>211</v>
      </c>
      <c r="K232" s="192">
        <v>3.5</v>
      </c>
      <c r="L232" s="193" t="s">
        <v>253</v>
      </c>
      <c r="M232" s="129" t="s">
        <v>232</v>
      </c>
      <c r="N232" s="153" t="s">
        <v>168</v>
      </c>
      <c r="O232" s="191">
        <v>0.18</v>
      </c>
      <c r="P232" s="198">
        <f t="shared" si="7"/>
        <v>0.11690236300070489</v>
      </c>
      <c r="Q232" s="119">
        <v>228</v>
      </c>
    </row>
    <row r="233" spans="1:17" ht="15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8"/>
        <v>0.7</v>
      </c>
      <c r="J233" s="152" t="s">
        <v>212</v>
      </c>
      <c r="K233" s="140" t="s">
        <v>255</v>
      </c>
      <c r="L233" s="141" t="s">
        <v>253</v>
      </c>
      <c r="M233" s="141" t="s">
        <v>233</v>
      </c>
      <c r="N233" s="158" t="s">
        <v>168</v>
      </c>
      <c r="O233" s="191">
        <v>0.18</v>
      </c>
      <c r="P233" s="198">
        <f t="shared" si="7"/>
        <v>0.12229535751219409</v>
      </c>
      <c r="Q233" s="119">
        <v>229</v>
      </c>
    </row>
    <row r="234" spans="1:17" ht="15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8"/>
        <v>0.8</v>
      </c>
      <c r="J234" s="152" t="s">
        <v>213</v>
      </c>
      <c r="K234" s="140" t="s">
        <v>255</v>
      </c>
      <c r="L234" s="141" t="s">
        <v>253</v>
      </c>
      <c r="M234" s="141" t="s">
        <v>233</v>
      </c>
      <c r="N234" s="158" t="s">
        <v>168</v>
      </c>
      <c r="O234" s="191">
        <v>0.18</v>
      </c>
      <c r="P234" s="198">
        <f t="shared" si="7"/>
        <v>0.1279371441700046</v>
      </c>
      <c r="Q234" s="119">
        <v>230</v>
      </c>
    </row>
    <row r="235" spans="1:17" ht="15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  <c r="J235" s="152" t="s">
        <v>213</v>
      </c>
      <c r="K235" s="140" t="s">
        <v>255</v>
      </c>
      <c r="L235" s="141" t="s">
        <v>253</v>
      </c>
      <c r="M235" s="141" t="s">
        <v>233</v>
      </c>
      <c r="N235" s="158" t="s">
        <v>168</v>
      </c>
      <c r="O235" s="191">
        <v>0.18</v>
      </c>
      <c r="P235" s="198">
        <f t="shared" si="7"/>
        <v>0.13383920036984612</v>
      </c>
      <c r="Q235" s="119">
        <v>231</v>
      </c>
    </row>
    <row r="236" spans="1:17" ht="15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  <c r="J236" s="152" t="s">
        <v>214</v>
      </c>
      <c r="K236" s="140" t="s">
        <v>255</v>
      </c>
      <c r="L236" s="141" t="s">
        <v>253</v>
      </c>
      <c r="M236" s="141" t="s">
        <v>233</v>
      </c>
      <c r="N236" s="158" t="s">
        <v>168</v>
      </c>
      <c r="O236" s="191">
        <v>0.18</v>
      </c>
      <c r="P236" s="198">
        <f t="shared" si="7"/>
        <v>0.14001353298801855</v>
      </c>
      <c r="Q236" s="119">
        <v>232</v>
      </c>
    </row>
    <row r="237" spans="1:17" ht="15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  <c r="J237" s="152" t="s">
        <v>214</v>
      </c>
      <c r="K237" s="140" t="s">
        <v>255</v>
      </c>
      <c r="L237" s="141" t="s">
        <v>253</v>
      </c>
      <c r="M237" s="141" t="s">
        <v>233</v>
      </c>
      <c r="N237" s="158" t="s">
        <v>168</v>
      </c>
      <c r="O237" s="191">
        <v>0.18</v>
      </c>
      <c r="P237" s="198">
        <f t="shared" si="7"/>
        <v>0.1464727028076572</v>
      </c>
      <c r="Q237" s="119">
        <v>233</v>
      </c>
    </row>
    <row r="238" spans="1:17" ht="15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  <c r="J238" s="152" t="s">
        <v>215</v>
      </c>
      <c r="K238" s="140">
        <v>2.2999999999999998</v>
      </c>
      <c r="L238" s="141">
        <v>1</v>
      </c>
      <c r="M238" s="141" t="s">
        <v>233</v>
      </c>
      <c r="N238" s="158" t="s">
        <v>168</v>
      </c>
      <c r="O238" s="191">
        <v>0.18</v>
      </c>
      <c r="P238" s="198">
        <f t="shared" si="7"/>
        <v>0.1532298500718226</v>
      </c>
      <c r="Q238" s="119">
        <v>234</v>
      </c>
    </row>
    <row r="239" spans="1:17" ht="15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  <c r="J239" s="152" t="s">
        <v>215</v>
      </c>
      <c r="K239" s="140">
        <v>4</v>
      </c>
      <c r="L239" s="141">
        <v>1.2</v>
      </c>
      <c r="M239" s="141" t="s">
        <v>233</v>
      </c>
      <c r="N239" s="158" t="s">
        <v>168</v>
      </c>
      <c r="O239" s="191">
        <v>0.18</v>
      </c>
      <c r="P239" s="198">
        <f t="shared" si="7"/>
        <v>0.16029872121541675</v>
      </c>
      <c r="Q239" s="119">
        <v>235</v>
      </c>
    </row>
    <row r="240" spans="1:17" ht="15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8"/>
        <v>1.1000000000000001</v>
      </c>
      <c r="J240" s="127" t="s">
        <v>7</v>
      </c>
      <c r="K240" s="130">
        <v>9.6</v>
      </c>
      <c r="L240" s="129">
        <v>10.7</v>
      </c>
      <c r="M240" s="129">
        <v>0.1</v>
      </c>
      <c r="N240" s="131">
        <v>9.35E-2</v>
      </c>
      <c r="O240" s="196">
        <v>9.35E-2</v>
      </c>
      <c r="P240" s="191">
        <f t="shared" ref="P240:P271" si="9">O240</f>
        <v>9.35E-2</v>
      </c>
      <c r="Q240" s="119">
        <v>236</v>
      </c>
    </row>
    <row r="241" spans="1:17" ht="15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8"/>
        <v>1.3</v>
      </c>
      <c r="J241" s="145" t="s">
        <v>40</v>
      </c>
      <c r="K241" s="130">
        <v>9.3000000000000007</v>
      </c>
      <c r="L241" s="129">
        <v>20.399999999999999</v>
      </c>
      <c r="M241" s="129">
        <v>0.2</v>
      </c>
      <c r="N241" s="188">
        <v>0.1</v>
      </c>
      <c r="O241" s="196">
        <v>0.1</v>
      </c>
      <c r="P241" s="191">
        <f t="shared" si="9"/>
        <v>0.1</v>
      </c>
      <c r="Q241" s="119">
        <v>237</v>
      </c>
    </row>
    <row r="242" spans="1:17" ht="15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8"/>
        <v>0.8</v>
      </c>
      <c r="J242" s="136" t="s">
        <v>47</v>
      </c>
      <c r="K242" s="130">
        <v>4.9000000000000004</v>
      </c>
      <c r="L242" s="129">
        <v>18.100000000000001</v>
      </c>
      <c r="M242" s="129">
        <v>0.26</v>
      </c>
      <c r="N242" s="131">
        <v>0.14000000000000001</v>
      </c>
      <c r="O242" s="196">
        <v>0.14000000000000001</v>
      </c>
      <c r="P242" s="191">
        <f t="shared" si="9"/>
        <v>0.14000000000000001</v>
      </c>
      <c r="Q242" s="119">
        <v>238</v>
      </c>
    </row>
    <row r="243" spans="1:17" ht="15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  <c r="J243" s="127" t="s">
        <v>9</v>
      </c>
      <c r="K243" s="130">
        <v>2.2999999999999998</v>
      </c>
      <c r="L243" s="129">
        <v>5</v>
      </c>
      <c r="M243" s="129">
        <v>0.1</v>
      </c>
      <c r="N243" s="131">
        <v>0.2</v>
      </c>
      <c r="O243" s="196">
        <v>0.2</v>
      </c>
      <c r="P243" s="191">
        <f t="shared" si="9"/>
        <v>0.2</v>
      </c>
      <c r="Q243" s="119">
        <v>239</v>
      </c>
    </row>
    <row r="244" spans="1:17" ht="15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  <c r="J244" s="136" t="s">
        <v>11</v>
      </c>
      <c r="K244" s="130">
        <v>30.1</v>
      </c>
      <c r="L244" s="129">
        <v>3.9</v>
      </c>
      <c r="M244" s="129">
        <v>8.2000000000000003E-2</v>
      </c>
      <c r="N244" s="134">
        <v>0.21</v>
      </c>
      <c r="O244" s="196">
        <v>0.21</v>
      </c>
      <c r="P244" s="191">
        <f t="shared" si="9"/>
        <v>0.21</v>
      </c>
      <c r="Q244" s="119">
        <v>240</v>
      </c>
    </row>
    <row r="245" spans="1:17" ht="15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8"/>
        <v>0.9</v>
      </c>
      <c r="J245" s="127" t="s">
        <v>13</v>
      </c>
      <c r="K245" s="130">
        <v>5</v>
      </c>
      <c r="L245" s="129">
        <v>2.7</v>
      </c>
      <c r="M245" s="129">
        <v>0.06</v>
      </c>
      <c r="N245" s="134">
        <v>0.222</v>
      </c>
      <c r="O245" s="196">
        <v>0.222</v>
      </c>
      <c r="P245" s="191">
        <f t="shared" si="9"/>
        <v>0.222</v>
      </c>
      <c r="Q245" s="119">
        <v>241</v>
      </c>
    </row>
    <row r="246" spans="1:17" ht="15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8"/>
        <v>0.6</v>
      </c>
      <c r="J246" s="127" t="s">
        <v>21</v>
      </c>
      <c r="K246" s="130">
        <v>7.3</v>
      </c>
      <c r="L246" s="129">
        <v>1.8</v>
      </c>
      <c r="M246" s="129">
        <v>0.05</v>
      </c>
      <c r="N246" s="134">
        <v>0.25</v>
      </c>
      <c r="O246" s="196">
        <v>0.25</v>
      </c>
      <c r="P246" s="191">
        <f t="shared" si="9"/>
        <v>0.25</v>
      </c>
      <c r="Q246" s="119">
        <v>242</v>
      </c>
    </row>
    <row r="247" spans="1:17" ht="15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  <c r="J247" s="133" t="s">
        <v>56</v>
      </c>
      <c r="K247" s="130" t="s">
        <v>256</v>
      </c>
      <c r="L247" s="129">
        <v>1.4</v>
      </c>
      <c r="M247" s="129">
        <v>5.1999999999999998E-2</v>
      </c>
      <c r="N247" s="134">
        <v>0.26</v>
      </c>
      <c r="O247" s="196">
        <v>0.26</v>
      </c>
      <c r="P247" s="191">
        <f t="shared" si="9"/>
        <v>0.26</v>
      </c>
      <c r="Q247" s="119">
        <v>243</v>
      </c>
    </row>
    <row r="248" spans="1:17" ht="15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  <c r="J248" s="127" t="s">
        <v>15</v>
      </c>
      <c r="K248" s="140">
        <v>2.5</v>
      </c>
      <c r="L248" s="141">
        <v>1.8</v>
      </c>
      <c r="M248" s="141">
        <v>5.6000000000000001E-2</v>
      </c>
      <c r="N248" s="143">
        <v>0.28000000000000003</v>
      </c>
      <c r="O248" s="196">
        <v>0.28000000000000003</v>
      </c>
      <c r="P248" s="191">
        <f t="shared" si="9"/>
        <v>0.28000000000000003</v>
      </c>
      <c r="Q248" s="119">
        <v>244</v>
      </c>
    </row>
    <row r="249" spans="1:17" ht="15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  <c r="J249" s="145" t="s">
        <v>17</v>
      </c>
      <c r="K249" s="130">
        <v>2.6</v>
      </c>
      <c r="L249" s="129">
        <v>1.8</v>
      </c>
      <c r="M249" s="129">
        <v>5.8000000000000003E-2</v>
      </c>
      <c r="N249" s="187">
        <v>0.28999999999999998</v>
      </c>
      <c r="O249" s="196">
        <v>0.28999999999999998</v>
      </c>
      <c r="P249" s="191">
        <f t="shared" si="9"/>
        <v>0.28999999999999998</v>
      </c>
      <c r="Q249" s="119">
        <v>245</v>
      </c>
    </row>
    <row r="250" spans="1:17" ht="15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8"/>
        <v>1.3</v>
      </c>
      <c r="J250" s="152" t="s">
        <v>19</v>
      </c>
      <c r="K250" s="130" t="s">
        <v>255</v>
      </c>
      <c r="L250" s="129">
        <v>2.2000000000000002</v>
      </c>
      <c r="M250" s="129">
        <v>6.6000000000000003E-2</v>
      </c>
      <c r="N250" s="187">
        <v>0.3</v>
      </c>
      <c r="O250" s="196">
        <v>0.3</v>
      </c>
      <c r="P250" s="191">
        <f t="shared" si="9"/>
        <v>0.3</v>
      </c>
      <c r="Q250" s="119">
        <v>246</v>
      </c>
    </row>
    <row r="251" spans="1:17" ht="15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8"/>
        <v>0.9</v>
      </c>
      <c r="J251" s="127" t="s">
        <v>21</v>
      </c>
      <c r="K251" s="130">
        <v>8.3000000000000007</v>
      </c>
      <c r="L251" s="129" t="s">
        <v>262</v>
      </c>
      <c r="M251" s="129">
        <v>0.06</v>
      </c>
      <c r="N251" s="134">
        <v>0.3</v>
      </c>
      <c r="O251" s="196">
        <v>0.3</v>
      </c>
      <c r="P251" s="191">
        <f t="shared" si="9"/>
        <v>0.3</v>
      </c>
      <c r="Q251" s="119">
        <v>247</v>
      </c>
    </row>
    <row r="252" spans="1:17" ht="15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8"/>
        <v>1.3</v>
      </c>
      <c r="J252" s="127" t="s">
        <v>29</v>
      </c>
      <c r="K252" s="130" t="s">
        <v>263</v>
      </c>
      <c r="L252" s="129" t="s">
        <v>262</v>
      </c>
      <c r="M252" s="129">
        <v>0.06</v>
      </c>
      <c r="N252" s="134">
        <v>0.3</v>
      </c>
      <c r="O252" s="196">
        <v>0.3</v>
      </c>
      <c r="P252" s="191">
        <f t="shared" si="9"/>
        <v>0.3</v>
      </c>
      <c r="Q252" s="119">
        <v>248</v>
      </c>
    </row>
    <row r="253" spans="1:17" ht="15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8"/>
        <v>2.1</v>
      </c>
      <c r="J253" s="145" t="s">
        <v>62</v>
      </c>
      <c r="K253" s="130" t="s">
        <v>256</v>
      </c>
      <c r="L253" s="129" t="s">
        <v>253</v>
      </c>
      <c r="M253" s="129">
        <v>6.0999999999999999E-2</v>
      </c>
      <c r="N253" s="187">
        <v>0.30499999999999999</v>
      </c>
      <c r="O253" s="196">
        <v>0.30499999999999999</v>
      </c>
      <c r="P253" s="191">
        <f t="shared" si="9"/>
        <v>0.30499999999999999</v>
      </c>
      <c r="Q253" s="119">
        <v>249</v>
      </c>
    </row>
    <row r="254" spans="1:17" ht="15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  <c r="J254" s="133" t="s">
        <v>56</v>
      </c>
      <c r="K254" s="130" t="s">
        <v>256</v>
      </c>
      <c r="L254" s="129">
        <v>1.5</v>
      </c>
      <c r="M254" s="129">
        <v>7.0000000000000007E-2</v>
      </c>
      <c r="N254" s="134">
        <v>0.35</v>
      </c>
      <c r="O254" s="196">
        <v>0.35</v>
      </c>
      <c r="P254" s="191">
        <f t="shared" si="9"/>
        <v>0.35</v>
      </c>
      <c r="Q254" s="119">
        <v>250</v>
      </c>
    </row>
    <row r="255" spans="1:17" ht="15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  <c r="J255" s="127" t="s">
        <v>23</v>
      </c>
      <c r="K255" s="140">
        <v>1.7</v>
      </c>
      <c r="L255" s="141" t="s">
        <v>262</v>
      </c>
      <c r="M255" s="141">
        <v>7.0000000000000007E-2</v>
      </c>
      <c r="N255" s="143">
        <v>0.35</v>
      </c>
      <c r="O255" s="196">
        <v>0.35</v>
      </c>
      <c r="P255" s="191">
        <f t="shared" si="9"/>
        <v>0.35</v>
      </c>
      <c r="Q255" s="119">
        <v>251</v>
      </c>
    </row>
    <row r="256" spans="1:17" ht="15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8"/>
        <v>23</v>
      </c>
      <c r="J256" s="127" t="s">
        <v>25</v>
      </c>
      <c r="K256" s="140">
        <v>9.8000000000000007</v>
      </c>
      <c r="L256" s="141" t="s">
        <v>262</v>
      </c>
      <c r="M256" s="141">
        <v>7.0000000000000007E-2</v>
      </c>
      <c r="N256" s="143">
        <v>0.35</v>
      </c>
      <c r="O256" s="196">
        <v>0.35</v>
      </c>
      <c r="P256" s="191">
        <f t="shared" si="9"/>
        <v>0.35</v>
      </c>
      <c r="Q256" s="119">
        <v>252</v>
      </c>
    </row>
    <row r="257" spans="1:17" ht="15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8"/>
        <v>8.9</v>
      </c>
      <c r="J257" s="127" t="s">
        <v>38</v>
      </c>
      <c r="K257" s="140" t="s">
        <v>263</v>
      </c>
      <c r="L257" s="129">
        <v>2.2000000000000002</v>
      </c>
      <c r="M257" s="129">
        <v>0.08</v>
      </c>
      <c r="N257" s="134">
        <v>0.36399999999999999</v>
      </c>
      <c r="O257" s="196">
        <v>0.36399999999999999</v>
      </c>
      <c r="P257" s="191">
        <f t="shared" si="9"/>
        <v>0.36399999999999999</v>
      </c>
      <c r="Q257" s="119">
        <v>253</v>
      </c>
    </row>
    <row r="258" spans="1:17" ht="15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8"/>
        <v>0.6</v>
      </c>
      <c r="J258" s="152" t="s">
        <v>46</v>
      </c>
      <c r="K258" s="130" t="s">
        <v>255</v>
      </c>
      <c r="L258" s="129">
        <v>0.8</v>
      </c>
      <c r="M258" s="129">
        <v>7.2999999999999995E-2</v>
      </c>
      <c r="N258" s="187">
        <v>0.36499999999999999</v>
      </c>
      <c r="O258" s="196">
        <v>0.36499999999999999</v>
      </c>
      <c r="P258" s="191">
        <f t="shared" si="9"/>
        <v>0.36499999999999999</v>
      </c>
      <c r="Q258" s="119">
        <v>254</v>
      </c>
    </row>
    <row r="259" spans="1:17" ht="15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  <c r="J259" s="127" t="s">
        <v>36</v>
      </c>
      <c r="K259" s="130">
        <v>15</v>
      </c>
      <c r="L259" s="129" t="s">
        <v>262</v>
      </c>
      <c r="M259" s="129">
        <v>0.08</v>
      </c>
      <c r="N259" s="134">
        <v>0.4</v>
      </c>
      <c r="O259" s="196">
        <v>0.4</v>
      </c>
      <c r="P259" s="191">
        <f t="shared" si="9"/>
        <v>0.4</v>
      </c>
      <c r="Q259" s="119">
        <v>255</v>
      </c>
    </row>
    <row r="260" spans="1:17" ht="15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8"/>
        <v>4.0999999999999996</v>
      </c>
      <c r="J260" s="127" t="s">
        <v>27</v>
      </c>
      <c r="K260" s="140">
        <v>1.1000000000000001</v>
      </c>
      <c r="L260" s="141">
        <v>1.1000000000000001</v>
      </c>
      <c r="M260" s="141">
        <v>0.08</v>
      </c>
      <c r="N260" s="143">
        <v>0.4</v>
      </c>
      <c r="O260" s="196">
        <v>0.4</v>
      </c>
      <c r="P260" s="191">
        <f t="shared" si="9"/>
        <v>0.4</v>
      </c>
      <c r="Q260" s="119">
        <v>256</v>
      </c>
    </row>
    <row r="261" spans="1:17" ht="15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8"/>
        <v>6.1</v>
      </c>
      <c r="J261" s="127" t="s">
        <v>75</v>
      </c>
      <c r="K261" s="140">
        <v>2.7</v>
      </c>
      <c r="L261" s="141">
        <v>2.6</v>
      </c>
      <c r="M261" s="141">
        <v>0.11</v>
      </c>
      <c r="N261" s="143">
        <v>0.42</v>
      </c>
      <c r="O261" s="196">
        <v>0.42</v>
      </c>
      <c r="P261" s="191">
        <f t="shared" si="9"/>
        <v>0.42</v>
      </c>
      <c r="Q261" s="119">
        <v>257</v>
      </c>
    </row>
    <row r="262" spans="1:17" ht="15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8"/>
        <v>0.5</v>
      </c>
      <c r="J262" s="127" t="s">
        <v>75</v>
      </c>
      <c r="K262" s="140">
        <v>2.8</v>
      </c>
      <c r="L262" s="141">
        <v>1</v>
      </c>
      <c r="M262" s="141">
        <v>8.8999999999999996E-2</v>
      </c>
      <c r="N262" s="143">
        <v>0.44500000000000001</v>
      </c>
      <c r="O262" s="196">
        <v>0.44500000000000001</v>
      </c>
      <c r="P262" s="191">
        <f t="shared" si="9"/>
        <v>0.44500000000000001</v>
      </c>
      <c r="Q262" s="119">
        <v>258</v>
      </c>
    </row>
    <row r="263" spans="1:17" ht="15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10">C263</f>
        <v>1.5</v>
      </c>
      <c r="J263" s="127" t="s">
        <v>29</v>
      </c>
      <c r="K263" s="130">
        <v>1.3</v>
      </c>
      <c r="L263" s="129" t="s">
        <v>262</v>
      </c>
      <c r="M263" s="129">
        <v>0.09</v>
      </c>
      <c r="N263" s="134">
        <v>0.45</v>
      </c>
      <c r="O263" s="196">
        <v>0.45</v>
      </c>
      <c r="P263" s="191">
        <f t="shared" si="9"/>
        <v>0.45</v>
      </c>
      <c r="Q263" s="119">
        <v>259</v>
      </c>
    </row>
    <row r="264" spans="1:17" ht="15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10"/>
        <v>0.7</v>
      </c>
      <c r="J264" s="127" t="s">
        <v>33</v>
      </c>
      <c r="K264" s="140" t="s">
        <v>263</v>
      </c>
      <c r="L264" s="129">
        <v>1.1000000000000001</v>
      </c>
      <c r="M264" s="129">
        <v>0.09</v>
      </c>
      <c r="N264" s="134">
        <v>0.45</v>
      </c>
      <c r="O264" s="196">
        <v>0.45</v>
      </c>
      <c r="P264" s="191">
        <f t="shared" si="9"/>
        <v>0.45</v>
      </c>
      <c r="Q264" s="119">
        <v>260</v>
      </c>
    </row>
    <row r="265" spans="1:17" ht="15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10"/>
        <v>0.9</v>
      </c>
      <c r="J265" s="127" t="s">
        <v>29</v>
      </c>
      <c r="K265" s="130" t="s">
        <v>263</v>
      </c>
      <c r="L265" s="129" t="s">
        <v>262</v>
      </c>
      <c r="M265" s="129">
        <v>0.1</v>
      </c>
      <c r="N265" s="134">
        <v>0.5</v>
      </c>
      <c r="O265" s="196">
        <v>0.5</v>
      </c>
      <c r="P265" s="191">
        <f t="shared" si="9"/>
        <v>0.5</v>
      </c>
      <c r="Q265" s="119">
        <v>261</v>
      </c>
    </row>
    <row r="266" spans="1:17" ht="15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10"/>
        <v>1.3</v>
      </c>
      <c r="J266" s="127" t="s">
        <v>31</v>
      </c>
      <c r="K266" s="140">
        <v>4.0999999999999996</v>
      </c>
      <c r="L266" s="141">
        <v>1.7</v>
      </c>
      <c r="M266" s="141">
        <v>0.11</v>
      </c>
      <c r="N266" s="143">
        <v>0.55000000000000004</v>
      </c>
      <c r="O266" s="196">
        <v>0.55000000000000004</v>
      </c>
      <c r="P266" s="191">
        <f t="shared" si="9"/>
        <v>0.55000000000000004</v>
      </c>
      <c r="Q266" s="119">
        <v>262</v>
      </c>
    </row>
    <row r="267" spans="1:17" ht="15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10"/>
        <v>5.9</v>
      </c>
      <c r="J267" s="152" t="s">
        <v>53</v>
      </c>
      <c r="K267" s="165">
        <v>2.2000000000000002</v>
      </c>
      <c r="L267" s="165" t="s">
        <v>253</v>
      </c>
      <c r="M267" s="129">
        <v>0.12</v>
      </c>
      <c r="N267" s="187">
        <v>0.6</v>
      </c>
      <c r="O267" s="196">
        <v>0.6</v>
      </c>
      <c r="P267" s="191">
        <f t="shared" si="9"/>
        <v>0.6</v>
      </c>
      <c r="Q267" s="119">
        <v>263</v>
      </c>
    </row>
    <row r="268" spans="1:17" ht="15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  <c r="J268" s="127" t="s">
        <v>42</v>
      </c>
      <c r="K268" s="130" t="s">
        <v>263</v>
      </c>
      <c r="L268" s="129" t="s">
        <v>262</v>
      </c>
      <c r="M268" s="129">
        <v>0.12</v>
      </c>
      <c r="N268" s="134">
        <v>0.6</v>
      </c>
      <c r="O268" s="196">
        <v>0.6</v>
      </c>
      <c r="P268" s="191">
        <f t="shared" si="9"/>
        <v>0.6</v>
      </c>
      <c r="Q268" s="119">
        <v>264</v>
      </c>
    </row>
    <row r="269" spans="1:17" ht="15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10"/>
        <v>0.6</v>
      </c>
      <c r="J269" s="127" t="s">
        <v>78</v>
      </c>
      <c r="K269" s="130">
        <v>1.1000000000000001</v>
      </c>
      <c r="L269" s="129">
        <v>0.6</v>
      </c>
      <c r="M269" s="129">
        <v>0.12</v>
      </c>
      <c r="N269" s="134">
        <v>0.6</v>
      </c>
      <c r="O269" s="196">
        <v>0.6</v>
      </c>
      <c r="P269" s="191">
        <f t="shared" si="9"/>
        <v>0.6</v>
      </c>
      <c r="Q269" s="119">
        <v>265</v>
      </c>
    </row>
    <row r="270" spans="1:17" ht="15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10"/>
        <v>1.2</v>
      </c>
      <c r="J270" s="127" t="s">
        <v>77</v>
      </c>
      <c r="K270" s="130">
        <v>1.8</v>
      </c>
      <c r="L270" s="129">
        <v>1.2</v>
      </c>
      <c r="M270" s="129">
        <v>0.13</v>
      </c>
      <c r="N270" s="134">
        <v>0.65</v>
      </c>
      <c r="O270" s="196">
        <v>0.65</v>
      </c>
      <c r="P270" s="191">
        <f t="shared" si="9"/>
        <v>0.65</v>
      </c>
      <c r="Q270" s="119">
        <v>266</v>
      </c>
    </row>
    <row r="271" spans="1:17" ht="15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10"/>
        <v>1.1000000000000001</v>
      </c>
      <c r="J271" s="127" t="s">
        <v>37</v>
      </c>
      <c r="K271" s="140" t="s">
        <v>263</v>
      </c>
      <c r="L271" s="141">
        <v>0.8</v>
      </c>
      <c r="M271" s="141">
        <v>0.13</v>
      </c>
      <c r="N271" s="134">
        <v>0.65</v>
      </c>
      <c r="O271" s="196">
        <v>0.65</v>
      </c>
      <c r="P271" s="191">
        <f t="shared" si="9"/>
        <v>0.65</v>
      </c>
      <c r="Q271" s="119">
        <v>267</v>
      </c>
    </row>
    <row r="272" spans="1:17" ht="15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10"/>
        <v>0.8</v>
      </c>
      <c r="J272" s="127" t="s">
        <v>42</v>
      </c>
      <c r="K272" s="130">
        <v>1.4</v>
      </c>
      <c r="L272" s="129" t="s">
        <v>264</v>
      </c>
      <c r="M272" s="129">
        <v>0.14000000000000001</v>
      </c>
      <c r="N272" s="138">
        <v>0.7</v>
      </c>
      <c r="O272" s="196">
        <v>0.7</v>
      </c>
      <c r="P272" s="191">
        <f t="shared" ref="P272:P303" si="11">O272</f>
        <v>0.7</v>
      </c>
      <c r="Q272" s="119">
        <v>268</v>
      </c>
    </row>
    <row r="273" spans="1:17" ht="15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10"/>
        <v>1.2</v>
      </c>
      <c r="J273" s="127" t="s">
        <v>38</v>
      </c>
      <c r="K273" s="140">
        <v>3.6</v>
      </c>
      <c r="L273" s="129">
        <v>1.8</v>
      </c>
      <c r="M273" s="129">
        <v>0.14000000000000001</v>
      </c>
      <c r="N273" s="138">
        <v>0.7</v>
      </c>
      <c r="O273" s="196">
        <v>0.7</v>
      </c>
      <c r="P273" s="191">
        <f t="shared" si="11"/>
        <v>0.7</v>
      </c>
      <c r="Q273" s="119">
        <v>269</v>
      </c>
    </row>
    <row r="274" spans="1:17" ht="15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10"/>
        <v>0.6</v>
      </c>
      <c r="J274" s="127" t="s">
        <v>33</v>
      </c>
      <c r="K274" s="140" t="s">
        <v>263</v>
      </c>
      <c r="L274" s="129">
        <v>2.2999999999999998</v>
      </c>
      <c r="M274" s="129">
        <v>0.18</v>
      </c>
      <c r="N274" s="138">
        <v>0.78300000000000003</v>
      </c>
      <c r="O274" s="196">
        <v>0.78300000000000003</v>
      </c>
      <c r="P274" s="191">
        <f t="shared" si="11"/>
        <v>0.78300000000000003</v>
      </c>
      <c r="Q274" s="119">
        <v>270</v>
      </c>
    </row>
    <row r="275" spans="1:17" ht="15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10"/>
        <v>0.6</v>
      </c>
      <c r="J275" s="127" t="s">
        <v>35</v>
      </c>
      <c r="K275" s="130" t="s">
        <v>255</v>
      </c>
      <c r="L275" s="129">
        <v>1.6</v>
      </c>
      <c r="M275" s="129">
        <v>0.16</v>
      </c>
      <c r="N275" s="134">
        <v>0.8</v>
      </c>
      <c r="O275" s="196">
        <v>0.8</v>
      </c>
      <c r="P275" s="191">
        <f t="shared" si="11"/>
        <v>0.8</v>
      </c>
      <c r="Q275" s="119">
        <v>271</v>
      </c>
    </row>
    <row r="276" spans="1:17" ht="15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10"/>
        <v>0.6</v>
      </c>
      <c r="J276" s="127" t="s">
        <v>52</v>
      </c>
      <c r="K276" s="140">
        <v>2.6</v>
      </c>
      <c r="L276" s="141">
        <v>1.1000000000000001</v>
      </c>
      <c r="M276" s="141">
        <v>0.17</v>
      </c>
      <c r="N276" s="144">
        <v>0.85</v>
      </c>
      <c r="O276" s="196">
        <v>0.85</v>
      </c>
      <c r="P276" s="191">
        <f t="shared" si="11"/>
        <v>0.85</v>
      </c>
      <c r="Q276" s="119">
        <v>272</v>
      </c>
    </row>
    <row r="277" spans="1:17" ht="15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10"/>
        <v>2.2000000000000002</v>
      </c>
      <c r="J277" s="152" t="s">
        <v>48</v>
      </c>
      <c r="K277" s="140">
        <v>3.7</v>
      </c>
      <c r="L277" s="141" t="s">
        <v>253</v>
      </c>
      <c r="M277" s="129">
        <v>0.18</v>
      </c>
      <c r="N277" s="186">
        <v>0.9</v>
      </c>
      <c r="O277" s="196">
        <v>0.9</v>
      </c>
      <c r="P277" s="191">
        <f t="shared" si="11"/>
        <v>0.9</v>
      </c>
      <c r="Q277" s="119">
        <v>273</v>
      </c>
    </row>
    <row r="278" spans="1:17" ht="15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10"/>
        <v>1.8</v>
      </c>
      <c r="J278" s="127" t="s">
        <v>69</v>
      </c>
      <c r="K278" s="140">
        <v>5.6</v>
      </c>
      <c r="L278" s="141">
        <v>2.7</v>
      </c>
      <c r="M278" s="141">
        <v>0.25</v>
      </c>
      <c r="N278" s="144">
        <v>0.93</v>
      </c>
      <c r="O278" s="196">
        <v>0.93</v>
      </c>
      <c r="P278" s="191">
        <f t="shared" si="11"/>
        <v>0.93</v>
      </c>
      <c r="Q278" s="119">
        <v>274</v>
      </c>
    </row>
    <row r="279" spans="1:17" ht="15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10"/>
        <v>1.7</v>
      </c>
      <c r="J279" s="127" t="s">
        <v>36</v>
      </c>
      <c r="K279" s="130">
        <v>12</v>
      </c>
      <c r="L279" s="129">
        <v>1.4</v>
      </c>
      <c r="M279" s="129">
        <v>0.19</v>
      </c>
      <c r="N279" s="138">
        <v>0.95</v>
      </c>
      <c r="O279" s="196">
        <v>0.95</v>
      </c>
      <c r="P279" s="191">
        <f t="shared" si="11"/>
        <v>0.95</v>
      </c>
      <c r="Q279" s="119">
        <v>275</v>
      </c>
    </row>
    <row r="280" spans="1:17" ht="15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  <c r="J280" s="127" t="s">
        <v>37</v>
      </c>
      <c r="K280" s="140">
        <v>2.9</v>
      </c>
      <c r="L280" s="141">
        <v>1.3</v>
      </c>
      <c r="M280" s="141">
        <v>0.19</v>
      </c>
      <c r="N280" s="138">
        <v>0.95</v>
      </c>
      <c r="O280" s="196">
        <v>0.95</v>
      </c>
      <c r="P280" s="191">
        <f t="shared" si="11"/>
        <v>0.95</v>
      </c>
      <c r="Q280" s="119">
        <v>276</v>
      </c>
    </row>
    <row r="281" spans="1:17" ht="15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10"/>
        <v>2</v>
      </c>
      <c r="J281" s="127" t="s">
        <v>38</v>
      </c>
      <c r="K281" s="140" t="s">
        <v>263</v>
      </c>
      <c r="L281" s="129">
        <v>1.7</v>
      </c>
      <c r="M281" s="129">
        <v>0.19</v>
      </c>
      <c r="N281" s="138">
        <v>0.95</v>
      </c>
      <c r="O281" s="196">
        <v>0.95</v>
      </c>
      <c r="P281" s="191">
        <f t="shared" si="11"/>
        <v>0.95</v>
      </c>
      <c r="Q281" s="119">
        <v>277</v>
      </c>
    </row>
    <row r="282" spans="1:17" ht="15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10"/>
        <v>0.7</v>
      </c>
      <c r="J282" s="145" t="s">
        <v>40</v>
      </c>
      <c r="K282" s="130">
        <v>10.7</v>
      </c>
      <c r="L282" s="129">
        <v>14.5</v>
      </c>
      <c r="M282" s="129">
        <v>1</v>
      </c>
      <c r="N282" s="186">
        <v>1</v>
      </c>
      <c r="O282" s="196">
        <v>1</v>
      </c>
      <c r="P282" s="191">
        <f t="shared" si="11"/>
        <v>1</v>
      </c>
      <c r="Q282" s="119">
        <v>278</v>
      </c>
    </row>
    <row r="283" spans="1:17" ht="15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  <c r="J283" s="127" t="s">
        <v>42</v>
      </c>
      <c r="K283" s="130" t="s">
        <v>263</v>
      </c>
      <c r="L283" s="129" t="s">
        <v>262</v>
      </c>
      <c r="M283" s="129">
        <v>0.2</v>
      </c>
      <c r="N283" s="138">
        <v>1</v>
      </c>
      <c r="O283" s="196">
        <v>1</v>
      </c>
      <c r="P283" s="191">
        <f t="shared" si="11"/>
        <v>1</v>
      </c>
      <c r="Q283" s="119">
        <v>279</v>
      </c>
    </row>
    <row r="284" spans="1:17" ht="15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  <c r="J284" s="127" t="s">
        <v>78</v>
      </c>
      <c r="K284" s="130">
        <v>3.2</v>
      </c>
      <c r="L284" s="129" t="s">
        <v>262</v>
      </c>
      <c r="M284" s="129">
        <v>0.2</v>
      </c>
      <c r="N284" s="138">
        <v>1</v>
      </c>
      <c r="O284" s="196">
        <v>1</v>
      </c>
      <c r="P284" s="191">
        <f t="shared" si="11"/>
        <v>1</v>
      </c>
      <c r="Q284" s="119">
        <v>280</v>
      </c>
    </row>
    <row r="285" spans="1:17" ht="15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10"/>
        <v>0.9</v>
      </c>
      <c r="J285" s="136" t="s">
        <v>44</v>
      </c>
      <c r="K285" s="130">
        <v>3.2</v>
      </c>
      <c r="L285" s="129">
        <v>2</v>
      </c>
      <c r="M285" s="129">
        <v>0.21</v>
      </c>
      <c r="N285" s="138">
        <v>1.05</v>
      </c>
      <c r="O285" s="196">
        <v>1.05</v>
      </c>
      <c r="P285" s="191">
        <f t="shared" si="11"/>
        <v>1.05</v>
      </c>
      <c r="Q285" s="119">
        <v>281</v>
      </c>
    </row>
    <row r="286" spans="1:17" ht="15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10"/>
        <v>0.8</v>
      </c>
      <c r="J286" s="127" t="s">
        <v>71</v>
      </c>
      <c r="K286" s="140">
        <v>2.7</v>
      </c>
      <c r="L286" s="141">
        <v>3.1</v>
      </c>
      <c r="M286" s="141">
        <v>0.33</v>
      </c>
      <c r="N286" s="144">
        <v>1.06</v>
      </c>
      <c r="O286" s="196">
        <v>1.06</v>
      </c>
      <c r="P286" s="191">
        <f t="shared" si="11"/>
        <v>1.06</v>
      </c>
      <c r="Q286" s="119">
        <v>282</v>
      </c>
    </row>
    <row r="287" spans="1:17" ht="15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10"/>
        <v>0.9</v>
      </c>
      <c r="J287" s="127" t="s">
        <v>78</v>
      </c>
      <c r="K287" s="130">
        <v>3</v>
      </c>
      <c r="L287" s="129">
        <v>0.8</v>
      </c>
      <c r="M287" s="129">
        <v>0.23</v>
      </c>
      <c r="N287" s="137">
        <v>1.1499999999999999</v>
      </c>
      <c r="O287" s="196">
        <v>1.1499999999999999</v>
      </c>
      <c r="P287" s="191">
        <f t="shared" si="11"/>
        <v>1.1499999999999999</v>
      </c>
      <c r="Q287" s="119">
        <v>283</v>
      </c>
    </row>
    <row r="288" spans="1:17" ht="15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10"/>
        <v>0.9</v>
      </c>
      <c r="J288" s="152" t="s">
        <v>46</v>
      </c>
      <c r="K288" s="130" t="s">
        <v>255</v>
      </c>
      <c r="L288" s="129" t="s">
        <v>253</v>
      </c>
      <c r="M288" s="129">
        <v>0.24</v>
      </c>
      <c r="N288" s="185">
        <v>1.2</v>
      </c>
      <c r="O288" s="196">
        <v>1.2</v>
      </c>
      <c r="P288" s="191">
        <f t="shared" si="11"/>
        <v>1.2</v>
      </c>
      <c r="Q288" s="119">
        <v>284</v>
      </c>
    </row>
    <row r="289" spans="1:17" ht="15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  <c r="J289" s="127" t="s">
        <v>71</v>
      </c>
      <c r="K289" s="140">
        <v>3.7</v>
      </c>
      <c r="L289" s="141">
        <v>3.9</v>
      </c>
      <c r="M289" s="141">
        <v>0.51</v>
      </c>
      <c r="N289" s="142">
        <v>1.31</v>
      </c>
      <c r="O289" s="196">
        <v>1.31</v>
      </c>
      <c r="P289" s="191">
        <f t="shared" si="11"/>
        <v>1.31</v>
      </c>
      <c r="Q289" s="119">
        <v>285</v>
      </c>
    </row>
    <row r="290" spans="1:17" ht="15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10"/>
        <v>1.5</v>
      </c>
      <c r="J290" s="136" t="s">
        <v>47</v>
      </c>
      <c r="K290" s="130">
        <v>4.9000000000000004</v>
      </c>
      <c r="L290" s="129">
        <v>1.6</v>
      </c>
      <c r="M290" s="129">
        <v>0.27</v>
      </c>
      <c r="N290" s="137">
        <v>1.35</v>
      </c>
      <c r="O290" s="196">
        <v>1.35</v>
      </c>
      <c r="P290" s="191">
        <f t="shared" si="11"/>
        <v>1.35</v>
      </c>
      <c r="Q290" s="119">
        <v>286</v>
      </c>
    </row>
    <row r="291" spans="1:17" ht="15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10"/>
        <v>0.8</v>
      </c>
      <c r="J291" s="127" t="s">
        <v>54</v>
      </c>
      <c r="K291" s="140">
        <v>3.9</v>
      </c>
      <c r="L291" s="141">
        <v>1.1000000000000001</v>
      </c>
      <c r="M291" s="141">
        <v>0.27</v>
      </c>
      <c r="N291" s="142">
        <v>1.35</v>
      </c>
      <c r="O291" s="196">
        <v>1.35</v>
      </c>
      <c r="P291" s="191">
        <f t="shared" si="11"/>
        <v>1.35</v>
      </c>
      <c r="Q291" s="119">
        <v>287</v>
      </c>
    </row>
    <row r="292" spans="1:17" ht="15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10"/>
        <v>1.1000000000000001</v>
      </c>
      <c r="J292" s="136" t="s">
        <v>63</v>
      </c>
      <c r="K292" s="130" t="s">
        <v>255</v>
      </c>
      <c r="L292" s="129">
        <v>1.5</v>
      </c>
      <c r="M292" s="129">
        <v>0.28000000000000003</v>
      </c>
      <c r="N292" s="137">
        <v>1.4</v>
      </c>
      <c r="O292" s="196">
        <v>1.4</v>
      </c>
      <c r="P292" s="191">
        <f t="shared" si="11"/>
        <v>1.4</v>
      </c>
      <c r="Q292" s="119">
        <v>288</v>
      </c>
    </row>
    <row r="293" spans="1:17" ht="15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10"/>
        <v>0.7</v>
      </c>
      <c r="J293" s="152" t="s">
        <v>48</v>
      </c>
      <c r="K293" s="140">
        <v>3.7</v>
      </c>
      <c r="L293" s="141" t="s">
        <v>253</v>
      </c>
      <c r="M293" s="129">
        <v>0.28000000000000003</v>
      </c>
      <c r="N293" s="185">
        <v>1.4</v>
      </c>
      <c r="O293" s="196">
        <v>1.4</v>
      </c>
      <c r="P293" s="191">
        <f t="shared" si="11"/>
        <v>1.4</v>
      </c>
      <c r="Q293" s="119">
        <v>289</v>
      </c>
    </row>
    <row r="294" spans="1:17" ht="15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  <c r="J294" s="127" t="s">
        <v>50</v>
      </c>
      <c r="K294" s="129" t="s">
        <v>255</v>
      </c>
      <c r="L294" s="130" t="s">
        <v>253</v>
      </c>
      <c r="M294" s="129">
        <v>0.3</v>
      </c>
      <c r="N294" s="132">
        <v>1.5</v>
      </c>
      <c r="O294" s="196">
        <v>1.5</v>
      </c>
      <c r="P294" s="191">
        <f t="shared" si="11"/>
        <v>1.5</v>
      </c>
      <c r="Q294" s="119">
        <v>290</v>
      </c>
    </row>
    <row r="295" spans="1:17" ht="15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10"/>
        <v>1.1000000000000001</v>
      </c>
      <c r="J295" s="127" t="s">
        <v>69</v>
      </c>
      <c r="K295" s="166">
        <v>7.3</v>
      </c>
      <c r="L295" s="141">
        <v>1.7</v>
      </c>
      <c r="M295" s="141">
        <v>0.34</v>
      </c>
      <c r="N295" s="142">
        <v>1.7</v>
      </c>
      <c r="O295" s="196">
        <v>1.7</v>
      </c>
      <c r="P295" s="191">
        <f t="shared" si="11"/>
        <v>1.7</v>
      </c>
      <c r="Q295" s="119">
        <v>291</v>
      </c>
    </row>
    <row r="296" spans="1:17" ht="15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10"/>
        <v>2.2999999999999998</v>
      </c>
      <c r="J296" s="127" t="s">
        <v>52</v>
      </c>
      <c r="K296" s="140">
        <v>3</v>
      </c>
      <c r="L296" s="141">
        <v>1.1000000000000001</v>
      </c>
      <c r="M296" s="141">
        <v>0.34</v>
      </c>
      <c r="N296" s="142">
        <v>1.7</v>
      </c>
      <c r="O296" s="196">
        <v>1.7</v>
      </c>
      <c r="P296" s="191">
        <f t="shared" si="11"/>
        <v>1.7</v>
      </c>
      <c r="Q296" s="119">
        <v>292</v>
      </c>
    </row>
    <row r="297" spans="1:17" ht="15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10"/>
        <v>0.6</v>
      </c>
      <c r="J297" s="152" t="s">
        <v>53</v>
      </c>
      <c r="K297" s="140">
        <v>3.2</v>
      </c>
      <c r="L297" s="141" t="s">
        <v>253</v>
      </c>
      <c r="M297" s="129">
        <v>0.34</v>
      </c>
      <c r="N297" s="185">
        <v>1.7</v>
      </c>
      <c r="O297" s="196">
        <v>1.7</v>
      </c>
      <c r="P297" s="191">
        <f t="shared" si="11"/>
        <v>1.7</v>
      </c>
      <c r="Q297" s="119">
        <v>293</v>
      </c>
    </row>
    <row r="298" spans="1:17" ht="15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10"/>
        <v>1.1000000000000001</v>
      </c>
      <c r="J298" s="127" t="s">
        <v>54</v>
      </c>
      <c r="K298" s="140">
        <v>5.2</v>
      </c>
      <c r="L298" s="141">
        <v>0.7</v>
      </c>
      <c r="M298" s="141">
        <v>0.35</v>
      </c>
      <c r="N298" s="142">
        <v>1.72</v>
      </c>
      <c r="O298" s="196">
        <v>1.72</v>
      </c>
      <c r="P298" s="191">
        <f t="shared" si="11"/>
        <v>1.72</v>
      </c>
      <c r="Q298" s="119">
        <v>294</v>
      </c>
    </row>
    <row r="299" spans="1:17" ht="15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  <c r="J299" s="127" t="s">
        <v>58</v>
      </c>
      <c r="K299" s="130">
        <v>5</v>
      </c>
      <c r="L299" s="129">
        <v>3.6</v>
      </c>
      <c r="M299" s="129">
        <v>0.64</v>
      </c>
      <c r="N299" s="137">
        <v>1.7778</v>
      </c>
      <c r="O299" s="196">
        <v>1.7778</v>
      </c>
      <c r="P299" s="191">
        <f t="shared" si="11"/>
        <v>1.7778</v>
      </c>
      <c r="Q299" s="119">
        <v>295</v>
      </c>
    </row>
    <row r="300" spans="1:17" ht="15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10"/>
        <v>0.9</v>
      </c>
      <c r="J300" s="127" t="s">
        <v>60</v>
      </c>
      <c r="K300" s="130">
        <v>16</v>
      </c>
      <c r="L300" s="129">
        <v>0.9</v>
      </c>
      <c r="M300" s="129">
        <v>0.36</v>
      </c>
      <c r="N300" s="132">
        <v>1.8</v>
      </c>
      <c r="O300" s="196">
        <v>1.8</v>
      </c>
      <c r="P300" s="191">
        <f t="shared" si="11"/>
        <v>1.8</v>
      </c>
      <c r="Q300" s="119">
        <v>296</v>
      </c>
    </row>
    <row r="301" spans="1:17" ht="15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  <c r="J301" s="145" t="s">
        <v>62</v>
      </c>
      <c r="K301" s="130" t="s">
        <v>256</v>
      </c>
      <c r="L301" s="129">
        <v>1.1000000000000001</v>
      </c>
      <c r="M301" s="129">
        <v>0.39</v>
      </c>
      <c r="N301" s="185">
        <v>1.95</v>
      </c>
      <c r="O301" s="196">
        <v>1.95</v>
      </c>
      <c r="P301" s="191">
        <f t="shared" si="11"/>
        <v>1.95</v>
      </c>
      <c r="Q301" s="119">
        <v>297</v>
      </c>
    </row>
    <row r="302" spans="1:17" ht="15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10"/>
        <v>2.1</v>
      </c>
      <c r="J302" s="127" t="s">
        <v>77</v>
      </c>
      <c r="K302" s="130">
        <v>2.5</v>
      </c>
      <c r="L302" s="129">
        <v>0.6</v>
      </c>
      <c r="M302" s="129">
        <v>0.41</v>
      </c>
      <c r="N302" s="137">
        <v>2.0499999999999998</v>
      </c>
      <c r="O302" s="196">
        <v>2.0499999999999998</v>
      </c>
      <c r="P302" s="191">
        <f t="shared" si="11"/>
        <v>2.0499999999999998</v>
      </c>
      <c r="Q302" s="119">
        <v>298</v>
      </c>
    </row>
    <row r="303" spans="1:17" ht="15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10"/>
        <v>0.8</v>
      </c>
      <c r="J303" s="127" t="s">
        <v>75</v>
      </c>
      <c r="K303" s="140">
        <v>2</v>
      </c>
      <c r="L303" s="141">
        <v>2.1</v>
      </c>
      <c r="M303" s="141">
        <v>0.56000000000000005</v>
      </c>
      <c r="N303" s="142">
        <v>2.67</v>
      </c>
      <c r="O303" s="196">
        <v>2.67</v>
      </c>
      <c r="P303" s="191">
        <f t="shared" si="11"/>
        <v>2.67</v>
      </c>
      <c r="Q303" s="119">
        <v>299</v>
      </c>
    </row>
    <row r="304" spans="1:17" ht="15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10"/>
        <v>0.7</v>
      </c>
      <c r="J304" s="127" t="s">
        <v>79</v>
      </c>
      <c r="K304" s="140">
        <v>4.4000000000000004</v>
      </c>
      <c r="L304" s="141">
        <v>1.7</v>
      </c>
      <c r="M304" s="141">
        <v>0.64</v>
      </c>
      <c r="N304" s="142">
        <v>3.2</v>
      </c>
      <c r="O304" s="196">
        <v>3.2</v>
      </c>
      <c r="P304" s="191">
        <f t="shared" ref="P304:P335" si="12">O304</f>
        <v>3.2</v>
      </c>
      <c r="Q304" s="119">
        <v>300</v>
      </c>
    </row>
    <row r="305" spans="1:17" ht="15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10"/>
        <v>1.1000000000000001</v>
      </c>
      <c r="J305" s="127" t="s">
        <v>71</v>
      </c>
      <c r="K305" s="140">
        <v>2.2000000000000002</v>
      </c>
      <c r="L305" s="141">
        <v>2</v>
      </c>
      <c r="M305" s="141">
        <v>0.72</v>
      </c>
      <c r="N305" s="142">
        <v>3.6</v>
      </c>
      <c r="O305" s="196">
        <v>3.6</v>
      </c>
      <c r="P305" s="191">
        <f t="shared" si="12"/>
        <v>3.6</v>
      </c>
      <c r="Q305" s="119">
        <v>301</v>
      </c>
    </row>
    <row r="306" spans="1:17" ht="15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10"/>
        <v>0.6</v>
      </c>
      <c r="J306" s="127" t="s">
        <v>79</v>
      </c>
      <c r="K306" s="140">
        <v>8.6</v>
      </c>
      <c r="L306" s="141">
        <v>3.7</v>
      </c>
      <c r="M306" s="141">
        <v>1.7</v>
      </c>
      <c r="N306" s="142">
        <v>4.5999999999999996</v>
      </c>
      <c r="O306" s="196">
        <v>4.5999999999999996</v>
      </c>
      <c r="P306" s="191">
        <f t="shared" si="12"/>
        <v>4.5999999999999996</v>
      </c>
      <c r="Q306" s="119">
        <v>302</v>
      </c>
    </row>
    <row r="307" spans="1:17" ht="15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10"/>
        <v>1.5</v>
      </c>
      <c r="J307" s="127" t="s">
        <v>77</v>
      </c>
      <c r="K307" s="130">
        <v>3.5</v>
      </c>
      <c r="L307" s="129">
        <v>2.5</v>
      </c>
      <c r="M307" s="129">
        <v>1.6</v>
      </c>
      <c r="N307" s="137">
        <v>6.4</v>
      </c>
      <c r="O307" s="196">
        <v>6.4</v>
      </c>
      <c r="P307" s="191">
        <f t="shared" si="12"/>
        <v>6.4</v>
      </c>
      <c r="Q307" s="119">
        <v>303</v>
      </c>
    </row>
    <row r="308" spans="1:17" ht="15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10"/>
        <v>0.9</v>
      </c>
      <c r="J308" s="127" t="s">
        <v>83</v>
      </c>
      <c r="K308" s="130">
        <v>13</v>
      </c>
      <c r="L308" s="129">
        <v>2.9</v>
      </c>
      <c r="M308" s="129">
        <v>2</v>
      </c>
      <c r="N308" s="132">
        <v>6.9</v>
      </c>
      <c r="O308" s="196">
        <v>6.9</v>
      </c>
      <c r="P308" s="191">
        <f t="shared" si="12"/>
        <v>6.9</v>
      </c>
      <c r="Q308" s="119">
        <v>304</v>
      </c>
    </row>
    <row r="309" spans="1:17" ht="15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10"/>
        <v>1.5</v>
      </c>
      <c r="J309" s="127" t="s">
        <v>81</v>
      </c>
      <c r="K309" s="130">
        <v>13</v>
      </c>
      <c r="L309" s="129">
        <v>1.5</v>
      </c>
      <c r="M309" s="129">
        <v>1.5</v>
      </c>
      <c r="N309" s="137">
        <v>7.5</v>
      </c>
      <c r="O309" s="196">
        <v>7.5</v>
      </c>
      <c r="P309" s="191">
        <f t="shared" si="12"/>
        <v>7.5</v>
      </c>
      <c r="Q309" s="119">
        <v>305</v>
      </c>
    </row>
    <row r="310" spans="1:1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10"/>
        <v>1.3</v>
      </c>
      <c r="J310" s="167" t="s">
        <v>83</v>
      </c>
      <c r="K310" s="170">
        <v>11</v>
      </c>
      <c r="L310" s="190">
        <v>3</v>
      </c>
      <c r="M310" s="190">
        <v>3.1</v>
      </c>
      <c r="N310" s="195">
        <v>10.3</v>
      </c>
      <c r="O310" s="196">
        <v>10.3</v>
      </c>
      <c r="P310" s="191">
        <f t="shared" si="12"/>
        <v>10.3</v>
      </c>
      <c r="Q310" s="119">
        <v>306</v>
      </c>
    </row>
    <row r="311" spans="1:17" ht="12.75" thickTop="1" x14ac:dyDescent="0.25"/>
  </sheetData>
  <autoFilter ref="J4:Q4" xr:uid="{135BC95B-020D-4C5E-B7C1-47825108D119}">
    <sortState xmlns:xlrd2="http://schemas.microsoft.com/office/spreadsheetml/2017/richdata2" ref="J5:Q310">
      <sortCondition ref="Q4"/>
    </sortState>
  </autoFilter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opLeftCell="B23" zoomScaleNormal="100" workbookViewId="0">
      <selection activeCell="H25" sqref="H25:S25"/>
    </sheetView>
    <sheetView topLeftCell="A280" workbookViewId="1">
      <selection activeCell="E177" sqref="E177:E321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>C29</f>
        <v>8.8000000000000007</v>
      </c>
      <c r="F29">
        <f>E29/D$8</f>
        <v>3.2592592592592595</v>
      </c>
      <c r="G29">
        <f t="shared" ref="G29:G92" si="1">IF($E29&gt;$D$10,3,IF($E29&gt;$D$8,2,IF($E29&gt;$D$9,1,0)))</f>
        <v>2</v>
      </c>
      <c r="H29">
        <f t="shared" ref="H29:S44" si="2">IF($E29*$D$11*H$25&gt;$D$10,3,IF($E29*$D$11*H$25&gt;$D$8,2,IF($E29*$D$11*H$25&gt;$D$9,1,0)))</f>
        <v>1</v>
      </c>
      <c r="I29">
        <f t="shared" si="2"/>
        <v>2</v>
      </c>
      <c r="J29">
        <f t="shared" si="2"/>
        <v>0</v>
      </c>
      <c r="K29">
        <f t="shared" si="2"/>
        <v>1</v>
      </c>
      <c r="L29">
        <f t="shared" si="2"/>
        <v>1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2</v>
      </c>
      <c r="Q29">
        <f t="shared" si="2"/>
        <v>0</v>
      </c>
      <c r="R29">
        <f t="shared" si="2"/>
        <v>1</v>
      </c>
      <c r="S29">
        <f t="shared" si="2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ref="E30:E76" si="3">C30</f>
        <v>8.1</v>
      </c>
      <c r="F30">
        <f t="shared" ref="F30:F93" si="4">E30/D$8</f>
        <v>2.9999999999999996</v>
      </c>
      <c r="G30">
        <f t="shared" si="1"/>
        <v>2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1</v>
      </c>
      <c r="L30">
        <f t="shared" si="2"/>
        <v>1</v>
      </c>
      <c r="M30">
        <f t="shared" si="2"/>
        <v>2</v>
      </c>
      <c r="N30">
        <f t="shared" si="2"/>
        <v>2</v>
      </c>
      <c r="O30">
        <f t="shared" si="2"/>
        <v>1</v>
      </c>
      <c r="P30">
        <f t="shared" si="2"/>
        <v>2</v>
      </c>
      <c r="Q30">
        <f t="shared" si="2"/>
        <v>0</v>
      </c>
      <c r="R30">
        <f t="shared" si="2"/>
        <v>1</v>
      </c>
      <c r="S30">
        <f t="shared" si="2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3"/>
        <v>6.42</v>
      </c>
      <c r="F31">
        <f t="shared" si="4"/>
        <v>2.3777777777777778</v>
      </c>
      <c r="G31">
        <f t="shared" si="1"/>
        <v>2</v>
      </c>
      <c r="H31">
        <f t="shared" si="2"/>
        <v>1</v>
      </c>
      <c r="I31">
        <f t="shared" si="2"/>
        <v>1</v>
      </c>
      <c r="J31">
        <f t="shared" si="2"/>
        <v>0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2</v>
      </c>
      <c r="O31">
        <f t="shared" si="2"/>
        <v>1</v>
      </c>
      <c r="P31">
        <f t="shared" si="2"/>
        <v>2</v>
      </c>
      <c r="Q31">
        <f t="shared" si="2"/>
        <v>0</v>
      </c>
      <c r="R31">
        <f t="shared" si="2"/>
        <v>1</v>
      </c>
      <c r="S31">
        <f t="shared" si="2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3"/>
        <v>4.88</v>
      </c>
      <c r="F32">
        <f t="shared" si="4"/>
        <v>1.8074074074074074</v>
      </c>
      <c r="G32">
        <f t="shared" si="1"/>
        <v>2</v>
      </c>
      <c r="H32">
        <f t="shared" si="2"/>
        <v>1</v>
      </c>
      <c r="I32">
        <f t="shared" si="2"/>
        <v>1</v>
      </c>
      <c r="J32">
        <f t="shared" si="2"/>
        <v>0</v>
      </c>
      <c r="K32">
        <f t="shared" si="2"/>
        <v>0</v>
      </c>
      <c r="L32">
        <f t="shared" si="2"/>
        <v>1</v>
      </c>
      <c r="M32">
        <f t="shared" si="2"/>
        <v>1</v>
      </c>
      <c r="N32">
        <f t="shared" si="2"/>
        <v>2</v>
      </c>
      <c r="O32">
        <f t="shared" si="2"/>
        <v>1</v>
      </c>
      <c r="P32">
        <f t="shared" si="2"/>
        <v>2</v>
      </c>
      <c r="Q32">
        <f t="shared" si="2"/>
        <v>0</v>
      </c>
      <c r="R32">
        <f t="shared" si="2"/>
        <v>1</v>
      </c>
      <c r="S32">
        <f t="shared" si="2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3"/>
        <v>3.9</v>
      </c>
      <c r="F33">
        <f t="shared" si="4"/>
        <v>1.4444444444444444</v>
      </c>
      <c r="G33">
        <f t="shared" si="1"/>
        <v>2</v>
      </c>
      <c r="H33">
        <f t="shared" si="2"/>
        <v>1</v>
      </c>
      <c r="I33">
        <f t="shared" si="2"/>
        <v>1</v>
      </c>
      <c r="J33">
        <f t="shared" si="2"/>
        <v>0</v>
      </c>
      <c r="K33">
        <f t="shared" si="2"/>
        <v>0</v>
      </c>
      <c r="L33">
        <f t="shared" si="2"/>
        <v>1</v>
      </c>
      <c r="M33">
        <f t="shared" si="2"/>
        <v>1</v>
      </c>
      <c r="N33">
        <f t="shared" si="2"/>
        <v>2</v>
      </c>
      <c r="O33">
        <f t="shared" si="2"/>
        <v>1</v>
      </c>
      <c r="P33">
        <f t="shared" si="2"/>
        <v>1</v>
      </c>
      <c r="Q33">
        <f t="shared" si="2"/>
        <v>0</v>
      </c>
      <c r="R33">
        <f t="shared" si="2"/>
        <v>1</v>
      </c>
      <c r="S33">
        <f t="shared" si="2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3"/>
        <v>3.4674999999999998</v>
      </c>
      <c r="F34">
        <f t="shared" si="4"/>
        <v>1.2842592592592592</v>
      </c>
      <c r="G34">
        <f t="shared" si="1"/>
        <v>2</v>
      </c>
      <c r="H34">
        <f t="shared" si="2"/>
        <v>1</v>
      </c>
      <c r="I34">
        <f t="shared" si="2"/>
        <v>1</v>
      </c>
      <c r="J34">
        <f t="shared" si="2"/>
        <v>0</v>
      </c>
      <c r="K34">
        <f t="shared" si="2"/>
        <v>0</v>
      </c>
      <c r="L34">
        <f t="shared" si="2"/>
        <v>1</v>
      </c>
      <c r="M34">
        <f t="shared" si="2"/>
        <v>1</v>
      </c>
      <c r="N34">
        <f t="shared" si="2"/>
        <v>2</v>
      </c>
      <c r="O34">
        <f t="shared" si="2"/>
        <v>1</v>
      </c>
      <c r="P34">
        <f t="shared" si="2"/>
        <v>1</v>
      </c>
      <c r="Q34">
        <f t="shared" si="2"/>
        <v>0</v>
      </c>
      <c r="R34">
        <f t="shared" si="2"/>
        <v>1</v>
      </c>
      <c r="S34">
        <f t="shared" si="2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3"/>
        <v>3.25</v>
      </c>
      <c r="F35">
        <f t="shared" si="4"/>
        <v>1.2037037037037037</v>
      </c>
      <c r="G35">
        <f t="shared" si="1"/>
        <v>2</v>
      </c>
      <c r="H35">
        <f t="shared" si="2"/>
        <v>1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1</v>
      </c>
      <c r="M35">
        <f t="shared" si="2"/>
        <v>1</v>
      </c>
      <c r="N35">
        <f t="shared" si="2"/>
        <v>2</v>
      </c>
      <c r="O35">
        <f t="shared" si="2"/>
        <v>1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3"/>
        <v>2.67</v>
      </c>
      <c r="F36">
        <f t="shared" si="4"/>
        <v>0.98888888888888882</v>
      </c>
      <c r="G36">
        <f t="shared" si="1"/>
        <v>1</v>
      </c>
      <c r="H36">
        <f t="shared" si="2"/>
        <v>1</v>
      </c>
      <c r="I36">
        <f t="shared" si="2"/>
        <v>1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1</v>
      </c>
      <c r="N36">
        <f t="shared" si="2"/>
        <v>2</v>
      </c>
      <c r="O36">
        <f t="shared" si="2"/>
        <v>0</v>
      </c>
      <c r="P36">
        <f t="shared" si="2"/>
        <v>1</v>
      </c>
      <c r="Q36">
        <f t="shared" si="2"/>
        <v>0</v>
      </c>
      <c r="R36">
        <f t="shared" si="2"/>
        <v>1</v>
      </c>
      <c r="S36">
        <f t="shared" si="2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3"/>
        <v>2.5</v>
      </c>
      <c r="F37">
        <f t="shared" si="4"/>
        <v>0.92592592592592582</v>
      </c>
      <c r="G37">
        <f t="shared" si="1"/>
        <v>1</v>
      </c>
      <c r="H37">
        <f t="shared" si="2"/>
        <v>1</v>
      </c>
      <c r="I37">
        <f t="shared" si="2"/>
        <v>1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1</v>
      </c>
      <c r="N37">
        <f t="shared" si="2"/>
        <v>2</v>
      </c>
      <c r="O37">
        <f t="shared" si="2"/>
        <v>0</v>
      </c>
      <c r="P37">
        <f t="shared" si="2"/>
        <v>1</v>
      </c>
      <c r="Q37">
        <f t="shared" si="2"/>
        <v>0</v>
      </c>
      <c r="R37">
        <f t="shared" si="2"/>
        <v>1</v>
      </c>
      <c r="S37">
        <f t="shared" si="2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3"/>
        <v>2.46</v>
      </c>
      <c r="F38">
        <f t="shared" si="4"/>
        <v>0.91111111111111098</v>
      </c>
      <c r="G38">
        <f t="shared" si="1"/>
        <v>1</v>
      </c>
      <c r="H38">
        <f t="shared" si="2"/>
        <v>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1</v>
      </c>
      <c r="N38">
        <f t="shared" si="2"/>
        <v>2</v>
      </c>
      <c r="O38">
        <f t="shared" si="2"/>
        <v>0</v>
      </c>
      <c r="P38">
        <f t="shared" si="2"/>
        <v>1</v>
      </c>
      <c r="Q38">
        <f t="shared" si="2"/>
        <v>0</v>
      </c>
      <c r="R38">
        <f t="shared" si="2"/>
        <v>1</v>
      </c>
      <c r="S38">
        <f t="shared" si="2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3"/>
        <v>2.4550000000000001</v>
      </c>
      <c r="F39">
        <f t="shared" si="4"/>
        <v>0.90925925925925921</v>
      </c>
      <c r="G39">
        <f t="shared" si="1"/>
        <v>1</v>
      </c>
      <c r="H39">
        <f t="shared" si="2"/>
        <v>1</v>
      </c>
      <c r="I39">
        <f t="shared" si="2"/>
        <v>1</v>
      </c>
      <c r="J39">
        <f t="shared" si="2"/>
        <v>0</v>
      </c>
      <c r="K39">
        <f t="shared" si="2"/>
        <v>0</v>
      </c>
      <c r="L39">
        <f t="shared" si="2"/>
        <v>1</v>
      </c>
      <c r="M39">
        <f t="shared" si="2"/>
        <v>1</v>
      </c>
      <c r="N39">
        <f t="shared" si="2"/>
        <v>2</v>
      </c>
      <c r="O39">
        <f t="shared" si="2"/>
        <v>0</v>
      </c>
      <c r="P39">
        <f t="shared" si="2"/>
        <v>1</v>
      </c>
      <c r="Q39">
        <f t="shared" si="2"/>
        <v>0</v>
      </c>
      <c r="R39">
        <f t="shared" si="2"/>
        <v>1</v>
      </c>
      <c r="S39">
        <f t="shared" si="2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3"/>
        <v>2.4</v>
      </c>
      <c r="F40">
        <f t="shared" si="4"/>
        <v>0.88888888888888884</v>
      </c>
      <c r="G40">
        <f t="shared" si="1"/>
        <v>1</v>
      </c>
      <c r="H40">
        <f t="shared" si="2"/>
        <v>1</v>
      </c>
      <c r="I40">
        <f t="shared" si="2"/>
        <v>1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1</v>
      </c>
      <c r="N40">
        <f t="shared" si="2"/>
        <v>2</v>
      </c>
      <c r="O40">
        <f t="shared" si="2"/>
        <v>0</v>
      </c>
      <c r="P40">
        <f t="shared" si="2"/>
        <v>1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3"/>
        <v>2.2599999999999998</v>
      </c>
      <c r="F41">
        <f t="shared" si="4"/>
        <v>0.83703703703703691</v>
      </c>
      <c r="G41">
        <f t="shared" si="1"/>
        <v>1</v>
      </c>
      <c r="H41">
        <f t="shared" si="2"/>
        <v>1</v>
      </c>
      <c r="I41">
        <f t="shared" si="2"/>
        <v>1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1</v>
      </c>
      <c r="N41">
        <f t="shared" si="2"/>
        <v>2</v>
      </c>
      <c r="O41">
        <f t="shared" si="2"/>
        <v>0</v>
      </c>
      <c r="P41">
        <f t="shared" si="2"/>
        <v>1</v>
      </c>
      <c r="Q41">
        <f t="shared" si="2"/>
        <v>0</v>
      </c>
      <c r="R41">
        <f t="shared" si="2"/>
        <v>1</v>
      </c>
      <c r="S41">
        <f t="shared" si="2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3"/>
        <v>2.25</v>
      </c>
      <c r="F42">
        <f t="shared" si="4"/>
        <v>0.83333333333333326</v>
      </c>
      <c r="G42">
        <f t="shared" si="1"/>
        <v>1</v>
      </c>
      <c r="H42">
        <f t="shared" si="2"/>
        <v>1</v>
      </c>
      <c r="I42">
        <f t="shared" si="2"/>
        <v>1</v>
      </c>
      <c r="J42">
        <f t="shared" si="2"/>
        <v>0</v>
      </c>
      <c r="K42">
        <f t="shared" si="2"/>
        <v>0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0</v>
      </c>
      <c r="P42">
        <f t="shared" si="2"/>
        <v>1</v>
      </c>
      <c r="Q42">
        <f t="shared" si="2"/>
        <v>0</v>
      </c>
      <c r="R42">
        <f t="shared" si="2"/>
        <v>1</v>
      </c>
      <c r="S42">
        <f t="shared" si="2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3"/>
        <v>2.2200000000000002</v>
      </c>
      <c r="F43">
        <f t="shared" si="4"/>
        <v>0.82222222222222219</v>
      </c>
      <c r="G43">
        <f t="shared" si="1"/>
        <v>1</v>
      </c>
      <c r="H43">
        <f t="shared" si="2"/>
        <v>1</v>
      </c>
      <c r="I43">
        <f t="shared" si="2"/>
        <v>1</v>
      </c>
      <c r="J43">
        <f t="shared" si="2"/>
        <v>0</v>
      </c>
      <c r="K43">
        <f t="shared" si="2"/>
        <v>0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1</v>
      </c>
      <c r="S43">
        <f t="shared" si="2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3"/>
        <v>2.0499999999999998</v>
      </c>
      <c r="F44">
        <f t="shared" si="4"/>
        <v>0.75925925925925919</v>
      </c>
      <c r="G44">
        <f t="shared" si="1"/>
        <v>1</v>
      </c>
      <c r="H44">
        <f t="shared" si="2"/>
        <v>1</v>
      </c>
      <c r="I44">
        <f t="shared" si="2"/>
        <v>1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0</v>
      </c>
      <c r="P44">
        <f t="shared" si="2"/>
        <v>1</v>
      </c>
      <c r="Q44">
        <f t="shared" si="2"/>
        <v>0</v>
      </c>
      <c r="R44">
        <f t="shared" si="2"/>
        <v>1</v>
      </c>
      <c r="S44">
        <f t="shared" si="2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3"/>
        <v>1.95</v>
      </c>
      <c r="F45">
        <f t="shared" si="4"/>
        <v>0.72222222222222221</v>
      </c>
      <c r="G45">
        <f t="shared" si="1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3"/>
        <v>1.9</v>
      </c>
      <c r="F46">
        <f t="shared" si="4"/>
        <v>0.70370370370370361</v>
      </c>
      <c r="G46">
        <f t="shared" si="1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3"/>
        <v>1.8</v>
      </c>
      <c r="F47">
        <f t="shared" si="4"/>
        <v>0.66666666666666663</v>
      </c>
      <c r="G47">
        <f t="shared" si="1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3"/>
        <v>1.7778</v>
      </c>
      <c r="F48">
        <f t="shared" si="4"/>
        <v>0.65844444444444439</v>
      </c>
      <c r="G48">
        <f t="shared" si="1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3"/>
        <v>1.73</v>
      </c>
      <c r="F49">
        <f t="shared" si="4"/>
        <v>0.64074074074074072</v>
      </c>
      <c r="G49">
        <f t="shared" si="1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3"/>
        <v>1.72</v>
      </c>
      <c r="F50">
        <f t="shared" si="4"/>
        <v>0.63703703703703696</v>
      </c>
      <c r="G50">
        <f t="shared" si="1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3"/>
        <v>1.7</v>
      </c>
      <c r="F51">
        <f t="shared" si="4"/>
        <v>0.62962962962962954</v>
      </c>
      <c r="G51">
        <f t="shared" si="1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3"/>
        <v>1.7</v>
      </c>
      <c r="F52">
        <f t="shared" si="4"/>
        <v>0.62962962962962954</v>
      </c>
      <c r="G52">
        <f t="shared" si="1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3"/>
        <v>1.5</v>
      </c>
      <c r="F53">
        <f t="shared" si="4"/>
        <v>0.55555555555555547</v>
      </c>
      <c r="G53">
        <f t="shared" si="1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3"/>
        <v>1.4</v>
      </c>
      <c r="F54">
        <f t="shared" si="4"/>
        <v>0.51851851851851849</v>
      </c>
      <c r="G54">
        <f t="shared" si="1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3"/>
        <v>1.35</v>
      </c>
      <c r="F55">
        <f t="shared" si="4"/>
        <v>0.5</v>
      </c>
      <c r="G55">
        <f t="shared" si="1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3"/>
        <v>1.2</v>
      </c>
      <c r="F56">
        <f t="shared" si="4"/>
        <v>0.44444444444444442</v>
      </c>
      <c r="G56">
        <f t="shared" si="1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3"/>
        <v>1.05</v>
      </c>
      <c r="F57">
        <f t="shared" si="4"/>
        <v>0.3888888888888889</v>
      </c>
      <c r="G57">
        <f t="shared" si="1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3"/>
        <v>1</v>
      </c>
      <c r="F58">
        <f t="shared" si="4"/>
        <v>0.37037037037037035</v>
      </c>
      <c r="G58">
        <f t="shared" si="1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3"/>
        <v>1</v>
      </c>
      <c r="F59">
        <f t="shared" si="4"/>
        <v>0.37037037037037035</v>
      </c>
      <c r="G59">
        <f t="shared" si="1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3"/>
        <v>0.95</v>
      </c>
      <c r="F60">
        <f t="shared" si="4"/>
        <v>0.3518518518518518</v>
      </c>
      <c r="G60">
        <f t="shared" si="1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3"/>
        <v>0.95</v>
      </c>
      <c r="F61">
        <f t="shared" si="4"/>
        <v>0.3518518518518518</v>
      </c>
      <c r="G61">
        <f t="shared" si="1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3"/>
        <v>0.95</v>
      </c>
      <c r="F62">
        <f t="shared" si="4"/>
        <v>0.3518518518518518</v>
      </c>
      <c r="G62">
        <f t="shared" si="1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3"/>
        <v>0.8</v>
      </c>
      <c r="F63">
        <f t="shared" si="4"/>
        <v>0.29629629629629628</v>
      </c>
      <c r="G63">
        <f t="shared" si="1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3"/>
        <v>0.78300000000000003</v>
      </c>
      <c r="F64">
        <f t="shared" si="4"/>
        <v>0.28999999999999998</v>
      </c>
      <c r="G64">
        <f t="shared" si="1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3"/>
        <v>0.55000000000000004</v>
      </c>
      <c r="F65">
        <f t="shared" si="4"/>
        <v>0.20370370370370372</v>
      </c>
      <c r="G65">
        <f t="shared" si="1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3"/>
        <v>0.5</v>
      </c>
      <c r="F66">
        <f t="shared" si="4"/>
        <v>0.18518518518518517</v>
      </c>
      <c r="G66">
        <f t="shared" si="1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3"/>
        <v>0.4</v>
      </c>
      <c r="F67">
        <f t="shared" si="4"/>
        <v>0.14814814814814814</v>
      </c>
      <c r="G67">
        <f t="shared" si="1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3"/>
        <v>0.35</v>
      </c>
      <c r="F68">
        <f t="shared" si="4"/>
        <v>0.12962962962962962</v>
      </c>
      <c r="G68">
        <f t="shared" si="1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3"/>
        <v>0.35</v>
      </c>
      <c r="F69">
        <f t="shared" si="4"/>
        <v>0.12962962962962962</v>
      </c>
      <c r="G69">
        <f t="shared" si="1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3"/>
        <v>0.3</v>
      </c>
      <c r="F70">
        <f t="shared" si="4"/>
        <v>0.1111111111111111</v>
      </c>
      <c r="G70">
        <f t="shared" si="1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3"/>
        <v>0.3</v>
      </c>
      <c r="F71">
        <f t="shared" si="4"/>
        <v>0.1111111111111111</v>
      </c>
      <c r="G71">
        <f t="shared" si="1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3"/>
        <v>0.28999999999999998</v>
      </c>
      <c r="F72">
        <f t="shared" si="4"/>
        <v>0.1074074074074074</v>
      </c>
      <c r="G72">
        <f t="shared" si="1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3"/>
        <v>0.28000000000000003</v>
      </c>
      <c r="F73">
        <f t="shared" si="4"/>
        <v>0.1037037037037037</v>
      </c>
      <c r="G73">
        <f t="shared" si="1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3"/>
        <v>0.222</v>
      </c>
      <c r="F74">
        <f t="shared" si="4"/>
        <v>8.2222222222222224E-2</v>
      </c>
      <c r="G74">
        <f t="shared" si="1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3"/>
        <v>0.21</v>
      </c>
      <c r="F75">
        <f t="shared" si="4"/>
        <v>7.7777777777777765E-2</v>
      </c>
      <c r="G75">
        <f t="shared" si="1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3"/>
        <v>0.2</v>
      </c>
      <c r="F76">
        <f t="shared" si="4"/>
        <v>7.407407407407407E-2</v>
      </c>
      <c r="G76">
        <f t="shared" si="1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1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1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1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1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1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1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1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1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1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1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1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1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1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1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1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1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>C177</f>
        <v>8.8000000000000007</v>
      </c>
      <c r="F177">
        <f t="shared" ref="F177:F240" si="23">E177/D$8</f>
        <v>3.2592592592592595</v>
      </c>
      <c r="G177">
        <f t="shared" ref="G177:G240" si="24">IF($F177&lt;$F$3,10^(LOG($F177)*$D$3+$E$3),10^(LOG($F177)*$D$4+$E$4))</f>
        <v>0.2153776851936112</v>
      </c>
      <c r="H177">
        <f t="shared" ref="H177:S192" si="25">IF($F177*$D$11*H$25&lt;$F$3,10^(LOG($F177*$D$11*H$25)*$D$3+$E$3),10^(LOG($F177*$D$11*H$25)*$D$4+$E$4))</f>
        <v>2.3708981984482944E-2</v>
      </c>
      <c r="I177">
        <f t="shared" si="25"/>
        <v>3.4410777254472676E-2</v>
      </c>
      <c r="J177">
        <f t="shared" si="25"/>
        <v>7.3670646725532206E-4</v>
      </c>
      <c r="K177">
        <f t="shared" si="25"/>
        <v>2.3433327227141863E-3</v>
      </c>
      <c r="L177">
        <f t="shared" si="25"/>
        <v>2.8860704464166179E-2</v>
      </c>
      <c r="M177">
        <f t="shared" si="25"/>
        <v>4.665300842549866E-2</v>
      </c>
      <c r="N177">
        <f t="shared" si="25"/>
        <v>0.29200203435381333</v>
      </c>
      <c r="O177">
        <f t="shared" si="25"/>
        <v>7.4537261357310392E-3</v>
      </c>
      <c r="P177">
        <f t="shared" si="25"/>
        <v>0.10945458461204011</v>
      </c>
      <c r="Q177">
        <f t="shared" si="25"/>
        <v>7.3670646725532206E-4</v>
      </c>
      <c r="R177">
        <f t="shared" si="25"/>
        <v>1.4666962438083934E-2</v>
      </c>
      <c r="S177">
        <f t="shared" si="25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ref="E178:E224" si="26">C178</f>
        <v>8.1</v>
      </c>
      <c r="F178">
        <f t="shared" si="23"/>
        <v>2.9999999999999996</v>
      </c>
      <c r="G178">
        <f t="shared" si="24"/>
        <v>0.18754531627661922</v>
      </c>
      <c r="H178">
        <f t="shared" si="25"/>
        <v>2.0645168142091337E-2</v>
      </c>
      <c r="I178">
        <f t="shared" si="25"/>
        <v>2.9964014599344408E-2</v>
      </c>
      <c r="J178">
        <f t="shared" si="25"/>
        <v>6.4150493251066243E-4</v>
      </c>
      <c r="K178">
        <f t="shared" si="25"/>
        <v>2.0405135110803923E-3</v>
      </c>
      <c r="L178">
        <f t="shared" si="25"/>
        <v>2.5131154798290308E-2</v>
      </c>
      <c r="M178">
        <f t="shared" si="25"/>
        <v>4.0624232786932502E-2</v>
      </c>
      <c r="N178">
        <f t="shared" si="25"/>
        <v>0.25426781719319269</v>
      </c>
      <c r="O178">
        <f t="shared" si="25"/>
        <v>6.4905118852417098E-3</v>
      </c>
      <c r="P178">
        <f t="shared" si="25"/>
        <v>9.5310220604042178E-2</v>
      </c>
      <c r="Q178">
        <f t="shared" si="25"/>
        <v>6.4150493251066243E-4</v>
      </c>
      <c r="R178">
        <f t="shared" si="25"/>
        <v>1.2771611445238707E-2</v>
      </c>
      <c r="S178">
        <f t="shared" si="25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6"/>
        <v>6.42</v>
      </c>
      <c r="F179">
        <f t="shared" si="23"/>
        <v>2.3777777777777778</v>
      </c>
      <c r="G179">
        <f t="shared" si="24"/>
        <v>0.12722729918876755</v>
      </c>
      <c r="H179">
        <f t="shared" si="25"/>
        <v>1.4005303017763078E-2</v>
      </c>
      <c r="I179">
        <f t="shared" si="25"/>
        <v>2.0327037358291267E-2</v>
      </c>
      <c r="J179">
        <f t="shared" si="25"/>
        <v>4.3518516804345837E-4</v>
      </c>
      <c r="K179">
        <f t="shared" si="25"/>
        <v>1.3842469016396991E-3</v>
      </c>
      <c r="L179">
        <f t="shared" si="25"/>
        <v>1.7048514001625971E-2</v>
      </c>
      <c r="M179">
        <f t="shared" si="25"/>
        <v>2.7558733652798487E-2</v>
      </c>
      <c r="N179">
        <f t="shared" si="25"/>
        <v>0.1724906187707666</v>
      </c>
      <c r="O179">
        <f t="shared" si="25"/>
        <v>4.4030440957210145E-3</v>
      </c>
      <c r="P179">
        <f t="shared" si="25"/>
        <v>6.4656703741151428E-2</v>
      </c>
      <c r="Q179">
        <f t="shared" si="25"/>
        <v>4.3518516804345837E-4</v>
      </c>
      <c r="R179">
        <f t="shared" si="25"/>
        <v>8.6640267148524117E-3</v>
      </c>
      <c r="S179">
        <f t="shared" si="25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6"/>
        <v>4.88</v>
      </c>
      <c r="F180">
        <f t="shared" si="23"/>
        <v>1.8074074074074074</v>
      </c>
      <c r="G180">
        <f t="shared" si="24"/>
        <v>8.0487675111215143E-2</v>
      </c>
      <c r="H180">
        <f t="shared" si="25"/>
        <v>8.8601604083045488E-3</v>
      </c>
      <c r="I180">
        <f t="shared" si="25"/>
        <v>1.2859472686284333E-2</v>
      </c>
      <c r="J180">
        <f t="shared" si="25"/>
        <v>2.7531074417237879E-4</v>
      </c>
      <c r="K180">
        <f t="shared" si="25"/>
        <v>8.7571469019063184E-4</v>
      </c>
      <c r="L180">
        <f t="shared" si="25"/>
        <v>1.0785383835397953E-2</v>
      </c>
      <c r="M180">
        <f t="shared" si="25"/>
        <v>1.7434453257015991E-2</v>
      </c>
      <c r="N180">
        <f t="shared" si="25"/>
        <v>0.10912256231074383</v>
      </c>
      <c r="O180">
        <f t="shared" si="25"/>
        <v>2.785493246625761E-3</v>
      </c>
      <c r="P180">
        <f t="shared" si="25"/>
        <v>4.09037038250619E-2</v>
      </c>
      <c r="Q180">
        <f t="shared" si="25"/>
        <v>2.7531074417237879E-4</v>
      </c>
      <c r="R180">
        <f t="shared" si="25"/>
        <v>5.4811142877856161E-3</v>
      </c>
      <c r="S180">
        <f t="shared" si="25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6"/>
        <v>3.9</v>
      </c>
      <c r="F181">
        <f t="shared" si="23"/>
        <v>1.4444444444444444</v>
      </c>
      <c r="G181">
        <f t="shared" si="24"/>
        <v>5.5361084233272018E-2</v>
      </c>
      <c r="H181">
        <f t="shared" si="25"/>
        <v>6.0942012054228511E-3</v>
      </c>
      <c r="I181">
        <f t="shared" si="25"/>
        <v>8.8450107373228143E-3</v>
      </c>
      <c r="J181">
        <f t="shared" si="25"/>
        <v>1.8936441234501626E-4</v>
      </c>
      <c r="K181">
        <f t="shared" si="25"/>
        <v>6.0233463894898839E-4</v>
      </c>
      <c r="L181">
        <f t="shared" si="25"/>
        <v>7.4184096158150647E-3</v>
      </c>
      <c r="M181">
        <f t="shared" si="25"/>
        <v>1.1991776802958206E-2</v>
      </c>
      <c r="N181">
        <f t="shared" si="25"/>
        <v>7.5056750682487905E-2</v>
      </c>
      <c r="O181">
        <f t="shared" si="25"/>
        <v>1.9159197485152833E-3</v>
      </c>
      <c r="P181">
        <f t="shared" si="25"/>
        <v>2.8134411756621007E-2</v>
      </c>
      <c r="Q181">
        <f t="shared" si="25"/>
        <v>1.8936441234501626E-4</v>
      </c>
      <c r="R181">
        <f t="shared" si="25"/>
        <v>3.7700235391195844E-3</v>
      </c>
      <c r="S181">
        <f t="shared" si="25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6"/>
        <v>3.4674999999999998</v>
      </c>
      <c r="F182">
        <f t="shared" si="23"/>
        <v>1.2842592592592592</v>
      </c>
      <c r="G182">
        <f t="shared" si="24"/>
        <v>4.5497216414544531E-2</v>
      </c>
      <c r="H182">
        <f t="shared" si="25"/>
        <v>5.008377183304203E-3</v>
      </c>
      <c r="I182">
        <f t="shared" si="25"/>
        <v>7.2690658660021215E-3</v>
      </c>
      <c r="J182">
        <f t="shared" si="25"/>
        <v>1.5562472753191333E-4</v>
      </c>
      <c r="K182">
        <f t="shared" si="25"/>
        <v>4.9501468047059242E-4</v>
      </c>
      <c r="L182">
        <f t="shared" si="25"/>
        <v>6.0966469934060309E-3</v>
      </c>
      <c r="M182">
        <f t="shared" si="25"/>
        <v>9.8551621948040329E-3</v>
      </c>
      <c r="N182">
        <f t="shared" si="25"/>
        <v>6.1683640710225231E-2</v>
      </c>
      <c r="O182">
        <f t="shared" si="25"/>
        <v>1.5745539784553389E-3</v>
      </c>
      <c r="P182">
        <f t="shared" si="25"/>
        <v>2.3121610389588241E-2</v>
      </c>
      <c r="Q182">
        <f t="shared" si="25"/>
        <v>1.5562472753191333E-4</v>
      </c>
      <c r="R182">
        <f t="shared" si="25"/>
        <v>3.0983059530500273E-3</v>
      </c>
      <c r="S182">
        <f t="shared" si="25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6"/>
        <v>3.25</v>
      </c>
      <c r="F183">
        <f t="shared" si="23"/>
        <v>1.2037037037037037</v>
      </c>
      <c r="G183">
        <f t="shared" si="24"/>
        <v>4.0833764046736512E-2</v>
      </c>
      <c r="H183">
        <f t="shared" si="25"/>
        <v>4.4950198776276045E-3</v>
      </c>
      <c r="I183">
        <f t="shared" si="25"/>
        <v>6.5239885822471677E-3</v>
      </c>
      <c r="J183">
        <f t="shared" si="25"/>
        <v>1.3967323508267036E-4</v>
      </c>
      <c r="K183">
        <f t="shared" si="25"/>
        <v>4.4427580970744915E-4</v>
      </c>
      <c r="L183">
        <f t="shared" si="25"/>
        <v>5.4717423267548193E-3</v>
      </c>
      <c r="M183">
        <f t="shared" si="25"/>
        <v>8.8450107373228143E-3</v>
      </c>
      <c r="N183">
        <f t="shared" si="25"/>
        <v>5.5361084233272018E-2</v>
      </c>
      <c r="O183">
        <f t="shared" si="25"/>
        <v>1.4131626218465026E-3</v>
      </c>
      <c r="P183">
        <f t="shared" si="25"/>
        <v>2.0751651582956932E-2</v>
      </c>
      <c r="Q183">
        <f t="shared" si="25"/>
        <v>1.3967323508267036E-4</v>
      </c>
      <c r="R183">
        <f t="shared" si="25"/>
        <v>2.7807304314775472E-3</v>
      </c>
      <c r="S183">
        <f t="shared" si="25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6"/>
        <v>2.67</v>
      </c>
      <c r="F184">
        <f t="shared" si="23"/>
        <v>0.98888888888888882</v>
      </c>
      <c r="G184">
        <f t="shared" si="24"/>
        <v>2.941028491753684E-2</v>
      </c>
      <c r="H184">
        <f t="shared" si="25"/>
        <v>3.2375123478626503E-3</v>
      </c>
      <c r="I184">
        <f t="shared" si="25"/>
        <v>4.6988654482853411E-3</v>
      </c>
      <c r="J184">
        <f t="shared" si="25"/>
        <v>1.0059884840481031E-4</v>
      </c>
      <c r="K184">
        <f t="shared" si="25"/>
        <v>3.1998710994436848E-4</v>
      </c>
      <c r="L184">
        <f t="shared" si="25"/>
        <v>3.9409911033677202E-3</v>
      </c>
      <c r="M184">
        <f t="shared" si="25"/>
        <v>6.3705683753669719E-3</v>
      </c>
      <c r="N184">
        <f t="shared" si="25"/>
        <v>3.9873504161427285E-2</v>
      </c>
      <c r="O184">
        <f t="shared" si="25"/>
        <v>1.0178222927416051E-3</v>
      </c>
      <c r="P184">
        <f t="shared" si="25"/>
        <v>1.494625831862284E-2</v>
      </c>
      <c r="Q184">
        <f t="shared" si="25"/>
        <v>1.0059884840481031E-4</v>
      </c>
      <c r="R184">
        <f t="shared" si="25"/>
        <v>2.0028051828632734E-3</v>
      </c>
      <c r="S184">
        <f t="shared" si="25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6"/>
        <v>2.5</v>
      </c>
      <c r="F185">
        <f t="shared" si="23"/>
        <v>0.92592592592592582</v>
      </c>
      <c r="G185">
        <f t="shared" si="24"/>
        <v>2.6351320464653591E-2</v>
      </c>
      <c r="H185">
        <f t="shared" si="25"/>
        <v>2.9007786094561523E-3</v>
      </c>
      <c r="I185">
        <f t="shared" si="25"/>
        <v>4.2101363381972139E-3</v>
      </c>
      <c r="J185">
        <f t="shared" si="25"/>
        <v>9.0135559724195991E-5</v>
      </c>
      <c r="K185">
        <f t="shared" si="25"/>
        <v>2.8670524282049635E-4</v>
      </c>
      <c r="L185">
        <f t="shared" si="25"/>
        <v>3.5310885224123559E-3</v>
      </c>
      <c r="M185">
        <f t="shared" si="25"/>
        <v>5.7079654029867288E-3</v>
      </c>
      <c r="N185">
        <f t="shared" si="25"/>
        <v>3.5726260019328916E-2</v>
      </c>
      <c r="O185">
        <f t="shared" si="25"/>
        <v>9.1195857120410272E-4</v>
      </c>
      <c r="P185">
        <f t="shared" si="25"/>
        <v>1.339169762570634E-2</v>
      </c>
      <c r="Q185">
        <f t="shared" si="25"/>
        <v>9.0135559724195991E-5</v>
      </c>
      <c r="R185">
        <f t="shared" si="25"/>
        <v>1.7944933668571691E-3</v>
      </c>
      <c r="S185">
        <f t="shared" si="25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6"/>
        <v>2.46</v>
      </c>
      <c r="F186">
        <f t="shared" si="23"/>
        <v>0.91111111111111098</v>
      </c>
      <c r="G186">
        <f t="shared" si="24"/>
        <v>2.5651242116750548E-2</v>
      </c>
      <c r="H186">
        <f t="shared" si="25"/>
        <v>2.8237133140276149E-3</v>
      </c>
      <c r="I186">
        <f t="shared" si="25"/>
        <v>4.0982851960107997E-3</v>
      </c>
      <c r="J186">
        <f t="shared" si="25"/>
        <v>8.7740918672956213E-5</v>
      </c>
      <c r="K186">
        <f t="shared" si="25"/>
        <v>2.7908831398392657E-4</v>
      </c>
      <c r="L186">
        <f t="shared" si="25"/>
        <v>3.4372777161422955E-3</v>
      </c>
      <c r="M186">
        <f t="shared" si="25"/>
        <v>5.5563212759088907E-3</v>
      </c>
      <c r="N186">
        <f t="shared" si="25"/>
        <v>3.4777116650037999E-2</v>
      </c>
      <c r="O186">
        <f t="shared" si="25"/>
        <v>8.8773047034893101E-4</v>
      </c>
      <c r="P186">
        <f t="shared" si="25"/>
        <v>1.3035918963229179E-2</v>
      </c>
      <c r="Q186">
        <f t="shared" si="25"/>
        <v>8.7740918672956213E-5</v>
      </c>
      <c r="R186">
        <f t="shared" si="25"/>
        <v>1.7468188697374713E-3</v>
      </c>
      <c r="S186">
        <f t="shared" si="25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6"/>
        <v>2.4550000000000001</v>
      </c>
      <c r="F187">
        <f t="shared" si="23"/>
        <v>0.90925925925925921</v>
      </c>
      <c r="G187">
        <f t="shared" si="24"/>
        <v>2.5564264381404321E-2</v>
      </c>
      <c r="H187">
        <f t="shared" si="25"/>
        <v>2.8141387215691585E-3</v>
      </c>
      <c r="I187">
        <f t="shared" si="25"/>
        <v>4.0843888098814479E-3</v>
      </c>
      <c r="J187">
        <f t="shared" si="25"/>
        <v>8.7443408463952138E-5</v>
      </c>
      <c r="K187">
        <f t="shared" si="25"/>
        <v>2.7814198673000888E-4</v>
      </c>
      <c r="L187">
        <f t="shared" si="25"/>
        <v>3.4256226613833354E-3</v>
      </c>
      <c r="M187">
        <f t="shared" si="25"/>
        <v>5.5374810092568916E-3</v>
      </c>
      <c r="N187">
        <f t="shared" si="25"/>
        <v>3.465919507593547E-2</v>
      </c>
      <c r="O187">
        <f t="shared" si="25"/>
        <v>8.8472037105013785E-4</v>
      </c>
      <c r="P187">
        <f t="shared" si="25"/>
        <v>1.2991717021490145E-2</v>
      </c>
      <c r="Q187">
        <f t="shared" si="25"/>
        <v>8.7443408463952138E-5</v>
      </c>
      <c r="R187">
        <f t="shared" si="25"/>
        <v>1.7408957901197967E-3</v>
      </c>
      <c r="S187">
        <f t="shared" si="25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6"/>
        <v>2.4</v>
      </c>
      <c r="F188">
        <f t="shared" si="23"/>
        <v>0.88888888888888884</v>
      </c>
      <c r="G188">
        <f t="shared" si="24"/>
        <v>2.4615347944839754E-2</v>
      </c>
      <c r="H188">
        <f t="shared" si="25"/>
        <v>2.709681090876988E-3</v>
      </c>
      <c r="I188">
        <f t="shared" si="25"/>
        <v>3.9327809397235926E-3</v>
      </c>
      <c r="J188">
        <f t="shared" si="25"/>
        <v>8.4197608533130117E-5</v>
      </c>
      <c r="K188">
        <f t="shared" si="25"/>
        <v>2.6781767232889438E-4</v>
      </c>
      <c r="L188">
        <f t="shared" si="25"/>
        <v>3.2984674418801573E-3</v>
      </c>
      <c r="M188">
        <f t="shared" si="25"/>
        <v>5.331936008295699E-3</v>
      </c>
      <c r="N188">
        <f t="shared" si="25"/>
        <v>3.3372685149619094E-2</v>
      </c>
      <c r="O188">
        <f t="shared" si="25"/>
        <v>8.5188055648212455E-4</v>
      </c>
      <c r="P188">
        <f t="shared" si="25"/>
        <v>1.250947925251074E-2</v>
      </c>
      <c r="Q188">
        <f t="shared" si="25"/>
        <v>8.4197608533130117E-5</v>
      </c>
      <c r="R188">
        <f t="shared" si="25"/>
        <v>1.6762757171560527E-3</v>
      </c>
      <c r="S188">
        <f t="shared" si="25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6"/>
        <v>2.2599999999999998</v>
      </c>
      <c r="F189">
        <f t="shared" si="23"/>
        <v>0.83703703703703691</v>
      </c>
      <c r="G189">
        <f t="shared" si="24"/>
        <v>2.2265372251081474E-2</v>
      </c>
      <c r="H189">
        <f t="shared" si="25"/>
        <v>2.450993514505262E-3</v>
      </c>
      <c r="I189">
        <f t="shared" si="25"/>
        <v>3.557326583444073E-3</v>
      </c>
      <c r="J189">
        <f t="shared" si="25"/>
        <v>7.6159439258870299E-5</v>
      </c>
      <c r="K189">
        <f t="shared" si="25"/>
        <v>2.4224968028823128E-4</v>
      </c>
      <c r="L189">
        <f t="shared" si="25"/>
        <v>2.9835696662142927E-3</v>
      </c>
      <c r="M189">
        <f t="shared" si="25"/>
        <v>4.8229072491553608E-3</v>
      </c>
      <c r="N189">
        <f t="shared" si="25"/>
        <v>3.0186664821456582E-2</v>
      </c>
      <c r="O189">
        <f t="shared" si="25"/>
        <v>7.7055330463078836E-4</v>
      </c>
      <c r="P189">
        <f t="shared" si="25"/>
        <v>1.1315225478367519E-2</v>
      </c>
      <c r="Q189">
        <f t="shared" si="25"/>
        <v>7.6159439258870299E-5</v>
      </c>
      <c r="R189">
        <f t="shared" si="25"/>
        <v>1.5162451866032741E-3</v>
      </c>
      <c r="S189">
        <f t="shared" si="25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6"/>
        <v>2.25</v>
      </c>
      <c r="F190">
        <f t="shared" si="23"/>
        <v>0.83333333333333326</v>
      </c>
      <c r="G190">
        <f t="shared" si="24"/>
        <v>2.2101147746438964E-2</v>
      </c>
      <c r="H190">
        <f t="shared" si="25"/>
        <v>2.4329155236563955E-3</v>
      </c>
      <c r="I190">
        <f t="shared" si="25"/>
        <v>3.5310885224123559E-3</v>
      </c>
      <c r="J190">
        <f t="shared" si="25"/>
        <v>7.5597703930796914E-5</v>
      </c>
      <c r="K190">
        <f t="shared" si="25"/>
        <v>2.4046289975312424E-4</v>
      </c>
      <c r="L190">
        <f t="shared" si="25"/>
        <v>2.9615635104233563E-3</v>
      </c>
      <c r="M190">
        <f t="shared" si="25"/>
        <v>4.7873345425777335E-3</v>
      </c>
      <c r="N190">
        <f t="shared" si="25"/>
        <v>2.9964014599344422E-2</v>
      </c>
      <c r="O190">
        <f t="shared" si="25"/>
        <v>7.6486987237883014E-4</v>
      </c>
      <c r="P190">
        <f t="shared" si="25"/>
        <v>1.1231766855796629E-2</v>
      </c>
      <c r="Q190">
        <f t="shared" si="25"/>
        <v>7.5597703930796914E-5</v>
      </c>
      <c r="R190">
        <f t="shared" si="25"/>
        <v>1.5050616945026913E-3</v>
      </c>
      <c r="S190">
        <f t="shared" si="25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6"/>
        <v>2.2200000000000002</v>
      </c>
      <c r="F191">
        <f t="shared" si="23"/>
        <v>0.82222222222222219</v>
      </c>
      <c r="G191">
        <f t="shared" si="24"/>
        <v>2.1611404279457718E-2</v>
      </c>
      <c r="H191">
        <f t="shared" si="25"/>
        <v>2.3790040934855376E-3</v>
      </c>
      <c r="I191">
        <f t="shared" si="25"/>
        <v>3.452842471346407E-3</v>
      </c>
      <c r="J191">
        <f t="shared" si="25"/>
        <v>7.3922520268678834E-5</v>
      </c>
      <c r="K191">
        <f t="shared" si="25"/>
        <v>2.3513443737838485E-4</v>
      </c>
      <c r="L191">
        <f t="shared" si="25"/>
        <v>2.8959376706289702E-3</v>
      </c>
      <c r="M191">
        <f t="shared" si="25"/>
        <v>4.6812511009673811E-3</v>
      </c>
      <c r="N191">
        <f t="shared" si="25"/>
        <v>2.9300036395003243E-2</v>
      </c>
      <c r="O191">
        <f t="shared" si="25"/>
        <v>7.4792097780620982E-4</v>
      </c>
      <c r="P191">
        <f t="shared" si="25"/>
        <v>1.0982880033112541E-2</v>
      </c>
      <c r="Q191">
        <f t="shared" si="25"/>
        <v>7.3922520268678834E-5</v>
      </c>
      <c r="R191">
        <f t="shared" si="25"/>
        <v>1.4717107508891319E-3</v>
      </c>
      <c r="S191">
        <f t="shared" si="25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6"/>
        <v>2.0499999999999998</v>
      </c>
      <c r="F192">
        <f t="shared" si="23"/>
        <v>0.75925925925925919</v>
      </c>
      <c r="G192">
        <f t="shared" si="24"/>
        <v>1.8920091298927123E-2</v>
      </c>
      <c r="H192">
        <f t="shared" si="25"/>
        <v>2.0827417814793282E-3</v>
      </c>
      <c r="I192">
        <f t="shared" si="25"/>
        <v>3.0228528398214016E-3</v>
      </c>
      <c r="J192">
        <f t="shared" si="25"/>
        <v>6.4716795560556054E-5</v>
      </c>
      <c r="K192">
        <f t="shared" si="25"/>
        <v>2.0585265840173029E-4</v>
      </c>
      <c r="L192">
        <f t="shared" si="25"/>
        <v>2.5353005485341481E-3</v>
      </c>
      <c r="M192">
        <f t="shared" si="25"/>
        <v>4.0982851960107997E-3</v>
      </c>
      <c r="N192">
        <f t="shared" si="25"/>
        <v>2.5651242116750548E-2</v>
      </c>
      <c r="O192">
        <f t="shared" si="25"/>
        <v>6.5478082782093993E-4</v>
      </c>
      <c r="P192">
        <f t="shared" si="25"/>
        <v>9.6151592124520228E-3</v>
      </c>
      <c r="Q192">
        <f t="shared" si="25"/>
        <v>6.4716795560556054E-5</v>
      </c>
      <c r="R192">
        <f t="shared" si="25"/>
        <v>1.2884355598725421E-3</v>
      </c>
      <c r="S192">
        <f t="shared" si="25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6"/>
        <v>1.95</v>
      </c>
      <c r="F193">
        <f t="shared" si="23"/>
        <v>0.72222222222222221</v>
      </c>
      <c r="G193">
        <f t="shared" si="24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6"/>
        <v>1.9</v>
      </c>
      <c r="F194">
        <f t="shared" si="23"/>
        <v>0.70370370370370361</v>
      </c>
      <c r="G194">
        <f t="shared" si="24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6"/>
        <v>1.8</v>
      </c>
      <c r="F195">
        <f t="shared" si="23"/>
        <v>0.66666666666666663</v>
      </c>
      <c r="G195">
        <f t="shared" si="24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6"/>
        <v>1.7778</v>
      </c>
      <c r="F196">
        <f t="shared" si="23"/>
        <v>0.65844444444444439</v>
      </c>
      <c r="G196">
        <f t="shared" si="24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6"/>
        <v>1.73</v>
      </c>
      <c r="F197">
        <f t="shared" si="23"/>
        <v>0.64074074074074072</v>
      </c>
      <c r="G197">
        <f t="shared" si="24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6"/>
        <v>1.72</v>
      </c>
      <c r="F198">
        <f t="shared" si="23"/>
        <v>0.63703703703703696</v>
      </c>
      <c r="G198">
        <f t="shared" si="24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6"/>
        <v>1.7</v>
      </c>
      <c r="F199">
        <f t="shared" si="23"/>
        <v>0.62962962962962954</v>
      </c>
      <c r="G199">
        <f t="shared" si="24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6"/>
        <v>1.7</v>
      </c>
      <c r="F200">
        <f t="shared" si="23"/>
        <v>0.62962962962962954</v>
      </c>
      <c r="G200">
        <f t="shared" si="24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6"/>
        <v>1.5</v>
      </c>
      <c r="F201">
        <f t="shared" si="23"/>
        <v>0.55555555555555547</v>
      </c>
      <c r="G201">
        <f t="shared" si="24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6"/>
        <v>1.4</v>
      </c>
      <c r="F202">
        <f t="shared" si="23"/>
        <v>0.51851851851851849</v>
      </c>
      <c r="G202">
        <f t="shared" si="24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6"/>
        <v>1.35</v>
      </c>
      <c r="F203">
        <f t="shared" si="23"/>
        <v>0.5</v>
      </c>
      <c r="G203">
        <f t="shared" si="24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6"/>
        <v>1.2</v>
      </c>
      <c r="F204">
        <f t="shared" si="23"/>
        <v>0.44444444444444442</v>
      </c>
      <c r="G204">
        <f t="shared" si="24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6"/>
        <v>1.05</v>
      </c>
      <c r="F205">
        <f t="shared" si="23"/>
        <v>0.3888888888888889</v>
      </c>
      <c r="G205">
        <f t="shared" si="24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6"/>
        <v>1</v>
      </c>
      <c r="F206">
        <f t="shared" si="23"/>
        <v>0.37037037037037035</v>
      </c>
      <c r="G206">
        <f t="shared" si="24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6"/>
        <v>1</v>
      </c>
      <c r="F207">
        <f t="shared" si="23"/>
        <v>0.37037037037037035</v>
      </c>
      <c r="G207">
        <f t="shared" si="24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6"/>
        <v>0.95</v>
      </c>
      <c r="F208">
        <f t="shared" si="23"/>
        <v>0.3518518518518518</v>
      </c>
      <c r="G208">
        <f t="shared" si="24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6"/>
        <v>0.95</v>
      </c>
      <c r="F209">
        <f t="shared" si="23"/>
        <v>0.3518518518518518</v>
      </c>
      <c r="G209">
        <f t="shared" si="24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6"/>
        <v>0.95</v>
      </c>
      <c r="F210">
        <f t="shared" si="23"/>
        <v>0.3518518518518518</v>
      </c>
      <c r="G210">
        <f t="shared" si="24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6"/>
        <v>0.8</v>
      </c>
      <c r="F211">
        <f t="shared" si="23"/>
        <v>0.29629629629629628</v>
      </c>
      <c r="G211">
        <f t="shared" si="24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6"/>
        <v>0.78300000000000003</v>
      </c>
      <c r="F212">
        <f t="shared" si="23"/>
        <v>0.28999999999999998</v>
      </c>
      <c r="G212">
        <f t="shared" si="24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6"/>
        <v>0.55000000000000004</v>
      </c>
      <c r="F213">
        <f t="shared" si="23"/>
        <v>0.20370370370370372</v>
      </c>
      <c r="G213">
        <f t="shared" si="24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6"/>
        <v>0.5</v>
      </c>
      <c r="F214">
        <f t="shared" si="23"/>
        <v>0.18518518518518517</v>
      </c>
      <c r="G214">
        <f t="shared" si="24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6"/>
        <v>0.4</v>
      </c>
      <c r="F215">
        <f t="shared" si="23"/>
        <v>0.14814814814814814</v>
      </c>
      <c r="G215">
        <f t="shared" si="24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6"/>
        <v>0.35</v>
      </c>
      <c r="F216">
        <f t="shared" si="23"/>
        <v>0.12962962962962962</v>
      </c>
      <c r="G216">
        <f t="shared" si="24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6"/>
        <v>0.35</v>
      </c>
      <c r="F217">
        <f t="shared" si="23"/>
        <v>0.12962962962962962</v>
      </c>
      <c r="G217">
        <f t="shared" si="24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6"/>
        <v>0.3</v>
      </c>
      <c r="F218">
        <f t="shared" si="23"/>
        <v>0.1111111111111111</v>
      </c>
      <c r="G218">
        <f t="shared" si="24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6"/>
        <v>0.3</v>
      </c>
      <c r="F219">
        <f t="shared" si="23"/>
        <v>0.1111111111111111</v>
      </c>
      <c r="G219">
        <f t="shared" si="24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6"/>
        <v>0.28999999999999998</v>
      </c>
      <c r="F220">
        <f t="shared" si="23"/>
        <v>0.1074074074074074</v>
      </c>
      <c r="G220">
        <f t="shared" si="24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6"/>
        <v>0.28000000000000003</v>
      </c>
      <c r="F221">
        <f t="shared" si="23"/>
        <v>0.1037037037037037</v>
      </c>
      <c r="G221">
        <f t="shared" si="24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6"/>
        <v>0.222</v>
      </c>
      <c r="F222">
        <f t="shared" si="23"/>
        <v>8.2222222222222224E-2</v>
      </c>
      <c r="G222">
        <f t="shared" si="24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6"/>
        <v>0.21</v>
      </c>
      <c r="F223">
        <f t="shared" si="23"/>
        <v>7.7777777777777765E-2</v>
      </c>
      <c r="G223">
        <f t="shared" si="24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6"/>
        <v>0.2</v>
      </c>
      <c r="F224">
        <f t="shared" si="23"/>
        <v>7.407407407407407E-2</v>
      </c>
      <c r="G224">
        <f t="shared" si="24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3"/>
        <v>3.4629629629629628E-2</v>
      </c>
      <c r="G225">
        <f t="shared" si="24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3"/>
        <v>6.1986109185971368E-2</v>
      </c>
      <c r="G226">
        <f t="shared" si="24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3"/>
        <v>5.7789685867470228E-2</v>
      </c>
      <c r="G227">
        <f t="shared" si="24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3"/>
        <v>5.3877357951944392E-2</v>
      </c>
      <c r="G228">
        <f t="shared" si="24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3"/>
        <v>5.0229892346861017E-2</v>
      </c>
      <c r="G229">
        <f t="shared" si="24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3"/>
        <v>4.6829358028796821E-2</v>
      </c>
      <c r="G230">
        <f t="shared" si="24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3"/>
        <v>4.3659037894121275E-2</v>
      </c>
      <c r="G231">
        <f t="shared" si="24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3"/>
        <v>4.0703346577337034E-2</v>
      </c>
      <c r="G232">
        <f t="shared" si="24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3"/>
        <v>3.7947753833070572E-2</v>
      </c>
      <c r="G233">
        <f t="shared" si="24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3"/>
        <v>3.5378713105057288E-2</v>
      </c>
      <c r="G234">
        <f t="shared" si="24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3"/>
        <v>3.2983594930964456E-2</v>
      </c>
      <c r="G235">
        <f t="shared" si="24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3"/>
        <v>3.0750624855668599E-2</v>
      </c>
      <c r="G236">
        <f t="shared" si="24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3"/>
        <v>2.8668825547767965E-2</v>
      </c>
      <c r="G237">
        <f t="shared" si="24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3"/>
        <v>2.6727962834772863E-2</v>
      </c>
      <c r="G238">
        <f t="shared" si="24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3"/>
        <v>2.4918495391682283E-2</v>
      </c>
      <c r="G239">
        <f t="shared" si="24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3"/>
        <v>2.323152783561434E-2</v>
      </c>
      <c r="G240">
        <f t="shared" si="24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autoFilter ref="A176:U321" xr:uid="{51B87911-D0A3-4FF6-8241-3FEDFDB6ECF6}"/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  <sheetView workbookViewId="1"/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  <sheetView workbookViewId="1"/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workbookViewId="0">
      <selection activeCell="J1" sqref="J1"/>
    </sheetView>
    <sheetView workbookViewId="1"/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99" t="s">
        <v>246</v>
      </c>
      <c r="C1" s="200"/>
      <c r="D1" s="200"/>
      <c r="E1" s="200"/>
    </row>
    <row r="2" spans="1:14" ht="132.75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F2" s="121"/>
      <c r="G2" s="121"/>
    </row>
    <row r="3" spans="1:14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205" t="s">
        <v>252</v>
      </c>
      <c r="C4" s="206"/>
      <c r="D4" s="206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211-8D5F-426C-BB6A-D6C5A06BA83D}">
  <dimension ref="B2:Q35"/>
  <sheetViews>
    <sheetView workbookViewId="0">
      <selection activeCell="M28" sqref="M28"/>
    </sheetView>
    <sheetView workbookViewId="1"/>
  </sheetViews>
  <sheetFormatPr defaultRowHeight="15" x14ac:dyDescent="0.25"/>
  <cols>
    <col min="1" max="4" width="12.42578125" bestFit="1" customWidth="1"/>
  </cols>
  <sheetData>
    <row r="2" spans="2:17" x14ac:dyDescent="0.25">
      <c r="B2" t="s">
        <v>293</v>
      </c>
    </row>
    <row r="3" spans="2:17" ht="15.75" thickBot="1" x14ac:dyDescent="0.3"/>
    <row r="4" spans="2:17" ht="26.25" thickBot="1" x14ac:dyDescent="0.3">
      <c r="B4" s="179"/>
      <c r="C4" s="177" t="s">
        <v>287</v>
      </c>
      <c r="D4" s="177" t="s">
        <v>288</v>
      </c>
      <c r="E4" s="177" t="s">
        <v>289</v>
      </c>
      <c r="F4" s="177" t="s">
        <v>290</v>
      </c>
    </row>
    <row r="5" spans="2:17" ht="15.75" thickBot="1" x14ac:dyDescent="0.3">
      <c r="B5" s="180" t="s">
        <v>285</v>
      </c>
      <c r="C5" s="178">
        <v>526167</v>
      </c>
      <c r="D5" s="178">
        <v>526167</v>
      </c>
      <c r="E5" s="178">
        <v>526167</v>
      </c>
      <c r="F5" s="178">
        <v>526167</v>
      </c>
    </row>
    <row r="6" spans="2:17" ht="15.75" thickBot="1" x14ac:dyDescent="0.3">
      <c r="B6" s="180" t="s">
        <v>283</v>
      </c>
      <c r="C6" s="178">
        <v>26.1</v>
      </c>
      <c r="D6" s="178">
        <v>20.399999999999999</v>
      </c>
      <c r="E6" s="178">
        <v>2.8</v>
      </c>
      <c r="F6" s="178">
        <v>9</v>
      </c>
    </row>
    <row r="7" spans="2:17" ht="15.75" thickBot="1" x14ac:dyDescent="0.3">
      <c r="B7" s="180" t="s">
        <v>284</v>
      </c>
      <c r="C7" s="178">
        <v>3.9</v>
      </c>
      <c r="D7" s="178">
        <v>3.1</v>
      </c>
      <c r="E7" s="178">
        <v>0.4</v>
      </c>
      <c r="F7" s="178">
        <v>10</v>
      </c>
    </row>
    <row r="8" spans="2:17" ht="15.75" thickBot="1" x14ac:dyDescent="0.3">
      <c r="B8" s="180" t="s">
        <v>291</v>
      </c>
      <c r="C8" s="178">
        <v>0</v>
      </c>
      <c r="D8" s="178">
        <v>0</v>
      </c>
      <c r="E8" s="178">
        <v>0</v>
      </c>
      <c r="F8" s="178">
        <v>0</v>
      </c>
    </row>
    <row r="9" spans="2:17" ht="15.75" thickBot="1" x14ac:dyDescent="0.3">
      <c r="B9" s="181">
        <v>0.25</v>
      </c>
      <c r="C9" s="178">
        <v>25</v>
      </c>
      <c r="D9" s="178">
        <v>19.600000000000001</v>
      </c>
      <c r="E9" s="178">
        <v>2.7</v>
      </c>
      <c r="F9" s="178">
        <v>4.2</v>
      </c>
    </row>
    <row r="10" spans="2:17" ht="15.75" thickBot="1" x14ac:dyDescent="0.3">
      <c r="B10" s="181">
        <v>0.5</v>
      </c>
      <c r="C10" s="178">
        <v>25</v>
      </c>
      <c r="D10" s="178">
        <v>19.600000000000001</v>
      </c>
      <c r="E10" s="178">
        <v>2.7</v>
      </c>
      <c r="F10" s="178">
        <v>6.9</v>
      </c>
    </row>
    <row r="11" spans="2:17" ht="15.75" thickBot="1" x14ac:dyDescent="0.3">
      <c r="B11" s="181">
        <v>0.75</v>
      </c>
      <c r="C11" s="178">
        <v>25</v>
      </c>
      <c r="D11" s="178">
        <v>19.600000000000001</v>
      </c>
      <c r="E11" s="178">
        <v>2.7</v>
      </c>
      <c r="F11" s="178">
        <v>11</v>
      </c>
    </row>
    <row r="12" spans="2:17" ht="15.75" thickBot="1" x14ac:dyDescent="0.3">
      <c r="B12" s="180" t="s">
        <v>292</v>
      </c>
      <c r="C12" s="178">
        <v>63</v>
      </c>
      <c r="D12" s="178">
        <v>49.4</v>
      </c>
      <c r="E12" s="178">
        <v>6.8</v>
      </c>
      <c r="F12" s="178">
        <v>1095.0999999999999</v>
      </c>
    </row>
    <row r="15" spans="2:17" ht="16.5" customHeight="1" x14ac:dyDescent="0.25">
      <c r="C15" t="s">
        <v>280</v>
      </c>
      <c r="H15" t="s">
        <v>281</v>
      </c>
      <c r="M15" t="s">
        <v>282</v>
      </c>
    </row>
    <row r="16" spans="2:17" x14ac:dyDescent="0.25">
      <c r="C16" t="s">
        <v>283</v>
      </c>
      <c r="D16" t="s">
        <v>284</v>
      </c>
      <c r="E16" t="s">
        <v>285</v>
      </c>
      <c r="F16" t="s">
        <v>291</v>
      </c>
      <c r="G16" t="s">
        <v>292</v>
      </c>
      <c r="H16" t="s">
        <v>283</v>
      </c>
      <c r="I16" t="s">
        <v>284</v>
      </c>
      <c r="J16" t="s">
        <v>285</v>
      </c>
      <c r="K16" t="s">
        <v>291</v>
      </c>
      <c r="L16" t="s">
        <v>292</v>
      </c>
      <c r="M16" t="s">
        <v>283</v>
      </c>
      <c r="N16" t="s">
        <v>284</v>
      </c>
      <c r="O16" t="s">
        <v>285</v>
      </c>
      <c r="P16" t="s">
        <v>291</v>
      </c>
      <c r="Q16" t="s">
        <v>292</v>
      </c>
    </row>
    <row r="17" spans="2:17" x14ac:dyDescent="0.25">
      <c r="B17" t="s">
        <v>286</v>
      </c>
    </row>
    <row r="18" spans="2:17" x14ac:dyDescent="0.25">
      <c r="B18">
        <v>0</v>
      </c>
      <c r="C18">
        <v>0</v>
      </c>
      <c r="D18">
        <v>0</v>
      </c>
      <c r="E18">
        <v>39</v>
      </c>
      <c r="F18">
        <v>0</v>
      </c>
      <c r="G18">
        <v>0</v>
      </c>
      <c r="H18">
        <v>0</v>
      </c>
      <c r="I18">
        <v>0</v>
      </c>
      <c r="J18">
        <v>39</v>
      </c>
      <c r="K18">
        <v>0</v>
      </c>
      <c r="L18">
        <v>0</v>
      </c>
      <c r="M18">
        <v>5.7054109999999998</v>
      </c>
      <c r="N18">
        <v>5.5150759999999996</v>
      </c>
      <c r="O18">
        <v>39</v>
      </c>
      <c r="P18">
        <v>0.65614399999999995</v>
      </c>
      <c r="Q18">
        <v>23.493870000000001</v>
      </c>
    </row>
    <row r="19" spans="2:17" x14ac:dyDescent="0.25">
      <c r="B19">
        <v>12.4</v>
      </c>
      <c r="C19">
        <v>16</v>
      </c>
      <c r="D19">
        <v>0</v>
      </c>
      <c r="E19">
        <v>526</v>
      </c>
      <c r="F19">
        <v>16</v>
      </c>
      <c r="G19">
        <v>16</v>
      </c>
      <c r="H19">
        <v>1.8</v>
      </c>
      <c r="I19">
        <v>0</v>
      </c>
      <c r="J19">
        <v>526</v>
      </c>
      <c r="K19">
        <v>1.8</v>
      </c>
      <c r="L19">
        <v>1.8</v>
      </c>
      <c r="M19">
        <v>6.2221789999999997</v>
      </c>
      <c r="N19">
        <v>5.1417770000000003</v>
      </c>
      <c r="O19">
        <v>526</v>
      </c>
      <c r="P19">
        <v>0.35016399999999998</v>
      </c>
      <c r="Q19">
        <v>61.652383999999998</v>
      </c>
    </row>
    <row r="20" spans="2:17" x14ac:dyDescent="0.25">
      <c r="B20">
        <v>15.6</v>
      </c>
      <c r="C20">
        <v>20</v>
      </c>
      <c r="D20">
        <v>0</v>
      </c>
      <c r="E20">
        <v>5427</v>
      </c>
      <c r="F20">
        <v>20</v>
      </c>
      <c r="G20">
        <v>20</v>
      </c>
      <c r="H20">
        <v>2.2000000000000002</v>
      </c>
      <c r="I20">
        <v>0</v>
      </c>
      <c r="J20">
        <v>5427</v>
      </c>
      <c r="K20">
        <v>2.2000000000000002</v>
      </c>
      <c r="L20">
        <v>2.2000000000000002</v>
      </c>
      <c r="M20">
        <v>6.4559949999999997</v>
      </c>
      <c r="N20">
        <v>4.2592530000000002</v>
      </c>
      <c r="O20">
        <v>5427</v>
      </c>
      <c r="P20">
        <v>0.32752599999999998</v>
      </c>
      <c r="Q20">
        <v>70.393750999999995</v>
      </c>
    </row>
    <row r="21" spans="2:17" x14ac:dyDescent="0.25">
      <c r="B21">
        <v>19.600000000000001</v>
      </c>
      <c r="C21">
        <v>25</v>
      </c>
      <c r="D21">
        <v>0</v>
      </c>
      <c r="E21">
        <v>461454</v>
      </c>
      <c r="F21">
        <v>25</v>
      </c>
      <c r="G21">
        <v>25</v>
      </c>
      <c r="H21">
        <v>2.7</v>
      </c>
      <c r="I21">
        <v>0</v>
      </c>
      <c r="J21">
        <v>461454</v>
      </c>
      <c r="K21">
        <v>2.7</v>
      </c>
      <c r="L21">
        <v>2.7</v>
      </c>
      <c r="M21">
        <v>7.8789819999999997</v>
      </c>
      <c r="N21">
        <v>5.4942469999999997</v>
      </c>
      <c r="O21">
        <v>461454</v>
      </c>
      <c r="P21">
        <v>0</v>
      </c>
      <c r="Q21">
        <v>253.212155</v>
      </c>
    </row>
    <row r="22" spans="2:17" x14ac:dyDescent="0.25">
      <c r="B22">
        <v>25</v>
      </c>
      <c r="C22">
        <v>32</v>
      </c>
      <c r="D22">
        <v>0</v>
      </c>
      <c r="E22">
        <v>43891</v>
      </c>
      <c r="F22">
        <v>32</v>
      </c>
      <c r="G22">
        <v>32</v>
      </c>
      <c r="H22">
        <v>3.5</v>
      </c>
      <c r="I22">
        <v>0</v>
      </c>
      <c r="J22">
        <v>43891</v>
      </c>
      <c r="K22">
        <v>3.5</v>
      </c>
      <c r="L22">
        <v>3.5</v>
      </c>
      <c r="M22">
        <v>15.747744000000001</v>
      </c>
      <c r="N22">
        <v>16.922426999999999</v>
      </c>
      <c r="O22">
        <v>43891</v>
      </c>
      <c r="P22">
        <v>0</v>
      </c>
      <c r="Q22">
        <v>586.47156099999995</v>
      </c>
    </row>
    <row r="23" spans="2:17" x14ac:dyDescent="0.25">
      <c r="B23">
        <v>31.4</v>
      </c>
      <c r="C23">
        <v>40</v>
      </c>
      <c r="D23">
        <v>0</v>
      </c>
      <c r="E23">
        <v>10339</v>
      </c>
      <c r="F23">
        <v>40</v>
      </c>
      <c r="G23">
        <v>40</v>
      </c>
      <c r="H23">
        <v>4.3</v>
      </c>
      <c r="I23">
        <v>0</v>
      </c>
      <c r="J23">
        <v>10339</v>
      </c>
      <c r="K23">
        <v>4.3</v>
      </c>
      <c r="L23">
        <v>4.3</v>
      </c>
      <c r="M23">
        <v>24.633489999999998</v>
      </c>
      <c r="N23">
        <v>30.958000999999999</v>
      </c>
      <c r="O23">
        <v>10339</v>
      </c>
      <c r="P23">
        <v>0</v>
      </c>
      <c r="Q23">
        <v>857.410304</v>
      </c>
    </row>
    <row r="24" spans="2:17" x14ac:dyDescent="0.25">
      <c r="B24">
        <v>39.200001</v>
      </c>
      <c r="C24">
        <v>50</v>
      </c>
      <c r="D24">
        <v>0</v>
      </c>
      <c r="E24">
        <v>2942</v>
      </c>
      <c r="F24">
        <v>50</v>
      </c>
      <c r="G24">
        <v>50</v>
      </c>
      <c r="H24">
        <v>5.4</v>
      </c>
      <c r="I24">
        <v>0</v>
      </c>
      <c r="J24">
        <v>2942</v>
      </c>
      <c r="K24">
        <v>5.4</v>
      </c>
      <c r="L24">
        <v>5.4</v>
      </c>
      <c r="M24">
        <v>27.395551000000001</v>
      </c>
      <c r="N24">
        <v>39.044490000000003</v>
      </c>
      <c r="O24">
        <v>2942</v>
      </c>
      <c r="P24">
        <v>0.24554999999999999</v>
      </c>
      <c r="Q24">
        <v>955.52383499999996</v>
      </c>
    </row>
    <row r="25" spans="2:17" x14ac:dyDescent="0.25">
      <c r="B25">
        <v>49.400002000000001</v>
      </c>
      <c r="C25">
        <v>63</v>
      </c>
      <c r="D25">
        <v>0</v>
      </c>
      <c r="E25">
        <v>1549</v>
      </c>
      <c r="F25">
        <v>63</v>
      </c>
      <c r="G25">
        <v>63</v>
      </c>
      <c r="H25">
        <v>6.8</v>
      </c>
      <c r="I25">
        <v>0</v>
      </c>
      <c r="J25">
        <v>1549</v>
      </c>
      <c r="K25">
        <v>6.8</v>
      </c>
      <c r="L25">
        <v>6.8</v>
      </c>
      <c r="M25">
        <v>34.941827000000004</v>
      </c>
      <c r="N25">
        <v>56.175840000000001</v>
      </c>
      <c r="O25">
        <v>1549</v>
      </c>
      <c r="P25">
        <v>0.23160700000000001</v>
      </c>
      <c r="Q25">
        <v>1095.124667</v>
      </c>
    </row>
    <row r="27" spans="2:17" x14ac:dyDescent="0.25">
      <c r="B27" t="s">
        <v>294</v>
      </c>
    </row>
    <row r="28" spans="2:17" x14ac:dyDescent="0.25">
      <c r="B28">
        <v>0</v>
      </c>
      <c r="C28">
        <v>0</v>
      </c>
    </row>
    <row r="29" spans="2:17" x14ac:dyDescent="0.25">
      <c r="B29">
        <v>12.4</v>
      </c>
      <c r="C29">
        <v>1.8</v>
      </c>
    </row>
    <row r="30" spans="2:17" x14ac:dyDescent="0.25">
      <c r="B30">
        <v>15.6</v>
      </c>
      <c r="C30">
        <v>2.2000000000000002</v>
      </c>
    </row>
    <row r="31" spans="2:17" x14ac:dyDescent="0.25">
      <c r="B31">
        <v>19.600000000000001</v>
      </c>
      <c r="C31">
        <v>2.7</v>
      </c>
    </row>
    <row r="32" spans="2:17" x14ac:dyDescent="0.25">
      <c r="B32">
        <v>25</v>
      </c>
      <c r="C32">
        <v>3.5</v>
      </c>
    </row>
    <row r="33" spans="2:3" x14ac:dyDescent="0.25">
      <c r="B33">
        <v>31.4</v>
      </c>
      <c r="C33">
        <v>4.3</v>
      </c>
    </row>
    <row r="34" spans="2:3" x14ac:dyDescent="0.25">
      <c r="B34">
        <v>39.200001</v>
      </c>
      <c r="C34">
        <v>5.4</v>
      </c>
    </row>
    <row r="35" spans="2:3" x14ac:dyDescent="0.25">
      <c r="B35">
        <v>49.400002000000001</v>
      </c>
      <c r="C35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`Brondata anoniem</vt:lpstr>
      <vt:lpstr>RGW_AH</vt:lpstr>
      <vt:lpstr>RGW</vt:lpstr>
      <vt:lpstr>RGWpiek</vt:lpstr>
      <vt:lpstr>brondata</vt:lpstr>
      <vt:lpstr>Pipe dimensions</vt:lpstr>
      <vt:lpstr>'`Brondata anoniem'!Print_Area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2023-04-25T06:26:31Z</dcterms:modified>
</cp:coreProperties>
</file>