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output/"/>
    </mc:Choice>
  </mc:AlternateContent>
  <xr:revisionPtr revIDLastSave="189" documentId="8_{281B2A1F-EACC-47C1-9449-F127ED4D3B64}" xr6:coauthVersionLast="47" xr6:coauthVersionMax="47" xr10:uidLastSave="{BAB79E02-2ADD-4144-98EC-B754A0CC3F1A}"/>
  <bookViews>
    <workbookView xWindow="0" yWindow="0" windowWidth="19200" windowHeight="21140" xr2:uid="{2406CEAD-82FB-4CF0-ABAD-77E91FCE0AED}"/>
  </bookViews>
  <sheets>
    <sheet name="df_analysis" sheetId="1" r:id="rId1"/>
  </sheets>
  <definedNames>
    <definedName name="_xlnm._FilterDatabase" localSheetId="0" hidden="1">df_analysis!$E$74:$H$74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8" i="1"/>
  <c r="F18" i="1"/>
  <c r="K15" i="1"/>
  <c r="M27" i="1"/>
  <c r="L27" i="1"/>
  <c r="L25" i="1"/>
  <c r="H27" i="1"/>
  <c r="O23" i="1"/>
  <c r="L23" i="1"/>
  <c r="L24" i="1"/>
  <c r="L26" i="1"/>
  <c r="L28" i="1"/>
  <c r="L29" i="1"/>
  <c r="L30" i="1"/>
  <c r="L31" i="1"/>
  <c r="L32" i="1"/>
  <c r="L33" i="1"/>
  <c r="L34" i="1"/>
  <c r="L35" i="1"/>
  <c r="L22" i="1"/>
  <c r="E25" i="1"/>
  <c r="M22" i="1"/>
  <c r="O22" i="1"/>
  <c r="M23" i="1"/>
  <c r="M24" i="1"/>
  <c r="O24" i="1"/>
  <c r="M25" i="1"/>
  <c r="O25" i="1"/>
  <c r="M26" i="1"/>
  <c r="O26" i="1"/>
  <c r="O27" i="1"/>
  <c r="M28" i="1"/>
  <c r="O28" i="1"/>
  <c r="M29" i="1"/>
  <c r="O29" i="1"/>
  <c r="M30" i="1"/>
  <c r="O30" i="1"/>
  <c r="M31" i="1"/>
  <c r="O31" i="1"/>
  <c r="M32" i="1"/>
  <c r="O32" i="1"/>
  <c r="M33" i="1"/>
  <c r="O33" i="1"/>
  <c r="M34" i="1"/>
  <c r="O34" i="1"/>
  <c r="M35" i="1"/>
  <c r="O35" i="1"/>
  <c r="F23" i="1"/>
  <c r="F34" i="1"/>
  <c r="E34" i="1"/>
  <c r="G34" i="1"/>
  <c r="H34" i="1"/>
  <c r="I34" i="1"/>
  <c r="E35" i="1"/>
  <c r="F35" i="1"/>
  <c r="G35" i="1"/>
  <c r="H35" i="1"/>
  <c r="I35" i="1"/>
  <c r="E22" i="1"/>
  <c r="F22" i="1"/>
  <c r="G22" i="1"/>
  <c r="H22" i="1"/>
  <c r="I22" i="1"/>
  <c r="E23" i="1"/>
  <c r="G23" i="1"/>
  <c r="H23" i="1"/>
  <c r="I23" i="1"/>
  <c r="E24" i="1"/>
  <c r="F24" i="1"/>
  <c r="G24" i="1"/>
  <c r="H24" i="1"/>
  <c r="I24" i="1"/>
  <c r="F25" i="1"/>
  <c r="G25" i="1"/>
  <c r="H25" i="1"/>
  <c r="I25" i="1"/>
  <c r="E26" i="1"/>
  <c r="F26" i="1"/>
  <c r="G26" i="1"/>
  <c r="H26" i="1"/>
  <c r="I26" i="1"/>
  <c r="E27" i="1"/>
  <c r="F27" i="1"/>
  <c r="G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</calcChain>
</file>

<file path=xl/sharedStrings.xml><?xml version="1.0" encoding="utf-8"?>
<sst xmlns="http://schemas.openxmlformats.org/spreadsheetml/2006/main" count="160" uniqueCount="57">
  <si>
    <t>W</t>
  </si>
  <si>
    <r>
      <t>E</t>
    </r>
    <r>
      <rPr>
        <b/>
        <vertAlign val="subscript"/>
        <sz val="10"/>
        <color rgb="FF000000"/>
        <rFont val="Calibri Light"/>
        <family val="2"/>
      </rPr>
      <t>K</t>
    </r>
  </si>
  <si>
    <r>
      <t>A</t>
    </r>
    <r>
      <rPr>
        <b/>
        <vertAlign val="subscript"/>
        <sz val="10"/>
        <color rgb="FF000000"/>
        <rFont val="Calibri Light"/>
        <family val="2"/>
      </rPr>
      <t>Kc</t>
    </r>
  </si>
  <si>
    <r>
      <t>E</t>
    </r>
    <r>
      <rPr>
        <b/>
        <vertAlign val="subscript"/>
        <sz val="10"/>
        <color rgb="FF000000"/>
        <rFont val="Calibri Light"/>
        <family val="2"/>
      </rPr>
      <t>D</t>
    </r>
  </si>
  <si>
    <r>
      <t>f</t>
    </r>
    <r>
      <rPr>
        <b/>
        <vertAlign val="subscript"/>
        <sz val="10"/>
        <color rgb="FF000000"/>
        <rFont val="Calibri Light"/>
        <family val="2"/>
      </rPr>
      <t>mp</t>
    </r>
  </si>
  <si>
    <r>
      <t>A</t>
    </r>
    <r>
      <rPr>
        <b/>
        <vertAlign val="subscript"/>
        <sz val="10"/>
        <color rgb="FF000000"/>
        <rFont val="Calibri Light"/>
        <family val="2"/>
      </rPr>
      <t>Dc</t>
    </r>
  </si>
  <si>
    <r>
      <t>L</t>
    </r>
    <r>
      <rPr>
        <b/>
        <vertAlign val="subscript"/>
        <sz val="10"/>
        <color rgb="FF000000"/>
        <rFont val="Calibri Light"/>
        <family val="2"/>
      </rPr>
      <t>h</t>
    </r>
  </si>
  <si>
    <t>ф</t>
  </si>
  <si>
    <r>
      <t>D</t>
    </r>
    <r>
      <rPr>
        <b/>
        <vertAlign val="subscript"/>
        <sz val="10"/>
        <color rgb="FF000000"/>
        <rFont val="Calibri Light"/>
        <family val="2"/>
      </rPr>
      <t>p</t>
    </r>
    <r>
      <rPr>
        <b/>
        <vertAlign val="superscript"/>
        <sz val="10"/>
        <color rgb="FF000000"/>
        <rFont val="Calibri Light"/>
        <family val="2"/>
      </rPr>
      <t>ref</t>
    </r>
  </si>
  <si>
    <r>
      <t>L</t>
    </r>
    <r>
      <rPr>
        <b/>
        <vertAlign val="subscript"/>
        <sz val="10"/>
        <color rgb="FF000000"/>
        <rFont val="Calibri Light"/>
        <family val="2"/>
      </rPr>
      <t>p</t>
    </r>
  </si>
  <si>
    <r>
      <t>K</t>
    </r>
    <r>
      <rPr>
        <b/>
        <vertAlign val="subscript"/>
        <sz val="10"/>
        <color rgb="FF000000"/>
        <rFont val="Calibri Light"/>
        <family val="2"/>
      </rPr>
      <t>pw</t>
    </r>
    <r>
      <rPr>
        <b/>
        <vertAlign val="superscript"/>
        <sz val="10"/>
        <color rgb="FF000000"/>
        <rFont val="Calibri Light"/>
        <family val="2"/>
      </rPr>
      <t>ref</t>
    </r>
  </si>
  <si>
    <r>
      <t>C</t>
    </r>
    <r>
      <rPr>
        <b/>
        <vertAlign val="subscript"/>
        <sz val="10"/>
        <color rgb="FF000000"/>
        <rFont val="Calibri Light"/>
        <family val="2"/>
      </rPr>
      <t>b</t>
    </r>
  </si>
  <si>
    <t>na stagnatie</t>
  </si>
  <si>
    <t>mean</t>
  </si>
  <si>
    <t>+ standaardafwijking</t>
  </si>
  <si>
    <t> Converted to the Kpw and Dp not the logKpw or LogDp since this confuses the proportionality</t>
  </si>
  <si>
    <t>partitioning_enthalpie</t>
  </si>
  <si>
    <t>activattion_energy</t>
  </si>
  <si>
    <t>PARTITIONING_A_C</t>
  </si>
  <si>
    <t>DIFFUSION_A_C</t>
  </si>
  <si>
    <t>log_Kpw_ref</t>
  </si>
  <si>
    <t>log_Dp_ref</t>
  </si>
  <si>
    <t>flow_rate</t>
  </si>
  <si>
    <t>inner_diameter</t>
  </si>
  <si>
    <t>length_plume</t>
  </si>
  <si>
    <t>length_fraction_middle_point</t>
  </si>
  <si>
    <t>length_pipe</t>
  </si>
  <si>
    <t>concentration_soil</t>
  </si>
  <si>
    <t>peak_dw_conc</t>
  </si>
  <si>
    <t>mean_dw_conc</t>
  </si>
  <si>
    <t>st dev / med</t>
  </si>
  <si>
    <t>Parameter (P)</t>
  </si>
  <si>
    <t>standard deviation</t>
  </si>
  <si>
    <t>Median conc g/m3</t>
  </si>
  <si>
    <t>median_+std</t>
  </si>
  <si>
    <t>median_+10%</t>
  </si>
  <si>
    <t>st_dev</t>
  </si>
  <si>
    <t>median_values</t>
  </si>
  <si>
    <t>log_distribution_coefficient</t>
  </si>
  <si>
    <t>stagnation_factor</t>
  </si>
  <si>
    <r>
      <t>K</t>
    </r>
    <r>
      <rPr>
        <b/>
        <vertAlign val="subscript"/>
        <sz val="9"/>
        <color theme="1"/>
        <rFont val="Lucida Sans"/>
        <family val="2"/>
      </rPr>
      <t>bw</t>
    </r>
  </si>
  <si>
    <r>
      <t>f</t>
    </r>
    <r>
      <rPr>
        <b/>
        <vertAlign val="subscript"/>
        <sz val="9"/>
        <color theme="1"/>
        <rFont val="Lucida Sans"/>
        <family val="2"/>
      </rPr>
      <t>stag</t>
    </r>
  </si>
  <si>
    <t>logical change</t>
  </si>
  <si>
    <t>non relevant, see report</t>
  </si>
  <si>
    <t>when 10% changed the plume size still dominates the contact length so Lc does not change. But the Lc does change when the standard deviation is added</t>
  </si>
  <si>
    <t>NA</t>
  </si>
  <si>
    <t>non linear change</t>
  </si>
  <si>
    <t>inc 10% = 1/1.1, INC 1.6 = 1/1.6</t>
  </si>
  <si>
    <t>Median conc ug/L</t>
  </si>
  <si>
    <r>
      <t>No impact on LogF</t>
    </r>
    <r>
      <rPr>
        <vertAlign val="subscript"/>
        <sz val="10"/>
        <color rgb="FF000000"/>
        <rFont val="Calibri Light"/>
        <family val="2"/>
      </rPr>
      <t>dp</t>
    </r>
    <r>
      <rPr>
        <vertAlign val="superscript"/>
        <sz val="10"/>
        <color rgb="FF000000"/>
        <rFont val="Calibri Light"/>
        <family val="2"/>
      </rPr>
      <t>conc</t>
    </r>
    <r>
      <rPr>
        <sz val="10"/>
        <color rgb="FF000000"/>
        <rFont val="Calibri Light"/>
        <family val="2"/>
      </rPr>
      <t xml:space="preserve"> and LogK</t>
    </r>
    <r>
      <rPr>
        <vertAlign val="subscript"/>
        <sz val="10"/>
        <color rgb="FF000000"/>
        <rFont val="Calibri Light"/>
        <family val="2"/>
      </rPr>
      <t>dp</t>
    </r>
    <r>
      <rPr>
        <vertAlign val="superscript"/>
        <sz val="10"/>
        <color rgb="FF000000"/>
        <rFont val="Calibri Light"/>
        <family val="2"/>
      </rPr>
      <t>conc</t>
    </r>
    <r>
      <rPr>
        <sz val="10"/>
        <color rgb="FF000000"/>
        <rFont val="Calibri Light"/>
        <family val="2"/>
      </rPr>
      <t>? &gt;&gt; rounding, almost 10</t>
    </r>
  </si>
  <si>
    <t>Linear because plume is in middle of pipe in median scenario??</t>
  </si>
  <si>
    <t>No impact, because plume size &lt;  length pipe?</t>
  </si>
  <si>
    <t>Mean</t>
  </si>
  <si>
    <t>Not exactly 10% bc of effects on Conc (Kpw, Dp, from Fconc)</t>
  </si>
  <si>
    <r>
      <t>No impact on LogF</t>
    </r>
    <r>
      <rPr>
        <vertAlign val="subscript"/>
        <sz val="10"/>
        <color rgb="FF000000"/>
        <rFont val="Calibri Light"/>
        <family val="2"/>
      </rPr>
      <t>dp</t>
    </r>
    <r>
      <rPr>
        <vertAlign val="superscript"/>
        <sz val="10"/>
        <color rgb="FF000000"/>
        <rFont val="Calibri Light"/>
        <family val="2"/>
      </rPr>
      <t>conc</t>
    </r>
    <r>
      <rPr>
        <sz val="10"/>
        <color rgb="FF000000"/>
        <rFont val="Calibri Light"/>
        <family val="2"/>
      </rPr>
      <t xml:space="preserve"> and LogK</t>
    </r>
    <r>
      <rPr>
        <vertAlign val="subscript"/>
        <sz val="10"/>
        <color rgb="FF000000"/>
        <rFont val="Calibri Light"/>
        <family val="2"/>
      </rPr>
      <t>dp</t>
    </r>
    <r>
      <rPr>
        <vertAlign val="superscript"/>
        <sz val="10"/>
        <color rgb="FF000000"/>
        <rFont val="Calibri Light"/>
        <family val="2"/>
      </rPr>
      <t>conc</t>
    </r>
    <r>
      <rPr>
        <sz val="10"/>
        <color rgb="FF000000"/>
        <rFont val="Calibri Light"/>
        <family val="2"/>
      </rPr>
      <t>? &gt;&gt; rounding, almost 10 &gt;&gt; rounding, almost 10</t>
    </r>
  </si>
  <si>
    <t>Lower than 10% due to stagnation factor?</t>
  </si>
  <si>
    <t>Difference gemiddeld – na stagnatie due to stagnation factor?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</si>
</sst>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vertAlign val="subscript"/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9"/>
      <color rgb="FF000000"/>
      <name val="Calibri Light"/>
      <family val="2"/>
    </font>
    <font>
      <b/>
      <sz val="8"/>
      <color rgb="FF000000"/>
      <name val="Calibri Light"/>
      <family val="2"/>
    </font>
    <font>
      <sz val="10"/>
      <color theme="1"/>
      <name val="Times New Roman"/>
      <family val="1"/>
    </font>
    <font>
      <b/>
      <sz val="11"/>
      <name val="Calibri"/>
      <family val="2"/>
    </font>
    <font>
      <b/>
      <sz val="9"/>
      <color theme="1"/>
      <name val="Lucida Sans"/>
      <family val="2"/>
    </font>
    <font>
      <b/>
      <sz val="11"/>
      <name val="Calibri"/>
    </font>
    <font>
      <b/>
      <vertAlign val="subscript"/>
      <sz val="9"/>
      <color theme="1"/>
      <name val="Lucida Sans"/>
      <family val="2"/>
    </font>
    <font>
      <vertAlign val="subscript"/>
      <sz val="10"/>
      <color rgb="FF000000"/>
      <name val="Calibri Light"/>
      <family val="2"/>
    </font>
    <font>
      <vertAlign val="superscript"/>
      <sz val="10"/>
      <color rgb="FF000000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8">
    <xf numFmtId="0" fontId="0" fillId="0" borderId="0" xfId="0"/>
    <xf numFmtId="2" fontId="4" fillId="5" borderId="0" xfId="1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9" fontId="4" fillId="0" borderId="2" xfId="0" applyNumberFormat="1" applyFont="1" applyBorder="1" applyAlignment="1">
      <alignment horizontal="center" vertical="center"/>
    </xf>
    <xf numFmtId="10" fontId="4" fillId="0" borderId="0" xfId="1" applyNumberFormat="1" applyFont="1" applyFill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3" fillId="3" borderId="0" xfId="3"/>
    <xf numFmtId="9" fontId="2" fillId="2" borderId="0" xfId="2" applyNumberFormat="1"/>
    <xf numFmtId="0" fontId="2" fillId="2" borderId="0" xfId="2"/>
    <xf numFmtId="0" fontId="1" fillId="4" borderId="0" xfId="4"/>
    <xf numFmtId="0" fontId="11" fillId="0" borderId="0" xfId="0" applyFont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5" fontId="0" fillId="0" borderId="0" xfId="1" applyNumberFormat="1" applyFont="1" applyFill="1"/>
    <xf numFmtId="0" fontId="5" fillId="6" borderId="0" xfId="0" applyFont="1" applyFill="1" applyAlignment="1">
      <alignment horizontal="center" vertical="center"/>
    </xf>
    <xf numFmtId="2" fontId="4" fillId="6" borderId="0" xfId="1" applyNumberFormat="1" applyFont="1" applyFill="1" applyAlignment="1">
      <alignment horizontal="center" vertical="center"/>
    </xf>
    <xf numFmtId="2" fontId="0" fillId="0" borderId="0" xfId="1" applyNumberFormat="1" applyFont="1" applyFill="1"/>
    <xf numFmtId="0" fontId="0" fillId="6" borderId="0" xfId="0" applyFill="1"/>
    <xf numFmtId="2" fontId="4" fillId="0" borderId="0" xfId="1" applyNumberFormat="1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</cellXfs>
  <cellStyles count="5">
    <cellStyle name="20% - Accent6" xfId="4" builtinId="50"/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1DA2-E553-489B-9336-8780D91A841A}">
  <dimension ref="A1:P88"/>
  <sheetViews>
    <sheetView tabSelected="1" topLeftCell="B36" workbookViewId="0">
      <selection activeCell="I64" sqref="I64"/>
    </sheetView>
  </sheetViews>
  <sheetFormatPr defaultRowHeight="15" x14ac:dyDescent="0.25"/>
  <cols>
    <col min="1" max="2" width="28.140625" bestFit="1" customWidth="1"/>
    <col min="3" max="3" width="18.42578125" bestFit="1" customWidth="1"/>
    <col min="4" max="4" width="20.7109375" bestFit="1" customWidth="1"/>
    <col min="5" max="5" width="17.7109375" bestFit="1" customWidth="1"/>
    <col min="6" max="6" width="24.28515625" bestFit="1" customWidth="1"/>
    <col min="7" max="7" width="20" bestFit="1" customWidth="1"/>
    <col min="8" max="9" width="24.28515625" customWidth="1"/>
    <col min="10" max="10" width="5.28515625" customWidth="1"/>
    <col min="11" max="11" width="24.28515625" customWidth="1"/>
    <col min="12" max="12" width="13.5703125" customWidth="1"/>
    <col min="13" max="13" width="23.5703125" bestFit="1" customWidth="1"/>
    <col min="14" max="14" width="26" bestFit="1" customWidth="1"/>
  </cols>
  <sheetData>
    <row r="1" spans="1:11" x14ac:dyDescent="0.25">
      <c r="F1" s="20"/>
      <c r="G1" s="19">
        <v>0.1</v>
      </c>
      <c r="H1" s="18"/>
      <c r="I1" s="18" t="s">
        <v>32</v>
      </c>
    </row>
    <row r="2" spans="1:11" x14ac:dyDescent="0.25">
      <c r="B2" s="16" t="s">
        <v>37</v>
      </c>
      <c r="C2" s="16" t="s">
        <v>36</v>
      </c>
      <c r="D2" s="16" t="s">
        <v>35</v>
      </c>
      <c r="E2" s="16" t="s">
        <v>34</v>
      </c>
      <c r="F2" s="16" t="s">
        <v>29</v>
      </c>
      <c r="G2" s="16" t="s">
        <v>28</v>
      </c>
      <c r="H2" s="16" t="s">
        <v>29</v>
      </c>
      <c r="I2" s="16" t="s">
        <v>28</v>
      </c>
      <c r="J2" s="22"/>
      <c r="K2" s="22"/>
    </row>
    <row r="3" spans="1:11" x14ac:dyDescent="0.25">
      <c r="A3" s="23" t="s">
        <v>27</v>
      </c>
      <c r="B3">
        <v>6.0595855345002368E-3</v>
      </c>
      <c r="C3">
        <v>1.292987110925812</v>
      </c>
      <c r="D3">
        <v>6.6655440879502606E-3</v>
      </c>
      <c r="E3">
        <v>1.299046696460312</v>
      </c>
      <c r="F3">
        <v>2.247609153238699E-7</v>
      </c>
      <c r="G3">
        <v>1.290639289108428E-5</v>
      </c>
      <c r="H3">
        <v>4.38163627038705E-5</v>
      </c>
      <c r="I3">
        <v>2.5157556389110128E-3</v>
      </c>
    </row>
    <row r="4" spans="1:11" x14ac:dyDescent="0.25">
      <c r="A4" s="23" t="s">
        <v>26</v>
      </c>
      <c r="B4">
        <v>6.9097957299999999</v>
      </c>
      <c r="C4">
        <v>10.04303633967629</v>
      </c>
      <c r="D4">
        <v>7.6007753029999998</v>
      </c>
      <c r="E4">
        <v>16.95283206967629</v>
      </c>
      <c r="F4">
        <v>2.0432807696251611E-7</v>
      </c>
      <c r="G4">
        <v>1.1733083503802261E-5</v>
      </c>
      <c r="H4">
        <v>2.0432807696251611E-7</v>
      </c>
      <c r="I4">
        <v>1.1733083503802261E-5</v>
      </c>
    </row>
    <row r="5" spans="1:11" x14ac:dyDescent="0.25">
      <c r="A5" s="23" t="s">
        <v>25</v>
      </c>
      <c r="B5">
        <v>0.5</v>
      </c>
      <c r="C5">
        <v>0.29154759474226499</v>
      </c>
      <c r="D5">
        <v>0.55000000000000004</v>
      </c>
      <c r="E5">
        <v>0.79154759474226499</v>
      </c>
      <c r="F5">
        <v>2.0432807696251611E-7</v>
      </c>
      <c r="G5">
        <v>1.1733083503802261E-5</v>
      </c>
      <c r="H5">
        <v>1.870123522731197E-7</v>
      </c>
      <c r="I5">
        <v>1.1733083503802261E-5</v>
      </c>
    </row>
    <row r="6" spans="1:11" x14ac:dyDescent="0.25">
      <c r="A6" s="23" t="s">
        <v>24</v>
      </c>
      <c r="B6">
        <v>3.4687215927764119</v>
      </c>
      <c r="C6">
        <v>3.8126970040587249</v>
      </c>
      <c r="D6">
        <v>3.815593752054053</v>
      </c>
      <c r="E6">
        <v>7.2814185968351373</v>
      </c>
      <c r="F6">
        <v>2.2475717214857849E-7</v>
      </c>
      <c r="G6">
        <v>1.1733083503802261E-5</v>
      </c>
      <c r="H6">
        <v>4.0696529690850528E-7</v>
      </c>
      <c r="I6">
        <v>1.1733083503802261E-5</v>
      </c>
    </row>
    <row r="7" spans="1:11" x14ac:dyDescent="0.25">
      <c r="A7" s="23" t="s">
        <v>23</v>
      </c>
      <c r="B7">
        <v>1.9599999999999999E-2</v>
      </c>
      <c r="C7">
        <v>3.0752880456708081E-3</v>
      </c>
      <c r="D7">
        <v>2.1559999999999999E-2</v>
      </c>
      <c r="E7">
        <v>2.2675288045670809E-2</v>
      </c>
      <c r="F7">
        <v>2.2475717214857849E-7</v>
      </c>
      <c r="G7">
        <v>1.066643954891115E-5</v>
      </c>
      <c r="H7">
        <v>2.3638179627460491E-7</v>
      </c>
      <c r="I7">
        <v>1.01418088366216E-5</v>
      </c>
    </row>
    <row r="8" spans="1:11" x14ac:dyDescent="0.25">
      <c r="A8" s="23" t="s">
        <v>22</v>
      </c>
      <c r="B8">
        <v>0.25</v>
      </c>
      <c r="C8">
        <v>0.14841465467473969</v>
      </c>
      <c r="D8">
        <v>0.27500000000000002</v>
      </c>
      <c r="E8">
        <v>0.39841465467473969</v>
      </c>
      <c r="F8">
        <v>1.8575522148772879E-7</v>
      </c>
      <c r="G8">
        <v>1.1733083503802261E-5</v>
      </c>
      <c r="H8">
        <v>1.2822046524114571E-7</v>
      </c>
      <c r="I8">
        <v>1.1733083503802261E-5</v>
      </c>
    </row>
    <row r="9" spans="1:11" x14ac:dyDescent="0.25">
      <c r="A9" s="23" t="s">
        <v>21</v>
      </c>
      <c r="B9">
        <v>-11.54717333172</v>
      </c>
      <c r="C9">
        <v>0.19572320000000001</v>
      </c>
      <c r="D9">
        <v>-11.505780646561769</v>
      </c>
      <c r="E9">
        <v>-11.35145013172</v>
      </c>
      <c r="F9">
        <v>2.2475717214857871E-7</v>
      </c>
      <c r="G9">
        <v>1.24614925436611E-5</v>
      </c>
      <c r="H9">
        <v>3.2063617198088101E-7</v>
      </c>
      <c r="I9">
        <v>1.55990610998364E-5</v>
      </c>
    </row>
    <row r="10" spans="1:11" x14ac:dyDescent="0.25">
      <c r="A10" s="23" t="s">
        <v>20</v>
      </c>
      <c r="B10">
        <v>1.64761</v>
      </c>
      <c r="C10">
        <v>0.31397266000000001</v>
      </c>
      <c r="D10">
        <v>1.6890026851582249</v>
      </c>
      <c r="E10">
        <v>1.9615826599999999</v>
      </c>
      <c r="F10">
        <v>2.2475717214857849E-7</v>
      </c>
      <c r="G10">
        <v>1.203192946333778E-5</v>
      </c>
      <c r="H10">
        <v>4.2094952196340011E-7</v>
      </c>
      <c r="I10">
        <v>1.419928273082358E-5</v>
      </c>
    </row>
    <row r="11" spans="1:11" x14ac:dyDescent="0.25">
      <c r="A11" s="23" t="s">
        <v>19</v>
      </c>
      <c r="B11">
        <v>0.78407720973558304</v>
      </c>
      <c r="C11">
        <v>7.6626449999999999E-2</v>
      </c>
      <c r="D11">
        <v>0.86248493070914134</v>
      </c>
      <c r="E11">
        <v>0.86070365973558305</v>
      </c>
      <c r="F11">
        <v>1.866938051118273E-7</v>
      </c>
      <c r="G11">
        <v>1.108249415654816E-5</v>
      </c>
      <c r="H11">
        <v>1.870770623848159E-7</v>
      </c>
      <c r="I11">
        <v>1.1096866028654421E-5</v>
      </c>
    </row>
    <row r="12" spans="1:11" x14ac:dyDescent="0.25">
      <c r="A12" s="23" t="s">
        <v>18</v>
      </c>
      <c r="B12">
        <v>0.10396501984946301</v>
      </c>
      <c r="C12">
        <v>0.10106212000000001</v>
      </c>
      <c r="D12">
        <v>0.1143615218344093</v>
      </c>
      <c r="E12">
        <v>0.205027139849463</v>
      </c>
      <c r="F12">
        <v>1.9949524511548409E-7</v>
      </c>
      <c r="G12">
        <v>1.165919673219326E-5</v>
      </c>
      <c r="H12">
        <v>1.6191220512165019E-7</v>
      </c>
      <c r="I12">
        <v>1.103425195785473E-5</v>
      </c>
    </row>
    <row r="13" spans="1:11" x14ac:dyDescent="0.25">
      <c r="A13" s="23" t="s">
        <v>17</v>
      </c>
      <c r="B13">
        <v>38.156061538172388</v>
      </c>
      <c r="C13">
        <v>11.795843100000001</v>
      </c>
      <c r="D13">
        <v>41.971667691989637</v>
      </c>
      <c r="E13">
        <v>49.951904638172387</v>
      </c>
      <c r="F13">
        <v>1.9046846402248131E-7</v>
      </c>
      <c r="G13">
        <v>1.122360833250498E-5</v>
      </c>
      <c r="H13">
        <v>1.6444655153110851E-7</v>
      </c>
      <c r="I13">
        <v>1.0228445104900939E-5</v>
      </c>
    </row>
    <row r="14" spans="1:11" x14ac:dyDescent="0.25">
      <c r="A14" s="23" t="s">
        <v>16</v>
      </c>
      <c r="B14">
        <v>8.9430527116520544</v>
      </c>
      <c r="C14">
        <v>13.2239059</v>
      </c>
      <c r="D14">
        <v>9.8373579828172595</v>
      </c>
      <c r="E14">
        <v>22.16695861165206</v>
      </c>
      <c r="F14">
        <v>2.0099138854924089E-7</v>
      </c>
      <c r="G14">
        <v>1.168221488457507E-5</v>
      </c>
      <c r="H14">
        <v>1.6017974714525221E-7</v>
      </c>
      <c r="I14">
        <v>1.1002969598934861E-5</v>
      </c>
    </row>
    <row r="15" spans="1:11" x14ac:dyDescent="0.25">
      <c r="A15" s="23" t="s">
        <v>38</v>
      </c>
      <c r="B15">
        <v>0.65955588499999995</v>
      </c>
      <c r="C15">
        <v>0</v>
      </c>
      <c r="D15">
        <v>0.70094857015822498</v>
      </c>
      <c r="E15">
        <v>0.65955588499999995</v>
      </c>
      <c r="F15">
        <v>1.8575277419950909E-7</v>
      </c>
      <c r="G15">
        <v>1.066643876987155E-5</v>
      </c>
      <c r="H15">
        <v>2.0432807696251611E-7</v>
      </c>
      <c r="I15">
        <v>1.1733083503802261E-5</v>
      </c>
      <c r="K15">
        <f>1/1.6</f>
        <v>0.625</v>
      </c>
    </row>
    <row r="16" spans="1:11" x14ac:dyDescent="0.25">
      <c r="A16" s="23" t="s">
        <v>39</v>
      </c>
      <c r="B16">
        <v>1.386849984938447</v>
      </c>
      <c r="C16">
        <v>0</v>
      </c>
      <c r="D16">
        <v>1.525534983432292</v>
      </c>
      <c r="E16">
        <v>1.386849984938447</v>
      </c>
      <c r="F16">
        <v>2.0432807696251611E-7</v>
      </c>
      <c r="G16">
        <v>1.066643954891114E-5</v>
      </c>
      <c r="H16">
        <v>2.0432807696251611E-7</v>
      </c>
      <c r="I16">
        <v>1.1733083503802261E-5</v>
      </c>
    </row>
    <row r="17" spans="3:16" x14ac:dyDescent="0.25">
      <c r="E17" s="21" t="s">
        <v>33</v>
      </c>
      <c r="F17">
        <v>2.0432807696251611E-7</v>
      </c>
      <c r="G17">
        <v>1.1733083503802261E-5</v>
      </c>
      <c r="H17">
        <v>2.0432807696251611E-7</v>
      </c>
      <c r="I17">
        <v>1.1733083503802261E-5</v>
      </c>
    </row>
    <row r="18" spans="3:16" x14ac:dyDescent="0.25">
      <c r="E18" s="21" t="s">
        <v>48</v>
      </c>
      <c r="F18" s="33">
        <f>F17*1000</f>
        <v>2.043280769625161E-4</v>
      </c>
      <c r="G18" s="33">
        <f t="shared" ref="G18:I18" si="0">G17*1000</f>
        <v>1.173308350380226E-2</v>
      </c>
      <c r="H18" s="33">
        <f t="shared" si="0"/>
        <v>2.043280769625161E-4</v>
      </c>
      <c r="I18" s="33">
        <f t="shared" si="0"/>
        <v>1.173308350380226E-2</v>
      </c>
    </row>
    <row r="19" spans="3:16" x14ac:dyDescent="0.25">
      <c r="L19" s="14"/>
    </row>
    <row r="20" spans="3:16" x14ac:dyDescent="0.25">
      <c r="F20" s="20"/>
      <c r="G20" s="19">
        <v>0.1</v>
      </c>
      <c r="H20" s="18"/>
      <c r="I20" s="18" t="s">
        <v>32</v>
      </c>
      <c r="M20" s="18"/>
      <c r="O20" s="18" t="s">
        <v>32</v>
      </c>
    </row>
    <row r="21" spans="3:16" x14ac:dyDescent="0.25">
      <c r="C21" s="17"/>
      <c r="D21" t="s">
        <v>31</v>
      </c>
      <c r="E21" s="16" t="s">
        <v>30</v>
      </c>
      <c r="F21" s="16" t="s">
        <v>29</v>
      </c>
      <c r="G21" s="16" t="s">
        <v>28</v>
      </c>
      <c r="H21" s="16" t="s">
        <v>29</v>
      </c>
      <c r="I21" s="16" t="s">
        <v>28</v>
      </c>
      <c r="K21" t="s">
        <v>31</v>
      </c>
      <c r="L21" s="16" t="s">
        <v>30</v>
      </c>
      <c r="M21" s="16" t="s">
        <v>29</v>
      </c>
      <c r="O21" s="16" t="s">
        <v>28</v>
      </c>
    </row>
    <row r="22" spans="3:16" x14ac:dyDescent="0.25">
      <c r="C22" s="15" t="s">
        <v>27</v>
      </c>
      <c r="D22" s="4" t="s">
        <v>11</v>
      </c>
      <c r="E22" s="14">
        <f t="shared" ref="E22:E33" si="1">C3/B3</f>
        <v>213.37880347825651</v>
      </c>
      <c r="F22" s="27">
        <f t="shared" ref="F22:I33" si="2">(F3-F$17)/F$17</f>
        <v>0.10000015007777019</v>
      </c>
      <c r="G22" s="27">
        <f t="shared" si="2"/>
        <v>0.10000008837419361</v>
      </c>
      <c r="H22" s="27">
        <f t="shared" si="2"/>
        <v>213.44122293535113</v>
      </c>
      <c r="I22" s="27">
        <f t="shared" si="2"/>
        <v>213.41555735078072</v>
      </c>
      <c r="K22" s="28" t="s">
        <v>11</v>
      </c>
      <c r="L22" s="30">
        <f>(C3+B3)/B3</f>
        <v>214.37880347825651</v>
      </c>
      <c r="M22" s="14">
        <f t="shared" ref="M22:M35" si="3">H3/H$17</f>
        <v>214.44122293535113</v>
      </c>
      <c r="N22" t="s">
        <v>42</v>
      </c>
      <c r="O22" s="14">
        <f t="shared" ref="O22:O35" si="4">I3/I$17</f>
        <v>214.41555735078072</v>
      </c>
      <c r="P22" s="14"/>
    </row>
    <row r="23" spans="3:16" x14ac:dyDescent="0.25">
      <c r="C23" s="15" t="s">
        <v>26</v>
      </c>
      <c r="D23" s="4" t="s">
        <v>6</v>
      </c>
      <c r="E23" s="14">
        <f t="shared" si="1"/>
        <v>1.4534490934475555</v>
      </c>
      <c r="F23" s="27">
        <f t="shared" si="2"/>
        <v>0</v>
      </c>
      <c r="G23" s="27">
        <f t="shared" si="2"/>
        <v>0</v>
      </c>
      <c r="H23" s="27">
        <f t="shared" si="2"/>
        <v>0</v>
      </c>
      <c r="I23" s="27">
        <f t="shared" si="2"/>
        <v>0</v>
      </c>
      <c r="K23" s="4" t="s">
        <v>6</v>
      </c>
      <c r="L23" s="30">
        <f t="shared" ref="L23:L35" si="5">(C4+B4)/B4</f>
        <v>2.4534490934475555</v>
      </c>
      <c r="M23" s="14">
        <f t="shared" si="3"/>
        <v>1</v>
      </c>
      <c r="N23" t="s">
        <v>43</v>
      </c>
      <c r="O23" s="14">
        <f t="shared" si="4"/>
        <v>1</v>
      </c>
      <c r="P23" s="14" t="s">
        <v>45</v>
      </c>
    </row>
    <row r="24" spans="3:16" x14ac:dyDescent="0.25">
      <c r="C24" s="15" t="s">
        <v>25</v>
      </c>
      <c r="D24" s="4" t="s">
        <v>4</v>
      </c>
      <c r="E24" s="14">
        <f t="shared" si="1"/>
        <v>0.58309518948452999</v>
      </c>
      <c r="F24" s="27">
        <f t="shared" si="2"/>
        <v>0</v>
      </c>
      <c r="G24" s="27">
        <f t="shared" si="2"/>
        <v>0</v>
      </c>
      <c r="H24" s="27">
        <f t="shared" si="2"/>
        <v>-8.4744715199237985E-2</v>
      </c>
      <c r="I24" s="27">
        <f t="shared" si="2"/>
        <v>0</v>
      </c>
      <c r="K24" s="4" t="s">
        <v>4</v>
      </c>
      <c r="L24" s="30">
        <f t="shared" si="5"/>
        <v>1.58309518948453</v>
      </c>
      <c r="M24" s="14">
        <f t="shared" si="3"/>
        <v>0.91525528480076201</v>
      </c>
      <c r="N24" t="s">
        <v>44</v>
      </c>
      <c r="O24" s="14">
        <f t="shared" si="4"/>
        <v>1</v>
      </c>
      <c r="P24" s="14" t="s">
        <v>45</v>
      </c>
    </row>
    <row r="25" spans="3:16" x14ac:dyDescent="0.25">
      <c r="C25" s="15" t="s">
        <v>24</v>
      </c>
      <c r="D25" s="4" t="s">
        <v>9</v>
      </c>
      <c r="E25" s="14">
        <f>C6/B6</f>
        <v>1.0991648946397541</v>
      </c>
      <c r="F25" s="27">
        <f t="shared" si="2"/>
        <v>9.9981830640974975E-2</v>
      </c>
      <c r="G25" s="27">
        <f t="shared" si="2"/>
        <v>0</v>
      </c>
      <c r="H25" s="27">
        <f t="shared" si="2"/>
        <v>0.99172479356893706</v>
      </c>
      <c r="I25" s="27">
        <f t="shared" si="2"/>
        <v>0</v>
      </c>
      <c r="K25" s="28" t="s">
        <v>9</v>
      </c>
      <c r="L25" s="30">
        <f>(C6+B6)/B6</f>
        <v>2.0991648946397539</v>
      </c>
      <c r="M25" s="14">
        <f t="shared" si="3"/>
        <v>1.9917247935689371</v>
      </c>
      <c r="N25" t="s">
        <v>42</v>
      </c>
      <c r="O25" s="14">
        <f t="shared" si="4"/>
        <v>1</v>
      </c>
      <c r="P25" s="14" t="s">
        <v>45</v>
      </c>
    </row>
    <row r="26" spans="3:16" x14ac:dyDescent="0.25">
      <c r="C26" s="15" t="s">
        <v>23</v>
      </c>
      <c r="D26" s="4" t="s">
        <v>7</v>
      </c>
      <c r="E26" s="14">
        <f t="shared" si="1"/>
        <v>0.15690245130973512</v>
      </c>
      <c r="F26" s="27">
        <f t="shared" si="2"/>
        <v>9.9981830640974975E-2</v>
      </c>
      <c r="G26" s="27">
        <f t="shared" si="2"/>
        <v>-9.0909090909090592E-2</v>
      </c>
      <c r="H26" s="27">
        <f t="shared" si="2"/>
        <v>0.15687378743337874</v>
      </c>
      <c r="I26" s="27">
        <f t="shared" si="2"/>
        <v>-0.13562288776560633</v>
      </c>
      <c r="K26" s="28" t="s">
        <v>7</v>
      </c>
      <c r="L26" s="30">
        <f t="shared" si="5"/>
        <v>1.1569024513097352</v>
      </c>
      <c r="M26" s="14">
        <f t="shared" si="3"/>
        <v>1.1568737874333788</v>
      </c>
      <c r="N26" t="s">
        <v>42</v>
      </c>
      <c r="O26" s="14">
        <f t="shared" si="4"/>
        <v>0.86437711223439362</v>
      </c>
      <c r="P26" s="14"/>
    </row>
    <row r="27" spans="3:16" x14ac:dyDescent="0.25">
      <c r="C27" s="15" t="s">
        <v>22</v>
      </c>
      <c r="D27" s="4" t="s">
        <v>0</v>
      </c>
      <c r="E27" s="14">
        <f t="shared" si="1"/>
        <v>0.59365861869895875</v>
      </c>
      <c r="F27" s="27">
        <f t="shared" si="2"/>
        <v>-9.0897226415900256E-2</v>
      </c>
      <c r="G27" s="27">
        <f t="shared" si="2"/>
        <v>0</v>
      </c>
      <c r="H27" s="27">
        <f t="shared" si="2"/>
        <v>-0.37247750212679925</v>
      </c>
      <c r="I27" s="27">
        <f t="shared" si="2"/>
        <v>0</v>
      </c>
      <c r="K27" s="4" t="s">
        <v>0</v>
      </c>
      <c r="L27" s="30">
        <f>(C8+B8)/B8</f>
        <v>1.5936586186989588</v>
      </c>
      <c r="M27" s="14">
        <f t="shared" si="3"/>
        <v>0.62752249787320069</v>
      </c>
      <c r="N27" s="31" t="s">
        <v>47</v>
      </c>
      <c r="O27" s="14">
        <f t="shared" si="4"/>
        <v>1</v>
      </c>
      <c r="P27" s="14"/>
    </row>
    <row r="28" spans="3:16" x14ac:dyDescent="0.25">
      <c r="C28" s="15" t="s">
        <v>21</v>
      </c>
      <c r="D28" s="4" t="s">
        <v>8</v>
      </c>
      <c r="E28" s="14">
        <f t="shared" si="1"/>
        <v>-1.6949879799790468E-2</v>
      </c>
      <c r="F28" s="27">
        <f t="shared" si="2"/>
        <v>9.9981830640976002E-2</v>
      </c>
      <c r="G28" s="27">
        <f t="shared" si="2"/>
        <v>6.2081637757268861E-2</v>
      </c>
      <c r="H28" s="27">
        <f t="shared" si="2"/>
        <v>0.56922228578357137</v>
      </c>
      <c r="I28" s="27">
        <f t="shared" si="2"/>
        <v>0.32949374261091025</v>
      </c>
      <c r="K28" s="28" t="s">
        <v>8</v>
      </c>
      <c r="L28" s="30">
        <f t="shared" si="5"/>
        <v>0.98305012020020954</v>
      </c>
      <c r="M28" s="14">
        <f t="shared" si="3"/>
        <v>1.5692222857835714</v>
      </c>
      <c r="N28" t="s">
        <v>46</v>
      </c>
      <c r="O28" s="14">
        <f t="shared" si="4"/>
        <v>1.3294937426109104</v>
      </c>
      <c r="P28" s="14"/>
    </row>
    <row r="29" spans="3:16" x14ac:dyDescent="0.25">
      <c r="C29" s="15" t="s">
        <v>20</v>
      </c>
      <c r="D29" s="4" t="s">
        <v>10</v>
      </c>
      <c r="E29" s="14">
        <f t="shared" si="1"/>
        <v>0.19056248748186769</v>
      </c>
      <c r="F29" s="27">
        <f t="shared" si="2"/>
        <v>9.9981830640974975E-2</v>
      </c>
      <c r="G29" s="27">
        <f t="shared" si="2"/>
        <v>2.547036841923726E-2</v>
      </c>
      <c r="H29" s="27">
        <f t="shared" si="2"/>
        <v>1.0601648496923068</v>
      </c>
      <c r="I29" s="27">
        <f t="shared" si="2"/>
        <v>0.21019190958814149</v>
      </c>
      <c r="K29" s="28" t="s">
        <v>10</v>
      </c>
      <c r="L29" s="30">
        <f t="shared" si="5"/>
        <v>1.1905624874818677</v>
      </c>
      <c r="M29" s="14">
        <f t="shared" si="3"/>
        <v>2.0601648496923071</v>
      </c>
      <c r="N29" t="s">
        <v>46</v>
      </c>
      <c r="O29" s="14">
        <f t="shared" si="4"/>
        <v>1.2101919095881415</v>
      </c>
      <c r="P29" s="14"/>
    </row>
    <row r="30" spans="3:16" x14ac:dyDescent="0.25">
      <c r="C30" s="15" t="s">
        <v>19</v>
      </c>
      <c r="D30" s="4" t="s">
        <v>5</v>
      </c>
      <c r="E30" s="14">
        <f t="shared" si="1"/>
        <v>9.7728194428506596E-2</v>
      </c>
      <c r="F30" s="27">
        <f t="shared" si="2"/>
        <v>-8.6303713678682586E-2</v>
      </c>
      <c r="G30" s="27">
        <f t="shared" si="2"/>
        <v>-5.5449136370952196E-2</v>
      </c>
      <c r="H30" s="27">
        <f t="shared" si="2"/>
        <v>-8.4428018088110832E-2</v>
      </c>
      <c r="I30" s="27">
        <f t="shared" si="2"/>
        <v>-5.4224234826392013E-2</v>
      </c>
      <c r="K30" s="4" t="s">
        <v>5</v>
      </c>
      <c r="L30" s="30">
        <f t="shared" si="5"/>
        <v>1.0977281944285067</v>
      </c>
      <c r="M30" s="14">
        <f t="shared" si="3"/>
        <v>0.91557198191188915</v>
      </c>
      <c r="O30" s="14">
        <f t="shared" si="4"/>
        <v>0.94577576517360795</v>
      </c>
      <c r="P30" s="14"/>
    </row>
    <row r="31" spans="3:16" x14ac:dyDescent="0.25">
      <c r="C31" s="15" t="s">
        <v>18</v>
      </c>
      <c r="D31" s="4" t="s">
        <v>2</v>
      </c>
      <c r="E31" s="14">
        <f t="shared" si="1"/>
        <v>0.97207810998674093</v>
      </c>
      <c r="F31" s="27">
        <f t="shared" si="2"/>
        <v>-2.3652314057253123E-2</v>
      </c>
      <c r="G31" s="27">
        <f t="shared" si="2"/>
        <v>-6.2973021188383483E-3</v>
      </c>
      <c r="H31" s="27">
        <f t="shared" si="2"/>
        <v>-0.2075870945951647</v>
      </c>
      <c r="I31" s="27">
        <f t="shared" si="2"/>
        <v>-5.9560774942159549E-2</v>
      </c>
      <c r="K31" s="4" t="s">
        <v>2</v>
      </c>
      <c r="L31" s="30">
        <f t="shared" si="5"/>
        <v>1.972078109986741</v>
      </c>
      <c r="M31" s="14">
        <f t="shared" si="3"/>
        <v>0.79241290540483533</v>
      </c>
      <c r="O31" s="14">
        <f t="shared" si="4"/>
        <v>0.9404392250578405</v>
      </c>
      <c r="P31" s="14"/>
    </row>
    <row r="32" spans="3:16" x14ac:dyDescent="0.25">
      <c r="C32" s="15" t="s">
        <v>17</v>
      </c>
      <c r="D32" s="4" t="s">
        <v>3</v>
      </c>
      <c r="E32" s="14">
        <f t="shared" si="1"/>
        <v>0.30914729205473973</v>
      </c>
      <c r="F32" s="27">
        <f t="shared" si="2"/>
        <v>-6.7830193217045434E-2</v>
      </c>
      <c r="G32" s="27">
        <f t="shared" si="2"/>
        <v>-4.3422103927938389E-2</v>
      </c>
      <c r="H32" s="27">
        <f t="shared" si="2"/>
        <v>-0.19518377515354313</v>
      </c>
      <c r="I32" s="27">
        <f t="shared" si="2"/>
        <v>-0.12823895768011226</v>
      </c>
      <c r="K32" s="4" t="s">
        <v>3</v>
      </c>
      <c r="L32" s="30">
        <f t="shared" si="5"/>
        <v>1.3091472920547398</v>
      </c>
      <c r="M32" s="14">
        <f t="shared" si="3"/>
        <v>0.80481622484645687</v>
      </c>
      <c r="O32" s="14">
        <f t="shared" si="4"/>
        <v>0.87176104231988771</v>
      </c>
      <c r="P32" s="14"/>
    </row>
    <row r="33" spans="3:16" x14ac:dyDescent="0.25">
      <c r="C33" s="15" t="s">
        <v>16</v>
      </c>
      <c r="D33" s="4" t="s">
        <v>1</v>
      </c>
      <c r="E33" s="14">
        <f t="shared" si="1"/>
        <v>1.4786791855504049</v>
      </c>
      <c r="F33" s="27">
        <f t="shared" si="2"/>
        <v>-1.633005342622262E-2</v>
      </c>
      <c r="G33" s="27">
        <f t="shared" si="2"/>
        <v>-4.3354859965588841E-3</v>
      </c>
      <c r="H33" s="27">
        <f t="shared" si="2"/>
        <v>-0.21606589986829317</v>
      </c>
      <c r="I33" s="27">
        <f t="shared" si="2"/>
        <v>-6.2226941846173452E-2</v>
      </c>
      <c r="K33" s="4" t="s">
        <v>1</v>
      </c>
      <c r="L33" s="30">
        <f t="shared" si="5"/>
        <v>2.4786791855504053</v>
      </c>
      <c r="M33" s="14">
        <f t="shared" si="3"/>
        <v>0.78393410013170683</v>
      </c>
      <c r="O33" s="14">
        <f t="shared" si="4"/>
        <v>0.9377730581538265</v>
      </c>
      <c r="P33" s="14"/>
    </row>
    <row r="34" spans="3:16" x14ac:dyDescent="0.25">
      <c r="C34" s="23" t="s">
        <v>38</v>
      </c>
      <c r="D34" s="26" t="s">
        <v>40</v>
      </c>
      <c r="E34" s="14">
        <f t="shared" ref="E34:E35" si="6">C15/B15</f>
        <v>0</v>
      </c>
      <c r="F34" s="27">
        <f>(F15-F$17)/F$17</f>
        <v>-9.0909203664725172E-2</v>
      </c>
      <c r="G34" s="27">
        <f t="shared" ref="G34:I34" si="7">(G15-G$17)/G$17</f>
        <v>-9.090915730592479E-2</v>
      </c>
      <c r="H34" s="27">
        <f t="shared" si="7"/>
        <v>0</v>
      </c>
      <c r="I34" s="27">
        <f t="shared" si="7"/>
        <v>0</v>
      </c>
      <c r="K34" s="26" t="s">
        <v>40</v>
      </c>
      <c r="L34" s="30">
        <f t="shared" si="5"/>
        <v>1</v>
      </c>
      <c r="M34" s="14">
        <f t="shared" si="3"/>
        <v>1</v>
      </c>
      <c r="N34" s="14" t="s">
        <v>45</v>
      </c>
      <c r="O34" s="14">
        <f t="shared" si="4"/>
        <v>1</v>
      </c>
      <c r="P34" s="14" t="s">
        <v>45</v>
      </c>
    </row>
    <row r="35" spans="3:16" x14ac:dyDescent="0.25">
      <c r="C35" s="23" t="s">
        <v>39</v>
      </c>
      <c r="D35" s="26" t="s">
        <v>41</v>
      </c>
      <c r="E35" s="14">
        <f t="shared" si="6"/>
        <v>0</v>
      </c>
      <c r="F35" s="27">
        <f t="shared" ref="F35:I35" si="8">(F16-F$17)/F$17</f>
        <v>0</v>
      </c>
      <c r="G35" s="27">
        <f t="shared" si="8"/>
        <v>-9.0909090909091467E-2</v>
      </c>
      <c r="H35" s="27">
        <f t="shared" si="8"/>
        <v>0</v>
      </c>
      <c r="I35" s="27">
        <f t="shared" si="8"/>
        <v>0</v>
      </c>
      <c r="K35" s="26" t="s">
        <v>41</v>
      </c>
      <c r="L35" s="30">
        <f t="shared" si="5"/>
        <v>1</v>
      </c>
      <c r="M35" s="14">
        <f t="shared" si="3"/>
        <v>1</v>
      </c>
      <c r="N35" s="14" t="s">
        <v>45</v>
      </c>
      <c r="O35" s="14">
        <f t="shared" si="4"/>
        <v>1</v>
      </c>
      <c r="P35" s="14" t="s">
        <v>45</v>
      </c>
    </row>
    <row r="36" spans="3:16" ht="15.75" thickBot="1" x14ac:dyDescent="0.3">
      <c r="L36" s="14"/>
    </row>
    <row r="37" spans="3:16" ht="15.75" thickBot="1" x14ac:dyDescent="0.3">
      <c r="F37" s="11">
        <v>0.1</v>
      </c>
      <c r="G37" s="11">
        <v>0.1</v>
      </c>
      <c r="H37" s="6" t="s">
        <v>14</v>
      </c>
      <c r="I37" s="6" t="s">
        <v>14</v>
      </c>
      <c r="L37" s="14"/>
    </row>
    <row r="38" spans="3:16" ht="15.75" thickBot="1" x14ac:dyDescent="0.3">
      <c r="D38" s="10"/>
      <c r="E38" s="9"/>
      <c r="F38" s="25" t="s">
        <v>13</v>
      </c>
      <c r="G38" s="25" t="s">
        <v>12</v>
      </c>
      <c r="H38" s="25" t="s">
        <v>13</v>
      </c>
      <c r="I38" s="25" t="s">
        <v>12</v>
      </c>
    </row>
    <row r="39" spans="3:16" x14ac:dyDescent="0.25">
      <c r="D39" s="4" t="s">
        <v>11</v>
      </c>
      <c r="E39" s="24">
        <v>213.37880347825651</v>
      </c>
      <c r="F39" s="12">
        <v>0.10000015007777019</v>
      </c>
      <c r="G39" s="12">
        <v>0.10000008837419361</v>
      </c>
      <c r="H39" s="12">
        <v>213.44122293535113</v>
      </c>
      <c r="I39" s="12">
        <v>213.41555735078072</v>
      </c>
    </row>
    <row r="40" spans="3:16" x14ac:dyDescent="0.25">
      <c r="D40" s="4" t="s">
        <v>6</v>
      </c>
      <c r="E40" s="24">
        <v>1.4534490934475555</v>
      </c>
      <c r="F40" s="13">
        <v>0</v>
      </c>
      <c r="G40" s="13">
        <v>0</v>
      </c>
      <c r="H40" s="13">
        <v>0</v>
      </c>
      <c r="I40" s="13">
        <v>0</v>
      </c>
      <c r="L40" s="32"/>
      <c r="M40" s="32"/>
    </row>
    <row r="41" spans="3:16" x14ac:dyDescent="0.25">
      <c r="D41" s="4" t="s">
        <v>4</v>
      </c>
      <c r="E41" s="24">
        <v>0.58309518948452999</v>
      </c>
      <c r="F41" s="13">
        <v>0</v>
      </c>
      <c r="G41" s="13">
        <v>0</v>
      </c>
      <c r="H41" s="13">
        <v>-8.4744715199237985E-2</v>
      </c>
      <c r="I41" s="13">
        <v>0</v>
      </c>
      <c r="L41" s="32"/>
    </row>
    <row r="42" spans="3:16" x14ac:dyDescent="0.25">
      <c r="D42" s="4" t="s">
        <v>9</v>
      </c>
      <c r="E42" s="24">
        <v>1.0991648946397541</v>
      </c>
      <c r="F42" s="12">
        <v>9.9981830640974975E-2</v>
      </c>
      <c r="G42" s="12">
        <v>0</v>
      </c>
      <c r="H42" s="12">
        <v>0.99172479356893706</v>
      </c>
      <c r="I42" s="12">
        <v>0</v>
      </c>
      <c r="L42" s="3"/>
    </row>
    <row r="43" spans="3:16" x14ac:dyDescent="0.25">
      <c r="D43" s="4" t="s">
        <v>7</v>
      </c>
      <c r="E43" s="24">
        <v>0.15690245130973512</v>
      </c>
      <c r="F43" s="12">
        <v>9.9981830640974975E-2</v>
      </c>
      <c r="G43" s="12">
        <v>-9.0909090909090592E-2</v>
      </c>
      <c r="H43" s="12">
        <v>0.15687378743337874</v>
      </c>
      <c r="I43" s="12">
        <v>-0.13562288776560633</v>
      </c>
      <c r="L43" s="3"/>
    </row>
    <row r="44" spans="3:16" x14ac:dyDescent="0.25">
      <c r="D44" s="4" t="s">
        <v>0</v>
      </c>
      <c r="E44" s="24">
        <v>0.59365861869895875</v>
      </c>
      <c r="F44" s="13">
        <v>-9.0897226415900256E-2</v>
      </c>
      <c r="G44" s="13">
        <v>0</v>
      </c>
      <c r="H44" s="13">
        <v>-0.37247750212679925</v>
      </c>
      <c r="I44" s="13">
        <v>0</v>
      </c>
      <c r="L44" s="3"/>
    </row>
    <row r="45" spans="3:16" x14ac:dyDescent="0.25">
      <c r="D45" s="4" t="s">
        <v>8</v>
      </c>
      <c r="E45" s="24">
        <v>-1.6949879799790468E-2</v>
      </c>
      <c r="F45" s="13">
        <v>9.9981830640976002E-2</v>
      </c>
      <c r="G45" s="13">
        <v>6.2081637757268861E-2</v>
      </c>
      <c r="H45" s="13">
        <v>0.56922228578357137</v>
      </c>
      <c r="I45" s="13">
        <v>0.32949374261091025</v>
      </c>
      <c r="L45" s="3"/>
    </row>
    <row r="46" spans="3:16" x14ac:dyDescent="0.25">
      <c r="D46" s="4" t="s">
        <v>10</v>
      </c>
      <c r="E46" s="24">
        <v>0.19056248748186769</v>
      </c>
      <c r="F46" s="12">
        <v>9.9981830640974975E-2</v>
      </c>
      <c r="G46" s="12">
        <v>2.547036841923726E-2</v>
      </c>
      <c r="H46" s="12">
        <v>1.0601648496923068</v>
      </c>
      <c r="I46" s="12">
        <v>0.21019190958814149</v>
      </c>
    </row>
    <row r="47" spans="3:16" x14ac:dyDescent="0.25">
      <c r="D47" s="4" t="s">
        <v>5</v>
      </c>
      <c r="E47" s="24">
        <v>9.7728194428506596E-2</v>
      </c>
      <c r="F47" s="12">
        <v>-8.6303713678682586E-2</v>
      </c>
      <c r="G47" s="12">
        <v>-5.5449136370952196E-2</v>
      </c>
      <c r="H47" s="12">
        <v>-8.4428018088110832E-2</v>
      </c>
      <c r="I47" s="12">
        <v>-5.4224234826392013E-2</v>
      </c>
    </row>
    <row r="48" spans="3:16" x14ac:dyDescent="0.25">
      <c r="D48" s="4" t="s">
        <v>2</v>
      </c>
      <c r="E48" s="24">
        <v>0.97207810998674093</v>
      </c>
      <c r="F48" s="12">
        <v>-2.3652314057253123E-2</v>
      </c>
      <c r="G48" s="12">
        <v>-6.2973021188383483E-3</v>
      </c>
      <c r="H48" s="12">
        <v>-0.2075870945951647</v>
      </c>
      <c r="I48" s="12">
        <v>-5.9560774942159549E-2</v>
      </c>
    </row>
    <row r="49" spans="4:9" x14ac:dyDescent="0.25">
      <c r="D49" s="4" t="s">
        <v>3</v>
      </c>
      <c r="E49" s="24">
        <v>0.30914729205473973</v>
      </c>
      <c r="F49" s="12">
        <v>-6.7830193217045434E-2</v>
      </c>
      <c r="G49" s="12">
        <v>-4.3422103927938389E-2</v>
      </c>
      <c r="H49" s="12">
        <v>-0.19518377515354313</v>
      </c>
      <c r="I49" s="12">
        <v>-0.12823895768011226</v>
      </c>
    </row>
    <row r="50" spans="4:9" x14ac:dyDescent="0.25">
      <c r="D50" s="4" t="s">
        <v>1</v>
      </c>
      <c r="E50" s="24">
        <v>1.4786791855504049</v>
      </c>
      <c r="F50" s="13">
        <v>-1.633005342622262E-2</v>
      </c>
      <c r="G50" s="13">
        <v>-4.3354859965588841E-3</v>
      </c>
      <c r="H50" s="13">
        <v>-0.21606589986829317</v>
      </c>
      <c r="I50" s="13">
        <v>-6.2226941846173452E-2</v>
      </c>
    </row>
    <row r="51" spans="4:9" x14ac:dyDescent="0.25">
      <c r="D51" s="26" t="s">
        <v>40</v>
      </c>
      <c r="E51" s="24">
        <v>0</v>
      </c>
      <c r="F51" s="13">
        <v>-9.0909203664725172E-2</v>
      </c>
      <c r="G51" s="13">
        <v>-9.090915730592479E-2</v>
      </c>
      <c r="H51" s="13">
        <v>0</v>
      </c>
      <c r="I51" s="13">
        <v>0</v>
      </c>
    </row>
    <row r="52" spans="4:9" x14ac:dyDescent="0.25">
      <c r="D52" s="26" t="s">
        <v>41</v>
      </c>
      <c r="E52" s="24">
        <v>0</v>
      </c>
      <c r="F52" s="13">
        <v>0</v>
      </c>
      <c r="G52" s="13">
        <v>-9.0909090909091467E-2</v>
      </c>
      <c r="H52" s="13">
        <v>0</v>
      </c>
      <c r="I52" s="13">
        <v>0</v>
      </c>
    </row>
    <row r="53" spans="4:9" x14ac:dyDescent="0.25">
      <c r="D53" s="7" t="s">
        <v>15</v>
      </c>
    </row>
    <row r="54" spans="4:9" ht="15.75" thickBot="1" x14ac:dyDescent="0.3"/>
    <row r="55" spans="4:9" ht="15.75" thickBot="1" x14ac:dyDescent="0.3">
      <c r="F55" s="11">
        <v>0.1</v>
      </c>
      <c r="G55" s="11">
        <v>0.1</v>
      </c>
      <c r="H55" s="6"/>
      <c r="I55" s="6"/>
    </row>
    <row r="56" spans="4:9" ht="15.75" thickBot="1" x14ac:dyDescent="0.3">
      <c r="D56" s="10"/>
      <c r="E56" s="9"/>
      <c r="F56" t="s">
        <v>13</v>
      </c>
      <c r="G56" t="s">
        <v>12</v>
      </c>
      <c r="H56" s="34" t="s">
        <v>52</v>
      </c>
      <c r="I56" s="34" t="s">
        <v>12</v>
      </c>
    </row>
    <row r="57" spans="4:9" x14ac:dyDescent="0.25">
      <c r="D57" s="4"/>
      <c r="E57" s="4" t="s">
        <v>11</v>
      </c>
      <c r="F57" s="3">
        <v>10.000015007777019</v>
      </c>
      <c r="G57" s="3">
        <v>10.000008837419362</v>
      </c>
      <c r="H57" s="35" t="s">
        <v>49</v>
      </c>
      <c r="I57" s="35" t="s">
        <v>54</v>
      </c>
    </row>
    <row r="58" spans="4:9" x14ac:dyDescent="0.25">
      <c r="D58" s="4"/>
      <c r="E58" s="4" t="s">
        <v>8</v>
      </c>
      <c r="F58" s="3">
        <v>9.998183064097601</v>
      </c>
      <c r="G58" s="3">
        <v>6.2081637757268862</v>
      </c>
      <c r="H58" s="36"/>
      <c r="I58" s="35" t="s">
        <v>55</v>
      </c>
    </row>
    <row r="59" spans="4:9" x14ac:dyDescent="0.25">
      <c r="D59" s="4"/>
      <c r="E59" s="4" t="s">
        <v>10</v>
      </c>
      <c r="F59" s="3">
        <v>9.998183064097498</v>
      </c>
      <c r="G59" s="3">
        <v>2.5470368419237261</v>
      </c>
      <c r="I59" s="35" t="s">
        <v>55</v>
      </c>
    </row>
    <row r="60" spans="4:9" x14ac:dyDescent="0.25">
      <c r="D60" s="4"/>
      <c r="E60" s="4" t="s">
        <v>9</v>
      </c>
      <c r="F60" s="3">
        <v>9.998183064097498</v>
      </c>
      <c r="G60" s="3">
        <v>0</v>
      </c>
      <c r="H60" s="35" t="s">
        <v>50</v>
      </c>
      <c r="I60" s="35"/>
    </row>
    <row r="61" spans="4:9" x14ac:dyDescent="0.25">
      <c r="D61" s="4"/>
      <c r="E61" s="4" t="s">
        <v>6</v>
      </c>
      <c r="F61" s="3">
        <v>0</v>
      </c>
      <c r="G61" s="3">
        <v>0</v>
      </c>
      <c r="H61" s="36" t="s">
        <v>51</v>
      </c>
    </row>
    <row r="62" spans="4:9" x14ac:dyDescent="0.25">
      <c r="D62" s="4"/>
      <c r="E62" s="4" t="s">
        <v>4</v>
      </c>
      <c r="F62" s="3">
        <v>0</v>
      </c>
      <c r="G62" s="3">
        <v>0</v>
      </c>
      <c r="I62" s="35"/>
    </row>
    <row r="63" spans="4:9" x14ac:dyDescent="0.25">
      <c r="D63" s="4"/>
      <c r="E63" s="28" t="s">
        <v>0</v>
      </c>
      <c r="F63" s="29">
        <v>-9.0897226415900256</v>
      </c>
      <c r="G63" s="29">
        <v>0</v>
      </c>
      <c r="H63" s="3"/>
      <c r="I63" s="35"/>
    </row>
    <row r="64" spans="4:9" x14ac:dyDescent="0.25">
      <c r="D64" s="4"/>
      <c r="E64" s="4" t="s">
        <v>1</v>
      </c>
      <c r="F64" s="3">
        <v>-1.6330053426222619</v>
      </c>
      <c r="G64" s="3">
        <v>-0.43354859965588843</v>
      </c>
      <c r="H64" s="3"/>
      <c r="I64" s="35" t="s">
        <v>56</v>
      </c>
    </row>
    <row r="65" spans="4:9" x14ac:dyDescent="0.25">
      <c r="D65" s="4"/>
      <c r="E65" s="4" t="s">
        <v>2</v>
      </c>
      <c r="F65" s="3">
        <v>-2.3652314057253121</v>
      </c>
      <c r="G65" s="3">
        <v>-0.62973021188383482</v>
      </c>
      <c r="H65" s="3"/>
      <c r="I65" s="35"/>
    </row>
    <row r="66" spans="4:9" x14ac:dyDescent="0.25">
      <c r="D66" s="4"/>
      <c r="E66" s="4" t="s">
        <v>3</v>
      </c>
      <c r="F66" s="3">
        <v>-6.7830193217045434</v>
      </c>
      <c r="G66" s="3">
        <v>-4.3422103927938389</v>
      </c>
      <c r="H66" s="3"/>
      <c r="I66" s="35"/>
    </row>
    <row r="67" spans="4:9" x14ac:dyDescent="0.25">
      <c r="D67" s="4"/>
      <c r="E67" s="4" t="s">
        <v>5</v>
      </c>
      <c r="F67" s="3">
        <v>-8.6303713678682588</v>
      </c>
      <c r="G67" s="3">
        <v>-5.5449136370952194</v>
      </c>
      <c r="H67" s="3"/>
      <c r="I67" s="3"/>
    </row>
    <row r="68" spans="4:9" ht="15.75" thickBot="1" x14ac:dyDescent="0.3">
      <c r="D68" s="8"/>
      <c r="E68" s="8" t="s">
        <v>7</v>
      </c>
      <c r="F68" s="3">
        <v>9.998183064097498</v>
      </c>
      <c r="G68" s="3">
        <v>-9.0909090909090597</v>
      </c>
      <c r="H68" s="3"/>
      <c r="I68" s="3"/>
    </row>
    <row r="69" spans="4:9" x14ac:dyDescent="0.25">
      <c r="D69" s="4"/>
      <c r="E69" s="26" t="s">
        <v>40</v>
      </c>
      <c r="F69" s="3">
        <v>-9.0909203664725169</v>
      </c>
      <c r="G69" s="3">
        <v>-9.0909157305924797</v>
      </c>
      <c r="H69" s="37" t="s">
        <v>53</v>
      </c>
      <c r="I69" s="34"/>
    </row>
    <row r="70" spans="4:9" x14ac:dyDescent="0.25">
      <c r="D70" s="4"/>
      <c r="E70" s="26" t="s">
        <v>41</v>
      </c>
      <c r="F70" s="3">
        <v>0</v>
      </c>
      <c r="G70" s="3">
        <v>-9.0909090909091468</v>
      </c>
      <c r="I70" s="34"/>
    </row>
    <row r="71" spans="4:9" x14ac:dyDescent="0.25">
      <c r="D71" s="7" t="s">
        <v>15</v>
      </c>
      <c r="I71" s="34"/>
    </row>
    <row r="72" spans="4:9" ht="15.75" thickBot="1" x14ac:dyDescent="0.3"/>
    <row r="73" spans="4:9" ht="15.75" thickBot="1" x14ac:dyDescent="0.3">
      <c r="G73" s="6" t="s">
        <v>14</v>
      </c>
      <c r="H73" s="6" t="s">
        <v>14</v>
      </c>
    </row>
    <row r="74" spans="4:9" x14ac:dyDescent="0.25">
      <c r="G74" t="s">
        <v>13</v>
      </c>
      <c r="H74" t="s">
        <v>12</v>
      </c>
    </row>
    <row r="75" spans="4:9" x14ac:dyDescent="0.25">
      <c r="E75" s="5" t="s">
        <v>11</v>
      </c>
      <c r="F75" s="1">
        <v>213.37880347825651</v>
      </c>
      <c r="G75" s="1">
        <v>21344.122293535114</v>
      </c>
      <c r="H75" s="1">
        <v>21341.555735078073</v>
      </c>
    </row>
    <row r="76" spans="4:9" x14ac:dyDescent="0.25">
      <c r="E76" s="4" t="s">
        <v>10</v>
      </c>
      <c r="F76" s="3">
        <v>0.19056248748186769</v>
      </c>
      <c r="G76" s="3">
        <v>106.01648496923069</v>
      </c>
      <c r="H76" s="3">
        <v>21.01919095881415</v>
      </c>
    </row>
    <row r="77" spans="4:9" x14ac:dyDescent="0.25">
      <c r="E77" s="5" t="s">
        <v>9</v>
      </c>
      <c r="F77" s="1">
        <v>1.0991648946397541</v>
      </c>
      <c r="G77" s="1">
        <v>99.172479356893703</v>
      </c>
      <c r="H77" s="1">
        <v>0</v>
      </c>
    </row>
    <row r="78" spans="4:9" x14ac:dyDescent="0.25">
      <c r="E78" s="4" t="s">
        <v>8</v>
      </c>
      <c r="F78" s="3">
        <v>-1.6949879799790468E-2</v>
      </c>
      <c r="G78" s="3">
        <v>56.922228578357135</v>
      </c>
      <c r="H78" s="3">
        <v>32.949374261091023</v>
      </c>
    </row>
    <row r="79" spans="4:9" x14ac:dyDescent="0.25">
      <c r="E79" s="5" t="s">
        <v>7</v>
      </c>
      <c r="F79" s="1">
        <v>0.15690245130973512</v>
      </c>
      <c r="G79" s="1">
        <v>15.687378743337874</v>
      </c>
      <c r="H79" s="1">
        <v>-13.562288776560633</v>
      </c>
    </row>
    <row r="80" spans="4:9" x14ac:dyDescent="0.25">
      <c r="E80" s="5" t="s">
        <v>6</v>
      </c>
      <c r="F80" s="1">
        <v>1.4534490934475555</v>
      </c>
      <c r="G80" s="1">
        <v>0</v>
      </c>
      <c r="H80" s="1">
        <v>0</v>
      </c>
    </row>
    <row r="81" spans="5:9" x14ac:dyDescent="0.25">
      <c r="E81" s="4" t="s">
        <v>5</v>
      </c>
      <c r="F81" s="3">
        <v>9.7728194428506596E-2</v>
      </c>
      <c r="G81" s="3">
        <v>-8.4428018088110832</v>
      </c>
      <c r="H81" s="3">
        <v>-5.4224234826392017</v>
      </c>
    </row>
    <row r="82" spans="5:9" x14ac:dyDescent="0.25">
      <c r="E82" s="5" t="s">
        <v>4</v>
      </c>
      <c r="F82" s="1">
        <v>0.58309518948452999</v>
      </c>
      <c r="G82" s="1">
        <v>-8.4744715199237994</v>
      </c>
      <c r="H82" s="1">
        <v>0</v>
      </c>
    </row>
    <row r="83" spans="5:9" x14ac:dyDescent="0.25">
      <c r="E83" s="4" t="s">
        <v>3</v>
      </c>
      <c r="F83" s="3">
        <v>0.30914729205473973</v>
      </c>
      <c r="G83" s="3">
        <v>-19.518377515354313</v>
      </c>
      <c r="H83" s="3">
        <v>-12.823895768011226</v>
      </c>
    </row>
    <row r="84" spans="5:9" x14ac:dyDescent="0.25">
      <c r="E84" s="4" t="s">
        <v>2</v>
      </c>
      <c r="F84" s="3">
        <v>0.97207810998674093</v>
      </c>
      <c r="G84" s="3">
        <v>-20.758709459516471</v>
      </c>
      <c r="H84" s="3">
        <v>-5.9560774942159549</v>
      </c>
    </row>
    <row r="85" spans="5:9" x14ac:dyDescent="0.25">
      <c r="E85" s="4" t="s">
        <v>1</v>
      </c>
      <c r="F85" s="3">
        <v>1.4786791855504049</v>
      </c>
      <c r="G85" s="3">
        <v>-21.606589986829317</v>
      </c>
      <c r="H85" s="3">
        <v>-6.2226941846173451</v>
      </c>
    </row>
    <row r="86" spans="5:9" ht="15.75" thickBot="1" x14ac:dyDescent="0.3">
      <c r="E86" s="2" t="s">
        <v>0</v>
      </c>
      <c r="F86" s="1">
        <v>0.59365861869895875</v>
      </c>
      <c r="G86" s="1">
        <v>-37.247750212679925</v>
      </c>
      <c r="H86" s="1">
        <v>0</v>
      </c>
      <c r="I86" s="14"/>
    </row>
    <row r="87" spans="5:9" x14ac:dyDescent="0.25">
      <c r="E87" s="26" t="s">
        <v>40</v>
      </c>
      <c r="F87" s="24">
        <v>0</v>
      </c>
      <c r="G87" s="3">
        <v>0</v>
      </c>
      <c r="H87" s="3">
        <v>0</v>
      </c>
    </row>
    <row r="88" spans="5:9" x14ac:dyDescent="0.25">
      <c r="E88" s="26" t="s">
        <v>41</v>
      </c>
      <c r="F88" s="24">
        <v>0</v>
      </c>
      <c r="G88" s="3">
        <v>0</v>
      </c>
      <c r="H88" s="3">
        <v>0</v>
      </c>
    </row>
  </sheetData>
  <autoFilter ref="E74:H74" xr:uid="{0986100B-BEDB-447D-A74A-640F1693873C}">
    <sortState xmlns:xlrd2="http://schemas.microsoft.com/office/spreadsheetml/2017/richdata2" ref="E75:H86">
      <sortCondition descending="1" ref="G74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Hockin, Alex</dc:creator>
  <cp:lastModifiedBy>Hockin, Alex</cp:lastModifiedBy>
  <dcterms:created xsi:type="dcterms:W3CDTF">2023-06-15T09:21:05Z</dcterms:created>
  <dcterms:modified xsi:type="dcterms:W3CDTF">2023-06-16T15:53:26Z</dcterms:modified>
</cp:coreProperties>
</file>